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bookViews>
    <workbookView xWindow="0" yWindow="0" windowWidth="13125" windowHeight="6105" firstSheet="0" activeTab="0"/>
  </bookViews>
  <sheets>
    <sheet name="Option1" sheetId="36" state="visible" r:id="rId1"/>
    <sheet name="Option2" sheetId="34" state="visible" r:id="rId2"/>
    <sheet name="Option3" sheetId="37" state="visible" r:id="rId3"/>
    <sheet name="AnnComps" sheetId="40" state="visible" r:id="rId4"/>
    <sheet name="QuarterlyComps" sheetId="41" state="visible" r:id="rId5"/>
    <sheet name="fac_affected" sheetId="2" state="visible" r:id="rId6"/>
    <sheet name="emissions" sheetId="3" state="visible" r:id="rId7"/>
    <sheet name="gas_revenue" sheetId="4" state="visible" r:id="rId8"/>
    <sheet name="costs" sheetId="5" state="visible" r:id="rId9"/>
    <sheet name="comp_alts" sheetId="6" state="visible" r:id="rId10"/>
    <sheet name="pre2016" sheetId="28" state="visible" r:id="rId11"/>
    <sheet name="discount_rate" sheetId="7" state="visible" r:id="rId12"/>
    <sheet name="Detail_Opt1_2020" sheetId="8" state="visible" r:id="rId13"/>
    <sheet name="Detail_Opt1_2025" sheetId="9" state="visible" r:id="rId14"/>
    <sheet name="Detail_Opt2_2020" sheetId="10" state="visible" r:id="rId15"/>
    <sheet name="Detail_Opt2_2025" sheetId="11" state="visible" r:id="rId16"/>
    <sheet name="Detail_Opt3_2020" sheetId="12" state="visible" r:id="rId17"/>
    <sheet name="Detail_Opt3_2025" sheetId="13" state="visible" r:id="rId18"/>
    <sheet name="cost_undisc_7" sheetId="14" state="visible" r:id="rId19"/>
    <sheet name="cost_undisc_3" sheetId="15" state="visible" r:id="rId20"/>
    <sheet name="cost_disc_7" sheetId="16" state="visible" r:id="rId21"/>
    <sheet name="cost_disc_3" sheetId="17" state="visible" r:id="rId22"/>
    <sheet name="pv_eav_combo" sheetId="18" state="visible" r:id="rId23"/>
    <sheet name="dr_pv_eav" sheetId="19" state="visible" r:id="rId24"/>
  </sheets>
  <calcPr calcId="171027"/>
</workbook>
</file>

<file path=xl/sharedStrings.xml><?xml version="1.0" encoding="utf-8"?>
<sst xmlns="http://schemas.openxmlformats.org/spreadsheetml/2006/main" count="184" uniqueCount="184">
  <si>
    <t>Methane</t>
  </si>
  <si>
    <t>Table 2-2</t>
  </si>
  <si>
    <t>Incrementally and Total affected sources under the proposed option compared to the 2018 Baseline</t>
  </si>
  <si>
    <t>Year</t>
  </si>
  <si>
    <r>
      <t>Incrementally Affected Sources</t>
    </r>
    <r>
      <rPr>
        <b/>
        <vertAlign val="superscript"/>
        <sz val="10"/>
        <rFont val="Times New Roman"/>
        <family val="1"/>
      </rPr>
      <t>1</t>
    </r>
  </si>
  <si>
    <r>
      <t>Total Affected Sources</t>
    </r>
    <r>
      <rPr>
        <b/>
        <vertAlign val="superscript"/>
        <sz val="10"/>
        <rFont val="Times New Roman"/>
        <family val="1"/>
      </rPr>
      <t>1</t>
    </r>
  </si>
  <si>
    <t>Table 2-3</t>
  </si>
  <si>
    <t>Change in emissions compared to 2018 Baseline</t>
  </si>
  <si>
    <t>Emission Changes</t>
  </si>
  <si>
    <t xml:space="preserve">Methane </t>
  </si>
  <si>
    <t xml:space="preserve">VOC </t>
  </si>
  <si>
    <t xml:space="preserve">HAP </t>
  </si>
  <si>
    <t>(short tons)</t>
  </si>
  <si>
    <r>
      <t>(metric tons CO</t>
    </r>
    <r>
      <rPr>
        <b/>
        <vertAlign val="subscript"/>
        <sz val="10"/>
        <color rgb="FF000000"/>
        <rFont val="Times New Roman"/>
        <family val="1"/>
      </rPr>
      <t>2</t>
    </r>
    <r>
      <rPr>
        <b/>
        <sz val="10"/>
        <color rgb="FF000000"/>
        <rFont val="Times New Roman"/>
        <family val="1"/>
      </rPr>
      <t xml:space="preserve"> Eq.)</t>
    </r>
  </si>
  <si>
    <t>Total</t>
  </si>
  <si>
    <t>Table 2-4</t>
  </si>
  <si>
    <t>Change in natural gas recovery compared to 2018 baseline</t>
  </si>
  <si>
    <t>Change in Gas recovery (Mcf)</t>
  </si>
  <si>
    <t>Change in the Value of Recovery</t>
  </si>
  <si>
    <t>Change in Compliance Costs</t>
  </si>
  <si>
    <r>
      <t>Planning Costs</t>
    </r>
    <r>
      <rPr>
        <vertAlign val="superscript"/>
        <sz val="10"/>
        <color rgb="FF000000"/>
        <rFont val="Times New Roman"/>
        <family val="1"/>
      </rPr>
      <t>1</t>
    </r>
  </si>
  <si>
    <t>Annualized Costs (without savings)</t>
  </si>
  <si>
    <t>Revenue from Product Recovery</t>
  </si>
  <si>
    <t>Nationwide Annualized Costs with Addl. Revenue (2016$)</t>
  </si>
  <si>
    <t>Tabel 2-6</t>
  </si>
  <si>
    <t>Comparison of Regualtory Alternatives to 2018 Baseline</t>
  </si>
  <si>
    <t>Regulatory Alternative</t>
  </si>
  <si>
    <t>Option 1</t>
  </si>
  <si>
    <t>Option 2</t>
  </si>
  <si>
    <t>Option 3</t>
  </si>
  <si>
    <t>(Proposed)</t>
  </si>
  <si>
    <t>Total Impacts, 2020</t>
  </si>
  <si>
    <t>Change in Emissions</t>
  </si>
  <si>
    <t xml:space="preserve">    Methane Emissions (short tons/year)</t>
  </si>
  <si>
    <t xml:space="preserve">    VOC Emissions (short tons/year)</t>
  </si>
  <si>
    <t>Natural Gas Recovery (Mcf) (millions)</t>
  </si>
  <si>
    <t>Change in Costs</t>
  </si>
  <si>
    <t xml:space="preserve">    Planning Costs</t>
  </si>
  <si>
    <t xml:space="preserve">    Annualized Costs w/o Addl. Revenue</t>
  </si>
  <si>
    <t xml:space="preserve">    Annualized Costs with Addl. Revenue</t>
  </si>
  <si>
    <t>Total Impacts, 2025</t>
  </si>
  <si>
    <t>Table 2-9</t>
  </si>
  <si>
    <t>Undiscounted annualized cost changes at 3 and 7 percent</t>
  </si>
  <si>
    <t>7 Percent</t>
  </si>
  <si>
    <t>3 Percent</t>
  </si>
  <si>
    <t>Nationwide Annualized Costs with Addl. Revenue</t>
  </si>
  <si>
    <t>Source/Emissions Point</t>
  </si>
  <si>
    <t>Methane (metric tons CO2e)</t>
  </si>
  <si>
    <t>Fugitive Emissions</t>
  </si>
  <si>
    <t>Well Pads</t>
  </si>
  <si>
    <t>Gathering and Boosting Stations</t>
  </si>
  <si>
    <t>Tranmission Compressor Stations</t>
  </si>
  <si>
    <t>Reporting and Recordkeeping</t>
  </si>
  <si>
    <t>TOTAL</t>
  </si>
  <si>
    <t>Certifications</t>
  </si>
  <si>
    <t>CVS and Technical Infeasibility</t>
  </si>
  <si>
    <t>Methane (short tons)</t>
  </si>
  <si>
    <t>VOC (short tons)</t>
  </si>
  <si>
    <t>HAP (short tons)</t>
  </si>
  <si>
    <t>PV</t>
  </si>
  <si>
    <t>EAV</t>
  </si>
  <si>
    <t>Annual Operating Costs</t>
  </si>
  <si>
    <t>Total Costs with Addl. Revenue (2016$)</t>
  </si>
  <si>
    <t>Discounted Change in Compliance Costs</t>
  </si>
  <si>
    <t>Total Annual Costs (without savings)</t>
  </si>
  <si>
    <t>Total Impacts, 2019 - 2025</t>
  </si>
  <si>
    <t>Methane Emissions (short tons/year)</t>
  </si>
  <si>
    <t>VOC Emissions (short tons/year)</t>
  </si>
  <si>
    <t>PV of Cost Changes</t>
  </si>
  <si>
    <t>Compliance Costs (millions 2016$)</t>
  </si>
  <si>
    <t>Planning Costs</t>
  </si>
  <si>
    <t>Total Annual Costs (w/o savings)</t>
  </si>
  <si>
    <t>Total Costs (w/savings)</t>
  </si>
  <si>
    <t>EAV of Cost Changes</t>
  </si>
  <si>
    <t>Total Costs (with savings)</t>
  </si>
  <si>
    <t>Planning Cost Savings</t>
  </si>
  <si>
    <t>Total Increase in Emissions</t>
  </si>
  <si>
    <t>National Cost Savings</t>
  </si>
  <si>
    <t>Forgone Product Recovery</t>
  </si>
  <si>
    <t>Operating and Maintenance Savings</t>
  </si>
  <si>
    <t>Total Annualized Cost Savings With Forgone Revenues</t>
  </si>
  <si>
    <t>Projected No. of Reconsideration Affected Sources</t>
  </si>
  <si>
    <t>year</t>
  </si>
  <si>
    <t>Methane</t>
  </si>
  <si>
    <t>VOC</t>
  </si>
  <si>
    <t>HAP</t>
  </si>
  <si>
    <t>CH4_CO2e</t>
  </si>
  <si>
    <t>capital_cost</t>
  </si>
  <si>
    <t>annual_cost</t>
  </si>
  <si>
    <t>gas_revenue</t>
  </si>
  <si>
    <t>ann_7</t>
  </si>
  <si>
    <t>ann_7_wgas</t>
  </si>
  <si>
    <t>ann_3</t>
  </si>
  <si>
    <t>ann_3_wgas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</si>
  <si>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</si>
  <si>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</si>
  <si>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</si>
  <si>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</si>
  <si>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</si>
  <si>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</si>
  <si>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</si>
  <si>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</si>
  <si>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</si>
  <si>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</si>
  <si>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</si>
  <si>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</si>
  <si>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incr_affected</t>
  </si>
  <si>
    <t>fac_affected</t>
  </si>
  <si>
    <t>source</t>
  </si>
  <si>
    <t>detail_2</t>
  </si>
  <si>
    <t>fugitives</t>
  </si>
  <si>
    <t>Well Pad Fugitives</t>
  </si>
  <si>
    <t>G&amp;B Stations</t>
  </si>
  <si>
    <t>T&amp;S Compressor Stations</t>
  </si>
  <si>
    <t>cert</t>
  </si>
  <si>
    <t>CVS Design/Infeasibility Certification</t>
  </si>
  <si>
    <t>gas_capture</t>
  </si>
  <si>
    <t>var</t>
  </si>
  <si>
    <t>1.Option 1</t>
  </si>
  <si>
    <t>2.Option 2</t>
  </si>
  <si>
    <t>3.Option 3</t>
  </si>
  <si>
    <t>0.Pre2016 to Current Law</t>
  </si>
  <si>
    <t>1.Pre2016 to Option 1</t>
  </si>
  <si>
    <t>2.Pre2016 to Option 2</t>
  </si>
  <si>
    <t>3.Pre2016 to Option 3</t>
  </si>
  <si>
    <t>pol_scn</t>
  </si>
  <si>
    <t>gas_rev2</t>
  </si>
  <si>
    <t>Total</t>
  </si>
  <si>
    <t>PV</t>
  </si>
  <si>
    <t>EAV</t>
  </si>
  <si>
    <t>vartype</t>
  </si>
  <si>
    <t>year1</t>
  </si>
  <si>
    <t>gas_revenue1</t>
  </si>
  <si>
    <t xml:space="preserve">year</t>
  </si>
  <si>
    <t xml:space="preserve">Methane</t>
  </si>
  <si>
    <t xml:space="preserve">VOC</t>
  </si>
  <si>
    <t xml:space="preserve">HAP</t>
  </si>
  <si>
    <t xml:space="preserve">CH4_CO2e</t>
  </si>
  <si>
    <t xml:space="preserve">capital_cost</t>
  </si>
  <si>
    <t xml:space="preserve">annual_cost</t>
  </si>
  <si>
    <t xml:space="preserve">gas_revenue</t>
  </si>
  <si>
    <t xml:space="preserve">ann_7</t>
  </si>
  <si>
    <t xml:space="preserve">ann_7_wgas</t>
  </si>
  <si>
    <t xml:space="preserve">ann_3</t>
  </si>
  <si>
    <t xml:space="preserve">ann_3_wgas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</si>
  <si>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</si>
  <si>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</si>
  <si>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</si>
  <si>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</si>
  <si>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</si>
  <si>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</si>
  <si>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</si>
  <si>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</si>
  <si>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</si>
  <si>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</si>
  <si>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</si>
  <si>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</si>
  <si>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incr_affected</t>
  </si>
  <si>
    <t xml:space="preserve">fac_affected</t>
  </si>
  <si>
    <t xml:space="preserve">gas_capture</t>
  </si>
  <si>
    <t xml:space="preserve">var</t>
  </si>
  <si>
    <t xml:space="preserve">1.Option 1</t>
  </si>
  <si>
    <t xml:space="preserve">2.Option 2</t>
  </si>
  <si>
    <t xml:space="preserve">3.Option 3</t>
  </si>
  <si>
    <t xml:space="preserve">pol_scn</t>
  </si>
  <si>
    <t xml:space="preserve">0.Pre2016 to Current Law</t>
  </si>
  <si>
    <t xml:space="preserve">1.Pre2016 to Option 1</t>
  </si>
  <si>
    <t xml:space="preserve">2.Pre2016 to Option 2</t>
  </si>
  <si>
    <t xml:space="preserve">3.Pre2016 to Option 3</t>
  </si>
  <si>
    <t xml:space="preserve">gas_rev2</t>
  </si>
  <si>
    <t xml:space="preserve">source</t>
  </si>
  <si>
    <t xml:space="preserve">detail_2</t>
  </si>
  <si>
    <t xml:space="preserve">fugitives</t>
  </si>
  <si>
    <t xml:space="preserve">Well Pad Fugitives</t>
  </si>
  <si>
    <t xml:space="preserve">G&amp;B Stations</t>
  </si>
  <si>
    <t xml:space="preserve">T&amp;S Compressor Stations</t>
  </si>
  <si>
    <t xml:space="preserve">cert</t>
  </si>
  <si>
    <t xml:space="preserve">CVS Design/Infeasibility Certification</t>
  </si>
  <si>
    <t xml:space="preserve">Total</t>
  </si>
  <si>
    <t xml:space="preserve">PV</t>
  </si>
  <si>
    <t xml:space="preserve">EAV</t>
  </si>
  <si>
    <t xml:space="preserve">vartype</t>
  </si>
  <si>
    <t xml:space="preserve">year1</t>
  </si>
  <si>
    <t xml:space="preserve">gas_revenue1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</si>
</sst>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.0"/>
    <numFmt numFmtId="165" formatCode="#,##0.0"/>
    <numFmt numFmtId="166" formatCode="_(* #,##0_);_(* \(#,##0\);_(* &quot;-&quot;??_);_(@_)"/>
    <numFmt numFmtId="167" formatCode="&quot;$&quot;#,##0"/>
    <numFmt numFmtId="168" formatCode="&quot;$&quot;#,##0.00"/>
  </numFmts>
  <fonts count="10">
    <font>
      <sz val="11"/>
      <color theme="1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  <font>
      <sz val="10"/>
      <color theme="1"/>
      <name val="Times New Roman"/>
    </font>
    <font>
      <sz val="10"/>
      <color theme="1"/>
      <name val="Times New Roman"/>
      <b/>
    </font>
    <font>
      <sz val="11"/>
      <color theme="1"/>
      <name val="Calibri"/>
    </font>
    <font>
      <sz val="11"/>
      <color rgb="FF000000"/>
      <name val="Calibri"/>
    </font>
    <font>
      <sz val="10"/>
      <color indexed="8"/>
      <name val="Times New Roman"/>
      <b/>
    </font>
    <font>
      <sz val="10"/>
      <color indexed="8"/>
      <name val="Times New Roman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top style="double">
        <color indexed="64"/>
      </top>
      <bottom style="thin">
        <color indexed="64"/>
      </bottom>
    </border>
    <border>
      <bottom style="double">
        <color indexed="64"/>
      </bottom>
    </border>
    <border>
      <bottom style="thin">
        <color indexed="64"/>
      </bottom>
    </border>
    <border>
      <top style="double">
        <color indexed="64"/>
      </top>
    </border>
    <border>
      <top style="thin">
        <color indexed="64"/>
      </top>
      <bottom style="double">
        <color indexed="64"/>
      </bottom>
    </border>
    <border>
      <top style="thin">
        <color indexed="64"/>
      </top>
    </border>
    <border>
      <top style="thin">
        <color indexed="64"/>
      </top>
      <bottom style="thin">
        <color indexed="64"/>
      </bottom>
    </border>
    <border>
      <bottom style="medium">
        <color indexed="64"/>
      </bottom>
    </border>
    <border>
      <bottom style="medium">
        <color rgb="FF000000"/>
      </bottom>
    </border>
    <border>
      <bottom style="hair">
        <color indexed="64"/>
      </bottom>
    </border>
    <border>
      <top style="thin">
        <color indexed="64"/>
      </top>
      <bottom style="medium">
        <color indexed="64"/>
      </bottom>
    </border>
    <border>
      <top style="hair">
        <color indexed="64"/>
      </top>
      <bottom style="hair">
        <color indexed="64"/>
      </bottom>
    </border>
    <border>
      <top style="medium">
        <color rgb="FF000000"/>
      </top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3" fontId="2" fillId="0" borderId="2" xfId="0" applyFont="1" applyNumberFormat="1" applyBorder="1" applyAlignment="1">
      <alignment horizontal="center" vertical="center" wrapText="1"/>
    </xf>
    <xf numFmtId="37" fontId="3" fillId="0" borderId="2" xfId="0" applyFont="1" applyNumberForma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3" fontId="3" fillId="0" borderId="0" xfId="0" applyFont="1" applyNumberFormat="1" applyAlignment="1">
      <alignment horizontal="center" vertical="center" wrapText="1"/>
    </xf>
    <xf numFmtId="37" fontId="3" fillId="0" borderId="0" xfId="0" applyFont="1" applyNumberFormat="1" applyAlignment="1">
      <alignment horizontal="center" vertical="center"/>
    </xf>
    <xf numFmtId="3" fontId="2" fillId="0" borderId="0" xfId="0" applyFont="1" applyNumberForma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3" fillId="0" borderId="0" xfId="0" applyFont="1" applyNumberForma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3" fontId="3" fillId="0" borderId="5" xfId="0" applyFont="1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164" fontId="2" fillId="0" borderId="0" xfId="0" applyFont="1" applyNumberForma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" fontId="2" fillId="0" borderId="0" xfId="0" applyFont="1" applyNumberFormat="1" applyAlignment="1">
      <alignment horizontal="center" vertical="center" wrapText="1"/>
    </xf>
    <xf numFmtId="164" fontId="2" fillId="0" borderId="6" xfId="0" applyFont="1" applyNumberFormat="1" applyBorder="1" applyAlignment="1">
      <alignment horizontal="center" vertical="center" wrapText="1"/>
    </xf>
    <xf numFmtId="165" fontId="2" fillId="0" borderId="0" xfId="0" applyFont="1" applyNumberForma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165" fontId="2" fillId="0" borderId="2" xfId="0" applyFont="1" applyNumberFormat="1" applyBorder="1" applyAlignment="1">
      <alignment horizontal="center" vertical="center" wrapText="1"/>
    </xf>
    <xf numFmtId="164" fontId="2" fillId="0" borderId="2" xfId="0" applyFont="1" applyNumberFormat="1" applyBorder="1" applyAlignment="1">
      <alignment horizontal="center" vertical="center" wrapText="1"/>
    </xf>
    <xf numFmtId="166" fontId="5" fillId="0" borderId="0" xfId="0" applyFont="1" applyNumberFormat="1"/>
    <xf numFmtId="164" fontId="2" fillId="0" borderId="0" xfId="0" applyFont="1" applyNumberFormat="1" applyAlignment="1">
      <alignment horizontal="center" vertical="center"/>
    </xf>
    <xf numFmtId="167" fontId="2" fillId="0" borderId="6" xfId="0" applyFont="1" applyNumberFormat="1" applyBorder="1" applyAlignment="1">
      <alignment horizontal="center" vertical="center"/>
    </xf>
    <xf numFmtId="167" fontId="2" fillId="0" borderId="0" xfId="0" applyFont="1" applyNumberFormat="1" applyAlignment="1">
      <alignment horizontal="center" vertical="center"/>
    </xf>
    <xf numFmtId="0" fontId="5" fillId="0" borderId="4" xfId="0" applyFont="1" applyBorder="1"/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164" fontId="2" fillId="0" borderId="6" xfId="0" applyFont="1" applyNumberFormat="1" applyBorder="1" applyAlignment="1">
      <alignment horizontal="center" vertical="center"/>
    </xf>
    <xf numFmtId="164" fontId="2" fillId="0" borderId="2" xfId="0" applyFont="1" applyNumberFormat="1" applyBorder="1" applyAlignment="1">
      <alignment horizontal="center" vertical="center"/>
    </xf>
    <xf numFmtId="167" fontId="2" fillId="0" borderId="2" xfId="0" applyFont="1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7" fontId="5" fillId="0" borderId="0" xfId="0" applyFont="1" applyNumberFormat="1"/>
    <xf numFmtId="165" fontId="2" fillId="0" borderId="3" xfId="0" applyFont="1" applyNumberForma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0" borderId="0" xfId="0" applyFont="1" applyNumberFormat="1" applyAlignment="1">
      <alignment horizontal="center" vertical="center"/>
    </xf>
    <xf numFmtId="0" fontId="2" fillId="0" borderId="3" xfId="0" applyFont="1" applyBorder="1" applyAlignment="1">
      <alignment vertical="center"/>
    </xf>
    <xf numFmtId="3" fontId="2" fillId="0" borderId="3" xfId="0" applyFont="1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/>
    <xf numFmtId="167" fontId="3" fillId="0" borderId="6" xfId="0" applyFont="1" applyNumberFormat="1" applyBorder="1" applyAlignment="1">
      <alignment horizontal="center" vertical="center" wrapText="1"/>
    </xf>
    <xf numFmtId="0" fontId="5" fillId="0" borderId="6" xfId="0" applyFont="1" applyBorder="1"/>
    <xf numFmtId="167" fontId="3" fillId="0" borderId="0" xfId="0" applyFont="1" applyNumberFormat="1" applyAlignment="1">
      <alignment horizontal="center" vertical="center" wrapText="1"/>
    </xf>
    <xf numFmtId="164" fontId="3" fillId="0" borderId="6" xfId="0" applyFont="1" applyNumberFormat="1" applyBorder="1" applyAlignment="1">
      <alignment horizontal="center" vertical="center" wrapText="1"/>
    </xf>
    <xf numFmtId="164" fontId="3" fillId="0" borderId="0" xfId="0" applyFont="1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5" fillId="0" borderId="3" xfId="0" applyFont="1" applyBorder="1"/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7" fontId="3" fillId="0" borderId="2" xfId="0" applyFont="1" applyNumberFormat="1" applyBorder="1" applyAlignment="1">
      <alignment horizontal="center" vertical="center" wrapText="1"/>
    </xf>
    <xf numFmtId="164" fontId="3" fillId="0" borderId="2" xfId="0" applyFont="1" applyNumberForma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5" fillId="0" borderId="8" xfId="0" applyFont="1" applyBorder="1"/>
    <xf numFmtId="0" fontId="7" fillId="0" borderId="1" xfId="0" applyFont="1" applyBorder="1" applyAlignment="1">
      <alignment horizontal="center" wrapText="1"/>
    </xf>
    <xf numFmtId="0" fontId="5" fillId="0" borderId="1" xfId="0" applyFont="1" applyBorder="1"/>
    <xf numFmtId="0" fontId="7" fillId="0" borderId="4" xfId="0" applyFont="1" applyBorder="1" applyAlignment="1">
      <alignment horizontal="center" wrapText="1"/>
    </xf>
    <xf numFmtId="167" fontId="1" fillId="0" borderId="10" xfId="0" applyFont="1" applyNumberFormat="1" applyBorder="1" applyAlignment="1">
      <alignment vertical="center"/>
    </xf>
    <xf numFmtId="0" fontId="7" fillId="0" borderId="11" xfId="0" applyFont="1" applyBorder="1" applyAlignment="1">
      <alignment horizontal="center" wrapText="1"/>
    </xf>
    <xf numFmtId="164" fontId="8" fillId="0" borderId="12" xfId="0" applyFont="1" applyNumberFormat="1" applyBorder="1" applyAlignment="1">
      <alignment horizontal="center" vertical="center"/>
    </xf>
    <xf numFmtId="164" fontId="1" fillId="0" borderId="2" xfId="0" applyFont="1" applyNumberFormat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7" fillId="0" borderId="8" xfId="0" applyFont="1" applyBorder="1" applyAlignment="1">
      <alignment horizontal="center" wrapText="1"/>
    </xf>
    <xf numFmtId="0" fontId="8" fillId="0" borderId="0" xfId="0" applyFont="1" applyAlignment="1">
      <alignment vertical="top"/>
    </xf>
    <xf numFmtId="3" fontId="8" fillId="0" borderId="12" xfId="0" applyFont="1" applyNumberFormat="1" applyBorder="1" applyAlignment="1">
      <alignment horizontal="right" vertical="center"/>
    </xf>
    <xf numFmtId="0" fontId="7" fillId="0" borderId="0" xfId="0" applyFont="1" applyAlignment="1">
      <alignment vertical="top"/>
    </xf>
    <xf numFmtId="0" fontId="1" fillId="0" borderId="12" xfId="0" applyFont="1" applyBorder="1" applyAlignment="1">
      <alignment vertical="center"/>
    </xf>
    <xf numFmtId="167" fontId="1" fillId="0" borderId="12" xfId="0" applyFont="1" applyNumberForma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3" fontId="8" fillId="0" borderId="12" xfId="0" applyFont="1" applyNumberFormat="1" applyBorder="1" applyAlignment="1">
      <alignment horizontal="center" vertical="center"/>
    </xf>
    <xf numFmtId="167" fontId="8" fillId="0" borderId="12" xfId="0" applyFont="1" applyNumberForma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3" fontId="8" fillId="0" borderId="3" xfId="0" applyFont="1" applyNumberFormat="1" applyBorder="1" applyAlignment="1">
      <alignment horizontal="center" vertical="center"/>
    </xf>
    <xf numFmtId="167" fontId="8" fillId="0" borderId="3" xfId="0" applyFont="1" applyNumberFormat="1" applyBorder="1" applyAlignment="1">
      <alignment horizontal="center" vertical="center"/>
    </xf>
    <xf numFmtId="3" fontId="1" fillId="0" borderId="2" xfId="0" applyFont="1" applyNumberForma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3" fontId="7" fillId="0" borderId="2" xfId="0" applyFont="1" applyNumberFormat="1" applyBorder="1" applyAlignment="1">
      <alignment horizontal="center" vertical="center"/>
    </xf>
    <xf numFmtId="167" fontId="1" fillId="0" borderId="2" xfId="0" applyFont="1" applyNumberFormat="1" applyBorder="1" applyAlignment="1">
      <alignment horizontal="center" vertical="center"/>
    </xf>
    <xf numFmtId="168" fontId="8" fillId="0" borderId="12" xfId="0" applyFont="1" applyNumberFormat="1" applyBorder="1" applyAlignment="1">
      <alignment horizontal="center" vertical="center"/>
    </xf>
    <xf numFmtId="164" fontId="2" fillId="0" borderId="3" xfId="0" applyFont="1" applyNumberFormat="1" applyBorder="1" applyAlignment="1">
      <alignment horizontal="center" vertical="center"/>
    </xf>
    <xf numFmtId="0" fontId="9" fillId="0" borderId="0" xfId="0" applyFont="1"/>
    <xf numFmtId="0" fontId="9" fillId="0" borderId="2" xfId="0" applyFont="1" applyBorder="1"/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167" fontId="2" fillId="0" borderId="3" xfId="0" applyFont="1" applyNumberForma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67" fontId="3" fillId="0" borderId="0" xfId="0" applyFont="1" applyNumberFormat="1" applyAlignment="1">
      <alignment vertical="center"/>
    </xf>
    <xf numFmtId="0" fontId="1" fillId="0" borderId="13" xfId="0" applyFont="1" applyBorder="1" applyAlignment="1">
      <alignment vertical="center"/>
    </xf>
    <xf numFmtId="0" fontId="3" fillId="0" borderId="0" xfId="0" applyFont="1" applyAlignment="1">
      <alignment vertical="center"/>
    </xf>
    <xf numFmtId="167" fontId="3" fillId="0" borderId="3" xfId="0" applyFont="1" applyNumberFormat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3" fillId="0" borderId="3" xfId="0" applyFont="1" applyNumberFormat="1" applyBorder="1" applyAlignment="1">
      <alignment horizontal="center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2"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</row>
    <row r="3">
      <c r="B3" t="s">
        <v>145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B4" t="s">
        <v>146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147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148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B7" t="s">
        <v>149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B8" t="s">
        <v>150</v>
      </c>
      <c r="C8" t="n">
        <v>0</v>
      </c>
      <c r="D8" t="n">
        <v>0</v>
      </c>
      <c r="E8" t="n">
        <v>0</v>
      </c>
      <c r="F8" t="n">
        <v>0</v>
      </c>
      <c r="G8" t="n">
        <v>-2531973.70793539</v>
      </c>
      <c r="H8" t="n">
        <v>0</v>
      </c>
      <c r="I8" t="n">
        <v>0</v>
      </c>
      <c r="J8" t="n">
        <v>-2531973.70793539</v>
      </c>
      <c r="K8" t="n">
        <v>-2531973.70793539</v>
      </c>
      <c r="L8" t="n">
        <v>-2531973.70793539</v>
      </c>
      <c r="M8" t="n">
        <v>-2531973.70793539</v>
      </c>
    </row>
    <row r="9">
      <c r="B9" t="s">
        <v>151</v>
      </c>
      <c r="C9" t="n">
        <v>0</v>
      </c>
      <c r="D9" t="n">
        <v>0</v>
      </c>
      <c r="E9" t="n">
        <v>0</v>
      </c>
      <c r="F9" t="n">
        <v>0</v>
      </c>
      <c r="G9" t="n">
        <v>-2678550.8473476</v>
      </c>
      <c r="H9" t="n">
        <v>0</v>
      </c>
      <c r="I9" t="n">
        <v>0</v>
      </c>
      <c r="J9" t="n">
        <v>-2678550.8473476</v>
      </c>
      <c r="K9" t="n">
        <v>-2678550.8473476</v>
      </c>
      <c r="L9" t="n">
        <v>-2678550.8473476</v>
      </c>
      <c r="M9" t="n">
        <v>-2678550.8473476</v>
      </c>
    </row>
    <row r="10">
      <c r="B10" t="s">
        <v>152</v>
      </c>
      <c r="C10" t="n">
        <v>0</v>
      </c>
      <c r="D10" t="n">
        <v>0</v>
      </c>
      <c r="E10" t="n">
        <v>0</v>
      </c>
      <c r="F10" t="n">
        <v>0</v>
      </c>
      <c r="G10" t="n">
        <v>-2751640.49823982</v>
      </c>
      <c r="H10" t="n">
        <v>0</v>
      </c>
      <c r="I10" t="n">
        <v>0</v>
      </c>
      <c r="J10" t="n">
        <v>-2751640.49823982</v>
      </c>
      <c r="K10" t="n">
        <v>-2751640.49823982</v>
      </c>
      <c r="L10" t="n">
        <v>-2751640.49823982</v>
      </c>
      <c r="M10" t="n">
        <v>-2751640.49823982</v>
      </c>
    </row>
    <row r="11">
      <c r="B11" t="s">
        <v>153</v>
      </c>
      <c r="C11" t="n">
        <v>0</v>
      </c>
      <c r="D11" t="n">
        <v>0</v>
      </c>
      <c r="E11" t="n">
        <v>0</v>
      </c>
      <c r="F11" t="n">
        <v>0</v>
      </c>
      <c r="G11" t="n">
        <v>-2819623.49260668</v>
      </c>
      <c r="H11" t="n">
        <v>0</v>
      </c>
      <c r="I11" t="n">
        <v>0</v>
      </c>
      <c r="J11" t="n">
        <v>-2819623.49260668</v>
      </c>
      <c r="K11" t="n">
        <v>-2819623.49260668</v>
      </c>
      <c r="L11" t="n">
        <v>-2819623.49260668</v>
      </c>
      <c r="M11" t="n">
        <v>-2819623.49260668</v>
      </c>
    </row>
    <row r="12">
      <c r="B12" t="s">
        <v>154</v>
      </c>
      <c r="C12" t="n">
        <v>0</v>
      </c>
      <c r="D12" t="n">
        <v>0</v>
      </c>
      <c r="E12" t="n">
        <v>0</v>
      </c>
      <c r="F12" t="n">
        <v>0</v>
      </c>
      <c r="G12" t="n">
        <v>-2874302.36132361</v>
      </c>
      <c r="H12" t="n">
        <v>0</v>
      </c>
      <c r="I12" t="n">
        <v>0</v>
      </c>
      <c r="J12" t="n">
        <v>-2874302.36132361</v>
      </c>
      <c r="K12" t="n">
        <v>-2874302.36132361</v>
      </c>
      <c r="L12" t="n">
        <v>-2874302.36132361</v>
      </c>
      <c r="M12" t="n">
        <v>-2874302.36132361</v>
      </c>
    </row>
    <row r="13">
      <c r="B13" t="s">
        <v>155</v>
      </c>
      <c r="C13" t="n">
        <v>0</v>
      </c>
      <c r="D13" t="n">
        <v>0</v>
      </c>
      <c r="E13" t="n">
        <v>0</v>
      </c>
      <c r="F13" t="n">
        <v>0</v>
      </c>
      <c r="G13" t="n">
        <v>-2907883.988753</v>
      </c>
      <c r="H13" t="n">
        <v>0</v>
      </c>
      <c r="I13" t="n">
        <v>0</v>
      </c>
      <c r="J13" t="n">
        <v>-2907883.988753</v>
      </c>
      <c r="K13" t="n">
        <v>-2907883.988753</v>
      </c>
      <c r="L13" t="n">
        <v>-2907883.988753</v>
      </c>
      <c r="M13" t="n">
        <v>-2907883.988753</v>
      </c>
    </row>
    <row r="14">
      <c r="B14" t="s">
        <v>156</v>
      </c>
      <c r="C14" t="n">
        <v>0</v>
      </c>
      <c r="D14" t="n">
        <v>0</v>
      </c>
      <c r="E14" t="n">
        <v>0</v>
      </c>
      <c r="F14" t="n">
        <v>0</v>
      </c>
      <c r="G14" t="n">
        <v>-2916459.00748929</v>
      </c>
      <c r="H14" t="n">
        <v>0</v>
      </c>
      <c r="I14" t="n">
        <v>0</v>
      </c>
      <c r="J14" t="n">
        <v>-2916459.00748929</v>
      </c>
      <c r="K14" t="n">
        <v>-2916459.00748929</v>
      </c>
      <c r="L14" t="n">
        <v>-2916459.00748929</v>
      </c>
      <c r="M14" t="n">
        <v>-2916459.00748929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5.0"/>
  <sheetData>
    <row r="2"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</row>
    <row r="3">
      <c r="B3" t="s">
        <v>145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B4" t="s">
        <v>146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147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148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B7" t="s">
        <v>149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B8" t="s">
        <v>150</v>
      </c>
      <c r="C8" t="n">
        <v>16825.4925356676</v>
      </c>
      <c r="D8" t="n">
        <v>4677.06129334079</v>
      </c>
      <c r="E8" t="n">
        <v>176.205084729135</v>
      </c>
      <c r="F8" t="n">
        <v>381595.751783538</v>
      </c>
      <c r="G8" t="n">
        <v>-2784060.4704718</v>
      </c>
      <c r="H8" t="n">
        <v>-27996587.2542797</v>
      </c>
      <c r="I8" t="n">
        <v>-3012980.88112612</v>
      </c>
      <c r="J8" t="n">
        <v>-30733851.8476992</v>
      </c>
      <c r="K8" t="n">
        <v>-27720870.9665731</v>
      </c>
      <c r="L8" t="n">
        <v>-30703191.5763121</v>
      </c>
      <c r="M8" t="n">
        <v>-27690210.695186</v>
      </c>
    </row>
    <row r="9">
      <c r="B9" t="s">
        <v>151</v>
      </c>
      <c r="C9" t="n">
        <v>20565.4648691422</v>
      </c>
      <c r="D9" t="n">
        <v>5716.67899261342</v>
      </c>
      <c r="E9" t="n">
        <v>215.371970364579</v>
      </c>
      <c r="F9" t="n">
        <v>466416.897507297</v>
      </c>
      <c r="G9" t="n">
        <v>-2951033.62224831</v>
      </c>
      <c r="H9" t="n">
        <v>-34219671.7518509</v>
      </c>
      <c r="I9" t="n">
        <v>-4004496.50050242</v>
      </c>
      <c r="J9" t="n">
        <v>-37149145.5653126</v>
      </c>
      <c r="K9" t="n">
        <v>-33144649.0648102</v>
      </c>
      <c r="L9" t="n">
        <v>-37111670.1254256</v>
      </c>
      <c r="M9" t="n">
        <v>-33107173.6249232</v>
      </c>
    </row>
    <row r="10">
      <c r="B10" t="s">
        <v>152</v>
      </c>
      <c r="C10" t="n">
        <v>24445.0303979196</v>
      </c>
      <c r="D10" t="n">
        <v>6795.10006891532</v>
      </c>
      <c r="E10" t="n">
        <v>256.000746684876</v>
      </c>
      <c r="F10" t="n">
        <v>554403.96364572</v>
      </c>
      <c r="G10" t="n">
        <v>-3034293.60003653</v>
      </c>
      <c r="H10" t="n">
        <v>-40675030.7616907</v>
      </c>
      <c r="I10" t="n">
        <v>-4717424.14275234</v>
      </c>
      <c r="J10" t="n">
        <v>-43724929.5085636</v>
      </c>
      <c r="K10" t="n">
        <v>-39007505.3658112</v>
      </c>
      <c r="L10" t="n">
        <v>-43680384.5263304</v>
      </c>
      <c r="M10" t="n">
        <v>-38962960.383578</v>
      </c>
    </row>
    <row r="11">
      <c r="B11" t="s">
        <v>153</v>
      </c>
      <c r="C11" t="n">
        <v>28454.4359696317</v>
      </c>
      <c r="D11" t="n">
        <v>7909.61339261194</v>
      </c>
      <c r="E11" t="n">
        <v>297.98927373568</v>
      </c>
      <c r="F11" t="n">
        <v>645335.752423925</v>
      </c>
      <c r="G11" t="n">
        <v>-3111736.33689275</v>
      </c>
      <c r="H11" t="n">
        <v>-47346435.6366612</v>
      </c>
      <c r="I11" t="n">
        <v>-5540632.80306065</v>
      </c>
      <c r="J11" t="n">
        <v>-50513236.8623283</v>
      </c>
      <c r="K11" t="n">
        <v>-44972604.0592677</v>
      </c>
      <c r="L11" t="n">
        <v>-50461385.7365948</v>
      </c>
      <c r="M11" t="n">
        <v>-44920752.9335341</v>
      </c>
    </row>
    <row r="12">
      <c r="B12" t="s">
        <v>154</v>
      </c>
      <c r="C12" t="n">
        <v>32568.2721673841</v>
      </c>
      <c r="D12" t="n">
        <v>9053.15578858427</v>
      </c>
      <c r="E12" t="n">
        <v>341.071451226182</v>
      </c>
      <c r="F12" t="n">
        <v>738635.987960439</v>
      </c>
      <c r="G12" t="n">
        <v>-3506195.73706671</v>
      </c>
      <c r="H12" t="n">
        <v>-54191606.6660405</v>
      </c>
      <c r="I12" t="n">
        <v>-6568165.28130878</v>
      </c>
      <c r="J12" t="n">
        <v>-57463280.4218572</v>
      </c>
      <c r="K12" t="n">
        <v>-50895115.1405484</v>
      </c>
      <c r="L12" t="n">
        <v>-57403932.8538057</v>
      </c>
      <c r="M12" t="n">
        <v>-50835767.5724969</v>
      </c>
    </row>
    <row r="13">
      <c r="B13" t="s">
        <v>155</v>
      </c>
      <c r="C13" t="n">
        <v>36746.2455804482</v>
      </c>
      <c r="D13" t="n">
        <v>10214.5267079452</v>
      </c>
      <c r="E13" t="n">
        <v>384.825306139163</v>
      </c>
      <c r="F13" t="n">
        <v>833390.831071877</v>
      </c>
      <c r="G13" t="n">
        <v>-3360457.40012652</v>
      </c>
      <c r="H13" t="n">
        <v>-61143498.0865713</v>
      </c>
      <c r="I13" t="n">
        <v>-7623705.47564822</v>
      </c>
      <c r="J13" t="n">
        <v>-64499729.6810444</v>
      </c>
      <c r="K13" t="n">
        <v>-56876024.2053962</v>
      </c>
      <c r="L13" t="n">
        <v>-64432768.7965671</v>
      </c>
      <c r="M13" t="n">
        <v>-56809063.3209189</v>
      </c>
    </row>
    <row r="14">
      <c r="B14" t="s">
        <v>156</v>
      </c>
      <c r="C14" t="n">
        <v>40940.5963362766</v>
      </c>
      <c r="D14" t="n">
        <v>11380.4501142999</v>
      </c>
      <c r="E14" t="n">
        <v>428.750672885351</v>
      </c>
      <c r="F14" t="n">
        <v>928517.106069252</v>
      </c>
      <c r="G14" t="n">
        <v>-3485447.98312265</v>
      </c>
      <c r="H14" t="n">
        <v>-68122640.4006328</v>
      </c>
      <c r="I14" t="n">
        <v>-8778614.91370478</v>
      </c>
      <c r="J14" t="n">
        <v>-71538623.0479981</v>
      </c>
      <c r="K14" t="n">
        <v>-62760008.1342933</v>
      </c>
      <c r="L14" t="n">
        <v>-71464019.0034651</v>
      </c>
      <c r="M14" t="n">
        <v>-62685404.0897603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.0"/>
  <sheetData>
    <row r="2"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</row>
    <row r="3">
      <c r="B3" t="s">
        <v>145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B4" t="s">
        <v>146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147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148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B7" t="s">
        <v>149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B8" t="s">
        <v>150</v>
      </c>
      <c r="C8" t="n">
        <v>32182.0180042743</v>
      </c>
      <c r="D8" t="n">
        <v>8510.56870621557</v>
      </c>
      <c r="E8" t="n">
        <v>320.44936794501</v>
      </c>
      <c r="F8" t="n">
        <v>729875.890897073</v>
      </c>
      <c r="G8" t="n">
        <v>-2878713.96867189</v>
      </c>
      <c r="H8" t="n">
        <v>-53989012.5907047</v>
      </c>
      <c r="I8" t="n">
        <v>-5729689.86362261</v>
      </c>
      <c r="J8" t="n">
        <v>-56803359.7737222</v>
      </c>
      <c r="K8" t="n">
        <v>-51073669.9100996</v>
      </c>
      <c r="L8" t="n">
        <v>-56761187.1884264</v>
      </c>
      <c r="M8" t="n">
        <v>-51031497.3248038</v>
      </c>
    </row>
    <row r="9">
      <c r="B9" t="s">
        <v>151</v>
      </c>
      <c r="C9" t="n">
        <v>39130.7044866919</v>
      </c>
      <c r="D9" t="n">
        <v>10355.0841294017</v>
      </c>
      <c r="E9" t="n">
        <v>389.904127486664</v>
      </c>
      <c r="F9" t="n">
        <v>887469.449394411</v>
      </c>
      <c r="G9" t="n">
        <v>-3053345.41198339</v>
      </c>
      <c r="H9" t="n">
        <v>-65644794.1087769</v>
      </c>
      <c r="I9" t="n">
        <v>-7576162.30437624</v>
      </c>
      <c r="J9" t="n">
        <v>-68668484.4383399</v>
      </c>
      <c r="K9" t="n">
        <v>-61092322.1339637</v>
      </c>
      <c r="L9" t="n">
        <v>-68616937.7261409</v>
      </c>
      <c r="M9" t="n">
        <v>-61040775.4217647</v>
      </c>
    </row>
    <row r="10">
      <c r="B10" t="s">
        <v>152</v>
      </c>
      <c r="C10" t="n">
        <v>46270.1516979507</v>
      </c>
      <c r="D10" t="n">
        <v>12252.6262095644</v>
      </c>
      <c r="E10" t="n">
        <v>461.356630055286</v>
      </c>
      <c r="F10" t="n">
        <v>1049389.38844665</v>
      </c>
      <c r="G10" t="n">
        <v>-3140424.14252505</v>
      </c>
      <c r="H10" t="n">
        <v>-77620064.5366835</v>
      </c>
      <c r="I10" t="n">
        <v>-8879134.85563487</v>
      </c>
      <c r="J10" t="n">
        <v>-80781953.2441402</v>
      </c>
      <c r="K10" t="n">
        <v>-71902818.3885053</v>
      </c>
      <c r="L10" t="n">
        <v>-80720682.5189397</v>
      </c>
      <c r="M10" t="n">
        <v>-71841547.6633048</v>
      </c>
    </row>
    <row r="11">
      <c r="B11" t="s">
        <v>153</v>
      </c>
      <c r="C11" t="n">
        <v>53587.0314922894</v>
      </c>
      <c r="D11" t="n">
        <v>14199.4900593421</v>
      </c>
      <c r="E11" t="n">
        <v>534.667296553971</v>
      </c>
      <c r="F11" t="n">
        <v>1215333.43079261</v>
      </c>
      <c r="G11" t="n">
        <v>-3221418.82201278</v>
      </c>
      <c r="H11" t="n">
        <v>-89892501.6973957</v>
      </c>
      <c r="I11" t="n">
        <v>-10376641.3979426</v>
      </c>
      <c r="J11" t="n">
        <v>-93189661.164014</v>
      </c>
      <c r="K11" t="n">
        <v>-82813019.7660714</v>
      </c>
      <c r="L11" t="n">
        <v>-93118340.9856935</v>
      </c>
      <c r="M11" t="n">
        <v>-82741699.5877509</v>
      </c>
    </row>
    <row r="12">
      <c r="B12" t="s">
        <v>154</v>
      </c>
      <c r="C12" t="n">
        <v>61046.6206951604</v>
      </c>
      <c r="D12" t="n">
        <v>16186.0235145964</v>
      </c>
      <c r="E12" t="n">
        <v>609.472488301695</v>
      </c>
      <c r="F12" t="n">
        <v>1384514.06808044</v>
      </c>
      <c r="G12" t="n">
        <v>-3743458.96303602</v>
      </c>
      <c r="H12" t="n">
        <v>-102403950.701017</v>
      </c>
      <c r="I12" t="n">
        <v>-12244156.3222733</v>
      </c>
      <c r="J12" t="n">
        <v>-105824829.405935</v>
      </c>
      <c r="K12" t="n">
        <v>-93580673.0836621</v>
      </c>
      <c r="L12" t="n">
        <v>-105743198.022307</v>
      </c>
      <c r="M12" t="n">
        <v>-93499041.7000336</v>
      </c>
    </row>
    <row r="13">
      <c r="B13" t="s">
        <v>155</v>
      </c>
      <c r="C13" t="n">
        <v>68593.8564477945</v>
      </c>
      <c r="D13" t="n">
        <v>18196.9204935054</v>
      </c>
      <c r="E13" t="n">
        <v>685.195559136435</v>
      </c>
      <c r="F13" t="n">
        <v>1555682.49567974</v>
      </c>
      <c r="G13" t="n">
        <v>-3530389.59389914</v>
      </c>
      <c r="H13" t="n">
        <v>-115062191.451581</v>
      </c>
      <c r="I13" t="n">
        <v>-14154119.3817034</v>
      </c>
      <c r="J13" t="n">
        <v>-118586768.53498</v>
      </c>
      <c r="K13" t="n">
        <v>-104432649.153277</v>
      </c>
      <c r="L13" t="n">
        <v>-118494665.188065</v>
      </c>
      <c r="M13" t="n">
        <v>-104340545.806361</v>
      </c>
    </row>
    <row r="14">
      <c r="B14" t="s">
        <v>156</v>
      </c>
      <c r="C14" t="n">
        <v>76163.4726168623</v>
      </c>
      <c r="D14" t="n">
        <v>20214.0386620293</v>
      </c>
      <c r="E14" t="n">
        <v>761.153009034112</v>
      </c>
      <c r="F14" t="n">
        <v>1727358.50258563</v>
      </c>
      <c r="G14" t="n">
        <v>-3699091.8747697</v>
      </c>
      <c r="H14" t="n">
        <v>-127757915.25692</v>
      </c>
      <c r="I14" t="n">
        <v>-16243704.9744875</v>
      </c>
      <c r="J14" t="n">
        <v>-131361458.962518</v>
      </c>
      <c r="K14" t="n">
        <v>-115117753.988031</v>
      </c>
      <c r="L14" t="n">
        <v>-131258842.603003</v>
      </c>
      <c r="M14" t="n">
        <v>-115015137.628516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2"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</row>
    <row r="3">
      <c r="B3" t="s">
        <v>145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B4" t="s">
        <v>146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147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148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B7" t="s">
        <v>149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B8" t="s">
        <v>150</v>
      </c>
      <c r="C8" t="n">
        <v>41371.201635413</v>
      </c>
      <c r="D8" t="n">
        <v>10629.7111024541</v>
      </c>
      <c r="E8" t="n">
        <v>400.106121926842</v>
      </c>
      <c r="F8" t="n">
        <v>938283.069977742</v>
      </c>
      <c r="G8" t="n">
        <v>-2878713.96867189</v>
      </c>
      <c r="H8" t="n">
        <v>-61729148.1555054</v>
      </c>
      <c r="I8" t="n">
        <v>-7341998.30602975</v>
      </c>
      <c r="J8" t="n">
        <v>-64543495.3385229</v>
      </c>
      <c r="K8" t="n">
        <v>-57201497.0324932</v>
      </c>
      <c r="L8" t="n">
        <v>-64501322.7532271</v>
      </c>
      <c r="M8" t="n">
        <v>-57159324.4471974</v>
      </c>
    </row>
    <row r="9">
      <c r="B9" t="s">
        <v>151</v>
      </c>
      <c r="C9" t="n">
        <v>50157.7248440583</v>
      </c>
      <c r="D9" t="n">
        <v>12898.0550048879</v>
      </c>
      <c r="E9" t="n">
        <v>485.492232264862</v>
      </c>
      <c r="F9" t="n">
        <v>1137558.06429121</v>
      </c>
      <c r="G9" t="n">
        <v>-3053345.41198339</v>
      </c>
      <c r="H9" t="n">
        <v>-74932956.7865378</v>
      </c>
      <c r="I9" t="n">
        <v>-9679990.01951721</v>
      </c>
      <c r="J9" t="n">
        <v>-77956647.1161008</v>
      </c>
      <c r="K9" t="n">
        <v>-68276657.0965836</v>
      </c>
      <c r="L9" t="n">
        <v>-77905100.4039018</v>
      </c>
      <c r="M9" t="n">
        <v>-68225110.3843846</v>
      </c>
    </row>
    <row r="10">
      <c r="B10" t="s">
        <v>152</v>
      </c>
      <c r="C10" t="n">
        <v>59135.0087815448</v>
      </c>
      <c r="D10" t="n">
        <v>15219.4255642983</v>
      </c>
      <c r="E10" t="n">
        <v>572.876085629851</v>
      </c>
      <c r="F10" t="n">
        <v>1341159.43915959</v>
      </c>
      <c r="G10" t="n">
        <v>-3140424.14252505</v>
      </c>
      <c r="H10" t="n">
        <v>-88456254.3274046</v>
      </c>
      <c r="I10" t="n">
        <v>-11311685.6512666</v>
      </c>
      <c r="J10" t="n">
        <v>-91618143.0348612</v>
      </c>
      <c r="K10" t="n">
        <v>-80306457.3835946</v>
      </c>
      <c r="L10" t="n">
        <v>-91556872.3096608</v>
      </c>
      <c r="M10" t="n">
        <v>-80245186.6583942</v>
      </c>
    </row>
    <row r="11">
      <c r="B11" t="s">
        <v>153</v>
      </c>
      <c r="C11" t="n">
        <v>68289.7253021113</v>
      </c>
      <c r="D11" t="n">
        <v>17590.1178933237</v>
      </c>
      <c r="E11" t="n">
        <v>662.118102924903</v>
      </c>
      <c r="F11" t="n">
        <v>1548784.91732168</v>
      </c>
      <c r="G11" t="n">
        <v>-3221418.82201278</v>
      </c>
      <c r="H11" t="n">
        <v>-102276718.601077</v>
      </c>
      <c r="I11" t="n">
        <v>-13181745.0181306</v>
      </c>
      <c r="J11" t="n">
        <v>-105573878.067695</v>
      </c>
      <c r="K11" t="n">
        <v>-92392133.0495647</v>
      </c>
      <c r="L11" t="n">
        <v>-105502557.889375</v>
      </c>
      <c r="M11" t="n">
        <v>-92320812.8712442</v>
      </c>
    </row>
    <row r="12">
      <c r="B12" t="s">
        <v>154</v>
      </c>
      <c r="C12" t="n">
        <v>77587.1512312099</v>
      </c>
      <c r="D12" t="n">
        <v>20000.4798278257</v>
      </c>
      <c r="E12" t="n">
        <v>752.854645468993</v>
      </c>
      <c r="F12" t="n">
        <v>1759646.99042565</v>
      </c>
      <c r="G12" t="n">
        <v>-3743458.96303602</v>
      </c>
      <c r="H12" t="n">
        <v>-116336194.717658</v>
      </c>
      <c r="I12" t="n">
        <v>-15512602.951153</v>
      </c>
      <c r="J12" t="n">
        <v>-119757073.422577</v>
      </c>
      <c r="K12" t="n">
        <v>-104244470.471424</v>
      </c>
      <c r="L12" t="n">
        <v>-119675442.038948</v>
      </c>
      <c r="M12" t="n">
        <v>-104162839.087795</v>
      </c>
    </row>
    <row r="13">
      <c r="B13" t="s">
        <v>155</v>
      </c>
      <c r="C13" t="n">
        <v>86972.2237100718</v>
      </c>
      <c r="D13" t="n">
        <v>22435.2052859824</v>
      </c>
      <c r="E13" t="n">
        <v>844.509067100099</v>
      </c>
      <c r="F13" t="n">
        <v>1972496.85384108</v>
      </c>
      <c r="G13" t="n">
        <v>-3530389.59389914</v>
      </c>
      <c r="H13" t="n">
        <v>-130542462.581182</v>
      </c>
      <c r="I13" t="n">
        <v>-17890083.2806144</v>
      </c>
      <c r="J13" t="n">
        <v>-134067039.664582</v>
      </c>
      <c r="K13" t="n">
        <v>-116176956.383968</v>
      </c>
      <c r="L13" t="n">
        <v>-133974936.317666</v>
      </c>
      <c r="M13" t="n">
        <v>-116084853.037052</v>
      </c>
    </row>
    <row r="14">
      <c r="B14" t="s">
        <v>156</v>
      </c>
      <c r="C14" t="n">
        <v>96379.6766053673</v>
      </c>
      <c r="D14" t="n">
        <v>24876.151933754</v>
      </c>
      <c r="E14" t="n">
        <v>936.397867794143</v>
      </c>
      <c r="F14" t="n">
        <v>2185854.29656311</v>
      </c>
      <c r="G14" t="n">
        <v>-3699091.8747697</v>
      </c>
      <c r="H14" t="n">
        <v>-144786213.499481</v>
      </c>
      <c r="I14" t="n">
        <v>-20491015.8874953</v>
      </c>
      <c r="J14" t="n">
        <v>-148389757.20508</v>
      </c>
      <c r="K14" t="n">
        <v>-127898741.317585</v>
      </c>
      <c r="L14" t="n">
        <v>-148287140.845565</v>
      </c>
      <c r="M14" t="n">
        <v>-127796124.95807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2"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</row>
    <row r="3">
      <c r="B3" t="s">
        <v>145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B4" t="s">
        <v>146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147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148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B7" t="s">
        <v>149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B8" t="s">
        <v>150</v>
      </c>
      <c r="C8" t="n">
        <v>22992.8343731357</v>
      </c>
      <c r="D8" t="n">
        <v>6391.42630997707</v>
      </c>
      <c r="E8" t="n">
        <v>240.792613963178</v>
      </c>
      <c r="F8" t="n">
        <v>521468.711816403</v>
      </c>
      <c r="G8" t="n">
        <v>-2878713.96867189</v>
      </c>
      <c r="H8" t="n">
        <v>-38508741.4611032</v>
      </c>
      <c r="I8" t="n">
        <v>-4117381.42121547</v>
      </c>
      <c r="J8" t="n">
        <v>-41323088.6441207</v>
      </c>
      <c r="K8" t="n">
        <v>-37205707.2229052</v>
      </c>
      <c r="L8" t="n">
        <v>-41280916.0588248</v>
      </c>
      <c r="M8" t="n">
        <v>-37163534.6376094</v>
      </c>
    </row>
    <row r="9">
      <c r="B9" t="s">
        <v>151</v>
      </c>
      <c r="C9" t="n">
        <v>28103.6841293255</v>
      </c>
      <c r="D9" t="n">
        <v>7812.11325391547</v>
      </c>
      <c r="E9" t="n">
        <v>294.316022708465</v>
      </c>
      <c r="F9" t="n">
        <v>637380.834497608</v>
      </c>
      <c r="G9" t="n">
        <v>-3053345.41198339</v>
      </c>
      <c r="H9" t="n">
        <v>-47068468.7532551</v>
      </c>
      <c r="I9" t="n">
        <v>-5472334.58923528</v>
      </c>
      <c r="J9" t="n">
        <v>-50092159.0828181</v>
      </c>
      <c r="K9" t="n">
        <v>-44619824.4935828</v>
      </c>
      <c r="L9" t="n">
        <v>-50040612.3706191</v>
      </c>
      <c r="M9" t="n">
        <v>-44568277.7813838</v>
      </c>
    </row>
    <row r="10">
      <c r="B10" t="s">
        <v>152</v>
      </c>
      <c r="C10" t="n">
        <v>33405.2946143566</v>
      </c>
      <c r="D10" t="n">
        <v>9285.82685483054</v>
      </c>
      <c r="E10" t="n">
        <v>349.837174480721</v>
      </c>
      <c r="F10" t="n">
        <v>757619.337733712</v>
      </c>
      <c r="G10" t="n">
        <v>-3140424.14252505</v>
      </c>
      <c r="H10" t="n">
        <v>-55947684.9552414</v>
      </c>
      <c r="I10" t="n">
        <v>-6446584.06000313</v>
      </c>
      <c r="J10" t="n">
        <v>-59109573.6626981</v>
      </c>
      <c r="K10" t="n">
        <v>-52662989.6026949</v>
      </c>
      <c r="L10" t="n">
        <v>-59048302.9374976</v>
      </c>
      <c r="M10" t="n">
        <v>-52601718.8774944</v>
      </c>
    </row>
    <row r="11">
      <c r="B11" t="s">
        <v>153</v>
      </c>
      <c r="C11" t="n">
        <v>38884.3376824676</v>
      </c>
      <c r="D11" t="n">
        <v>10808.8622253605</v>
      </c>
      <c r="E11" t="n">
        <v>407.21649018304</v>
      </c>
      <c r="F11" t="n">
        <v>881881.94426354</v>
      </c>
      <c r="G11" t="n">
        <v>-3221418.82201278</v>
      </c>
      <c r="H11" t="n">
        <v>-65124067.8900332</v>
      </c>
      <c r="I11" t="n">
        <v>-7571537.77775465</v>
      </c>
      <c r="J11" t="n">
        <v>-68421227.3566516</v>
      </c>
      <c r="K11" t="n">
        <v>-60849689.578897</v>
      </c>
      <c r="L11" t="n">
        <v>-68349907.1783311</v>
      </c>
      <c r="M11" t="n">
        <v>-60778369.4005764</v>
      </c>
    </row>
    <row r="12">
      <c r="B12" t="s">
        <v>154</v>
      </c>
      <c r="C12" t="n">
        <v>44506.0901591108</v>
      </c>
      <c r="D12" t="n">
        <v>12371.5672013671</v>
      </c>
      <c r="E12" t="n">
        <v>466.090331134397</v>
      </c>
      <c r="F12" t="n">
        <v>1009381.14573524</v>
      </c>
      <c r="G12" t="n">
        <v>-3743458.96303602</v>
      </c>
      <c r="H12" t="n">
        <v>-74539462.6677344</v>
      </c>
      <c r="I12" t="n">
        <v>-8975709.69339359</v>
      </c>
      <c r="J12" t="n">
        <v>-77960341.3726526</v>
      </c>
      <c r="K12" t="n">
        <v>-68984631.6792591</v>
      </c>
      <c r="L12" t="n">
        <v>-77878709.9890242</v>
      </c>
      <c r="M12" t="n">
        <v>-68903000.2956306</v>
      </c>
    </row>
    <row r="13">
      <c r="B13" t="s">
        <v>155</v>
      </c>
      <c r="C13" t="n">
        <v>50215.4891855172</v>
      </c>
      <c r="D13" t="n">
        <v>13958.6357010284</v>
      </c>
      <c r="E13" t="n">
        <v>525.88205117277</v>
      </c>
      <c r="F13" t="n">
        <v>1138868.13751841</v>
      </c>
      <c r="G13" t="n">
        <v>-3530389.59389914</v>
      </c>
      <c r="H13" t="n">
        <v>-84101649.1923779</v>
      </c>
      <c r="I13" t="n">
        <v>-10418155.4827924</v>
      </c>
      <c r="J13" t="n">
        <v>-87626226.2757774</v>
      </c>
      <c r="K13" t="n">
        <v>-77208070.792985</v>
      </c>
      <c r="L13" t="n">
        <v>-87534122.9288615</v>
      </c>
      <c r="M13" t="n">
        <v>-77115967.4460692</v>
      </c>
    </row>
    <row r="14">
      <c r="B14" t="s">
        <v>156</v>
      </c>
      <c r="C14" t="n">
        <v>55947.2686283573</v>
      </c>
      <c r="D14" t="n">
        <v>15551.9253903046</v>
      </c>
      <c r="E14" t="n">
        <v>585.908150274081</v>
      </c>
      <c r="F14" t="n">
        <v>1268862.70860816</v>
      </c>
      <c r="G14" t="n">
        <v>-3699091.8747697</v>
      </c>
      <c r="H14" t="n">
        <v>-93701318.7717963</v>
      </c>
      <c r="I14" t="n">
        <v>-11996394.0614797</v>
      </c>
      <c r="J14" t="n">
        <v>-97304862.4773948</v>
      </c>
      <c r="K14" t="n">
        <v>-85308468.4159151</v>
      </c>
      <c r="L14" t="n">
        <v>-97202246.11788</v>
      </c>
      <c r="M14" t="n">
        <v>-85205852.0564003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.0"/>
  <cols>
    <col min="2" max="2" width="9.28515625" hidden="0" customWidth="1"/>
    <col min="3" max="3" width="15.5703125" hidden="0" customWidth="1"/>
    <col min="4" max="4" width="15.5703125" hidden="0" customWidth="1"/>
  </cols>
  <sheetData>
    <row r="2">
      <c r="B2" t="s">
        <v>133</v>
      </c>
      <c r="C2" t="s">
        <v>157</v>
      </c>
      <c r="D2" t="s">
        <v>158</v>
      </c>
    </row>
    <row r="3">
      <c r="B3" t="s">
        <v>150</v>
      </c>
      <c r="C3" t="n">
        <v>20750.8043602615</v>
      </c>
      <c r="D3" t="n">
        <v>49074.7465138367</v>
      </c>
    </row>
    <row r="4">
      <c r="B4" t="s">
        <v>151</v>
      </c>
      <c r="C4" t="n">
        <v>22100.4265639633</v>
      </c>
      <c r="D4" t="n">
        <v>57747.9380566653</v>
      </c>
    </row>
    <row r="5">
      <c r="B5" t="s">
        <v>152</v>
      </c>
      <c r="C5" t="n">
        <v>22773.4061029319</v>
      </c>
      <c r="D5" t="n">
        <v>66316.8002377241</v>
      </c>
    </row>
    <row r="6">
      <c r="B6" t="s">
        <v>153</v>
      </c>
      <c r="C6" t="n">
        <v>23399.3656423223</v>
      </c>
      <c r="D6" t="n">
        <v>75124.0223882936</v>
      </c>
    </row>
    <row r="7">
      <c r="B7" t="s">
        <v>154</v>
      </c>
      <c r="C7" t="n">
        <v>23902.8262473634</v>
      </c>
      <c r="D7" t="n">
        <v>84074.1865334845</v>
      </c>
    </row>
    <row r="8">
      <c r="B8" t="s">
        <v>155</v>
      </c>
      <c r="C8" t="n">
        <v>24212.0321044084</v>
      </c>
      <c r="D8" t="n">
        <v>93043.5906412677</v>
      </c>
    </row>
    <row r="9">
      <c r="B9" t="s">
        <v>156</v>
      </c>
      <c r="C9" t="n">
        <v>24290.9873612107</v>
      </c>
      <c r="D9" t="n">
        <v>101913.864268836</v>
      </c>
    </row>
    <row r="15">
      <c r="B15" t="s">
        <v>1</v>
      </c>
    </row>
    <row r="16" ht="15.75" customHeight="1">
      <c r="B16" t="s">
        <v>2</v>
      </c>
    </row>
    <row r="17" ht="42" customHeight="1">
      <c r="B17" s="1" t="s">
        <v>3</v>
      </c>
      <c r="C17" s="5" t="s">
        <v>4</v>
      </c>
      <c r="D17" s="5" t="s">
        <v>5</v>
      </c>
    </row>
    <row r="18">
      <c r="B18" s="6" t="n">
        <v>2019</v>
      </c>
      <c r="C18" s="7" t="n">
        <f>ROUND(C3,-LEN(ROUND(C3,0))+2)</f>
        <v>21000</v>
      </c>
      <c r="D18" s="8" t="n">
        <f t="shared" ref="D18:D24" si="0">ROUND(D3,-LEN(ROUND(D3,0))+2)</f>
        <v>49000</v>
      </c>
    </row>
    <row r="19">
      <c r="B19" s="6" t="n">
        <v>2020</v>
      </c>
      <c r="C19" s="9" t="n">
        <f t="shared" ref="C19" si="1">ROUND(C4,-LEN(ROUND(C4,0))+2)</f>
        <v>22000</v>
      </c>
      <c r="D19" s="8" t="n">
        <f t="shared" si="0"/>
        <v>58000</v>
      </c>
    </row>
    <row r="20">
      <c r="B20" s="6" t="n">
        <v>2021</v>
      </c>
      <c r="C20" s="9" t="n">
        <f t="shared" ref="C20" si="2">ROUND(C5,-LEN(ROUND(C5,0))+2)</f>
        <v>23000</v>
      </c>
      <c r="D20" s="8" t="n">
        <f t="shared" si="0"/>
        <v>66000</v>
      </c>
    </row>
    <row r="21">
      <c r="B21" s="6" t="n">
        <v>2022</v>
      </c>
      <c r="C21" s="9" t="n">
        <f t="shared" ref="C21" si="3">ROUND(C6,-LEN(ROUND(C6,0))+2)</f>
        <v>23000</v>
      </c>
      <c r="D21" s="8" t="n">
        <f t="shared" si="0"/>
        <v>75000</v>
      </c>
    </row>
    <row r="22">
      <c r="B22" s="6" t="n">
        <v>2023</v>
      </c>
      <c r="C22" s="9" t="n">
        <f t="shared" ref="C22" si="4">ROUND(C7,-LEN(ROUND(C7,0))+2)</f>
        <v>24000</v>
      </c>
      <c r="D22" s="8" t="n">
        <f t="shared" si="0"/>
        <v>84000</v>
      </c>
    </row>
    <row r="23">
      <c r="B23" s="6" t="n">
        <v>2024</v>
      </c>
      <c r="C23" s="9" t="n">
        <f t="shared" ref="C23" si="5">ROUND(C8,-LEN(ROUND(C8,0))+2)</f>
        <v>24000</v>
      </c>
      <c r="D23" s="8" t="n">
        <f t="shared" si="0"/>
        <v>93000</v>
      </c>
    </row>
    <row r="24" ht="15.75" customHeight="1">
      <c r="B24" s="4" t="n">
        <v>2025</v>
      </c>
      <c r="C24" s="2" t="n">
        <f t="shared" ref="C24" si="6">ROUND(C9,-LEN(ROUND(C9,0))+2)</f>
        <v>24000</v>
      </c>
      <c r="D24" s="3" t="n">
        <f t="shared" si="0"/>
        <v>100000</v>
      </c>
    </row>
    <row r="25" ht="15.75" customHeight="1"/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26" sqref="J26"/>
    </sheetView>
  </sheetViews>
  <sheetFormatPr defaultRowHeight="15.0"/>
  <cols>
    <col min="2" max="2" width="8.7109375" hidden="0" customWidth="1"/>
  </cols>
  <sheetData>
    <row r="2">
      <c r="B2" t="s">
        <v>133</v>
      </c>
      <c r="C2" t="s">
        <v>134</v>
      </c>
      <c r="D2" t="s">
        <v>135</v>
      </c>
      <c r="E2" t="s">
        <v>136</v>
      </c>
      <c r="F2" t="s">
        <v>137</v>
      </c>
    </row>
    <row r="3">
      <c r="B3" t="s">
        <v>145</v>
      </c>
      <c r="C3" t="n">
        <v>0</v>
      </c>
      <c r="D3" t="n">
        <v>0</v>
      </c>
      <c r="E3" t="n">
        <v>0</v>
      </c>
      <c r="F3" t="n">
        <v>0</v>
      </c>
    </row>
    <row r="4">
      <c r="B4" t="s">
        <v>146</v>
      </c>
      <c r="C4" t="n">
        <v>0</v>
      </c>
      <c r="D4" t="n">
        <v>0</v>
      </c>
      <c r="E4" t="n">
        <v>0</v>
      </c>
      <c r="F4" t="n">
        <v>0</v>
      </c>
    </row>
    <row r="5">
      <c r="B5" t="s">
        <v>147</v>
      </c>
      <c r="C5" t="n">
        <v>0</v>
      </c>
      <c r="D5" t="n">
        <v>0</v>
      </c>
      <c r="E5" t="n">
        <v>0</v>
      </c>
      <c r="F5" t="n">
        <v>0</v>
      </c>
    </row>
    <row r="6">
      <c r="B6" t="s">
        <v>148</v>
      </c>
      <c r="C6" t="n">
        <v>0</v>
      </c>
      <c r="D6" t="n">
        <v>0</v>
      </c>
      <c r="E6" t="n">
        <v>0</v>
      </c>
      <c r="F6" t="n">
        <v>0</v>
      </c>
    </row>
    <row r="7">
      <c r="B7" t="s">
        <v>149</v>
      </c>
      <c r="C7" t="n">
        <v>0</v>
      </c>
      <c r="D7" t="n">
        <v>0</v>
      </c>
      <c r="E7" t="n">
        <v>0</v>
      </c>
      <c r="F7" t="n">
        <v>0</v>
      </c>
    </row>
    <row r="8">
      <c r="B8" t="s">
        <v>150</v>
      </c>
      <c r="C8" t="n">
        <v>32182.0180042743</v>
      </c>
      <c r="D8" t="n">
        <v>8510.56870621557</v>
      </c>
      <c r="E8" t="n">
        <v>320.44936794501</v>
      </c>
      <c r="F8" t="n">
        <v>729875.890897073</v>
      </c>
    </row>
    <row r="9">
      <c r="B9" t="s">
        <v>151</v>
      </c>
      <c r="C9" t="n">
        <v>39130.7044866919</v>
      </c>
      <c r="D9" t="n">
        <v>10355.0841294017</v>
      </c>
      <c r="E9" t="n">
        <v>389.904127486664</v>
      </c>
      <c r="F9" t="n">
        <v>887469.449394411</v>
      </c>
    </row>
    <row r="10">
      <c r="B10" t="s">
        <v>152</v>
      </c>
      <c r="C10" t="n">
        <v>46270.1516979507</v>
      </c>
      <c r="D10" t="n">
        <v>12252.6262095644</v>
      </c>
      <c r="E10" t="n">
        <v>461.356630055286</v>
      </c>
      <c r="F10" t="n">
        <v>1049389.38844665</v>
      </c>
    </row>
    <row r="11">
      <c r="B11" t="s">
        <v>153</v>
      </c>
      <c r="C11" t="n">
        <v>53587.0314922894</v>
      </c>
      <c r="D11" t="n">
        <v>14199.4900593421</v>
      </c>
      <c r="E11" t="n">
        <v>534.667296553971</v>
      </c>
      <c r="F11" t="n">
        <v>1215333.43079261</v>
      </c>
    </row>
    <row r="12">
      <c r="B12" t="s">
        <v>154</v>
      </c>
      <c r="C12" t="n">
        <v>61046.6206951604</v>
      </c>
      <c r="D12" t="n">
        <v>16186.0235145964</v>
      </c>
      <c r="E12" t="n">
        <v>609.472488301695</v>
      </c>
      <c r="F12" t="n">
        <v>1384514.06808044</v>
      </c>
    </row>
    <row r="13">
      <c r="B13" t="s">
        <v>155</v>
      </c>
      <c r="C13" t="n">
        <v>68593.8564477945</v>
      </c>
      <c r="D13" t="n">
        <v>18196.9204935054</v>
      </c>
      <c r="E13" t="n">
        <v>685.195559136435</v>
      </c>
      <c r="F13" t="n">
        <v>1555682.49567974</v>
      </c>
    </row>
    <row r="14">
      <c r="B14" t="s">
        <v>156</v>
      </c>
      <c r="C14" t="n">
        <v>76163.4726168623</v>
      </c>
      <c r="D14" t="n">
        <v>20214.0386620293</v>
      </c>
      <c r="E14" t="n">
        <v>761.153009034112</v>
      </c>
      <c r="F14" t="n">
        <v>1727358.50258563</v>
      </c>
    </row>
    <row r="20" ht="15.75" customHeight="1">
      <c r="B20" t="s">
        <v>6</v>
      </c>
      <c r="C20" t="s">
        <v>7</v>
      </c>
    </row>
    <row r="21" ht="15.75" customHeight="1">
      <c r="B21" s="11" t="s">
        <v>3</v>
      </c>
      <c r="C21" s="14" t="s">
        <v>8</v>
      </c>
      <c r="D21" s="14"/>
      <c r="E21" s="14"/>
      <c r="F21" s="14"/>
    </row>
    <row r="22">
      <c r="B22" s="12"/>
      <c r="C22" s="20" t="s">
        <v>9</v>
      </c>
      <c r="D22" s="20" t="s">
        <v>10</v>
      </c>
      <c r="E22" s="20" t="s">
        <v>11</v>
      </c>
      <c r="F22" s="20" t="s">
        <v>0</v>
      </c>
    </row>
    <row r="23" ht="39.75" customHeight="1">
      <c r="B23" s="13"/>
      <c r="C23" s="10" t="s">
        <v>12</v>
      </c>
      <c r="D23" s="10" t="s">
        <v>12</v>
      </c>
      <c r="E23" s="10" t="s">
        <v>12</v>
      </c>
      <c r="F23" s="10" t="s">
        <v>13</v>
      </c>
      <c r="K23" s="21"/>
      <c r="L23" s="21"/>
      <c r="M23" s="21"/>
    </row>
    <row r="24">
      <c r="B24" s="15" t="n">
        <v>2019</v>
      </c>
      <c r="C24" s="16" t="n">
        <f>ROUND(C8,-LEN(ROUND(C8,0))+2)</f>
        <v>32000</v>
      </c>
      <c r="D24" s="16" t="n">
        <f t="shared" ref="D24:F24" si="0">ROUND(D8,-LEN(ROUND(D8,0))+2)</f>
        <v>8500</v>
      </c>
      <c r="E24" s="16" t="n">
        <f t="shared" si="0"/>
        <v>320</v>
      </c>
      <c r="F24" s="16" t="n">
        <f t="shared" si="0"/>
        <v>730000</v>
      </c>
    </row>
    <row r="25">
      <c r="B25" s="17" t="n">
        <v>2020</v>
      </c>
      <c r="C25" s="16" t="n">
        <f t="shared" ref="C25:F25" si="1">ROUND(C9,-LEN(ROUND(C9,0))+2)</f>
        <v>39000</v>
      </c>
      <c r="D25" s="16" t="n">
        <f t="shared" si="1"/>
        <v>10000</v>
      </c>
      <c r="E25" s="16" t="n">
        <f t="shared" si="1"/>
        <v>390</v>
      </c>
      <c r="F25" s="16" t="n">
        <f t="shared" si="1"/>
        <v>890000</v>
      </c>
    </row>
    <row r="26">
      <c r="B26" s="17" t="n">
        <v>2021</v>
      </c>
      <c r="C26" s="16" t="n">
        <f t="shared" ref="C26:F26" si="2">ROUND(C10,-LEN(ROUND(C10,0))+2)</f>
        <v>46000</v>
      </c>
      <c r="D26" s="16" t="n">
        <f t="shared" si="2"/>
        <v>12000</v>
      </c>
      <c r="E26" s="16" t="n">
        <f t="shared" si="2"/>
        <v>460</v>
      </c>
      <c r="F26" s="16" t="n">
        <f t="shared" si="2"/>
        <v>1000000</v>
      </c>
    </row>
    <row r="27">
      <c r="B27" s="17" t="n">
        <v>2022</v>
      </c>
      <c r="C27" s="16" t="n">
        <f t="shared" ref="C27:F27" si="3">ROUND(C11,-LEN(ROUND(C11,0))+2)</f>
        <v>54000</v>
      </c>
      <c r="D27" s="16" t="n">
        <f t="shared" si="3"/>
        <v>14000</v>
      </c>
      <c r="E27" s="16" t="n">
        <f t="shared" si="3"/>
        <v>530</v>
      </c>
      <c r="F27" s="16" t="n">
        <f t="shared" si="3"/>
        <v>1200000</v>
      </c>
    </row>
    <row r="28">
      <c r="B28" s="17" t="n">
        <v>2023</v>
      </c>
      <c r="C28" s="16" t="n">
        <f t="shared" ref="C28:F28" si="4">ROUND(C12,-LEN(ROUND(C12,0))+2)</f>
        <v>61000</v>
      </c>
      <c r="D28" s="16" t="n">
        <f t="shared" si="4"/>
        <v>16000</v>
      </c>
      <c r="E28" s="16" t="n">
        <f t="shared" si="4"/>
        <v>610</v>
      </c>
      <c r="F28" s="16" t="n">
        <f t="shared" si="4"/>
        <v>1400000</v>
      </c>
    </row>
    <row r="29">
      <c r="B29" s="17" t="n">
        <v>2024</v>
      </c>
      <c r="C29" s="16" t="n">
        <f t="shared" ref="C29:F29" si="5">ROUND(C13,-LEN(ROUND(C13,0))+2)</f>
        <v>69000</v>
      </c>
      <c r="D29" s="16" t="n">
        <f t="shared" si="5"/>
        <v>18000</v>
      </c>
      <c r="E29" s="16" t="n">
        <f t="shared" si="5"/>
        <v>690</v>
      </c>
      <c r="F29" s="16" t="n">
        <f t="shared" si="5"/>
        <v>1600000</v>
      </c>
    </row>
    <row r="30">
      <c r="B30" s="17" t="n">
        <v>2025</v>
      </c>
      <c r="C30" s="16" t="n">
        <f t="shared" ref="C30:F30" si="6">ROUND(C14,-LEN(ROUND(C14,0))+2)</f>
        <v>76000</v>
      </c>
      <c r="D30" s="16" t="n">
        <f t="shared" si="6"/>
        <v>20000</v>
      </c>
      <c r="E30" s="16" t="n">
        <f t="shared" si="6"/>
        <v>760</v>
      </c>
      <c r="F30" s="16" t="n">
        <f t="shared" si="6"/>
        <v>1700000</v>
      </c>
      <c r="G30" s="16"/>
    </row>
    <row r="31" ht="15.75" customHeight="1">
      <c r="B31" s="18" t="s">
        <v>14</v>
      </c>
      <c r="C31" s="19" t="n">
        <f>ROUND(SUM(C8:C14),-LEN(ROUND(SUM(C8:C14),0))+2)</f>
        <v>380000</v>
      </c>
      <c r="D31" s="19" t="n">
        <f t="shared" ref="D31:F31" si="7">ROUND(SUM(D8:D14),-LEN(ROUND(SUM(D8:D14),0))+2)</f>
        <v>100000</v>
      </c>
      <c r="E31" s="19" t="n">
        <f t="shared" si="7"/>
        <v>3800</v>
      </c>
      <c r="F31" s="19" t="n">
        <f t="shared" si="7"/>
        <v>8500000</v>
      </c>
    </row>
    <row r="32" ht="15.75" customHeight="1"/>
  </sheetData>
  <mergeCells count="2">
    <mergeCell ref="B21:B23"/>
    <mergeCell ref="C21:F2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5.0"/>
  <cols>
    <col min="3" max="3" width="17.28515625" hidden="0" customWidth="1"/>
    <col min="4" max="4" width="12.7109375" hidden="0" customWidth="1"/>
  </cols>
  <sheetData>
    <row r="2">
      <c r="B2" t="s">
        <v>133</v>
      </c>
      <c r="C2" t="s">
        <v>159</v>
      </c>
      <c r="D2" t="s">
        <v>140</v>
      </c>
    </row>
    <row r="3">
      <c r="B3" t="s">
        <v>150</v>
      </c>
      <c r="C3" s="30" t="n">
        <v>-1854268.56427916</v>
      </c>
      <c r="D3" t="n">
        <v>-5729689.86362261</v>
      </c>
    </row>
    <row r="4">
      <c r="B4" t="s">
        <v>151</v>
      </c>
      <c r="C4" s="30" t="n">
        <v>-2254810.20963579</v>
      </c>
      <c r="D4" t="n">
        <v>-7576162.30437624</v>
      </c>
    </row>
    <row r="5">
      <c r="B5" t="s">
        <v>152</v>
      </c>
      <c r="C5" s="30" t="n">
        <v>-2666406.86355401</v>
      </c>
      <c r="D5" t="n">
        <v>-8879134.85563487</v>
      </c>
    </row>
    <row r="6">
      <c r="B6" t="s">
        <v>153</v>
      </c>
      <c r="C6" s="30" t="n">
        <v>-3088286.13034006</v>
      </c>
      <c r="D6" t="n">
        <v>-10376641.3979426</v>
      </c>
    </row>
    <row r="7">
      <c r="B7" t="s">
        <v>154</v>
      </c>
      <c r="C7" s="30" t="n">
        <v>-3518435.72479118</v>
      </c>
      <c r="D7" t="n">
        <v>-12244156.3222733</v>
      </c>
    </row>
    <row r="8">
      <c r="B8" t="s">
        <v>155</v>
      </c>
      <c r="C8" s="30" t="n">
        <v>-3953664.63176072</v>
      </c>
      <c r="D8" t="n">
        <v>-14154119.3817034</v>
      </c>
    </row>
    <row r="9">
      <c r="B9" t="s">
        <v>156</v>
      </c>
      <c r="C9" s="30" t="n">
        <v>-4390190.53364526</v>
      </c>
      <c r="D9" t="n">
        <v>-16243704.9744875</v>
      </c>
    </row>
    <row r="15" ht="15.75" customHeight="1">
      <c r="B15" t="s">
        <v>15</v>
      </c>
      <c r="C15" t="s">
        <v>16</v>
      </c>
    </row>
    <row r="16" ht="51.75" customHeight="1">
      <c r="B16" s="23" t="s">
        <v>3</v>
      </c>
      <c r="C16" s="14" t="s">
        <v>17</v>
      </c>
      <c r="D16" s="14" t="s">
        <v>18</v>
      </c>
    </row>
    <row r="17">
      <c r="B17" s="15" t="n">
        <v>2019</v>
      </c>
      <c r="C17" s="24" t="n">
        <f>C3/1000000</f>
        <v>-1.8542685642791601</v>
      </c>
      <c r="D17" s="25" t="n">
        <f>D3/1000000</f>
        <v>-5.7296898636226103</v>
      </c>
    </row>
    <row r="18">
      <c r="B18" s="17" t="n">
        <v>2020</v>
      </c>
      <c r="C18" s="26" t="n">
        <f t="shared" ref="C18:C23" si="0">C4/1000000</f>
        <v>-2.25481020963579</v>
      </c>
      <c r="D18" s="22" t="n">
        <f t="shared" ref="D18:D23" si="1">D4/1000000</f>
        <v>-7.5761623043762398</v>
      </c>
    </row>
    <row r="19">
      <c r="B19" s="17" t="n">
        <v>2021</v>
      </c>
      <c r="C19" s="26" t="n">
        <f t="shared" si="0"/>
        <v>-2.6664068635540104</v>
      </c>
      <c r="D19" s="22" t="n">
        <f t="shared" si="1"/>
        <v>-8.8791348556348701</v>
      </c>
    </row>
    <row r="20">
      <c r="B20" s="17" t="n">
        <v>2022</v>
      </c>
      <c r="C20" s="26" t="n">
        <f t="shared" si="0"/>
        <v>-3.0882861303400602</v>
      </c>
      <c r="D20" s="22" t="n">
        <f t="shared" si="1"/>
        <v>-10.376641397942601</v>
      </c>
    </row>
    <row r="21">
      <c r="B21" s="17" t="n">
        <v>2023</v>
      </c>
      <c r="C21" s="26" t="n">
        <f t="shared" si="0"/>
        <v>-3.5184357247911797</v>
      </c>
      <c r="D21" s="22" t="n">
        <f t="shared" si="1"/>
        <v>-12.2441563222733</v>
      </c>
    </row>
    <row r="22">
      <c r="B22" s="17" t="n">
        <v>2024</v>
      </c>
      <c r="C22" s="26" t="n">
        <f t="shared" si="0"/>
        <v>-3.95366463176072</v>
      </c>
      <c r="D22" s="22" t="n">
        <f t="shared" si="1"/>
        <v>-14.154119381703399</v>
      </c>
    </row>
    <row r="23" ht="15.75" customHeight="1">
      <c r="B23" s="27" t="n">
        <v>2025</v>
      </c>
      <c r="C23" s="28" t="n">
        <f t="shared" si="0"/>
        <v>-4.39019053364526</v>
      </c>
      <c r="D23" s="29" t="n">
        <f t="shared" si="1"/>
        <v>-16.2437049744875</v>
      </c>
    </row>
    <row r="24" ht="15.75" customHeight="1"/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5.0"/>
  <cols>
    <col min="4" max="4" width="10.7109375" hidden="0" customWidth="1"/>
    <col min="6" max="6" width="11.140625" hidden="0" customWidth="1"/>
  </cols>
  <sheetData>
    <row r="2">
      <c r="B2" t="s">
        <v>133</v>
      </c>
      <c r="C2" t="s">
        <v>138</v>
      </c>
      <c r="D2" t="s">
        <v>141</v>
      </c>
      <c r="E2" t="s">
        <v>140</v>
      </c>
      <c r="F2" t="s">
        <v>142</v>
      </c>
    </row>
    <row r="3">
      <c r="B3" t="s">
        <v>150</v>
      </c>
      <c r="C3" t="n">
        <v>-2878713.96867189</v>
      </c>
      <c r="D3" t="n">
        <v>-56803359.7737222</v>
      </c>
      <c r="E3" t="n">
        <v>-5729689.86362261</v>
      </c>
      <c r="F3" t="n">
        <v>-51073669.9100996</v>
      </c>
    </row>
    <row r="4">
      <c r="B4" t="s">
        <v>151</v>
      </c>
      <c r="C4" t="n">
        <v>-3053345.41198339</v>
      </c>
      <c r="D4" t="n">
        <v>-68668484.4383399</v>
      </c>
      <c r="E4" t="n">
        <v>-7576162.30437624</v>
      </c>
      <c r="F4" t="n">
        <v>-61092322.1339637</v>
      </c>
    </row>
    <row r="5">
      <c r="B5" t="s">
        <v>152</v>
      </c>
      <c r="C5" t="n">
        <v>-3140424.14252505</v>
      </c>
      <c r="D5" t="n">
        <v>-80781953.2441402</v>
      </c>
      <c r="E5" t="n">
        <v>-8879134.85563487</v>
      </c>
      <c r="F5" t="n">
        <v>-71902818.3885053</v>
      </c>
    </row>
    <row r="6">
      <c r="B6" t="s">
        <v>153</v>
      </c>
      <c r="C6" t="n">
        <v>-3221418.82201278</v>
      </c>
      <c r="D6" t="n">
        <v>-93189661.164014</v>
      </c>
      <c r="E6" t="n">
        <v>-10376641.3979426</v>
      </c>
      <c r="F6" t="n">
        <v>-82813019.7660714</v>
      </c>
    </row>
    <row r="7">
      <c r="B7" t="s">
        <v>154</v>
      </c>
      <c r="C7" t="n">
        <v>-3743458.96303602</v>
      </c>
      <c r="D7" t="n">
        <v>-105824829.405935</v>
      </c>
      <c r="E7" t="n">
        <v>-12244156.3222733</v>
      </c>
      <c r="F7" t="n">
        <v>-93580673.0836621</v>
      </c>
    </row>
    <row r="8">
      <c r="B8" t="s">
        <v>155</v>
      </c>
      <c r="C8" t="n">
        <v>-3530389.59389914</v>
      </c>
      <c r="D8" t="n">
        <v>-118586768.53498</v>
      </c>
      <c r="E8" t="n">
        <v>-14154119.3817034</v>
      </c>
      <c r="F8" t="n">
        <v>-104432649.153277</v>
      </c>
    </row>
    <row r="9">
      <c r="B9" t="s">
        <v>156</v>
      </c>
      <c r="C9" t="n">
        <v>-3699091.8747697</v>
      </c>
      <c r="D9" t="n">
        <v>-131361458.962518</v>
      </c>
      <c r="E9" t="n">
        <v>-16243704.9744875</v>
      </c>
      <c r="F9" t="n">
        <v>-115117753.988031</v>
      </c>
    </row>
    <row r="14" ht="15.75" customHeight="1"/>
    <row r="15" ht="15.75" customHeight="1">
      <c r="B15" s="34"/>
      <c r="C15" s="14" t="s">
        <v>19</v>
      </c>
      <c r="D15" s="14"/>
      <c r="E15" s="14"/>
      <c r="F15" s="14"/>
    </row>
    <row r="16" ht="76.5" customHeight="1">
      <c r="B16" s="35" t="s">
        <v>3</v>
      </c>
      <c r="C16" s="36" t="s">
        <v>20</v>
      </c>
      <c r="D16" s="36" t="s">
        <v>21</v>
      </c>
      <c r="E16" s="36" t="s">
        <v>22</v>
      </c>
      <c r="F16" s="36" t="s">
        <v>23</v>
      </c>
    </row>
    <row r="17">
      <c r="B17" s="15" t="n">
        <v>2019</v>
      </c>
      <c r="C17" s="37" t="n">
        <f>C3/1000000</f>
        <v>-2.8787139686718901</v>
      </c>
      <c r="D17" s="32" t="n">
        <f t="shared" ref="D17:F17" si="0">D3/1000000</f>
        <v>-56.8033597737222</v>
      </c>
      <c r="E17" s="37" t="n">
        <f t="shared" si="0"/>
        <v>-5.7296898636226103</v>
      </c>
      <c r="F17" s="32" t="n">
        <f t="shared" si="0"/>
        <v>-51.073669910099603</v>
      </c>
    </row>
    <row r="18">
      <c r="B18" s="17" t="n">
        <v>2020</v>
      </c>
      <c r="C18" s="31" t="n">
        <f t="shared" ref="C18:F18" si="1">C4/1000000</f>
        <v>-3.0533454119833898</v>
      </c>
      <c r="D18" s="33" t="n">
        <f t="shared" si="1"/>
        <v>-68.668484438339902</v>
      </c>
      <c r="E18" s="31" t="n">
        <f t="shared" si="1"/>
        <v>-7.5761623043762398</v>
      </c>
      <c r="F18" s="33" t="n">
        <f t="shared" si="1"/>
        <v>-61.092322133963698</v>
      </c>
    </row>
    <row r="19">
      <c r="B19" s="17" t="n">
        <v>2021</v>
      </c>
      <c r="C19" s="31" t="n">
        <f t="shared" ref="C19:F19" si="2">C5/1000000</f>
        <v>-3.1404241425250499</v>
      </c>
      <c r="D19" s="33" t="n">
        <f t="shared" si="2"/>
        <v>-80.781953244140198</v>
      </c>
      <c r="E19" s="31" t="n">
        <f t="shared" si="2"/>
        <v>-8.8791348556348701</v>
      </c>
      <c r="F19" s="33" t="n">
        <f t="shared" si="2"/>
        <v>-71.902818388505295</v>
      </c>
    </row>
    <row r="20">
      <c r="B20" s="17" t="n">
        <v>2022</v>
      </c>
      <c r="C20" s="31" t="n">
        <f t="shared" ref="C20:F20" si="3">C6/1000000</f>
        <v>-3.22141882201278</v>
      </c>
      <c r="D20" s="33" t="n">
        <f t="shared" si="3"/>
        <v>-93.189661164013998</v>
      </c>
      <c r="E20" s="31" t="n">
        <f t="shared" si="3"/>
        <v>-10.376641397942601</v>
      </c>
      <c r="F20" s="33" t="n">
        <f t="shared" si="3"/>
        <v>-82.813019766071392</v>
      </c>
    </row>
    <row r="21">
      <c r="B21" s="17" t="n">
        <v>2023</v>
      </c>
      <c r="C21" s="31" t="n">
        <f t="shared" ref="C21:F21" si="4">C7/1000000</f>
        <v>-3.7434589630360198</v>
      </c>
      <c r="D21" s="33" t="n">
        <f t="shared" si="4"/>
        <v>-105.82482940593501</v>
      </c>
      <c r="E21" s="31" t="n">
        <f t="shared" si="4"/>
        <v>-12.2441563222733</v>
      </c>
      <c r="F21" s="33" t="n">
        <f t="shared" si="4"/>
        <v>-93.580673083662091</v>
      </c>
    </row>
    <row r="22">
      <c r="B22" s="17" t="n">
        <v>2024</v>
      </c>
      <c r="C22" s="31" t="n">
        <f t="shared" ref="C22:F22" si="5">C8/1000000</f>
        <v>-3.5303895938991401</v>
      </c>
      <c r="D22" s="33" t="n">
        <f t="shared" si="5"/>
        <v>-118.58676853498</v>
      </c>
      <c r="E22" s="31" t="n">
        <f t="shared" si="5"/>
        <v>-14.154119381703399</v>
      </c>
      <c r="F22" s="33" t="n">
        <f t="shared" si="5"/>
        <v>-104.432649153277</v>
      </c>
    </row>
    <row r="23" ht="15.75" customHeight="1">
      <c r="B23" s="27" t="n">
        <v>2025</v>
      </c>
      <c r="C23" s="38" t="n">
        <f t="shared" ref="C23:F23" si="6">C9/1000000</f>
        <v>-3.6990918747697004</v>
      </c>
      <c r="D23" s="39" t="n">
        <f t="shared" si="6"/>
        <v>-131.36145896251801</v>
      </c>
      <c r="E23" s="38" t="n">
        <f t="shared" si="6"/>
        <v>-16.2437049744875</v>
      </c>
      <c r="F23" s="39" t="n">
        <f t="shared" si="6"/>
        <v>-115.117753988031</v>
      </c>
    </row>
    <row r="24" ht="15.75" customHeight="1"/>
  </sheetData>
  <mergeCells count="1">
    <mergeCell ref="C15:F15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I28" sqref="I28"/>
    </sheetView>
  </sheetViews>
  <sheetFormatPr defaultRowHeight="15.0"/>
  <cols>
    <col min="3" max="3" width="36.140625" hidden="0" customWidth="1"/>
    <col min="5" max="5" width="14.5703125" hidden="0" customWidth="1"/>
    <col min="6" max="6" width="14.5703125" hidden="0" customWidth="1"/>
  </cols>
  <sheetData>
    <row r="2">
      <c r="B2" t="s">
        <v>133</v>
      </c>
      <c r="C2" t="s">
        <v>160</v>
      </c>
      <c r="D2" t="s">
        <v>161</v>
      </c>
      <c r="E2" t="s">
        <v>162</v>
      </c>
      <c r="F2" t="s">
        <v>163</v>
      </c>
    </row>
    <row r="3">
      <c r="B3" t="s">
        <v>151</v>
      </c>
      <c r="C3" t="s">
        <v>134</v>
      </c>
      <c r="D3" t="n">
        <v>0</v>
      </c>
      <c r="E3" s="30" t="n">
        <v>20565.4648691422</v>
      </c>
      <c r="F3" s="30" t="n">
        <v>39130.7044866919</v>
      </c>
    </row>
    <row r="4">
      <c r="B4" t="s">
        <v>151</v>
      </c>
      <c r="C4" t="s">
        <v>135</v>
      </c>
      <c r="D4" t="n">
        <v>0</v>
      </c>
      <c r="E4" s="30" t="n">
        <v>5716.67899261342</v>
      </c>
      <c r="F4" s="30" t="n">
        <v>10355.0841294017</v>
      </c>
    </row>
    <row r="5">
      <c r="B5" t="s">
        <v>151</v>
      </c>
      <c r="C5" t="s">
        <v>159</v>
      </c>
      <c r="D5" t="n">
        <v>0</v>
      </c>
      <c r="E5" s="30" t="n">
        <v>-1191814.43467334</v>
      </c>
      <c r="F5" s="30" t="n">
        <v>-2254810.20963579</v>
      </c>
    </row>
    <row r="6">
      <c r="B6" t="s">
        <v>151</v>
      </c>
      <c r="C6" t="s">
        <v>138</v>
      </c>
      <c r="D6" t="n">
        <v>-2678550.8473476</v>
      </c>
      <c r="E6" s="43" t="n">
        <v>-2951033.62224831</v>
      </c>
      <c r="F6" s="43" t="n">
        <v>-3053345.41198339</v>
      </c>
    </row>
    <row r="7">
      <c r="B7" t="s">
        <v>151</v>
      </c>
      <c r="C7" t="s">
        <v>141</v>
      </c>
      <c r="D7" t="n">
        <v>-2678550.8473476</v>
      </c>
      <c r="E7" s="43" t="n">
        <v>-37149145.5653126</v>
      </c>
      <c r="F7" s="43" t="n">
        <v>-68668484.4383399</v>
      </c>
    </row>
    <row r="8">
      <c r="B8" t="s">
        <v>151</v>
      </c>
      <c r="C8" t="s">
        <v>142</v>
      </c>
      <c r="D8" t="n">
        <v>-2678550.8473476</v>
      </c>
      <c r="E8" s="43" t="n">
        <v>-33144649.0648102</v>
      </c>
      <c r="F8" s="43" t="n">
        <v>-61092322.1339637</v>
      </c>
    </row>
    <row r="9">
      <c r="B9" t="s">
        <v>156</v>
      </c>
      <c r="C9" t="s">
        <v>134</v>
      </c>
      <c r="D9" t="n">
        <v>0</v>
      </c>
      <c r="E9" t="n">
        <v>40940.5963362766</v>
      </c>
      <c r="F9" t="n">
        <v>76163.4726168623</v>
      </c>
    </row>
    <row r="10">
      <c r="B10" t="s">
        <v>156</v>
      </c>
      <c r="C10" t="s">
        <v>135</v>
      </c>
      <c r="D10" t="n">
        <v>0</v>
      </c>
      <c r="E10" t="n">
        <v>11380.4501142999</v>
      </c>
      <c r="F10" t="n">
        <v>20214.0386620293</v>
      </c>
    </row>
    <row r="11">
      <c r="B11" t="s">
        <v>156</v>
      </c>
      <c r="C11" t="s">
        <v>159</v>
      </c>
      <c r="D11" t="n">
        <v>0</v>
      </c>
      <c r="E11" t="n">
        <v>-2372598.62532562</v>
      </c>
      <c r="F11" t="n">
        <v>-4390190.53364526</v>
      </c>
    </row>
    <row r="12">
      <c r="B12" t="s">
        <v>156</v>
      </c>
      <c r="C12" t="s">
        <v>138</v>
      </c>
      <c r="D12" t="n">
        <v>-2916459.00748929</v>
      </c>
      <c r="E12" t="n">
        <v>-3485447.98312265</v>
      </c>
      <c r="F12" t="n">
        <v>-3699091.8747697</v>
      </c>
    </row>
    <row r="13">
      <c r="B13" t="s">
        <v>156</v>
      </c>
      <c r="C13" t="s">
        <v>141</v>
      </c>
      <c r="D13" t="n">
        <v>-2916459.00748929</v>
      </c>
      <c r="E13" t="n">
        <v>-71538623.0479981</v>
      </c>
      <c r="F13" t="n">
        <v>-131361458.962518</v>
      </c>
    </row>
    <row r="14">
      <c r="B14" t="s">
        <v>156</v>
      </c>
      <c r="C14" t="s">
        <v>142</v>
      </c>
      <c r="D14" t="n">
        <v>-2916459.00748929</v>
      </c>
      <c r="E14" t="n">
        <v>-62760008.1342933</v>
      </c>
      <c r="F14" t="n">
        <v>-115117753.988031</v>
      </c>
    </row>
    <row r="20" ht="15.75" customHeight="1">
      <c r="C20" t="s">
        <v>24</v>
      </c>
      <c r="D20" t="s">
        <v>25</v>
      </c>
    </row>
    <row r="21" ht="15.75" customHeight="1">
      <c r="C21" s="45"/>
      <c r="D21" s="40" t="s">
        <v>26</v>
      </c>
      <c r="E21" s="40"/>
      <c r="F21" s="40"/>
    </row>
    <row r="22">
      <c r="C22" s="46"/>
      <c r="D22" s="20" t="s">
        <v>27</v>
      </c>
      <c r="E22" s="20" t="s">
        <v>28</v>
      </c>
      <c r="F22" s="20" t="s">
        <v>29</v>
      </c>
    </row>
    <row r="23" ht="26.25" customHeight="1">
      <c r="C23" s="47"/>
      <c r="D23" s="41"/>
      <c r="E23" s="41"/>
      <c r="F23" s="41" t="s">
        <v>30</v>
      </c>
    </row>
    <row r="24">
      <c r="C24" s="42" t="s">
        <v>31</v>
      </c>
      <c r="D24" s="42"/>
      <c r="E24" s="42"/>
      <c r="F24" s="42"/>
    </row>
    <row r="25">
      <c r="C25" s="48" t="s">
        <v>32</v>
      </c>
      <c r="D25" s="49"/>
      <c r="E25" s="49"/>
      <c r="F25" s="49"/>
    </row>
    <row r="26">
      <c r="C26" s="50" t="s">
        <v>33</v>
      </c>
      <c r="D26" s="51" t="n">
        <f>D3</f>
        <v>0</v>
      </c>
      <c r="E26" s="51" t="n">
        <f>ROUND(E3,-LEN(ROUND(E3,0))+2)</f>
        <v>21000</v>
      </c>
      <c r="F26" s="51" t="n">
        <f>ROUND(F3,-LEN(ROUND(F3,0))+2)</f>
        <v>39000</v>
      </c>
    </row>
    <row r="27">
      <c r="C27" s="50" t="s">
        <v>34</v>
      </c>
      <c r="D27" s="51" t="n">
        <f t="shared" ref="D27" si="0">D4</f>
        <v>0</v>
      </c>
      <c r="E27" s="51" t="n">
        <f>ROUND(E4,-LEN(ROUND(E4,0))+2)</f>
        <v>5700</v>
      </c>
      <c r="F27" s="51" t="n">
        <f>ROUND(F4,-LEN(ROUND(F4,0))+2)</f>
        <v>10000</v>
      </c>
    </row>
    <row r="28">
      <c r="C28" s="52" t="s">
        <v>35</v>
      </c>
      <c r="D28" s="53" t="n">
        <f t="shared" ref="D28" si="1">D5</f>
        <v>0</v>
      </c>
      <c r="E28" s="44" t="n">
        <f>E5/1000000</f>
        <v>-1.1918144346733401</v>
      </c>
      <c r="F28" s="44" t="n">
        <f>F5/1000000</f>
        <v>-2.25481020963579</v>
      </c>
    </row>
    <row r="29">
      <c r="C29" s="54" t="s">
        <v>36</v>
      </c>
    </row>
    <row r="30">
      <c r="C30" s="50" t="s">
        <v>37</v>
      </c>
      <c r="D30" s="31" t="n">
        <f>D6/1000000</f>
        <v>-2.6785508473476001</v>
      </c>
      <c r="E30" s="31" t="n">
        <f t="shared" ref="E30:F30" si="2">E6/1000000</f>
        <v>-2.95103362224831</v>
      </c>
      <c r="F30" s="31" t="n">
        <f t="shared" si="2"/>
        <v>-3.0533454119833898</v>
      </c>
    </row>
    <row r="31">
      <c r="C31" s="50" t="s">
        <v>38</v>
      </c>
      <c r="D31" s="31" t="n">
        <f t="shared" ref="D31:F31" si="3">D7/1000000</f>
        <v>-2.6785508473476001</v>
      </c>
      <c r="E31" s="31" t="n">
        <f t="shared" si="3"/>
        <v>-37.149145565312601</v>
      </c>
      <c r="F31" s="31" t="n">
        <f t="shared" si="3"/>
        <v>-68.668484438339902</v>
      </c>
    </row>
    <row r="32" ht="15.75" customHeight="1">
      <c r="C32" s="55" t="s">
        <v>39</v>
      </c>
      <c r="D32" s="38" t="n">
        <f t="shared" ref="D32:F32" si="4">D8/1000000</f>
        <v>-2.6785508473476001</v>
      </c>
      <c r="E32" s="38" t="n">
        <f t="shared" si="4"/>
        <v>-33.144649064810203</v>
      </c>
      <c r="F32" s="38" t="n">
        <f t="shared" si="4"/>
        <v>-61.092322133963698</v>
      </c>
    </row>
    <row r="33" ht="15.75" customHeight="1">
      <c r="C33" s="42" t="s">
        <v>40</v>
      </c>
      <c r="D33" s="42"/>
      <c r="E33" s="42"/>
      <c r="F33" s="42"/>
    </row>
    <row r="34">
      <c r="C34" s="48" t="s">
        <v>32</v>
      </c>
      <c r="D34" s="49"/>
      <c r="E34" s="49"/>
      <c r="F34" s="49"/>
    </row>
    <row r="35">
      <c r="C35" s="50" t="s">
        <v>33</v>
      </c>
      <c r="D35" s="51" t="n">
        <f>D9</f>
        <v>0</v>
      </c>
      <c r="E35" s="51" t="n">
        <f>ROUND(E9,-LEN(ROUND(E9,0))+2)</f>
        <v>41000</v>
      </c>
      <c r="F35" s="51" t="n">
        <f>ROUND(F9,-LEN(ROUND(F9,0))+2)</f>
        <v>76000</v>
      </c>
    </row>
    <row r="36">
      <c r="C36" s="50" t="s">
        <v>34</v>
      </c>
      <c r="D36" s="51" t="n">
        <f t="shared" ref="D36" si="5">D10</f>
        <v>0</v>
      </c>
      <c r="E36" s="51" t="n">
        <f>ROUND(E10,-LEN(ROUND(E10,0))+2)</f>
        <v>11000</v>
      </c>
      <c r="F36" s="51" t="n">
        <f>ROUND(F10,-LEN(ROUND(F10,0))+2)</f>
        <v>20000</v>
      </c>
    </row>
    <row r="37">
      <c r="C37" s="52" t="s">
        <v>35</v>
      </c>
      <c r="D37" s="53" t="n">
        <f t="shared" ref="D37" si="6">D11</f>
        <v>0</v>
      </c>
      <c r="E37" s="44" t="n">
        <f>E11/1000000</f>
        <v>-2.3725986253256202</v>
      </c>
      <c r="F37" s="44" t="n">
        <f>F11/1000000</f>
        <v>-4.39019053364526</v>
      </c>
    </row>
    <row r="38">
      <c r="C38" s="54" t="s">
        <v>36</v>
      </c>
    </row>
    <row r="39">
      <c r="C39" s="50" t="s">
        <v>37</v>
      </c>
      <c r="D39" s="31" t="n">
        <f>D12/1000000</f>
        <v>-2.9164590074892902</v>
      </c>
      <c r="E39" s="31" t="n">
        <f t="shared" ref="E39:F39" si="7">E12/1000000</f>
        <v>-3.4854479831226501</v>
      </c>
      <c r="F39" s="31" t="n">
        <f t="shared" si="7"/>
        <v>-3.6990918747697004</v>
      </c>
    </row>
    <row r="40">
      <c r="C40" s="50" t="s">
        <v>38</v>
      </c>
      <c r="D40" s="31" t="n">
        <f t="shared" ref="D40:F40" si="8">D13/1000000</f>
        <v>-2.9164590074892902</v>
      </c>
      <c r="E40" s="33" t="n">
        <f t="shared" si="8"/>
        <v>-71.538623047998101</v>
      </c>
      <c r="F40" s="33" t="n">
        <f t="shared" si="8"/>
        <v>-131.36145896251801</v>
      </c>
    </row>
    <row r="41" ht="15.75" customHeight="1">
      <c r="C41" s="55" t="s">
        <v>39</v>
      </c>
      <c r="D41" s="38" t="n">
        <f t="shared" ref="D41:F41" si="9">D14/1000000</f>
        <v>-2.9164590074892902</v>
      </c>
      <c r="E41" s="39" t="n">
        <f t="shared" si="9"/>
        <v>-62.760008134293301</v>
      </c>
      <c r="F41" s="39" t="n">
        <f t="shared" si="9"/>
        <v>-115.117753988031</v>
      </c>
    </row>
    <row r="42" ht="15.75" customHeight="1"/>
  </sheetData>
  <mergeCells count="5">
    <mergeCell ref="D21:F21"/>
    <mergeCell ref="D22:D23"/>
    <mergeCell ref="C24:F24"/>
    <mergeCell ref="C33:F33"/>
    <mergeCell ref="E22:E23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.0"/>
  <cols>
    <col min="3" max="3" width="19.140625" hidden="0" customWidth="1"/>
    <col min="4" max="4" width="10.5703125" hidden="0" customWidth="1"/>
    <col min="5" max="5" width="12.28515625" hidden="0" customWidth="1"/>
    <col min="6" max="6" width="11.28515625" hidden="0" customWidth="1"/>
    <col min="7" max="7" width="13.85546875" hidden="0" customWidth="1"/>
    <col min="8" max="8" width="14.85546875" hidden="0" customWidth="1"/>
  </cols>
  <sheetData>
    <row r="2">
      <c r="B2" t="s">
        <v>133</v>
      </c>
      <c r="C2" t="s">
        <v>164</v>
      </c>
      <c r="D2" t="s">
        <v>158</v>
      </c>
      <c r="E2" t="s">
        <v>134</v>
      </c>
      <c r="F2" t="s">
        <v>135</v>
      </c>
      <c r="G2" t="s">
        <v>138</v>
      </c>
      <c r="H2" t="s">
        <v>142</v>
      </c>
    </row>
    <row r="3">
      <c r="B3" t="s">
        <v>151</v>
      </c>
      <c r="C3" t="s">
        <v>165</v>
      </c>
      <c r="D3" s="30" t="n">
        <v>57850.6961425016</v>
      </c>
      <c r="E3" s="30" t="n">
        <v>-122397.840832344</v>
      </c>
      <c r="F3" s="30" t="n">
        <v>-31934.4561334413</v>
      </c>
      <c r="G3" s="43" t="n">
        <v>10696910.699881</v>
      </c>
      <c r="H3" s="43" t="n">
        <v>122888131.890905</v>
      </c>
    </row>
    <row r="4">
      <c r="B4" t="s">
        <v>151</v>
      </c>
      <c r="C4" t="s">
        <v>166</v>
      </c>
      <c r="D4" s="30" t="n">
        <v>57850.6961425016</v>
      </c>
      <c r="E4" s="30" t="n">
        <v>-122397.840832344</v>
      </c>
      <c r="F4" s="30" t="n">
        <v>-31934.4561334413</v>
      </c>
      <c r="G4" s="43" t="n">
        <v>8018359.85253343</v>
      </c>
      <c r="H4" s="43" t="n">
        <v>120209581.043557</v>
      </c>
    </row>
    <row r="5">
      <c r="B5" t="s">
        <v>151</v>
      </c>
      <c r="C5" t="s">
        <v>167</v>
      </c>
      <c r="D5" s="30" t="n">
        <v>57850.6961425016</v>
      </c>
      <c r="E5" s="30" t="n">
        <v>-101832.375963202</v>
      </c>
      <c r="F5" s="30" t="n">
        <v>-26217.7771408279</v>
      </c>
      <c r="G5" s="43" t="n">
        <v>7745877.07763271</v>
      </c>
      <c r="H5" s="43" t="n">
        <v>89743482.8260948</v>
      </c>
    </row>
    <row r="6">
      <c r="B6" t="s">
        <v>151</v>
      </c>
      <c r="C6" t="s">
        <v>168</v>
      </c>
      <c r="D6" s="30" t="n">
        <v>57850.6961425016</v>
      </c>
      <c r="E6" s="30" t="n">
        <v>-83267.1363456524</v>
      </c>
      <c r="F6" s="30" t="n">
        <v>-21579.3720040396</v>
      </c>
      <c r="G6" s="43" t="n">
        <v>7643565.28789764</v>
      </c>
      <c r="H6" s="43" t="n">
        <v>61795809.7569413</v>
      </c>
    </row>
    <row r="7">
      <c r="B7" t="s">
        <v>156</v>
      </c>
      <c r="C7" t="s">
        <v>165</v>
      </c>
      <c r="D7" t="n">
        <v>102118.429414301</v>
      </c>
      <c r="E7" t="n">
        <v>-236719.762942689</v>
      </c>
      <c r="F7" t="n">
        <v>-61972.185714109</v>
      </c>
      <c r="G7" t="n">
        <v>14540219.0433746</v>
      </c>
      <c r="H7" t="n">
        <v>227943327.699895</v>
      </c>
    </row>
    <row r="8">
      <c r="B8" t="s">
        <v>156</v>
      </c>
      <c r="C8" t="s">
        <v>166</v>
      </c>
      <c r="D8" t="n">
        <v>102118.429414301</v>
      </c>
      <c r="E8" t="n">
        <v>-236719.762942689</v>
      </c>
      <c r="F8" t="n">
        <v>-61972.185714109</v>
      </c>
      <c r="G8" t="n">
        <v>11623760.0358853</v>
      </c>
      <c r="H8" t="n">
        <v>225026868.692406</v>
      </c>
    </row>
    <row r="9">
      <c r="B9" t="s">
        <v>156</v>
      </c>
      <c r="C9" t="s">
        <v>167</v>
      </c>
      <c r="D9" t="n">
        <v>102118.429414301</v>
      </c>
      <c r="E9" t="n">
        <v>-195779.166606412</v>
      </c>
      <c r="F9" t="n">
        <v>-50591.7355998092</v>
      </c>
      <c r="G9" t="n">
        <v>11054771.0602519</v>
      </c>
      <c r="H9" t="n">
        <v>165183319.565601</v>
      </c>
    </row>
    <row r="10">
      <c r="B10" t="s">
        <v>156</v>
      </c>
      <c r="C10" t="s">
        <v>168</v>
      </c>
      <c r="D10" t="n">
        <v>102118.429414301</v>
      </c>
      <c r="E10" t="n">
        <v>-160556.290325826</v>
      </c>
      <c r="F10" t="n">
        <v>-41758.1470520797</v>
      </c>
      <c r="G10" t="n">
        <v>10841127.1686049</v>
      </c>
      <c r="H10" t="n">
        <v>112825573.711864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5.0"/>
  <cols>
    <col min="3" max="3" width="10.42578125" hidden="0" customWidth="1"/>
    <col min="5" max="5" width="10.28515625" hidden="0" customWidth="1"/>
    <col min="6" max="6" width="3.28515625" hidden="0" customWidth="1"/>
    <col min="7" max="7" width="10" hidden="0" customWidth="1"/>
    <col min="9" max="9" width="11.140625" hidden="0" customWidth="1"/>
  </cols>
  <sheetData>
    <row r="2">
      <c r="B2" t="s">
        <v>133</v>
      </c>
      <c r="C2" t="s">
        <v>141</v>
      </c>
      <c r="D2" t="s">
        <v>140</v>
      </c>
      <c r="E2" t="s">
        <v>142</v>
      </c>
      <c r="F2" t="s">
        <v>143</v>
      </c>
      <c r="G2" t="s">
        <v>169</v>
      </c>
      <c r="H2" t="s">
        <v>144</v>
      </c>
    </row>
    <row r="3">
      <c r="B3" t="s">
        <v>150</v>
      </c>
      <c r="C3" t="n">
        <v>-56803359.7737222</v>
      </c>
      <c r="D3" t="n">
        <v>-5729689.86362261</v>
      </c>
      <c r="E3" t="n">
        <v>-51073669.9100996</v>
      </c>
      <c r="F3" t="n">
        <v>-56761187.1884264</v>
      </c>
      <c r="G3" t="n">
        <v>-5729689.86362261</v>
      </c>
      <c r="H3" t="n">
        <v>-51031497.3248038</v>
      </c>
    </row>
    <row r="4">
      <c r="B4" t="s">
        <v>151</v>
      </c>
      <c r="C4" t="n">
        <v>-68668484.4383399</v>
      </c>
      <c r="D4" t="n">
        <v>-7576162.30437624</v>
      </c>
      <c r="E4" t="n">
        <v>-61092322.1339637</v>
      </c>
      <c r="F4" t="n">
        <v>-68616937.7261409</v>
      </c>
      <c r="G4" t="n">
        <v>-7576162.30437624</v>
      </c>
      <c r="H4" t="n">
        <v>-61040775.4217647</v>
      </c>
    </row>
    <row r="5">
      <c r="B5" t="s">
        <v>152</v>
      </c>
      <c r="C5" t="n">
        <v>-80781953.2441402</v>
      </c>
      <c r="D5" t="n">
        <v>-8879134.85563487</v>
      </c>
      <c r="E5" t="n">
        <v>-71902818.3885053</v>
      </c>
      <c r="F5" t="n">
        <v>-80720682.5189397</v>
      </c>
      <c r="G5" t="n">
        <v>-8879134.85563487</v>
      </c>
      <c r="H5" t="n">
        <v>-71841547.6633048</v>
      </c>
    </row>
    <row r="6">
      <c r="B6" t="s">
        <v>153</v>
      </c>
      <c r="C6" t="n">
        <v>-93189661.164014</v>
      </c>
      <c r="D6" t="n">
        <v>-10376641.3979426</v>
      </c>
      <c r="E6" t="n">
        <v>-82813019.7660714</v>
      </c>
      <c r="F6" t="n">
        <v>-93118340.9856935</v>
      </c>
      <c r="G6" t="n">
        <v>-10376641.3979426</v>
      </c>
      <c r="H6" t="n">
        <v>-82741699.5877509</v>
      </c>
    </row>
    <row r="7">
      <c r="B7" t="s">
        <v>154</v>
      </c>
      <c r="C7" t="n">
        <v>-105824829.405935</v>
      </c>
      <c r="D7" t="n">
        <v>-12244156.3222733</v>
      </c>
      <c r="E7" t="n">
        <v>-93580673.0836621</v>
      </c>
      <c r="F7" t="n">
        <v>-105743198.022307</v>
      </c>
      <c r="G7" t="n">
        <v>-12244156.3222733</v>
      </c>
      <c r="H7" t="n">
        <v>-93499041.7000336</v>
      </c>
    </row>
    <row r="8">
      <c r="B8" t="s">
        <v>155</v>
      </c>
      <c r="C8" t="n">
        <v>-118586768.53498</v>
      </c>
      <c r="D8" t="n">
        <v>-14154119.3817034</v>
      </c>
      <c r="E8" t="n">
        <v>-104432649.153277</v>
      </c>
      <c r="F8" t="n">
        <v>-118494665.188065</v>
      </c>
      <c r="G8" t="n">
        <v>-14154119.3817034</v>
      </c>
      <c r="H8" t="n">
        <v>-104340545.806361</v>
      </c>
    </row>
    <row r="9">
      <c r="B9" t="s">
        <v>156</v>
      </c>
      <c r="C9" t="n">
        <v>-131361458.962518</v>
      </c>
      <c r="D9" t="n">
        <v>-16243704.9744875</v>
      </c>
      <c r="E9" t="n">
        <v>-115117753.988031</v>
      </c>
      <c r="F9" t="n">
        <v>-131258842.603003</v>
      </c>
      <c r="G9" t="n">
        <v>-16243704.9744875</v>
      </c>
      <c r="H9" t="n">
        <v>-115015137.628516</v>
      </c>
    </row>
    <row r="15" ht="15.75" customHeight="1">
      <c r="B15" s="62" t="s">
        <v>41</v>
      </c>
      <c r="C15" s="62" t="s">
        <v>42</v>
      </c>
      <c r="D15" s="9"/>
      <c r="E15" s="9"/>
      <c r="F15" s="9"/>
      <c r="G15" s="9"/>
    </row>
    <row r="16" ht="15.75" customHeight="1">
      <c r="B16" s="63"/>
      <c r="C16" s="14" t="s">
        <v>43</v>
      </c>
      <c r="D16" s="14"/>
      <c r="E16" s="14"/>
      <c r="F16" s="45"/>
      <c r="G16" s="14" t="s">
        <v>44</v>
      </c>
      <c r="H16" s="14"/>
      <c r="I16" s="14"/>
    </row>
    <row r="17" ht="63.75" customHeight="1">
      <c r="B17" s="64" t="s">
        <v>3</v>
      </c>
      <c r="C17" s="10" t="s">
        <v>21</v>
      </c>
      <c r="D17" s="10" t="s">
        <v>22</v>
      </c>
      <c r="E17" s="10" t="s">
        <v>45</v>
      </c>
      <c r="F17" s="65"/>
      <c r="G17" s="10" t="s">
        <v>21</v>
      </c>
      <c r="H17" s="10" t="s">
        <v>22</v>
      </c>
      <c r="I17" s="10" t="s">
        <v>45</v>
      </c>
    </row>
    <row r="18">
      <c r="B18" s="15" t="n">
        <v>2019</v>
      </c>
      <c r="C18" s="57" t="n">
        <f>C3/1000000</f>
        <v>-56.8033597737222</v>
      </c>
      <c r="D18" s="60" t="n">
        <f t="shared" ref="D18:E18" si="0">D3/1000000</f>
        <v>-5.7296898636226103</v>
      </c>
      <c r="E18" s="57" t="n">
        <f t="shared" si="0"/>
        <v>-51.073669910099603</v>
      </c>
      <c r="F18" s="58"/>
      <c r="G18" s="57" t="n">
        <f>F3/1000000</f>
        <v>-56.761187188426398</v>
      </c>
      <c r="H18" s="60" t="n">
        <f t="shared" ref="H18:I18" si="1">G3/1000000</f>
        <v>-5.7296898636226103</v>
      </c>
      <c r="I18" s="57" t="n">
        <f t="shared" si="1"/>
        <v>-51.031497324803802</v>
      </c>
    </row>
    <row r="19">
      <c r="B19" s="66" t="n">
        <v>2020</v>
      </c>
      <c r="C19" s="59" t="n">
        <f t="shared" ref="C19:E19" si="2">C4/1000000</f>
        <v>-68.668484438339902</v>
      </c>
      <c r="D19" s="61" t="n">
        <f t="shared" si="2"/>
        <v>-7.5761623043762398</v>
      </c>
      <c r="E19" s="59" t="n">
        <f t="shared" si="2"/>
        <v>-61.092322133963698</v>
      </c>
      <c r="F19" s="21"/>
      <c r="G19" s="59" t="n">
        <f t="shared" ref="G19:I19" si="3">F4/1000000</f>
        <v>-68.616937726140904</v>
      </c>
      <c r="H19" s="61" t="n">
        <f t="shared" si="3"/>
        <v>-7.5761623043762398</v>
      </c>
      <c r="I19" s="59" t="n">
        <f t="shared" si="3"/>
        <v>-61.0407754217647</v>
      </c>
    </row>
    <row r="20">
      <c r="B20" s="66" t="n">
        <v>2021</v>
      </c>
      <c r="C20" s="59" t="n">
        <f t="shared" ref="C20:E20" si="4">C5/1000000</f>
        <v>-80.781953244140198</v>
      </c>
      <c r="D20" s="61" t="n">
        <f t="shared" si="4"/>
        <v>-8.8791348556348701</v>
      </c>
      <c r="E20" s="59" t="n">
        <f t="shared" si="4"/>
        <v>-71.902818388505295</v>
      </c>
      <c r="F20" s="21"/>
      <c r="G20" s="59" t="n">
        <f t="shared" ref="G20:I20" si="5">F5/1000000</f>
        <v>-80.720682518939711</v>
      </c>
      <c r="H20" s="61" t="n">
        <f t="shared" si="5"/>
        <v>-8.8791348556348701</v>
      </c>
      <c r="I20" s="59" t="n">
        <f t="shared" si="5"/>
        <v>-71.841547663304809</v>
      </c>
    </row>
    <row r="21">
      <c r="B21" s="66" t="n">
        <v>2022</v>
      </c>
      <c r="C21" s="59" t="n">
        <f t="shared" ref="C21:E21" si="6">C6/1000000</f>
        <v>-93.189661164013998</v>
      </c>
      <c r="D21" s="61" t="n">
        <f t="shared" si="6"/>
        <v>-10.376641397942601</v>
      </c>
      <c r="E21" s="59" t="n">
        <f t="shared" si="6"/>
        <v>-82.813019766071392</v>
      </c>
      <c r="F21" s="21"/>
      <c r="G21" s="59" t="n">
        <f t="shared" ref="G21:I21" si="7">F6/1000000</f>
        <v>-93.118340985693493</v>
      </c>
      <c r="H21" s="61" t="n">
        <f t="shared" si="7"/>
        <v>-10.376641397942601</v>
      </c>
      <c r="I21" s="59" t="n">
        <f t="shared" si="7"/>
        <v>-82.741699587750901</v>
      </c>
    </row>
    <row r="22">
      <c r="B22" s="66" t="n">
        <v>2023</v>
      </c>
      <c r="C22" s="59" t="n">
        <f t="shared" ref="C22:E22" si="8">C7/1000000</f>
        <v>-105.82482940593501</v>
      </c>
      <c r="D22" s="61" t="n">
        <f t="shared" si="8"/>
        <v>-12.2441563222733</v>
      </c>
      <c r="E22" s="59" t="n">
        <f t="shared" si="8"/>
        <v>-93.580673083662091</v>
      </c>
      <c r="F22" s="21"/>
      <c r="G22" s="59" t="n">
        <f t="shared" ref="G22:I22" si="9">F7/1000000</f>
        <v>-105.743198022307</v>
      </c>
      <c r="H22" s="61" t="n">
        <f t="shared" si="9"/>
        <v>-12.2441563222733</v>
      </c>
      <c r="I22" s="59" t="n">
        <f t="shared" si="9"/>
        <v>-93.499041700033601</v>
      </c>
    </row>
    <row r="23">
      <c r="B23" s="66" t="n">
        <v>2024</v>
      </c>
      <c r="C23" s="59" t="n">
        <f t="shared" ref="C23:E23" si="10">C8/1000000</f>
        <v>-118.58676853498</v>
      </c>
      <c r="D23" s="61" t="n">
        <f t="shared" si="10"/>
        <v>-14.154119381703399</v>
      </c>
      <c r="E23" s="59" t="n">
        <f t="shared" si="10"/>
        <v>-104.432649153277</v>
      </c>
      <c r="F23" s="21"/>
      <c r="G23" s="59" t="n">
        <f t="shared" ref="G23:I23" si="11">F8/1000000</f>
        <v>-118.49466518806501</v>
      </c>
      <c r="H23" s="61" t="n">
        <f t="shared" si="11"/>
        <v>-14.154119381703399</v>
      </c>
      <c r="I23" s="59" t="n">
        <f t="shared" si="11"/>
        <v>-104.34054580636101</v>
      </c>
    </row>
    <row r="24" ht="15.75" customHeight="1">
      <c r="B24" s="67" t="n">
        <v>2025</v>
      </c>
      <c r="C24" s="68" t="n">
        <f t="shared" ref="C24:E24" si="12">C9/1000000</f>
        <v>-131.36145896251801</v>
      </c>
      <c r="D24" s="69" t="n">
        <f t="shared" si="12"/>
        <v>-16.2437049744875</v>
      </c>
      <c r="E24" s="68" t="n">
        <f t="shared" si="12"/>
        <v>-115.117753988031</v>
      </c>
      <c r="F24" s="56"/>
      <c r="G24" s="68" t="n">
        <f t="shared" ref="G24:I24" si="13">F9/1000000</f>
        <v>-131.25884260300299</v>
      </c>
      <c r="H24" s="69" t="n">
        <f t="shared" si="13"/>
        <v>-16.2437049744875</v>
      </c>
      <c r="I24" s="68" t="n">
        <f t="shared" si="13"/>
        <v>-115.015137628516</v>
      </c>
    </row>
    <row r="25" ht="15.75" customHeight="1"/>
  </sheetData>
  <mergeCells count="2">
    <mergeCell ref="C16:E16"/>
    <mergeCell ref="G16:I16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.0"/>
  <cols>
    <col min="2" max="2" width="2.7109375" hidden="0" customWidth="1"/>
    <col min="3" max="3" width="4.42578125" hidden="0" customWidth="1"/>
    <col min="4" max="4" width="23.140625" hidden="0" customWidth="1"/>
    <col min="5" max="5" width="15" hidden="0" customWidth="1"/>
    <col min="6" max="6" width="2.85546875" hidden="0" customWidth="1"/>
    <col min="7" max="7" width="10.140625" hidden="0" customWidth="1"/>
    <col min="8" max="8" width="10.28515625" hidden="0" customWidth="1"/>
    <col min="9" max="9" width="10.140625" hidden="0" customWidth="1"/>
    <col min="10" max="10" width="10.140625" hidden="0" customWidth="1"/>
    <col min="11" max="11" width="3.28515625" hidden="0" customWidth="1"/>
    <col min="12" max="12" width="12.42578125" hidden="0" customWidth="1"/>
    <col min="13" max="13" width="14.140625" hidden="0" customWidth="1"/>
  </cols>
  <sheetData>
    <row r="2">
      <c r="B2" t="s">
        <v>133</v>
      </c>
      <c r="C2" t="s">
        <v>170</v>
      </c>
      <c r="D2" t="s">
        <v>171</v>
      </c>
      <c r="E2" t="s">
        <v>158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  <c r="L2" t="s">
        <v>140</v>
      </c>
      <c r="M2" t="s">
        <v>142</v>
      </c>
    </row>
    <row r="3">
      <c r="B3" t="s">
        <v>151</v>
      </c>
      <c r="C3" t="s">
        <v>172</v>
      </c>
      <c r="D3" t="s">
        <v>173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B4" t="s">
        <v>151</v>
      </c>
      <c r="C4" t="s">
        <v>172</v>
      </c>
      <c r="D4" t="s">
        <v>174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151</v>
      </c>
      <c r="C5" t="s">
        <v>172</v>
      </c>
      <c r="D5" t="s">
        <v>175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151</v>
      </c>
      <c r="C6" t="s">
        <v>176</v>
      </c>
      <c r="D6" t="s">
        <v>177</v>
      </c>
      <c r="E6" t="n">
        <v>14204.543921873</v>
      </c>
      <c r="F6" t="n">
        <v>0</v>
      </c>
      <c r="G6" t="n">
        <v>0</v>
      </c>
      <c r="H6" t="n">
        <v>0</v>
      </c>
      <c r="I6" t="n">
        <v>0</v>
      </c>
      <c r="J6" t="n">
        <v>-2678550.8473476</v>
      </c>
      <c r="K6" t="n">
        <v>0</v>
      </c>
      <c r="L6" t="n">
        <v>0</v>
      </c>
      <c r="M6" t="n">
        <v>-2678550.8473476</v>
      </c>
    </row>
    <row r="7">
      <c r="B7" t="s">
        <v>178</v>
      </c>
      <c r="C7"/>
      <c r="D7"/>
      <c r="E7" t="n">
        <v>14204.543921873</v>
      </c>
      <c r="F7" t="n">
        <v>0</v>
      </c>
      <c r="G7" t="n">
        <v>0</v>
      </c>
      <c r="H7" t="n">
        <v>0</v>
      </c>
      <c r="I7" t="n">
        <v>0</v>
      </c>
      <c r="J7" t="n">
        <v>-2678550.8473476</v>
      </c>
      <c r="K7" t="n">
        <v>0</v>
      </c>
      <c r="L7" t="n">
        <v>0</v>
      </c>
      <c r="M7" t="n">
        <v>-2678550.8473476</v>
      </c>
    </row>
    <row r="14" ht="15.75" customHeight="1"/>
    <row r="15" ht="19.5" customHeight="1">
      <c r="B15" s="74" t="s">
        <v>46</v>
      </c>
      <c r="C15" s="34"/>
      <c r="D15" s="34"/>
      <c r="E15" s="70" t="s">
        <v>81</v>
      </c>
      <c r="F15" s="74"/>
      <c r="G15" s="72" t="s">
        <v>76</v>
      </c>
      <c r="H15" s="73"/>
      <c r="I15" s="73"/>
      <c r="J15" s="73"/>
      <c r="K15" s="74"/>
      <c r="L15" s="72" t="s">
        <v>77</v>
      </c>
      <c r="M15" s="72"/>
      <c r="N15" s="72"/>
      <c r="O15" s="72"/>
    </row>
    <row r="16" ht="57" customHeight="1">
      <c r="B16" s="71"/>
      <c r="C16" s="71"/>
      <c r="D16" s="71"/>
      <c r="E16" s="71"/>
      <c r="F16" s="80"/>
      <c r="G16" s="80" t="s">
        <v>56</v>
      </c>
      <c r="H16" s="80" t="s">
        <v>57</v>
      </c>
      <c r="I16" s="80" t="s">
        <v>58</v>
      </c>
      <c r="J16" s="80" t="s">
        <v>47</v>
      </c>
      <c r="K16" s="80"/>
      <c r="L16" s="80" t="s">
        <v>75</v>
      </c>
      <c r="M16" s="76" t="s">
        <v>79</v>
      </c>
      <c r="N16" s="76" t="s">
        <v>78</v>
      </c>
      <c r="O16" s="80" t="s">
        <v>80</v>
      </c>
    </row>
    <row r="17" ht="15.75" customHeight="1">
      <c r="B17" s="83" t="s">
        <v>48</v>
      </c>
      <c r="C17" s="83"/>
      <c r="D17" s="79"/>
      <c r="E17" s="82"/>
      <c r="F17" s="84"/>
      <c r="G17" s="84"/>
      <c r="H17" s="84"/>
      <c r="I17" s="84"/>
      <c r="J17" s="84"/>
      <c r="K17" s="84"/>
      <c r="L17" s="85"/>
      <c r="M17" s="75"/>
      <c r="N17" s="75"/>
      <c r="O17" s="85"/>
    </row>
    <row r="18" ht="15.75" customHeight="1">
      <c r="B18" s="81"/>
      <c r="C18" s="81" t="s">
        <v>49</v>
      </c>
      <c r="D18" s="81"/>
      <c r="E18" s="90" t="n">
        <f>E3</f>
        <v>0</v>
      </c>
      <c r="F18" s="91"/>
      <c r="G18" s="90" t="n">
        <f>F3</f>
        <v>0</v>
      </c>
      <c r="H18" s="90" t="n">
        <f t="shared" ref="H18:J18" si="0">G3</f>
        <v>0</v>
      </c>
      <c r="I18" s="90" t="n">
        <f t="shared" si="0"/>
        <v>0</v>
      </c>
      <c r="J18" s="90" t="n">
        <f t="shared" si="0"/>
        <v>0</v>
      </c>
      <c r="K18" s="90"/>
      <c r="L18" s="91" t="n">
        <f>J3</f>
        <v>0</v>
      </c>
      <c r="M18" s="91" t="n">
        <f t="shared" ref="M18:N20" si="1">K3</f>
        <v>0</v>
      </c>
      <c r="N18" s="91" t="n">
        <f t="shared" si="1"/>
        <v>0</v>
      </c>
      <c r="O18" s="91" t="n">
        <f t="shared" ref="O18" si="2">M3</f>
        <v>0</v>
      </c>
    </row>
    <row r="19" ht="15.75" customHeight="1">
      <c r="B19" s="81"/>
      <c r="C19" s="81" t="s">
        <v>50</v>
      </c>
      <c r="D19" s="81"/>
      <c r="E19" s="90" t="n">
        <f>E4</f>
        <v>0</v>
      </c>
      <c r="F19" s="91"/>
      <c r="G19" s="90" t="n">
        <f t="shared" ref="G19:J19" si="3">F4</f>
        <v>0</v>
      </c>
      <c r="H19" s="90" t="n">
        <f t="shared" si="3"/>
        <v>0</v>
      </c>
      <c r="I19" s="90" t="n">
        <f t="shared" si="3"/>
        <v>0</v>
      </c>
      <c r="J19" s="90" t="n">
        <f t="shared" si="3"/>
        <v>0</v>
      </c>
      <c r="K19" s="90"/>
      <c r="L19" s="91" t="n">
        <f t="shared" ref="L19:L20" si="4">J4</f>
        <v>0</v>
      </c>
      <c r="M19" s="91" t="n">
        <f t="shared" si="1"/>
        <v>0</v>
      </c>
      <c r="N19" s="91" t="n">
        <f t="shared" si="1"/>
        <v>0</v>
      </c>
      <c r="O19" s="91" t="n">
        <f>K4</f>
        <v>0</v>
      </c>
    </row>
    <row r="20" ht="15.75" customHeight="1">
      <c r="B20" s="81"/>
      <c r="C20" s="81" t="s">
        <v>51</v>
      </c>
      <c r="D20" s="81"/>
      <c r="E20" s="90" t="n">
        <f>E5</f>
        <v>0</v>
      </c>
      <c r="F20" s="91"/>
      <c r="G20" s="90" t="n">
        <f t="shared" ref="G20:J20" si="5">F5</f>
        <v>0</v>
      </c>
      <c r="H20" s="90" t="n">
        <f t="shared" si="5"/>
        <v>0</v>
      </c>
      <c r="I20" s="90" t="n">
        <f t="shared" si="5"/>
        <v>0</v>
      </c>
      <c r="J20" s="90" t="n">
        <f t="shared" si="5"/>
        <v>0</v>
      </c>
      <c r="K20" s="90"/>
      <c r="L20" s="91" t="n">
        <f t="shared" si="4"/>
        <v>0</v>
      </c>
      <c r="M20" s="91" t="n">
        <f t="shared" si="1"/>
        <v>0</v>
      </c>
      <c r="N20" s="91" t="n">
        <f t="shared" si="1"/>
        <v>0</v>
      </c>
      <c r="O20" s="91" t="n">
        <f>K5</f>
        <v>0</v>
      </c>
    </row>
    <row r="21" ht="15.75" customHeight="1">
      <c r="B21" s="83" t="s">
        <v>54</v>
      </c>
      <c r="C21" s="81"/>
      <c r="D21" s="81"/>
      <c r="E21" s="90"/>
      <c r="F21" s="91"/>
      <c r="G21" s="90"/>
      <c r="H21" s="90"/>
      <c r="I21" s="90"/>
      <c r="J21" s="90"/>
      <c r="K21" s="90"/>
      <c r="L21" s="91"/>
      <c r="M21" s="91"/>
      <c r="N21" s="91"/>
      <c r="O21" s="91"/>
    </row>
    <row r="22" ht="15.75" customHeight="1">
      <c r="B22" s="81"/>
      <c r="C22" s="81" t="s">
        <v>55</v>
      </c>
      <c r="D22" s="81"/>
      <c r="E22" s="90" t="n">
        <f>ROUND(E6,-LEN(ROUND(E6,0))+2)</f>
        <v>14000</v>
      </c>
      <c r="F22" s="91"/>
      <c r="G22" s="90" t="n">
        <f>F6</f>
        <v>0</v>
      </c>
      <c r="H22" s="90" t="n">
        <f t="shared" ref="H22:J22" si="6">G6</f>
        <v>0</v>
      </c>
      <c r="I22" s="90" t="n">
        <f t="shared" si="6"/>
        <v>0</v>
      </c>
      <c r="J22" s="90" t="n">
        <f t="shared" si="6"/>
        <v>0</v>
      </c>
      <c r="K22" s="90"/>
      <c r="L22" s="77" t="n">
        <f>-J6/1000000</f>
        <v>2.6785508473476001</v>
      </c>
      <c r="M22" s="77" t="n">
        <f t="shared" ref="M22:O22" si="7">-K6/1000000</f>
        <v>0</v>
      </c>
      <c r="N22" s="91" t="n">
        <f t="shared" si="7"/>
        <v>0</v>
      </c>
      <c r="O22" s="77" t="n">
        <f t="shared" si="7"/>
        <v>2.6785508473476001</v>
      </c>
    </row>
    <row r="23" ht="15.75" customHeight="1">
      <c r="B23" s="86" t="s">
        <v>52</v>
      </c>
      <c r="C23" s="87"/>
      <c r="D23" s="87"/>
      <c r="E23" s="53"/>
      <c r="F23" s="92"/>
      <c r="G23" s="93"/>
      <c r="H23" s="93"/>
      <c r="I23" s="93"/>
      <c r="J23" s="93"/>
      <c r="K23" s="93"/>
      <c r="L23" s="94"/>
      <c r="M23" s="94"/>
      <c r="N23" s="94"/>
      <c r="O23" s="94"/>
    </row>
    <row r="24" ht="15.75" customHeight="1">
      <c r="B24" s="88" t="s">
        <v>53</v>
      </c>
      <c r="C24" s="88"/>
      <c r="D24" s="89"/>
      <c r="E24" s="95" t="n">
        <f>ROUND(E7,-LEN(ROUND(E7,0))+2)</f>
        <v>14000</v>
      </c>
      <c r="F24" s="96"/>
      <c r="G24" s="95" t="n">
        <f>F7</f>
        <v>0</v>
      </c>
      <c r="H24" s="95" t="n">
        <f t="shared" ref="H24:J24" si="8">G7</f>
        <v>0</v>
      </c>
      <c r="I24" s="95" t="n">
        <f t="shared" si="8"/>
        <v>0</v>
      </c>
      <c r="J24" s="95" t="n">
        <f t="shared" si="8"/>
        <v>0</v>
      </c>
      <c r="K24" s="97"/>
      <c r="L24" s="78" t="n">
        <f>-J7/1000000</f>
        <v>2.6785508473476001</v>
      </c>
      <c r="M24" s="78" t="n">
        <f t="shared" ref="M24:O24" si="9">-K7/1000000</f>
        <v>0</v>
      </c>
      <c r="N24" s="98" t="n">
        <f t="shared" si="9"/>
        <v>0</v>
      </c>
      <c r="O24" s="78" t="n">
        <f t="shared" si="9"/>
        <v>2.6785508473476001</v>
      </c>
    </row>
    <row r="25" ht="15.75" customHeight="1"/>
    <row r="31">
      <c r="E31" s="21"/>
    </row>
  </sheetData>
  <mergeCells count="4">
    <mergeCell ref="E15:E16"/>
    <mergeCell ref="G15:J15"/>
    <mergeCell ref="B15:D16"/>
    <mergeCell ref="L15:O15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5.0"/>
  <cols>
    <col min="2" max="2" width="2.7109375" hidden="0" customWidth="1"/>
    <col min="3" max="3" width="4.42578125" hidden="0" customWidth="1"/>
    <col min="4" max="4" width="23.140625" hidden="0" customWidth="1"/>
    <col min="5" max="5" width="15" hidden="0" customWidth="1"/>
    <col min="6" max="6" width="2.85546875" hidden="0" customWidth="1"/>
    <col min="7" max="7" width="10.140625" hidden="0" customWidth="1"/>
    <col min="8" max="8" width="10.28515625" hidden="0" customWidth="1"/>
    <col min="9" max="9" width="10.140625" hidden="0" customWidth="1"/>
    <col min="10" max="10" width="10.140625" hidden="0" customWidth="1"/>
    <col min="11" max="11" width="3.28515625" hidden="0" customWidth="1"/>
    <col min="12" max="12" width="12.42578125" hidden="0" customWidth="1"/>
    <col min="13" max="13" width="14.140625" hidden="0" customWidth="1"/>
  </cols>
  <sheetData>
    <row r="2">
      <c r="B2" t="s">
        <v>133</v>
      </c>
      <c r="C2" t="s">
        <v>170</v>
      </c>
      <c r="D2" t="s">
        <v>171</v>
      </c>
      <c r="E2" t="s">
        <v>158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  <c r="L2" t="s">
        <v>140</v>
      </c>
      <c r="M2" t="s">
        <v>142</v>
      </c>
    </row>
    <row r="3">
      <c r="B3" t="s">
        <v>156</v>
      </c>
      <c r="C3" t="s">
        <v>172</v>
      </c>
      <c r="D3" t="s">
        <v>173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B4" t="s">
        <v>156</v>
      </c>
      <c r="C4" t="s">
        <v>172</v>
      </c>
      <c r="D4" t="s">
        <v>174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156</v>
      </c>
      <c r="C5" t="s">
        <v>172</v>
      </c>
      <c r="D5" t="s">
        <v>175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156</v>
      </c>
      <c r="C6" t="s">
        <v>176</v>
      </c>
      <c r="D6" t="s">
        <v>177</v>
      </c>
      <c r="E6" t="n">
        <v>15466.1876623497</v>
      </c>
      <c r="F6" t="n">
        <v>0</v>
      </c>
      <c r="G6" t="n">
        <v>0</v>
      </c>
      <c r="H6" t="n">
        <v>0</v>
      </c>
      <c r="I6" t="n">
        <v>0</v>
      </c>
      <c r="J6" t="n">
        <v>-2916459.00748929</v>
      </c>
      <c r="K6" t="n">
        <v>0</v>
      </c>
      <c r="L6" t="n">
        <v>0</v>
      </c>
      <c r="M6" t="n">
        <v>-2916459.00748929</v>
      </c>
    </row>
    <row r="7">
      <c r="B7" t="s">
        <v>178</v>
      </c>
      <c r="C7"/>
      <c r="D7"/>
      <c r="E7" t="n">
        <v>15466.1876623497</v>
      </c>
      <c r="F7" t="n">
        <v>0</v>
      </c>
      <c r="G7" t="n">
        <v>0</v>
      </c>
      <c r="H7" t="n">
        <v>0</v>
      </c>
      <c r="I7" t="n">
        <v>0</v>
      </c>
      <c r="J7" t="n">
        <v>-2916459.00748929</v>
      </c>
      <c r="K7" t="n">
        <v>0</v>
      </c>
      <c r="L7" t="n">
        <v>0</v>
      </c>
      <c r="M7" t="n">
        <v>-2916459.00748929</v>
      </c>
    </row>
    <row r="14" ht="15.75" customHeight="1"/>
    <row r="15" ht="19.5" customHeight="1">
      <c r="B15" s="74" t="s">
        <v>46</v>
      </c>
      <c r="C15" s="34"/>
      <c r="D15" s="34"/>
      <c r="E15" s="70" t="s">
        <v>81</v>
      </c>
      <c r="F15" s="74"/>
      <c r="G15" s="72" t="s">
        <v>76</v>
      </c>
      <c r="H15" s="73"/>
      <c r="I15" s="73"/>
      <c r="J15" s="73"/>
      <c r="K15" s="74"/>
      <c r="L15" s="72" t="s">
        <v>77</v>
      </c>
      <c r="M15" s="72"/>
      <c r="N15" s="72"/>
      <c r="O15" s="72"/>
    </row>
    <row r="16" ht="57" customHeight="1">
      <c r="B16" s="71"/>
      <c r="C16" s="71"/>
      <c r="D16" s="71"/>
      <c r="E16" s="71"/>
      <c r="F16" s="80"/>
      <c r="G16" s="80" t="s">
        <v>56</v>
      </c>
      <c r="H16" s="80" t="s">
        <v>57</v>
      </c>
      <c r="I16" s="80" t="s">
        <v>58</v>
      </c>
      <c r="J16" s="80" t="s">
        <v>47</v>
      </c>
      <c r="K16" s="80"/>
      <c r="L16" s="80" t="s">
        <v>75</v>
      </c>
      <c r="M16" s="76" t="s">
        <v>79</v>
      </c>
      <c r="N16" s="76" t="s">
        <v>78</v>
      </c>
      <c r="O16" s="80" t="s">
        <v>80</v>
      </c>
    </row>
    <row r="17">
      <c r="B17" s="83" t="s">
        <v>48</v>
      </c>
      <c r="C17" s="83"/>
      <c r="D17" s="79"/>
      <c r="E17" s="82"/>
      <c r="F17" s="84"/>
      <c r="G17" s="84"/>
      <c r="H17" s="84"/>
      <c r="I17" s="84"/>
      <c r="J17" s="84"/>
      <c r="K17" s="84"/>
      <c r="L17" s="85"/>
      <c r="M17" s="75"/>
      <c r="N17" s="75"/>
      <c r="O17" s="85"/>
    </row>
    <row r="18">
      <c r="B18" s="81"/>
      <c r="C18" s="81" t="s">
        <v>49</v>
      </c>
      <c r="D18" s="81"/>
      <c r="E18" s="90" t="n">
        <f>E3</f>
        <v>0</v>
      </c>
      <c r="F18" s="91"/>
      <c r="G18" s="90" t="n">
        <f>F3</f>
        <v>0</v>
      </c>
      <c r="H18" s="90" t="n">
        <f t="shared" ref="H18:J18" si="0">G3</f>
        <v>0</v>
      </c>
      <c r="I18" s="90" t="n">
        <f t="shared" si="0"/>
        <v>0</v>
      </c>
      <c r="J18" s="90" t="n">
        <f t="shared" si="0"/>
        <v>0</v>
      </c>
      <c r="K18" s="90"/>
      <c r="L18" s="91" t="n">
        <f>-J3/1000000</f>
        <v>0</v>
      </c>
      <c r="M18" s="91" t="n">
        <f>-K3/1000000</f>
        <v>0</v>
      </c>
      <c r="N18" s="91" t="n">
        <f t="shared" ref="N18:O18" si="1">-L3/1000000</f>
        <v>0</v>
      </c>
      <c r="O18" s="91" t="n">
        <f t="shared" si="1"/>
        <v>0</v>
      </c>
    </row>
    <row r="19">
      <c r="B19" s="81"/>
      <c r="C19" s="81" t="s">
        <v>50</v>
      </c>
      <c r="D19" s="81"/>
      <c r="E19" s="90" t="n">
        <f>E4</f>
        <v>0</v>
      </c>
      <c r="F19" s="91"/>
      <c r="G19" s="90" t="n">
        <f t="shared" ref="G19:J20" si="2">F4</f>
        <v>0</v>
      </c>
      <c r="H19" s="90" t="n">
        <f t="shared" si="2"/>
        <v>0</v>
      </c>
      <c r="I19" s="90" t="n">
        <f t="shared" si="2"/>
        <v>0</v>
      </c>
      <c r="J19" s="90" t="n">
        <f t="shared" si="2"/>
        <v>0</v>
      </c>
      <c r="K19" s="90"/>
      <c r="L19" s="91" t="n">
        <f t="shared" ref="L19:L20" si="3">J4</f>
        <v>0</v>
      </c>
      <c r="M19" s="91" t="n">
        <f>-K4/1000000</f>
        <v>0</v>
      </c>
      <c r="N19" s="91" t="n">
        <f t="shared" ref="N19:O19" si="4">-L4/1000000</f>
        <v>0</v>
      </c>
      <c r="O19" s="91" t="n">
        <f t="shared" si="4"/>
        <v>0</v>
      </c>
    </row>
    <row r="20">
      <c r="B20" s="81"/>
      <c r="C20" s="81" t="s">
        <v>51</v>
      </c>
      <c r="D20" s="81"/>
      <c r="E20" s="90" t="n">
        <f>E5</f>
        <v>0</v>
      </c>
      <c r="F20" s="91"/>
      <c r="G20" s="90" t="n">
        <f t="shared" si="2"/>
        <v>0</v>
      </c>
      <c r="H20" s="90" t="n">
        <f t="shared" si="2"/>
        <v>0</v>
      </c>
      <c r="I20" s="90" t="n">
        <f t="shared" si="2"/>
        <v>0</v>
      </c>
      <c r="J20" s="90" t="n">
        <f t="shared" si="2"/>
        <v>0</v>
      </c>
      <c r="K20" s="90"/>
      <c r="L20" s="91" t="n">
        <f t="shared" si="3"/>
        <v>0</v>
      </c>
      <c r="M20" s="91" t="n">
        <f>-K5/1000000</f>
        <v>0</v>
      </c>
      <c r="N20" s="91" t="n">
        <f t="shared" ref="N20:O20" si="5">-L5/1000000</f>
        <v>0</v>
      </c>
      <c r="O20" s="91" t="n">
        <f t="shared" si="5"/>
        <v>0</v>
      </c>
    </row>
    <row r="21">
      <c r="B21" s="83" t="s">
        <v>54</v>
      </c>
      <c r="C21" s="81"/>
      <c r="D21" s="81"/>
      <c r="E21" s="90"/>
      <c r="F21" s="91"/>
      <c r="G21" s="90"/>
      <c r="H21" s="90"/>
      <c r="I21" s="90"/>
      <c r="J21" s="90"/>
      <c r="K21" s="90"/>
      <c r="L21" s="91"/>
      <c r="M21" s="91"/>
      <c r="N21" s="91"/>
      <c r="O21" s="91"/>
    </row>
    <row r="22">
      <c r="B22" s="81"/>
      <c r="C22" s="81" t="s">
        <v>55</v>
      </c>
      <c r="D22" s="81"/>
      <c r="E22" s="90" t="n">
        <f>ROUND(E6,-LEN(ROUND(E6,0))+2)</f>
        <v>15000</v>
      </c>
      <c r="F22" s="91"/>
      <c r="G22" s="90" t="n">
        <f>F6</f>
        <v>0</v>
      </c>
      <c r="H22" s="90" t="n">
        <f t="shared" ref="H22:J22" si="6">G6</f>
        <v>0</v>
      </c>
      <c r="I22" s="90" t="n">
        <f t="shared" si="6"/>
        <v>0</v>
      </c>
      <c r="J22" s="90" t="n">
        <f t="shared" si="6"/>
        <v>0</v>
      </c>
      <c r="K22" s="90"/>
      <c r="L22" s="77" t="n">
        <f>-J6/1000000</f>
        <v>2.9164590074892902</v>
      </c>
      <c r="M22" s="91" t="n">
        <f>-K6/1000000</f>
        <v>0</v>
      </c>
      <c r="N22" s="91" t="n">
        <f t="shared" ref="N22:O22" si="7">-L6/1000000</f>
        <v>0</v>
      </c>
      <c r="O22" s="77" t="n">
        <f t="shared" si="7"/>
        <v>2.9164590074892902</v>
      </c>
    </row>
    <row r="23">
      <c r="B23" s="86" t="s">
        <v>52</v>
      </c>
      <c r="C23" s="87"/>
      <c r="D23" s="87"/>
      <c r="E23" s="53"/>
      <c r="F23" s="92"/>
      <c r="G23" s="93"/>
      <c r="H23" s="93"/>
      <c r="I23" s="93"/>
      <c r="J23" s="93"/>
      <c r="K23" s="93"/>
      <c r="L23" s="94"/>
      <c r="M23" s="94"/>
      <c r="N23" s="94"/>
      <c r="O23" s="94"/>
    </row>
    <row r="24" ht="15.75" customHeight="1">
      <c r="B24" s="88" t="s">
        <v>53</v>
      </c>
      <c r="C24" s="88"/>
      <c r="D24" s="89"/>
      <c r="E24" s="95" t="n">
        <f>ROUND(E7,-LEN(ROUND(E7,0))+2)</f>
        <v>15000</v>
      </c>
      <c r="F24" s="96"/>
      <c r="G24" s="95" t="n">
        <f>F7</f>
        <v>0</v>
      </c>
      <c r="H24" s="95" t="n">
        <f t="shared" ref="H24:J24" si="8">G7</f>
        <v>0</v>
      </c>
      <c r="I24" s="95" t="n">
        <f t="shared" si="8"/>
        <v>0</v>
      </c>
      <c r="J24" s="95" t="n">
        <f t="shared" si="8"/>
        <v>0</v>
      </c>
      <c r="K24" s="97"/>
      <c r="L24" s="78" t="n">
        <f>-J7/1000000</f>
        <v>2.9164590074892902</v>
      </c>
      <c r="M24" s="98" t="n">
        <f>-K7/1000000</f>
        <v>0</v>
      </c>
      <c r="N24" s="98" t="n">
        <f t="shared" ref="N24:O24" si="9">-L7/1000000</f>
        <v>0</v>
      </c>
      <c r="O24" s="78" t="n">
        <f t="shared" si="9"/>
        <v>2.9164590074892902</v>
      </c>
    </row>
    <row r="25" ht="15.75" customHeight="1"/>
    <row r="30">
      <c r="E30" s="21"/>
    </row>
  </sheetData>
  <mergeCells count="4">
    <mergeCell ref="B15:D16"/>
    <mergeCell ref="E15:E16"/>
    <mergeCell ref="G15:J15"/>
    <mergeCell ref="L15:O15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O24" sqref="O24"/>
    </sheetView>
  </sheetViews>
  <sheetFormatPr defaultRowHeight="15.0"/>
  <cols>
    <col min="2" max="2" width="2.7109375" hidden="0" customWidth="1"/>
    <col min="3" max="3" width="4.42578125" hidden="0" customWidth="1"/>
    <col min="4" max="4" width="23.140625" hidden="0" customWidth="1"/>
    <col min="5" max="5" width="15" hidden="0" customWidth="1"/>
    <col min="6" max="6" width="2.85546875" hidden="0" customWidth="1"/>
    <col min="7" max="7" width="10.140625" hidden="0" customWidth="1"/>
    <col min="8" max="8" width="10.28515625" hidden="0" customWidth="1"/>
    <col min="9" max="9" width="10.140625" hidden="0" customWidth="1"/>
    <col min="10" max="10" width="10.140625" hidden="0" customWidth="1"/>
    <col min="11" max="11" width="3.28515625" hidden="0" customWidth="1"/>
    <col min="12" max="12" width="12.42578125" hidden="0" customWidth="1"/>
    <col min="13" max="13" width="14.140625" hidden="0" customWidth="1"/>
  </cols>
  <sheetData>
    <row r="2">
      <c r="B2" t="s">
        <v>133</v>
      </c>
      <c r="C2" t="s">
        <v>170</v>
      </c>
      <c r="D2" t="s">
        <v>171</v>
      </c>
      <c r="E2" t="s">
        <v>158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  <c r="L2" t="s">
        <v>140</v>
      </c>
      <c r="M2" t="s">
        <v>142</v>
      </c>
    </row>
    <row r="3">
      <c r="B3" t="s">
        <v>151</v>
      </c>
      <c r="C3" t="s">
        <v>172</v>
      </c>
      <c r="D3" t="s">
        <v>173</v>
      </c>
      <c r="E3" t="n">
        <v>42043.3941347922</v>
      </c>
      <c r="F3" t="n">
        <v>20565.4648691422</v>
      </c>
      <c r="G3" t="n">
        <v>5716.67899261342</v>
      </c>
      <c r="H3" t="n">
        <v>215.371970364579</v>
      </c>
      <c r="I3" t="n">
        <v>466416.897507297</v>
      </c>
      <c r="J3" t="n">
        <v>-272482.774900717</v>
      </c>
      <c r="K3" t="n">
        <v>-34219671.7518509</v>
      </c>
      <c r="L3" t="n">
        <v>-4004496.50050242</v>
      </c>
      <c r="M3" t="n">
        <v>-30466098.2174626</v>
      </c>
    </row>
    <row r="4">
      <c r="B4" t="s">
        <v>151</v>
      </c>
      <c r="C4" t="s">
        <v>172</v>
      </c>
      <c r="D4" t="s">
        <v>174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151</v>
      </c>
      <c r="C5" t="s">
        <v>172</v>
      </c>
      <c r="D5" t="s">
        <v>175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151</v>
      </c>
      <c r="C6" t="s">
        <v>176</v>
      </c>
      <c r="D6" t="s">
        <v>177</v>
      </c>
      <c r="E6" t="n">
        <v>14204.543921873</v>
      </c>
      <c r="F6" t="n">
        <v>0</v>
      </c>
      <c r="G6" t="n">
        <v>0</v>
      </c>
      <c r="H6" t="n">
        <v>0</v>
      </c>
      <c r="I6" t="n">
        <v>0</v>
      </c>
      <c r="J6" t="n">
        <v>-2678550.8473476</v>
      </c>
      <c r="K6" t="n">
        <v>0</v>
      </c>
      <c r="L6" t="n">
        <v>0</v>
      </c>
      <c r="M6" t="n">
        <v>-2678550.8473476</v>
      </c>
    </row>
    <row r="7">
      <c r="B7" t="s">
        <v>178</v>
      </c>
      <c r="C7"/>
      <c r="D7"/>
      <c r="E7" t="n">
        <v>56247.9380566653</v>
      </c>
      <c r="F7" t="n">
        <v>20565.4648691422</v>
      </c>
      <c r="G7" t="n">
        <v>5716.67899261342</v>
      </c>
      <c r="H7" t="n">
        <v>215.371970364579</v>
      </c>
      <c r="I7" t="n">
        <v>466416.897507297</v>
      </c>
      <c r="J7" t="n">
        <v>-2951033.62224831</v>
      </c>
      <c r="K7" t="n">
        <v>-34219671.7518509</v>
      </c>
      <c r="L7" t="n">
        <v>-4004496.50050242</v>
      </c>
      <c r="M7" t="n">
        <v>-33144649.0648102</v>
      </c>
    </row>
    <row r="14" ht="15.75" customHeight="1"/>
    <row r="15" ht="19.5" customHeight="1">
      <c r="B15" s="74" t="s">
        <v>46</v>
      </c>
      <c r="C15" s="34"/>
      <c r="D15" s="34"/>
      <c r="E15" s="70" t="s">
        <v>81</v>
      </c>
      <c r="F15" s="74"/>
      <c r="G15" s="72" t="s">
        <v>76</v>
      </c>
      <c r="H15" s="73"/>
      <c r="I15" s="73"/>
      <c r="J15" s="73"/>
      <c r="K15" s="74"/>
      <c r="L15" s="72" t="s">
        <v>77</v>
      </c>
      <c r="M15" s="72"/>
      <c r="N15" s="72"/>
      <c r="O15" s="72"/>
    </row>
    <row r="16" ht="57" customHeight="1">
      <c r="B16" s="71"/>
      <c r="C16" s="71"/>
      <c r="D16" s="71"/>
      <c r="E16" s="71"/>
      <c r="F16" s="80"/>
      <c r="G16" s="80" t="s">
        <v>56</v>
      </c>
      <c r="H16" s="80" t="s">
        <v>57</v>
      </c>
      <c r="I16" s="80" t="s">
        <v>58</v>
      </c>
      <c r="J16" s="80" t="s">
        <v>47</v>
      </c>
      <c r="K16" s="80"/>
      <c r="L16" s="80" t="s">
        <v>75</v>
      </c>
      <c r="M16" s="76" t="s">
        <v>79</v>
      </c>
      <c r="N16" s="76" t="s">
        <v>78</v>
      </c>
      <c r="O16" s="80" t="s">
        <v>80</v>
      </c>
    </row>
    <row r="17">
      <c r="B17" s="83" t="s">
        <v>48</v>
      </c>
      <c r="C17" s="83"/>
      <c r="D17" s="79"/>
      <c r="E17" s="82"/>
      <c r="F17" s="84"/>
      <c r="G17" s="84"/>
      <c r="H17" s="84"/>
      <c r="I17" s="84"/>
      <c r="J17" s="84"/>
      <c r="K17" s="84"/>
      <c r="L17" s="85"/>
      <c r="M17" s="75"/>
      <c r="N17" s="75"/>
      <c r="O17" s="85"/>
    </row>
    <row r="18">
      <c r="B18" s="81"/>
      <c r="C18" s="81" t="s">
        <v>49</v>
      </c>
      <c r="D18" s="81"/>
      <c r="E18" s="90" t="n">
        <f>ROUND(E3,-LEN(ROUND(E3,0))+2)</f>
        <v>42000</v>
      </c>
      <c r="F18" s="91"/>
      <c r="G18" s="90" t="n">
        <f>ROUND(F3,-LEN(ROUND(F3,0))+2)</f>
        <v>21000</v>
      </c>
      <c r="H18" s="90" t="n">
        <f t="shared" ref="H18:J18" si="0">ROUND(G3,-LEN(ROUND(G3,0))+2)</f>
        <v>5700</v>
      </c>
      <c r="I18" s="90" t="n">
        <f t="shared" si="0"/>
        <v>220</v>
      </c>
      <c r="J18" s="90" t="n">
        <f t="shared" si="0"/>
        <v>470000</v>
      </c>
      <c r="K18" s="90"/>
      <c r="L18" s="99" t="n">
        <f>-J3/1000000</f>
        <v>0.27248277490071704</v>
      </c>
      <c r="M18" s="91" t="n">
        <f>-K3/1000000</f>
        <v>34.219671751850903</v>
      </c>
      <c r="N18" s="77" t="n">
        <f>-L3/1000000</f>
        <v>4.0044965005024205</v>
      </c>
      <c r="O18" s="91" t="n">
        <f>-M3/1000000</f>
        <v>30.466098217462598</v>
      </c>
    </row>
    <row r="19">
      <c r="B19" s="81"/>
      <c r="C19" s="81" t="s">
        <v>50</v>
      </c>
      <c r="D19" s="81"/>
      <c r="E19" s="90" t="n">
        <f>ROUND(E4,-LEN(ROUND(E4,0))+2)</f>
        <v>0</v>
      </c>
      <c r="F19" s="91"/>
      <c r="G19" s="90" t="n">
        <f t="shared" ref="G19:J20" si="1">ROUND(F4,-LEN(ROUND(F4,0))+2)</f>
        <v>0</v>
      </c>
      <c r="H19" s="90" t="n">
        <f t="shared" si="1"/>
        <v>0</v>
      </c>
      <c r="I19" s="90" t="n">
        <f t="shared" si="1"/>
        <v>0</v>
      </c>
      <c r="J19" s="90" t="n">
        <f t="shared" si="1"/>
        <v>0</v>
      </c>
      <c r="K19" s="90"/>
      <c r="L19" s="91" t="n">
        <f t="shared" ref="L19:L20" si="2">J4</f>
        <v>0</v>
      </c>
      <c r="M19" s="91" t="n">
        <f>-K4/1000000</f>
        <v>0</v>
      </c>
      <c r="N19" s="91" t="n">
        <f t="shared" ref="N19:N20" si="3">L4</f>
        <v>0</v>
      </c>
      <c r="O19" s="91" t="n">
        <f t="shared" ref="O19:O20" si="4">M4</f>
        <v>0</v>
      </c>
    </row>
    <row r="20">
      <c r="B20" s="81"/>
      <c r="C20" s="81" t="s">
        <v>51</v>
      </c>
      <c r="D20" s="81"/>
      <c r="E20" s="90" t="n">
        <f>ROUND(E5,-LEN(ROUND(E5,0))+2)</f>
        <v>0</v>
      </c>
      <c r="F20" s="91"/>
      <c r="G20" s="90" t="n">
        <f t="shared" si="1"/>
        <v>0</v>
      </c>
      <c r="H20" s="90" t="n">
        <f t="shared" si="1"/>
        <v>0</v>
      </c>
      <c r="I20" s="90" t="n">
        <f t="shared" si="1"/>
        <v>0</v>
      </c>
      <c r="J20" s="90" t="n">
        <f t="shared" si="1"/>
        <v>0</v>
      </c>
      <c r="K20" s="90"/>
      <c r="L20" s="91" t="n">
        <f t="shared" si="2"/>
        <v>0</v>
      </c>
      <c r="M20" s="91" t="n">
        <f>-K5/1000000</f>
        <v>0</v>
      </c>
      <c r="N20" s="91" t="n">
        <f t="shared" si="3"/>
        <v>0</v>
      </c>
      <c r="O20" s="91" t="n">
        <f t="shared" si="4"/>
        <v>0</v>
      </c>
    </row>
    <row r="21">
      <c r="B21" s="83" t="s">
        <v>54</v>
      </c>
      <c r="C21" s="81"/>
      <c r="D21" s="81"/>
      <c r="E21" s="90"/>
      <c r="F21" s="91"/>
      <c r="G21" s="90"/>
      <c r="H21" s="90"/>
      <c r="I21" s="90"/>
      <c r="J21" s="90"/>
      <c r="K21" s="90"/>
      <c r="L21" s="91"/>
      <c r="M21" s="91"/>
      <c r="N21" s="91"/>
      <c r="O21" s="91"/>
    </row>
    <row r="22">
      <c r="B22" s="81"/>
      <c r="C22" s="81" t="s">
        <v>55</v>
      </c>
      <c r="D22" s="81"/>
      <c r="E22" s="90" t="n">
        <f>ROUND(E6,-LEN(ROUND(E6,0))+2)</f>
        <v>14000</v>
      </c>
      <c r="F22" s="91"/>
      <c r="G22" s="90" t="n">
        <f>F6</f>
        <v>0</v>
      </c>
      <c r="H22" s="90" t="n">
        <f t="shared" ref="H22:J22" si="5">G6</f>
        <v>0</v>
      </c>
      <c r="I22" s="90" t="n">
        <f t="shared" si="5"/>
        <v>0</v>
      </c>
      <c r="J22" s="90" t="n">
        <f t="shared" si="5"/>
        <v>0</v>
      </c>
      <c r="K22" s="90"/>
      <c r="L22" s="77" t="n">
        <f>-J6/1000000</f>
        <v>2.6785508473476001</v>
      </c>
      <c r="M22" s="91" t="n">
        <f>-K6/1000000</f>
        <v>0</v>
      </c>
      <c r="N22" s="91" t="n">
        <f t="shared" ref="N22" si="6">L6/1000000</f>
        <v>0</v>
      </c>
      <c r="O22" s="77" t="n">
        <f>-M6/1000000</f>
        <v>2.6785508473476001</v>
      </c>
    </row>
    <row r="23">
      <c r="B23" s="86" t="s">
        <v>52</v>
      </c>
      <c r="C23" s="87"/>
      <c r="D23" s="87"/>
      <c r="E23" s="53"/>
      <c r="F23" s="92"/>
      <c r="G23" s="93"/>
      <c r="H23" s="93"/>
      <c r="I23" s="93"/>
      <c r="J23" s="93"/>
      <c r="K23" s="93"/>
      <c r="L23" s="94"/>
      <c r="M23" s="94"/>
      <c r="N23" s="94"/>
      <c r="O23" s="94"/>
    </row>
    <row r="24" ht="15.75" customHeight="1">
      <c r="B24" s="88" t="s">
        <v>53</v>
      </c>
      <c r="C24" s="88"/>
      <c r="D24" s="89"/>
      <c r="E24" s="95" t="n">
        <f>ROUND(E7,-LEN(ROUND(E7,0))+2)</f>
        <v>56000</v>
      </c>
      <c r="F24" s="96"/>
      <c r="G24" s="95" t="n">
        <f>ROUND(F7,-LEN(ROUND(F7,0))+2)</f>
        <v>21000</v>
      </c>
      <c r="H24" s="95" t="n">
        <f>ROUND(G7,-LEN(ROUND(G7,0))+2)</f>
        <v>5700</v>
      </c>
      <c r="I24" s="95" t="n">
        <f>ROUND(H7,-LEN(ROUND(H7,0))+2)</f>
        <v>220</v>
      </c>
      <c r="J24" s="95" t="n">
        <f>ROUND(I7,-LEN(ROUND(I7,0))+2)</f>
        <v>470000</v>
      </c>
      <c r="K24" s="97"/>
      <c r="L24" s="78" t="n">
        <f>-J7/1000000</f>
        <v>2.95103362224831</v>
      </c>
      <c r="M24" s="98" t="n">
        <f>-K7/1000000</f>
        <v>34.219671751850903</v>
      </c>
      <c r="N24" s="78" t="n">
        <f>-L7/1000000</f>
        <v>4.0044965005024205</v>
      </c>
      <c r="O24" s="98" t="n">
        <f>-M7/1000000</f>
        <v>33.144649064810203</v>
      </c>
    </row>
    <row r="25" ht="15.75" customHeight="1"/>
    <row r="27">
      <c r="G27" s="21"/>
    </row>
    <row r="31">
      <c r="E31" s="21"/>
    </row>
  </sheetData>
  <mergeCells count="4">
    <mergeCell ref="B15:D16"/>
    <mergeCell ref="E15:E16"/>
    <mergeCell ref="G15:J15"/>
    <mergeCell ref="L15:O15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5.0"/>
  <cols>
    <col min="2" max="2" width="2.7109375" hidden="0" customWidth="1"/>
    <col min="3" max="3" width="4.42578125" hidden="0" customWidth="1"/>
    <col min="4" max="4" width="23.140625" hidden="0" customWidth="1"/>
    <col min="5" max="5" width="15" hidden="0" customWidth="1"/>
    <col min="6" max="6" width="2.85546875" hidden="0" customWidth="1"/>
    <col min="7" max="7" width="10.140625" hidden="0" customWidth="1"/>
    <col min="8" max="8" width="10.28515625" hidden="0" customWidth="1"/>
    <col min="9" max="9" width="10.140625" hidden="0" customWidth="1"/>
    <col min="10" max="10" width="10.140625" hidden="0" customWidth="1"/>
    <col min="11" max="11" width="3.28515625" hidden="0" customWidth="1"/>
    <col min="12" max="12" width="12.42578125" hidden="0" customWidth="1"/>
    <col min="13" max="13" width="14.140625" hidden="0" customWidth="1"/>
  </cols>
  <sheetData>
    <row r="2">
      <c r="B2" t="s">
        <v>133</v>
      </c>
      <c r="C2" t="s">
        <v>170</v>
      </c>
      <c r="D2" t="s">
        <v>171</v>
      </c>
      <c r="E2" t="s">
        <v>158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  <c r="L2" t="s">
        <v>140</v>
      </c>
      <c r="M2" t="s">
        <v>142</v>
      </c>
    </row>
    <row r="3">
      <c r="B3" t="s">
        <v>156</v>
      </c>
      <c r="C3" t="s">
        <v>172</v>
      </c>
      <c r="D3" t="s">
        <v>173</v>
      </c>
      <c r="E3" t="n">
        <v>83697.676606486</v>
      </c>
      <c r="F3" t="n">
        <v>40940.5963362766</v>
      </c>
      <c r="G3" t="n">
        <v>11380.4501142999</v>
      </c>
      <c r="H3" t="n">
        <v>428.750672885351</v>
      </c>
      <c r="I3" t="n">
        <v>928517.106069252</v>
      </c>
      <c r="J3" t="n">
        <v>-568988.975633365</v>
      </c>
      <c r="K3" t="n">
        <v>-68122640.4006328</v>
      </c>
      <c r="L3" t="n">
        <v>-8778614.91370478</v>
      </c>
      <c r="M3" t="n">
        <v>-59843549.126804</v>
      </c>
    </row>
    <row r="4">
      <c r="B4" t="s">
        <v>156</v>
      </c>
      <c r="C4" t="s">
        <v>172</v>
      </c>
      <c r="D4" t="s">
        <v>174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B5" t="s">
        <v>156</v>
      </c>
      <c r="C5" t="s">
        <v>172</v>
      </c>
      <c r="D5" t="s">
        <v>175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B6" t="s">
        <v>156</v>
      </c>
      <c r="C6" t="s">
        <v>176</v>
      </c>
      <c r="D6" t="s">
        <v>177</v>
      </c>
      <c r="E6" t="n">
        <v>15466.1876623497</v>
      </c>
      <c r="F6" t="n">
        <v>0</v>
      </c>
      <c r="G6" t="n">
        <v>0</v>
      </c>
      <c r="H6" t="n">
        <v>0</v>
      </c>
      <c r="I6" t="n">
        <v>0</v>
      </c>
      <c r="J6" t="n">
        <v>-2916459.00748929</v>
      </c>
      <c r="K6" t="n">
        <v>0</v>
      </c>
      <c r="L6" t="n">
        <v>0</v>
      </c>
      <c r="M6" t="n">
        <v>-2916459.00748929</v>
      </c>
    </row>
    <row r="7">
      <c r="B7" t="s">
        <v>178</v>
      </c>
      <c r="C7"/>
      <c r="D7"/>
      <c r="E7" t="n">
        <v>99163.8642688357</v>
      </c>
      <c r="F7" t="n">
        <v>40940.5963362766</v>
      </c>
      <c r="G7" t="n">
        <v>11380.4501142999</v>
      </c>
      <c r="H7" t="n">
        <v>428.750672885351</v>
      </c>
      <c r="I7" t="n">
        <v>928517.106069252</v>
      </c>
      <c r="J7" t="n">
        <v>-3485447.98312265</v>
      </c>
      <c r="K7" t="n">
        <v>-68122640.4006328</v>
      </c>
      <c r="L7" t="n">
        <v>-8778614.91370478</v>
      </c>
      <c r="M7" t="n">
        <v>-62760008.1342933</v>
      </c>
    </row>
    <row r="14" ht="15.75" customHeight="1"/>
    <row r="15" ht="19.5" customHeight="1">
      <c r="B15" s="74" t="s">
        <v>46</v>
      </c>
      <c r="C15" s="34"/>
      <c r="D15" s="34"/>
      <c r="E15" s="70" t="s">
        <v>81</v>
      </c>
      <c r="F15" s="74"/>
      <c r="G15" s="72" t="s">
        <v>76</v>
      </c>
      <c r="H15" s="73"/>
      <c r="I15" s="73"/>
      <c r="J15" s="73"/>
      <c r="K15" s="74"/>
      <c r="L15" s="72" t="s">
        <v>77</v>
      </c>
      <c r="M15" s="72"/>
      <c r="N15" s="72"/>
      <c r="O15" s="72"/>
    </row>
    <row r="16" ht="57" customHeight="1">
      <c r="B16" s="71"/>
      <c r="C16" s="71"/>
      <c r="D16" s="71"/>
      <c r="E16" s="71"/>
      <c r="F16" s="80"/>
      <c r="G16" s="80" t="s">
        <v>56</v>
      </c>
      <c r="H16" s="80" t="s">
        <v>57</v>
      </c>
      <c r="I16" s="80" t="s">
        <v>58</v>
      </c>
      <c r="J16" s="80" t="s">
        <v>47</v>
      </c>
      <c r="K16" s="80"/>
      <c r="L16" s="80" t="s">
        <v>75</v>
      </c>
      <c r="M16" s="76" t="s">
        <v>79</v>
      </c>
      <c r="N16" s="76" t="s">
        <v>78</v>
      </c>
      <c r="O16" s="80" t="s">
        <v>80</v>
      </c>
    </row>
    <row r="17">
      <c r="B17" s="83" t="s">
        <v>48</v>
      </c>
      <c r="C17" s="83"/>
      <c r="D17" s="79"/>
      <c r="E17" s="82"/>
      <c r="F17" s="84"/>
      <c r="G17" s="84"/>
      <c r="H17" s="84"/>
      <c r="I17" s="84"/>
      <c r="J17" s="84"/>
      <c r="K17" s="84"/>
      <c r="L17" s="85"/>
      <c r="M17" s="75"/>
      <c r="N17" s="75"/>
      <c r="O17" s="85"/>
    </row>
    <row r="18">
      <c r="B18" s="81"/>
      <c r="C18" s="81" t="s">
        <v>49</v>
      </c>
      <c r="D18" s="81"/>
      <c r="E18" s="90" t="n">
        <f>ROUND(E3,-LEN(ROUND(E3,0))+2)</f>
        <v>84000</v>
      </c>
      <c r="F18" s="91"/>
      <c r="G18" s="90" t="n">
        <f>ROUND(F3,-LEN(ROUND(F3,0))+2)</f>
        <v>41000</v>
      </c>
      <c r="H18" s="90" t="n">
        <f t="shared" ref="H18:J18" si="0">ROUND(G3,-LEN(ROUND(G3,0))+2)</f>
        <v>11000</v>
      </c>
      <c r="I18" s="90" t="n">
        <f t="shared" si="0"/>
        <v>430</v>
      </c>
      <c r="J18" s="90" t="n">
        <f t="shared" si="0"/>
        <v>930000</v>
      </c>
      <c r="K18" s="90"/>
      <c r="L18" s="99" t="n">
        <f>-J3/1000000</f>
        <v>0.56898897563336504</v>
      </c>
      <c r="M18" s="91" t="n">
        <f>-K3/1000000</f>
        <v>68.122640400632804</v>
      </c>
      <c r="N18" s="77" t="n">
        <f>-L3/1000000</f>
        <v>8.7786149137047804</v>
      </c>
      <c r="O18" s="91" t="n">
        <f>-M3/1000000</f>
        <v>59.843549126804</v>
      </c>
    </row>
    <row r="19">
      <c r="B19" s="81"/>
      <c r="C19" s="81" t="s">
        <v>50</v>
      </c>
      <c r="D19" s="81"/>
      <c r="E19" s="90" t="n">
        <f>ROUND(E4,-LEN(ROUND(E4,0))+2)</f>
        <v>0</v>
      </c>
      <c r="F19" s="91"/>
      <c r="G19" s="90" t="n">
        <f t="shared" ref="G19:J20" si="1">ROUND(F4,-LEN(ROUND(F4,0))+2)</f>
        <v>0</v>
      </c>
      <c r="H19" s="90" t="n">
        <f t="shared" si="1"/>
        <v>0</v>
      </c>
      <c r="I19" s="90" t="n">
        <f t="shared" si="1"/>
        <v>0</v>
      </c>
      <c r="J19" s="90" t="n">
        <f t="shared" si="1"/>
        <v>0</v>
      </c>
      <c r="K19" s="90"/>
      <c r="L19" s="91" t="n">
        <f t="shared" ref="L19:L20" si="2">J4</f>
        <v>0</v>
      </c>
      <c r="M19" s="91" t="n">
        <f>-K4/1000000</f>
        <v>0</v>
      </c>
      <c r="N19" s="91" t="n">
        <f t="shared" ref="N19:O20" si="3">L4</f>
        <v>0</v>
      </c>
      <c r="O19" s="91" t="n">
        <f t="shared" si="3"/>
        <v>0</v>
      </c>
    </row>
    <row r="20">
      <c r="B20" s="81"/>
      <c r="C20" s="81" t="s">
        <v>51</v>
      </c>
      <c r="D20" s="81"/>
      <c r="E20" s="90" t="n">
        <f>ROUND(E5,-LEN(ROUND(E5,0))+2)</f>
        <v>0</v>
      </c>
      <c r="F20" s="91"/>
      <c r="G20" s="90" t="n">
        <f t="shared" si="1"/>
        <v>0</v>
      </c>
      <c r="H20" s="90" t="n">
        <f t="shared" si="1"/>
        <v>0</v>
      </c>
      <c r="I20" s="90" t="n">
        <f t="shared" si="1"/>
        <v>0</v>
      </c>
      <c r="J20" s="90" t="n">
        <f t="shared" si="1"/>
        <v>0</v>
      </c>
      <c r="K20" s="90"/>
      <c r="L20" s="91" t="n">
        <f t="shared" si="2"/>
        <v>0</v>
      </c>
      <c r="M20" s="91" t="n">
        <f>-K5/1000000</f>
        <v>0</v>
      </c>
      <c r="N20" s="91" t="n">
        <f t="shared" si="3"/>
        <v>0</v>
      </c>
      <c r="O20" s="91" t="n">
        <f t="shared" si="3"/>
        <v>0</v>
      </c>
    </row>
    <row r="21">
      <c r="B21" s="83" t="s">
        <v>54</v>
      </c>
      <c r="C21" s="81"/>
      <c r="D21" s="81"/>
      <c r="E21" s="90"/>
      <c r="F21" s="91"/>
      <c r="G21" s="90"/>
      <c r="H21" s="90"/>
      <c r="I21" s="90"/>
      <c r="J21" s="90"/>
      <c r="K21" s="90"/>
      <c r="L21" s="91"/>
      <c r="M21" s="91"/>
      <c r="N21" s="91"/>
      <c r="O21" s="91"/>
    </row>
    <row r="22">
      <c r="B22" s="81"/>
      <c r="C22" s="81" t="s">
        <v>55</v>
      </c>
      <c r="D22" s="81"/>
      <c r="E22" s="90" t="n">
        <f>ROUND(E6,-LEN(ROUND(E6,0))+2)</f>
        <v>15000</v>
      </c>
      <c r="F22" s="91"/>
      <c r="G22" s="90" t="n">
        <f>F6</f>
        <v>0</v>
      </c>
      <c r="H22" s="90" t="n">
        <f t="shared" ref="H22:J22" si="4">G6</f>
        <v>0</v>
      </c>
      <c r="I22" s="90" t="n">
        <f t="shared" si="4"/>
        <v>0</v>
      </c>
      <c r="J22" s="90" t="n">
        <f t="shared" si="4"/>
        <v>0</v>
      </c>
      <c r="K22" s="90"/>
      <c r="L22" s="77" t="n">
        <f>-J6/1000000</f>
        <v>2.9164590074892902</v>
      </c>
      <c r="M22" s="91" t="n">
        <f>-K6/1000000</f>
        <v>0</v>
      </c>
      <c r="N22" s="91" t="n">
        <f t="shared" ref="N22" si="5">L6/1000000</f>
        <v>0</v>
      </c>
      <c r="O22" s="77" t="n">
        <f>-M6/1000000</f>
        <v>2.9164590074892902</v>
      </c>
    </row>
    <row r="23">
      <c r="B23" s="86" t="s">
        <v>52</v>
      </c>
      <c r="C23" s="87"/>
      <c r="D23" s="87"/>
      <c r="E23" s="53"/>
      <c r="F23" s="92"/>
      <c r="G23" s="93"/>
      <c r="H23" s="93"/>
      <c r="I23" s="93"/>
      <c r="J23" s="93"/>
      <c r="K23" s="93"/>
      <c r="L23" s="94"/>
      <c r="M23" s="94"/>
      <c r="N23" s="94"/>
      <c r="O23" s="94"/>
    </row>
    <row r="24" ht="15.75" customHeight="1">
      <c r="B24" s="88" t="s">
        <v>53</v>
      </c>
      <c r="C24" s="88"/>
      <c r="D24" s="89"/>
      <c r="E24" s="95" t="n">
        <f>ROUND(E7,-LEN(ROUND(E7,0))+2)</f>
        <v>99000</v>
      </c>
      <c r="F24" s="96"/>
      <c r="G24" s="95" t="n">
        <f>ROUND(F7,-LEN(ROUND(F7,0))+2)</f>
        <v>41000</v>
      </c>
      <c r="H24" s="95" t="n">
        <f>ROUND(G7,-LEN(ROUND(G7,0))+2)</f>
        <v>11000</v>
      </c>
      <c r="I24" s="95" t="n">
        <f>ROUND(H7,-LEN(ROUND(H7,0))+2)</f>
        <v>430</v>
      </c>
      <c r="J24" s="95" t="n">
        <f>ROUND(I7,-LEN(ROUND(I7,0))+2)</f>
        <v>930000</v>
      </c>
      <c r="K24" s="97"/>
      <c r="L24" s="78" t="n">
        <f>-J7/1000000</f>
        <v>3.4854479831226501</v>
      </c>
      <c r="M24" s="98" t="n">
        <f>-K7/1000000</f>
        <v>68.122640400632804</v>
      </c>
      <c r="N24" s="78" t="n">
        <f>-L7/1000000</f>
        <v>8.7786149137047804</v>
      </c>
      <c r="O24" s="98" t="n">
        <f>-M7/1000000</f>
        <v>62.760008134293301</v>
      </c>
    </row>
    <row r="25" ht="15.75" customHeight="1"/>
    <row r="31">
      <c r="E31" s="21"/>
    </row>
  </sheetData>
  <mergeCells count="4">
    <mergeCell ref="B15:D16"/>
    <mergeCell ref="E15:E16"/>
    <mergeCell ref="G15:J15"/>
    <mergeCell ref="L15:O15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O24" sqref="O24"/>
    </sheetView>
  </sheetViews>
  <sheetFormatPr defaultRowHeight="15.0"/>
  <cols>
    <col min="2" max="2" width="2.7109375" hidden="0" customWidth="1"/>
    <col min="3" max="3" width="4.42578125" hidden="0" customWidth="1"/>
    <col min="4" max="4" width="23.140625" hidden="0" customWidth="1"/>
    <col min="5" max="5" width="15" hidden="0" customWidth="1"/>
    <col min="6" max="6" width="2.85546875" hidden="0" customWidth="1"/>
    <col min="7" max="7" width="10.140625" hidden="0" customWidth="1"/>
    <col min="8" max="8" width="10.28515625" hidden="0" customWidth="1"/>
    <col min="9" max="9" width="10.140625" hidden="0" customWidth="1"/>
    <col min="10" max="10" width="10.140625" hidden="0" customWidth="1"/>
    <col min="11" max="11" width="3.28515625" hidden="0" customWidth="1"/>
    <col min="12" max="12" width="12.42578125" hidden="0" customWidth="1"/>
    <col min="13" max="13" width="14.140625" hidden="0" customWidth="1"/>
  </cols>
  <sheetData>
    <row r="2">
      <c r="B2" t="s">
        <v>133</v>
      </c>
      <c r="C2" t="s">
        <v>170</v>
      </c>
      <c r="D2" t="s">
        <v>171</v>
      </c>
      <c r="E2" t="s">
        <v>158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  <c r="L2" t="s">
        <v>140</v>
      </c>
      <c r="M2" t="s">
        <v>142</v>
      </c>
    </row>
    <row r="3">
      <c r="B3" t="s">
        <v>151</v>
      </c>
      <c r="C3" t="s">
        <v>172</v>
      </c>
      <c r="D3" t="s">
        <v>173</v>
      </c>
      <c r="E3" t="n">
        <v>42043.3941347922</v>
      </c>
      <c r="F3" t="n">
        <v>28103.6841293255</v>
      </c>
      <c r="G3" t="n">
        <v>7812.11325391547</v>
      </c>
      <c r="H3" t="n">
        <v>294.316022708465</v>
      </c>
      <c r="I3" t="n">
        <v>637380.834497608</v>
      </c>
      <c r="J3" t="n">
        <v>-374794.56463579</v>
      </c>
      <c r="K3" t="n">
        <v>-47068468.7532551</v>
      </c>
      <c r="L3" t="n">
        <v>-5472334.58923528</v>
      </c>
      <c r="M3" t="n">
        <v>-41941273.6462352</v>
      </c>
    </row>
    <row r="4">
      <c r="B4" t="s">
        <v>151</v>
      </c>
      <c r="C4" t="s">
        <v>172</v>
      </c>
      <c r="D4" t="s">
        <v>174</v>
      </c>
      <c r="E4" t="n">
        <v>1272</v>
      </c>
      <c r="F4" t="n">
        <v>8940.26596863438</v>
      </c>
      <c r="G4" t="n">
        <v>2485.16777891832</v>
      </c>
      <c r="H4" t="n">
        <v>93.872792670661</v>
      </c>
      <c r="I4" t="n">
        <v>202761.821457161</v>
      </c>
      <c r="J4" t="n">
        <v>0</v>
      </c>
      <c r="K4" t="n">
        <v>-15703036.378876</v>
      </c>
      <c r="L4" t="n">
        <v>-1740843.88623162</v>
      </c>
      <c r="M4" t="n">
        <v>-13962192.4926444</v>
      </c>
    </row>
    <row r="5">
      <c r="B5" t="s">
        <v>151</v>
      </c>
      <c r="C5" t="s">
        <v>172</v>
      </c>
      <c r="D5" t="s">
        <v>175</v>
      </c>
      <c r="E5" t="n">
        <v>228</v>
      </c>
      <c r="F5" t="n">
        <v>2086.754388732</v>
      </c>
      <c r="G5" t="n">
        <v>57.8030965678764</v>
      </c>
      <c r="H5" t="n">
        <v>1.7153121075377</v>
      </c>
      <c r="I5" t="n">
        <v>47326.7934396425</v>
      </c>
      <c r="J5" t="n">
        <v>0</v>
      </c>
      <c r="K5" t="n">
        <v>-2873288.97664582</v>
      </c>
      <c r="L5" t="n">
        <v>-362983.828909348</v>
      </c>
      <c r="M5" t="n">
        <v>-2510305.14773647</v>
      </c>
    </row>
    <row r="6">
      <c r="B6" t="s">
        <v>151</v>
      </c>
      <c r="C6" t="s">
        <v>176</v>
      </c>
      <c r="D6" t="s">
        <v>177</v>
      </c>
      <c r="E6" t="n">
        <v>14204.543921873</v>
      </c>
      <c r="F6" t="n">
        <v>0</v>
      </c>
      <c r="G6" t="n">
        <v>0</v>
      </c>
      <c r="H6" t="n">
        <v>0</v>
      </c>
      <c r="I6" t="n">
        <v>0</v>
      </c>
      <c r="J6" t="n">
        <v>-2678550.8473476</v>
      </c>
      <c r="K6" t="n">
        <v>0</v>
      </c>
      <c r="L6" t="n">
        <v>0</v>
      </c>
      <c r="M6" t="n">
        <v>-2678550.8473476</v>
      </c>
    </row>
    <row r="7">
      <c r="B7" t="s">
        <v>178</v>
      </c>
      <c r="C7"/>
      <c r="D7"/>
      <c r="E7" t="n">
        <v>57747.9380566653</v>
      </c>
      <c r="F7" t="n">
        <v>39130.7044866919</v>
      </c>
      <c r="G7" t="n">
        <v>10355.0841294017</v>
      </c>
      <c r="H7" t="n">
        <v>389.904127486664</v>
      </c>
      <c r="I7" t="n">
        <v>887469.449394411</v>
      </c>
      <c r="J7" t="n">
        <v>-3053345.41198339</v>
      </c>
      <c r="K7" t="n">
        <v>-65644794.1087769</v>
      </c>
      <c r="L7" t="n">
        <v>-7576162.30437624</v>
      </c>
      <c r="M7" t="n">
        <v>-61092322.1339637</v>
      </c>
    </row>
    <row r="14" ht="15.75" customHeight="1"/>
    <row r="15" ht="19.5" customHeight="1">
      <c r="B15" s="74" t="s">
        <v>46</v>
      </c>
      <c r="C15" s="34"/>
      <c r="D15" s="34"/>
      <c r="E15" s="70" t="s">
        <v>81</v>
      </c>
      <c r="F15" s="74"/>
      <c r="G15" s="72" t="s">
        <v>76</v>
      </c>
      <c r="H15" s="73"/>
      <c r="I15" s="73"/>
      <c r="J15" s="73"/>
      <c r="K15" s="74"/>
      <c r="L15" s="72" t="s">
        <v>77</v>
      </c>
      <c r="M15" s="72"/>
      <c r="N15" s="72"/>
      <c r="O15" s="72"/>
    </row>
    <row r="16" ht="57" customHeight="1">
      <c r="B16" s="71"/>
      <c r="C16" s="71"/>
      <c r="D16" s="71"/>
      <c r="E16" s="71"/>
      <c r="F16" s="80"/>
      <c r="G16" s="80" t="s">
        <v>56</v>
      </c>
      <c r="H16" s="80" t="s">
        <v>57</v>
      </c>
      <c r="I16" s="80" t="s">
        <v>58</v>
      </c>
      <c r="J16" s="80" t="s">
        <v>47</v>
      </c>
      <c r="K16" s="80"/>
      <c r="L16" s="80" t="s">
        <v>75</v>
      </c>
      <c r="M16" s="76" t="s">
        <v>79</v>
      </c>
      <c r="N16" s="76" t="s">
        <v>78</v>
      </c>
      <c r="O16" s="80" t="s">
        <v>80</v>
      </c>
    </row>
    <row r="17">
      <c r="B17" s="83" t="s">
        <v>48</v>
      </c>
      <c r="C17" s="83"/>
      <c r="D17" s="79"/>
      <c r="E17" s="82"/>
      <c r="F17" s="84"/>
      <c r="G17" s="84"/>
      <c r="H17" s="84"/>
      <c r="I17" s="84"/>
      <c r="J17" s="84"/>
      <c r="K17" s="84"/>
      <c r="L17" s="85"/>
      <c r="M17" s="75"/>
      <c r="N17" s="75"/>
      <c r="O17" s="85"/>
    </row>
    <row r="18">
      <c r="B18" s="81"/>
      <c r="C18" s="81" t="s">
        <v>49</v>
      </c>
      <c r="D18" s="81"/>
      <c r="E18" s="90" t="n">
        <f>ROUND(E3,-LEN(ROUND(E3,0))+2)</f>
        <v>42000</v>
      </c>
      <c r="F18" s="91"/>
      <c r="G18" s="90" t="n">
        <f>ROUND(F3,-LEN(ROUND(F3,0))+2)</f>
        <v>28000</v>
      </c>
      <c r="H18" s="90" t="n">
        <f t="shared" ref="H18:J18" si="0">ROUND(G3,-LEN(ROUND(G3,0))+2)</f>
        <v>7800</v>
      </c>
      <c r="I18" s="90" t="n">
        <f t="shared" si="0"/>
        <v>290</v>
      </c>
      <c r="J18" s="90" t="n">
        <f t="shared" si="0"/>
        <v>640000</v>
      </c>
      <c r="K18" s="90"/>
      <c r="L18" s="77" t="n">
        <f>-J3/1000000</f>
        <v>0.37479456463579003</v>
      </c>
      <c r="M18" s="91" t="n">
        <f>-K3/1000000</f>
        <v>47.068468753255097</v>
      </c>
      <c r="N18" s="77" t="n">
        <f>-L3/1000000</f>
        <v>5.4723345892352793</v>
      </c>
      <c r="O18" s="91" t="n">
        <f>-M3/1000000</f>
        <v>41.941273646235196</v>
      </c>
    </row>
    <row r="19">
      <c r="B19" s="81"/>
      <c r="C19" s="81" t="s">
        <v>50</v>
      </c>
      <c r="D19" s="81"/>
      <c r="E19" s="90" t="n">
        <f>ROUND(E4,-LEN(ROUND(E4,0))+2)</f>
        <v>1300</v>
      </c>
      <c r="F19" s="91"/>
      <c r="G19" s="90" t="n">
        <f t="shared" ref="G19:J20" si="1">ROUND(F4,-LEN(ROUND(F4,0))+2)</f>
        <v>8900</v>
      </c>
      <c r="H19" s="90" t="n">
        <f t="shared" si="1"/>
        <v>2500</v>
      </c>
      <c r="I19" s="90" t="n">
        <f t="shared" si="1"/>
        <v>94</v>
      </c>
      <c r="J19" s="90" t="n">
        <f t="shared" si="1"/>
        <v>200000</v>
      </c>
      <c r="K19" s="90"/>
      <c r="L19" s="91" t="n">
        <f t="shared" ref="L19:L20" si="2">J4</f>
        <v>0</v>
      </c>
      <c r="M19" s="91" t="n">
        <f>-K4/1000000</f>
        <v>15.703036378876</v>
      </c>
      <c r="N19" s="77" t="n">
        <f t="shared" ref="N19:O20" si="3">-L4/1000000</f>
        <v>1.74084388623162</v>
      </c>
      <c r="O19" s="91" t="n">
        <f t="shared" si="3"/>
        <v>13.9621924926444</v>
      </c>
    </row>
    <row r="20">
      <c r="B20" s="81"/>
      <c r="C20" s="81" t="s">
        <v>51</v>
      </c>
      <c r="D20" s="81"/>
      <c r="E20" s="90" t="n">
        <f>ROUND(E5,-LEN(ROUND(E5,0))+2)</f>
        <v>230</v>
      </c>
      <c r="F20" s="91"/>
      <c r="G20" s="90" t="n">
        <f t="shared" si="1"/>
        <v>2100</v>
      </c>
      <c r="H20" s="90" t="n">
        <f t="shared" si="1"/>
        <v>58</v>
      </c>
      <c r="I20" s="90" t="n">
        <f t="shared" si="1"/>
        <v>1.7</v>
      </c>
      <c r="J20" s="90" t="n">
        <f t="shared" si="1"/>
        <v>47000</v>
      </c>
      <c r="K20" s="90"/>
      <c r="L20" s="91" t="n">
        <f t="shared" si="2"/>
        <v>0</v>
      </c>
      <c r="M20" s="77" t="n">
        <f>-K5/1000000</f>
        <v>2.8732889766458198</v>
      </c>
      <c r="N20" s="99" t="n">
        <f t="shared" si="3"/>
        <v>0.36298382890934799</v>
      </c>
      <c r="O20" s="77" t="n">
        <f t="shared" si="3"/>
        <v>2.5103051477364704</v>
      </c>
    </row>
    <row r="21">
      <c r="B21" s="83" t="s">
        <v>54</v>
      </c>
      <c r="C21" s="81"/>
      <c r="D21" s="81"/>
      <c r="E21" s="90"/>
      <c r="F21" s="91"/>
      <c r="G21" s="90"/>
      <c r="H21" s="90"/>
      <c r="I21" s="90"/>
      <c r="J21" s="90"/>
      <c r="K21" s="90"/>
      <c r="L21" s="91"/>
      <c r="M21" s="91"/>
      <c r="N21" s="91"/>
      <c r="O21" s="91"/>
    </row>
    <row r="22">
      <c r="B22" s="81"/>
      <c r="C22" s="81" t="s">
        <v>55</v>
      </c>
      <c r="D22" s="81"/>
      <c r="E22" s="90" t="n">
        <f>ROUND(E6,-LEN(ROUND(E6,0))+2)</f>
        <v>14000</v>
      </c>
      <c r="F22" s="91"/>
      <c r="G22" s="90" t="n">
        <f>F6</f>
        <v>0</v>
      </c>
      <c r="H22" s="90" t="n">
        <f t="shared" ref="H22:J22" si="4">G6</f>
        <v>0</v>
      </c>
      <c r="I22" s="90" t="n">
        <f t="shared" si="4"/>
        <v>0</v>
      </c>
      <c r="J22" s="90" t="n">
        <f t="shared" si="4"/>
        <v>0</v>
      </c>
      <c r="K22" s="90"/>
      <c r="L22" s="77" t="n">
        <f>-J6/1000000</f>
        <v>2.6785508473476001</v>
      </c>
      <c r="M22" s="91" t="n">
        <f>-K6/1000000</f>
        <v>0</v>
      </c>
      <c r="N22" s="91" t="n">
        <f t="shared" ref="N22" si="5">L6/1000000</f>
        <v>0</v>
      </c>
      <c r="O22" s="77" t="n">
        <f>-M6/1000000</f>
        <v>2.6785508473476001</v>
      </c>
    </row>
    <row r="23">
      <c r="B23" s="86" t="s">
        <v>52</v>
      </c>
      <c r="C23" s="87"/>
      <c r="D23" s="87"/>
      <c r="E23" s="53"/>
      <c r="F23" s="92"/>
      <c r="G23" s="93"/>
      <c r="H23" s="93"/>
      <c r="I23" s="93"/>
      <c r="J23" s="93"/>
      <c r="K23" s="93"/>
      <c r="L23" s="94"/>
      <c r="M23" s="94"/>
      <c r="N23" s="94"/>
      <c r="O23" s="94"/>
    </row>
    <row r="24" ht="15.75" customHeight="1">
      <c r="B24" s="88" t="s">
        <v>53</v>
      </c>
      <c r="C24" s="88"/>
      <c r="D24" s="89"/>
      <c r="E24" s="95" t="n">
        <f>ROUND(E7,-LEN(ROUND(E7,0))+2)</f>
        <v>58000</v>
      </c>
      <c r="F24" s="96"/>
      <c r="G24" s="95" t="n">
        <f>ROUND(F7,-LEN(ROUND(F7,0))+2)</f>
        <v>39000</v>
      </c>
      <c r="H24" s="95" t="n">
        <f>ROUND(G7,-LEN(ROUND(G7,0))+2)</f>
        <v>10000</v>
      </c>
      <c r="I24" s="95" t="n">
        <f>ROUND(H7,-LEN(ROUND(H7,0))+2)</f>
        <v>390</v>
      </c>
      <c r="J24" s="95" t="n">
        <f>ROUND(I7,-LEN(ROUND(I7,0))+2)</f>
        <v>890000</v>
      </c>
      <c r="K24" s="97"/>
      <c r="L24" s="78" t="n">
        <f>-J7/1000000</f>
        <v>3.0533454119833898</v>
      </c>
      <c r="M24" s="98" t="n">
        <f>-K7/1000000</f>
        <v>65.644794108776892</v>
      </c>
      <c r="N24" s="78" t="n">
        <f>-L7/1000000</f>
        <v>7.5761623043762398</v>
      </c>
      <c r="O24" s="98" t="n">
        <f>-M7/1000000</f>
        <v>61.092322133963698</v>
      </c>
    </row>
    <row r="25" ht="15.75" customHeight="1"/>
    <row r="31">
      <c r="E31" s="21"/>
    </row>
  </sheetData>
  <mergeCells count="4">
    <mergeCell ref="B15:D16"/>
    <mergeCell ref="E15:E16"/>
    <mergeCell ref="G15:J15"/>
    <mergeCell ref="L15:O15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5.0"/>
  <cols>
    <col min="2" max="2" width="2.7109375" hidden="0" customWidth="1"/>
    <col min="3" max="3" width="4.42578125" hidden="0" customWidth="1"/>
    <col min="4" max="4" width="23.140625" hidden="0" customWidth="1"/>
    <col min="5" max="5" width="15" hidden="0" customWidth="1"/>
    <col min="6" max="6" width="2.85546875" hidden="0" customWidth="1"/>
    <col min="7" max="7" width="10.140625" hidden="0" customWidth="1"/>
    <col min="8" max="8" width="10.28515625" hidden="0" customWidth="1"/>
    <col min="9" max="9" width="10.140625" hidden="0" customWidth="1"/>
    <col min="10" max="10" width="10.140625" hidden="0" customWidth="1"/>
    <col min="11" max="11" width="3.28515625" hidden="0" customWidth="1"/>
    <col min="12" max="12" width="12.42578125" hidden="0" customWidth="1"/>
    <col min="13" max="13" width="14.140625" hidden="0" customWidth="1"/>
  </cols>
  <sheetData>
    <row r="2">
      <c r="B2" t="s">
        <v>133</v>
      </c>
      <c r="C2" t="s">
        <v>170</v>
      </c>
      <c r="D2" t="s">
        <v>171</v>
      </c>
      <c r="E2" t="s">
        <v>158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  <c r="L2" t="s">
        <v>140</v>
      </c>
      <c r="M2" t="s">
        <v>142</v>
      </c>
    </row>
    <row r="3">
      <c r="B3" t="s">
        <v>156</v>
      </c>
      <c r="C3" t="s">
        <v>172</v>
      </c>
      <c r="D3" t="s">
        <v>173</v>
      </c>
      <c r="E3" t="n">
        <v>83697.676606486</v>
      </c>
      <c r="F3" t="n">
        <v>55947.2686283573</v>
      </c>
      <c r="G3" t="n">
        <v>15551.9253903046</v>
      </c>
      <c r="H3" t="n">
        <v>585.908150274081</v>
      </c>
      <c r="I3" t="n">
        <v>1268862.70860816</v>
      </c>
      <c r="J3" t="n">
        <v>-782632.867280412</v>
      </c>
      <c r="K3" t="n">
        <v>-93701318.7717963</v>
      </c>
      <c r="L3" t="n">
        <v>-11996394.0614797</v>
      </c>
      <c r="M3" t="n">
        <v>-82392009.4084258</v>
      </c>
    </row>
    <row r="4">
      <c r="B4" t="s">
        <v>156</v>
      </c>
      <c r="C4" t="s">
        <v>172</v>
      </c>
      <c r="D4" t="s">
        <v>174</v>
      </c>
      <c r="E4" t="n">
        <v>2332</v>
      </c>
      <c r="F4" t="n">
        <v>16390.487609163</v>
      </c>
      <c r="G4" t="n">
        <v>4556.14092801692</v>
      </c>
      <c r="H4" t="n">
        <v>172.100119896212</v>
      </c>
      <c r="I4" t="n">
        <v>371730.006004795</v>
      </c>
      <c r="J4" t="n">
        <v>0</v>
      </c>
      <c r="K4" t="n">
        <v>-28788900.0279393</v>
      </c>
      <c r="L4" t="n">
        <v>-3514501.29809657</v>
      </c>
      <c r="M4" t="n">
        <v>-25274398.7298428</v>
      </c>
    </row>
    <row r="5">
      <c r="B5" t="s">
        <v>156</v>
      </c>
      <c r="C5" t="s">
        <v>172</v>
      </c>
      <c r="D5" t="s">
        <v>175</v>
      </c>
      <c r="E5" t="n">
        <v>418</v>
      </c>
      <c r="F5" t="n">
        <v>3825.716379342</v>
      </c>
      <c r="G5" t="n">
        <v>105.972343707773</v>
      </c>
      <c r="H5" t="n">
        <v>3.14473886381912</v>
      </c>
      <c r="I5" t="n">
        <v>86765.7879726779</v>
      </c>
      <c r="J5" t="n">
        <v>0</v>
      </c>
      <c r="K5" t="n">
        <v>-5267696.45718401</v>
      </c>
      <c r="L5" t="n">
        <v>-732809.614911233</v>
      </c>
      <c r="M5" t="n">
        <v>-4534886.84227278</v>
      </c>
    </row>
    <row r="6">
      <c r="B6" t="s">
        <v>156</v>
      </c>
      <c r="C6" t="s">
        <v>176</v>
      </c>
      <c r="D6" t="s">
        <v>177</v>
      </c>
      <c r="E6" t="n">
        <v>15466.1876623497</v>
      </c>
      <c r="F6" t="n">
        <v>0</v>
      </c>
      <c r="G6" t="n">
        <v>0</v>
      </c>
      <c r="H6" t="n">
        <v>0</v>
      </c>
      <c r="I6" t="n">
        <v>0</v>
      </c>
      <c r="J6" t="n">
        <v>-2916459.00748929</v>
      </c>
      <c r="K6" t="n">
        <v>0</v>
      </c>
      <c r="L6" t="n">
        <v>0</v>
      </c>
      <c r="M6" t="n">
        <v>-2916459.00748929</v>
      </c>
    </row>
    <row r="7">
      <c r="B7" t="s">
        <v>178</v>
      </c>
      <c r="C7"/>
      <c r="D7"/>
      <c r="E7" t="n">
        <v>101913.864268836</v>
      </c>
      <c r="F7" t="n">
        <v>76163.4726168623</v>
      </c>
      <c r="G7" t="n">
        <v>20214.0386620293</v>
      </c>
      <c r="H7" t="n">
        <v>761.153009034112</v>
      </c>
      <c r="I7" t="n">
        <v>1727358.50258563</v>
      </c>
      <c r="J7" t="n">
        <v>-3699091.8747697</v>
      </c>
      <c r="K7" t="n">
        <v>-127757915.25692</v>
      </c>
      <c r="L7" t="n">
        <v>-16243704.9744875</v>
      </c>
      <c r="M7" t="n">
        <v>-115117753.988031</v>
      </c>
    </row>
    <row r="14" ht="15.75" customHeight="1"/>
    <row r="15" ht="19.5" customHeight="1">
      <c r="B15" s="74" t="s">
        <v>46</v>
      </c>
      <c r="C15" s="34"/>
      <c r="D15" s="34"/>
      <c r="E15" s="70" t="s">
        <v>81</v>
      </c>
      <c r="F15" s="74"/>
      <c r="G15" s="72" t="s">
        <v>76</v>
      </c>
      <c r="H15" s="73"/>
      <c r="I15" s="73"/>
      <c r="J15" s="73"/>
      <c r="K15" s="74"/>
      <c r="L15" s="72" t="s">
        <v>77</v>
      </c>
      <c r="M15" s="72"/>
      <c r="N15" s="72"/>
      <c r="O15" s="72"/>
    </row>
    <row r="16" ht="57" customHeight="1">
      <c r="B16" s="71"/>
      <c r="C16" s="71"/>
      <c r="D16" s="71"/>
      <c r="E16" s="71"/>
      <c r="F16" s="80"/>
      <c r="G16" s="80" t="s">
        <v>56</v>
      </c>
      <c r="H16" s="80" t="s">
        <v>57</v>
      </c>
      <c r="I16" s="80" t="s">
        <v>58</v>
      </c>
      <c r="J16" s="80" t="s">
        <v>47</v>
      </c>
      <c r="K16" s="80"/>
      <c r="L16" s="80" t="s">
        <v>75</v>
      </c>
      <c r="M16" s="76" t="s">
        <v>79</v>
      </c>
      <c r="N16" s="76" t="s">
        <v>78</v>
      </c>
      <c r="O16" s="80" t="s">
        <v>80</v>
      </c>
    </row>
    <row r="17">
      <c r="B17" s="83" t="s">
        <v>48</v>
      </c>
      <c r="C17" s="83"/>
      <c r="D17" s="79"/>
      <c r="E17" s="82"/>
      <c r="F17" s="84"/>
      <c r="G17" s="84"/>
      <c r="H17" s="84"/>
      <c r="I17" s="84"/>
      <c r="J17" s="84"/>
      <c r="K17" s="84"/>
      <c r="L17" s="85"/>
      <c r="M17" s="75"/>
      <c r="N17" s="75"/>
      <c r="O17" s="85"/>
    </row>
    <row r="18">
      <c r="B18" s="81"/>
      <c r="C18" s="81" t="s">
        <v>49</v>
      </c>
      <c r="D18" s="81"/>
      <c r="E18" s="90" t="n">
        <f>ROUND(E3,-LEN(ROUND(E3,0))+2)</f>
        <v>84000</v>
      </c>
      <c r="F18" s="91"/>
      <c r="G18" s="90" t="n">
        <f>ROUND(F3,-LEN(ROUND(F3,0))+2)</f>
        <v>56000</v>
      </c>
      <c r="H18" s="90" t="n">
        <f t="shared" ref="H18:J18" si="0">ROUND(G3,-LEN(ROUND(G3,0))+2)</f>
        <v>16000</v>
      </c>
      <c r="I18" s="90" t="n">
        <f t="shared" si="0"/>
        <v>590</v>
      </c>
      <c r="J18" s="90" t="n">
        <f t="shared" si="0"/>
        <v>1300000</v>
      </c>
      <c r="K18" s="90"/>
      <c r="L18" s="77" t="n">
        <f>-J3/1000000</f>
        <v>0.78263286728041204</v>
      </c>
      <c r="M18" s="91" t="n">
        <f>-K3/1000000</f>
        <v>93.701318771796295</v>
      </c>
      <c r="N18" s="91" t="n">
        <f>-L3/1000000</f>
        <v>11.9963940614797</v>
      </c>
      <c r="O18" s="91" t="n">
        <f>-M3/1000000</f>
        <v>82.392009408425793</v>
      </c>
    </row>
    <row r="19">
      <c r="B19" s="81"/>
      <c r="C19" s="81" t="s">
        <v>50</v>
      </c>
      <c r="D19" s="81"/>
      <c r="E19" s="90" t="n">
        <f>ROUND(E4,-LEN(ROUND(E4,0))+2)</f>
        <v>2300</v>
      </c>
      <c r="F19" s="91"/>
      <c r="G19" s="90" t="n">
        <f t="shared" ref="G19:J20" si="1">ROUND(F4,-LEN(ROUND(F4,0))+2)</f>
        <v>16000</v>
      </c>
      <c r="H19" s="90" t="n">
        <f t="shared" si="1"/>
        <v>4600</v>
      </c>
      <c r="I19" s="90" t="n">
        <f t="shared" si="1"/>
        <v>170</v>
      </c>
      <c r="J19" s="90" t="n">
        <f t="shared" si="1"/>
        <v>370000</v>
      </c>
      <c r="K19" s="90"/>
      <c r="L19" s="91" t="n">
        <f t="shared" ref="L19:L20" si="2">J4</f>
        <v>0</v>
      </c>
      <c r="M19" s="91" t="n">
        <f>-K4/1000000</f>
        <v>28.788900027939302</v>
      </c>
      <c r="N19" s="77" t="n">
        <f t="shared" ref="N19:O20" si="3">-L4/1000000</f>
        <v>3.5145012980965702</v>
      </c>
      <c r="O19" s="91" t="n">
        <f t="shared" si="3"/>
        <v>25.274398729842801</v>
      </c>
    </row>
    <row r="20">
      <c r="B20" s="81"/>
      <c r="C20" s="81" t="s">
        <v>51</v>
      </c>
      <c r="D20" s="81"/>
      <c r="E20" s="90" t="n">
        <f>ROUND(E5,-LEN(ROUND(E5,0))+2)</f>
        <v>420</v>
      </c>
      <c r="F20" s="91"/>
      <c r="G20" s="90" t="n">
        <f t="shared" si="1"/>
        <v>3800</v>
      </c>
      <c r="H20" s="90" t="n">
        <f t="shared" si="1"/>
        <v>110</v>
      </c>
      <c r="I20" s="90" t="n">
        <f t="shared" si="1"/>
        <v>3.1</v>
      </c>
      <c r="J20" s="90" t="n">
        <f t="shared" si="1"/>
        <v>87000</v>
      </c>
      <c r="K20" s="90"/>
      <c r="L20" s="91" t="n">
        <f t="shared" si="2"/>
        <v>0</v>
      </c>
      <c r="M20" s="77" t="n">
        <f>-K5/1000000</f>
        <v>5.2676964571840106</v>
      </c>
      <c r="N20" s="99" t="n">
        <f t="shared" si="3"/>
        <v>0.73280961491123298</v>
      </c>
      <c r="O20" s="77" t="n">
        <f t="shared" si="3"/>
        <v>4.5348868422727797</v>
      </c>
    </row>
    <row r="21">
      <c r="B21" s="83" t="s">
        <v>54</v>
      </c>
      <c r="C21" s="81"/>
      <c r="D21" s="81"/>
      <c r="E21" s="90"/>
      <c r="F21" s="91"/>
      <c r="G21" s="90"/>
      <c r="H21" s="90"/>
      <c r="I21" s="90"/>
      <c r="J21" s="90"/>
      <c r="K21" s="90"/>
      <c r="L21" s="91"/>
      <c r="M21" s="91"/>
      <c r="N21" s="91"/>
      <c r="O21" s="91"/>
    </row>
    <row r="22">
      <c r="B22" s="81"/>
      <c r="C22" s="81" t="s">
        <v>55</v>
      </c>
      <c r="D22" s="81"/>
      <c r="E22" s="90" t="n">
        <f>ROUND(E6,-LEN(ROUND(E6,0))+2)</f>
        <v>15000</v>
      </c>
      <c r="F22" s="91"/>
      <c r="G22" s="90" t="n">
        <f>F6</f>
        <v>0</v>
      </c>
      <c r="H22" s="90" t="n">
        <f t="shared" ref="H22:J22" si="4">G6</f>
        <v>0</v>
      </c>
      <c r="I22" s="90" t="n">
        <f t="shared" si="4"/>
        <v>0</v>
      </c>
      <c r="J22" s="90" t="n">
        <f t="shared" si="4"/>
        <v>0</v>
      </c>
      <c r="K22" s="90"/>
      <c r="L22" s="77" t="n">
        <f>-J6/1000000</f>
        <v>2.9164590074892902</v>
      </c>
      <c r="M22" s="91" t="n">
        <f>-K6/1000000</f>
        <v>0</v>
      </c>
      <c r="N22" s="91" t="n">
        <f t="shared" ref="N22" si="5">L6/1000000</f>
        <v>0</v>
      </c>
      <c r="O22" s="77" t="n">
        <f>-M6/1000000</f>
        <v>2.9164590074892902</v>
      </c>
    </row>
    <row r="23">
      <c r="B23" s="86" t="s">
        <v>52</v>
      </c>
      <c r="C23" s="87"/>
      <c r="D23" s="87"/>
      <c r="E23" s="53"/>
      <c r="F23" s="92"/>
      <c r="G23" s="93"/>
      <c r="H23" s="93"/>
      <c r="I23" s="93"/>
      <c r="J23" s="93"/>
      <c r="K23" s="93"/>
      <c r="L23" s="94"/>
      <c r="M23" s="94"/>
      <c r="N23" s="94"/>
      <c r="O23" s="94"/>
    </row>
    <row r="24" ht="15.75" customHeight="1">
      <c r="B24" s="88" t="s">
        <v>53</v>
      </c>
      <c r="C24" s="88"/>
      <c r="D24" s="89"/>
      <c r="E24" s="95" t="n">
        <f>ROUND(E7,-LEN(ROUND(E7,0))+2)</f>
        <v>100000</v>
      </c>
      <c r="F24" s="96"/>
      <c r="G24" s="95" t="n">
        <f>ROUND(F7,-LEN(ROUND(F7,0))+2)</f>
        <v>76000</v>
      </c>
      <c r="H24" s="95" t="n">
        <f>ROUND(G7,-LEN(ROUND(G7,0))+2)</f>
        <v>20000</v>
      </c>
      <c r="I24" s="95" t="n">
        <f>ROUND(H7,-LEN(ROUND(H7,0))+2)</f>
        <v>760</v>
      </c>
      <c r="J24" s="95" t="n">
        <f>ROUND(I7,-LEN(ROUND(I7,0))+2)</f>
        <v>1700000</v>
      </c>
      <c r="K24" s="97"/>
      <c r="L24" s="78" t="n">
        <f>-J7/1000000</f>
        <v>3.6990918747697004</v>
      </c>
      <c r="M24" s="98" t="n">
        <f>-K7/1000000</f>
        <v>127.75791525692</v>
      </c>
      <c r="N24" s="98" t="n">
        <f>-L7/1000000</f>
        <v>16.2437049744875</v>
      </c>
      <c r="O24" s="98" t="n">
        <f>-M7/1000000</f>
        <v>115.117753988031</v>
      </c>
    </row>
    <row r="25" ht="15.75" customHeight="1"/>
    <row r="30">
      <c r="E30" s="21"/>
    </row>
  </sheetData>
  <mergeCells count="4">
    <mergeCell ref="B15:D16"/>
    <mergeCell ref="E15:E16"/>
    <mergeCell ref="G15:J15"/>
    <mergeCell ref="L15:O15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L9" sqref="L9"/>
    </sheetView>
  </sheetViews>
  <sheetFormatPr defaultRowHeight="15.0"/>
  <cols>
    <col min="3" max="3" width="10.5703125" hidden="0" customWidth="1"/>
    <col min="4" max="4" width="10.140625" hidden="0" customWidth="1"/>
    <col min="5" max="5" width="10.5703125" hidden="0" customWidth="1"/>
    <col min="6" max="6" width="10.140625" hidden="0" customWidth="1"/>
  </cols>
  <sheetData>
    <row r="2">
      <c r="B2" t="s">
        <v>133</v>
      </c>
      <c r="C2" t="s">
        <v>138</v>
      </c>
      <c r="D2" t="s">
        <v>139</v>
      </c>
      <c r="E2" t="s">
        <v>141</v>
      </c>
      <c r="F2" t="s">
        <v>140</v>
      </c>
      <c r="G2" t="s">
        <v>142</v>
      </c>
    </row>
    <row r="3">
      <c r="B3" t="s">
        <v>150</v>
      </c>
      <c r="C3" t="n">
        <v>-2878713.96867189</v>
      </c>
      <c r="D3" t="n">
        <v>-53989012.5907047</v>
      </c>
      <c r="E3" t="n">
        <v>-56803359.7737222</v>
      </c>
      <c r="F3" t="n">
        <v>-5729689.86362261</v>
      </c>
      <c r="G3" t="n">
        <v>-51073669.9100996</v>
      </c>
    </row>
    <row r="4">
      <c r="B4" t="s">
        <v>151</v>
      </c>
      <c r="C4" t="n">
        <v>-3053345.41198339</v>
      </c>
      <c r="D4" t="n">
        <v>-65644794.1087769</v>
      </c>
      <c r="E4" t="n">
        <v>-68668484.4383399</v>
      </c>
      <c r="F4" t="n">
        <v>-7576162.30437624</v>
      </c>
      <c r="G4" t="n">
        <v>-61092322.1339637</v>
      </c>
    </row>
    <row r="5">
      <c r="B5" t="s">
        <v>152</v>
      </c>
      <c r="C5" t="n">
        <v>-3140424.14252505</v>
      </c>
      <c r="D5" t="n">
        <v>-77620064.5366835</v>
      </c>
      <c r="E5" t="n">
        <v>-80781953.2441402</v>
      </c>
      <c r="F5" t="n">
        <v>-8879134.85563487</v>
      </c>
      <c r="G5" t="n">
        <v>-71902818.3885053</v>
      </c>
    </row>
    <row r="6">
      <c r="B6" t="s">
        <v>153</v>
      </c>
      <c r="C6" t="n">
        <v>-3221418.82201278</v>
      </c>
      <c r="D6" t="n">
        <v>-89892501.6973957</v>
      </c>
      <c r="E6" t="n">
        <v>-93189661.164014</v>
      </c>
      <c r="F6" t="n">
        <v>-10376641.3979426</v>
      </c>
      <c r="G6" t="n">
        <v>-82813019.7660714</v>
      </c>
    </row>
    <row r="7">
      <c r="B7" t="s">
        <v>154</v>
      </c>
      <c r="C7" t="n">
        <v>-3743458.96303602</v>
      </c>
      <c r="D7" t="n">
        <v>-102403950.701017</v>
      </c>
      <c r="E7" t="n">
        <v>-105824829.405935</v>
      </c>
      <c r="F7" t="n">
        <v>-12244156.3222733</v>
      </c>
      <c r="G7" t="n">
        <v>-93580673.0836621</v>
      </c>
    </row>
    <row r="8">
      <c r="B8" t="s">
        <v>155</v>
      </c>
      <c r="C8" t="n">
        <v>-3530389.59389914</v>
      </c>
      <c r="D8" t="n">
        <v>-115062191.451581</v>
      </c>
      <c r="E8" t="n">
        <v>-118586768.53498</v>
      </c>
      <c r="F8" t="n">
        <v>-14154119.3817034</v>
      </c>
      <c r="G8" t="n">
        <v>-104432649.153277</v>
      </c>
    </row>
    <row r="9">
      <c r="B9" t="s">
        <v>156</v>
      </c>
      <c r="C9" t="n">
        <v>-3699091.8747697</v>
      </c>
      <c r="D9" t="n">
        <v>-127757915.25692</v>
      </c>
      <c r="E9" t="n">
        <v>-131361458.962518</v>
      </c>
      <c r="F9" t="n">
        <v>-16243704.9744875</v>
      </c>
      <c r="G9" t="n">
        <v>-115117753.988031</v>
      </c>
    </row>
    <row r="10">
      <c r="B10" t="s">
        <v>179</v>
      </c>
      <c r="C10" t="n">
        <v>-15462934.9662772</v>
      </c>
      <c r="D10" t="n">
        <v>-409623536.098906</v>
      </c>
      <c r="E10" t="n">
        <v>-424820836.422259</v>
      </c>
      <c r="F10" t="n">
        <v>-48400417.1380605</v>
      </c>
      <c r="G10" t="n">
        <v>-376420419.284199</v>
      </c>
    </row>
    <row r="11">
      <c r="B11" t="s">
        <v>180</v>
      </c>
      <c r="C11" t="n">
        <v>-2681492.86723361</v>
      </c>
      <c r="D11" t="n">
        <v>-71034547.6260304</v>
      </c>
      <c r="E11" t="n">
        <v>-73669975.6678059</v>
      </c>
      <c r="F11" t="n">
        <v>-8393320.77706381</v>
      </c>
      <c r="G11" t="n">
        <v>-65276654.8907421</v>
      </c>
    </row>
    <row r="14" ht="15.75" customHeight="1"/>
    <row r="15" ht="15.75" customHeight="1">
      <c r="B15" s="34"/>
      <c r="C15" s="14" t="s">
        <v>19</v>
      </c>
      <c r="D15" s="14"/>
      <c r="E15" s="14"/>
      <c r="F15" s="14"/>
      <c r="G15" s="14"/>
    </row>
    <row r="16" ht="63.75" customHeight="1">
      <c r="B16" s="35" t="s">
        <v>3</v>
      </c>
      <c r="C16" s="104" t="s">
        <v>20</v>
      </c>
      <c r="D16" s="12" t="s">
        <v>61</v>
      </c>
      <c r="E16" s="104" t="s">
        <v>64</v>
      </c>
      <c r="F16" s="104" t="s">
        <v>22</v>
      </c>
      <c r="G16" s="104" t="s">
        <v>62</v>
      </c>
    </row>
    <row r="17">
      <c r="B17" s="15" t="n">
        <v>2019</v>
      </c>
      <c r="C17" s="37" t="n">
        <f>C3/1000000</f>
        <v>-2.8787139686718901</v>
      </c>
      <c r="D17" s="32" t="n">
        <f t="shared" ref="D17:G17" si="0">D3/1000000</f>
        <v>-53.989012590704704</v>
      </c>
      <c r="E17" s="32" t="n">
        <f t="shared" si="0"/>
        <v>-56.8033597737222</v>
      </c>
      <c r="F17" s="37" t="n">
        <f t="shared" si="0"/>
        <v>-5.7296898636226103</v>
      </c>
      <c r="G17" s="32" t="n">
        <f t="shared" si="0"/>
        <v>-51.073669910099603</v>
      </c>
    </row>
    <row r="18">
      <c r="B18" s="17" t="n">
        <v>2020</v>
      </c>
      <c r="C18" s="31" t="n">
        <f t="shared" ref="C18:G18" si="1">C4/1000000</f>
        <v>-3.0533454119833898</v>
      </c>
      <c r="D18" s="33" t="n">
        <f t="shared" si="1"/>
        <v>-65.644794108776892</v>
      </c>
      <c r="E18" s="33" t="n">
        <f t="shared" si="1"/>
        <v>-68.668484438339902</v>
      </c>
      <c r="F18" s="31" t="n">
        <f t="shared" si="1"/>
        <v>-7.5761623043762398</v>
      </c>
      <c r="G18" s="33" t="n">
        <f t="shared" si="1"/>
        <v>-61.092322133963698</v>
      </c>
    </row>
    <row r="19">
      <c r="B19" s="17" t="n">
        <v>2021</v>
      </c>
      <c r="C19" s="31" t="n">
        <f t="shared" ref="C19:G19" si="2">C5/1000000</f>
        <v>-3.1404241425250499</v>
      </c>
      <c r="D19" s="33" t="n">
        <f t="shared" si="2"/>
        <v>-77.6200645366835</v>
      </c>
      <c r="E19" s="33" t="n">
        <f t="shared" si="2"/>
        <v>-80.781953244140198</v>
      </c>
      <c r="F19" s="31" t="n">
        <f t="shared" si="2"/>
        <v>-8.8791348556348701</v>
      </c>
      <c r="G19" s="33" t="n">
        <f t="shared" si="2"/>
        <v>-71.902818388505295</v>
      </c>
    </row>
    <row r="20">
      <c r="B20" s="17" t="n">
        <v>2022</v>
      </c>
      <c r="C20" s="31" t="n">
        <f t="shared" ref="C20:G20" si="3">C6/1000000</f>
        <v>-3.22141882201278</v>
      </c>
      <c r="D20" s="33" t="n">
        <f t="shared" si="3"/>
        <v>-89.892501697395701</v>
      </c>
      <c r="E20" s="33" t="n">
        <f t="shared" si="3"/>
        <v>-93.189661164013998</v>
      </c>
      <c r="F20" s="31" t="n">
        <f t="shared" si="3"/>
        <v>-10.376641397942601</v>
      </c>
      <c r="G20" s="33" t="n">
        <f t="shared" si="3"/>
        <v>-82.813019766071392</v>
      </c>
    </row>
    <row r="21">
      <c r="B21" s="17" t="n">
        <v>2023</v>
      </c>
      <c r="C21" s="31" t="n">
        <f t="shared" ref="C21:G21" si="4">C7/1000000</f>
        <v>-3.7434589630360198</v>
      </c>
      <c r="D21" s="33" t="n">
        <f t="shared" si="4"/>
        <v>-102.40395070101701</v>
      </c>
      <c r="E21" s="33" t="n">
        <f t="shared" si="4"/>
        <v>-105.82482940593501</v>
      </c>
      <c r="F21" s="31" t="n">
        <f t="shared" si="4"/>
        <v>-12.2441563222733</v>
      </c>
      <c r="G21" s="33" t="n">
        <f t="shared" si="4"/>
        <v>-93.580673083662091</v>
      </c>
    </row>
    <row r="22">
      <c r="B22" s="17" t="n">
        <v>2024</v>
      </c>
      <c r="C22" s="31" t="n">
        <f t="shared" ref="C22:G22" si="5">C8/1000000</f>
        <v>-3.5303895938991401</v>
      </c>
      <c r="D22" s="33" t="n">
        <f t="shared" si="5"/>
        <v>-115.062191451581</v>
      </c>
      <c r="E22" s="33" t="n">
        <f t="shared" si="5"/>
        <v>-118.58676853498</v>
      </c>
      <c r="F22" s="31" t="n">
        <f t="shared" si="5"/>
        <v>-14.154119381703399</v>
      </c>
      <c r="G22" s="33" t="n">
        <f t="shared" si="5"/>
        <v>-104.432649153277</v>
      </c>
    </row>
    <row r="23">
      <c r="B23" s="103" t="n">
        <v>2025</v>
      </c>
      <c r="C23" s="100" t="n">
        <f t="shared" ref="C23:G23" si="6">C9/1000000</f>
        <v>-3.6990918747697004</v>
      </c>
      <c r="D23" s="105" t="n">
        <f t="shared" si="6"/>
        <v>-127.75791525692</v>
      </c>
      <c r="E23" s="105" t="n">
        <f t="shared" si="6"/>
        <v>-131.36145896251801</v>
      </c>
      <c r="F23" s="100" t="n">
        <f t="shared" si="6"/>
        <v>-16.2437049744875</v>
      </c>
      <c r="G23" s="105" t="n">
        <f t="shared" si="6"/>
        <v>-115.117753988031</v>
      </c>
    </row>
    <row r="24">
      <c r="B24" s="101" t="s">
        <v>59</v>
      </c>
      <c r="C24" s="33" t="n">
        <f t="shared" ref="C24:G24" si="7">C10/1000000</f>
        <v>-15.462934966277201</v>
      </c>
      <c r="D24" s="33" t="n">
        <f t="shared" si="7"/>
        <v>-409.62353609890596</v>
      </c>
      <c r="E24" s="33" t="n">
        <f t="shared" si="7"/>
        <v>-424.82083642225899</v>
      </c>
      <c r="F24" s="33" t="n">
        <f t="shared" si="7"/>
        <v>-48.400417138060504</v>
      </c>
      <c r="G24" s="33" t="n">
        <f t="shared" si="7"/>
        <v>-376.420419284199</v>
      </c>
    </row>
    <row r="25" ht="15.75" customHeight="1">
      <c r="B25" s="102" t="s">
        <v>60</v>
      </c>
      <c r="C25" s="38" t="n">
        <f t="shared" ref="C25:G25" si="8">C11/1000000</f>
        <v>-2.6814928672336098</v>
      </c>
      <c r="D25" s="39" t="n">
        <f t="shared" si="8"/>
        <v>-71.034547626030403</v>
      </c>
      <c r="E25" s="39" t="n">
        <f t="shared" si="8"/>
        <v>-73.6699756678059</v>
      </c>
      <c r="F25" s="38" t="n">
        <f t="shared" si="8"/>
        <v>-8.3933207770638099</v>
      </c>
      <c r="G25" s="39" t="n">
        <f t="shared" si="8"/>
        <v>-65.276654890742094</v>
      </c>
    </row>
    <row r="26" ht="15.75" customHeight="1"/>
  </sheetData>
  <mergeCells count="1">
    <mergeCell ref="C15:G15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defaultRowHeight="15.0"/>
  <cols>
    <col min="3" max="3" width="10.7109375" hidden="0" customWidth="1"/>
    <col min="4" max="4" width="10.7109375" hidden="0" customWidth="1"/>
    <col min="5" max="5" width="10.7109375" hidden="0" customWidth="1"/>
    <col min="6" max="6" width="10.7109375" hidden="0" customWidth="1"/>
  </cols>
  <sheetData>
    <row r="2">
      <c r="B2" t="s">
        <v>133</v>
      </c>
      <c r="C2" t="s">
        <v>138</v>
      </c>
      <c r="D2" t="s">
        <v>139</v>
      </c>
      <c r="E2" t="s">
        <v>143</v>
      </c>
      <c r="F2" t="s">
        <v>140</v>
      </c>
      <c r="G2" t="s">
        <v>144</v>
      </c>
    </row>
    <row r="3">
      <c r="B3" t="s">
        <v>150</v>
      </c>
      <c r="C3" t="n">
        <v>-2878713.96867189</v>
      </c>
      <c r="D3" t="n">
        <v>-53989012.5907047</v>
      </c>
      <c r="E3" t="n">
        <v>-56761187.1884264</v>
      </c>
      <c r="F3" t="n">
        <v>-5729689.86362261</v>
      </c>
      <c r="G3" t="n">
        <v>-51031497.3248038</v>
      </c>
    </row>
    <row r="4">
      <c r="B4" t="s">
        <v>151</v>
      </c>
      <c r="C4" t="n">
        <v>-3053345.41198339</v>
      </c>
      <c r="D4" t="n">
        <v>-65644794.1087769</v>
      </c>
      <c r="E4" t="n">
        <v>-68616937.7261409</v>
      </c>
      <c r="F4" t="n">
        <v>-7576162.30437624</v>
      </c>
      <c r="G4" t="n">
        <v>-61040775.4217647</v>
      </c>
    </row>
    <row r="5">
      <c r="B5" t="s">
        <v>152</v>
      </c>
      <c r="C5" t="n">
        <v>-3140424.14252505</v>
      </c>
      <c r="D5" t="n">
        <v>-77620064.5366835</v>
      </c>
      <c r="E5" t="n">
        <v>-80720682.5189397</v>
      </c>
      <c r="F5" t="n">
        <v>-8879134.85563487</v>
      </c>
      <c r="G5" t="n">
        <v>-71841547.6633048</v>
      </c>
    </row>
    <row r="6">
      <c r="B6" t="s">
        <v>153</v>
      </c>
      <c r="C6" t="n">
        <v>-3221418.82201278</v>
      </c>
      <c r="D6" t="n">
        <v>-89892501.6973957</v>
      </c>
      <c r="E6" t="n">
        <v>-93118340.9856935</v>
      </c>
      <c r="F6" t="n">
        <v>-10376641.3979426</v>
      </c>
      <c r="G6" t="n">
        <v>-82741699.5877509</v>
      </c>
    </row>
    <row r="7">
      <c r="B7" t="s">
        <v>154</v>
      </c>
      <c r="C7" t="n">
        <v>-3743458.96303602</v>
      </c>
      <c r="D7" t="n">
        <v>-102403950.701017</v>
      </c>
      <c r="E7" t="n">
        <v>-105743198.022307</v>
      </c>
      <c r="F7" t="n">
        <v>-12244156.3222733</v>
      </c>
      <c r="G7" t="n">
        <v>-93499041.7000336</v>
      </c>
    </row>
    <row r="8">
      <c r="B8" t="s">
        <v>155</v>
      </c>
      <c r="C8" t="n">
        <v>-3530389.59389914</v>
      </c>
      <c r="D8" t="n">
        <v>-115062191.451581</v>
      </c>
      <c r="E8" t="n">
        <v>-118494665.188065</v>
      </c>
      <c r="F8" t="n">
        <v>-14154119.3817034</v>
      </c>
      <c r="G8" t="n">
        <v>-104340545.806361</v>
      </c>
    </row>
    <row r="9">
      <c r="B9" t="s">
        <v>156</v>
      </c>
      <c r="C9" t="n">
        <v>-3699091.8747697</v>
      </c>
      <c r="D9" t="n">
        <v>-127757915.25692</v>
      </c>
      <c r="E9" t="n">
        <v>-131258842.603003</v>
      </c>
      <c r="F9" t="n">
        <v>-16243704.9744875</v>
      </c>
      <c r="G9" t="n">
        <v>-115015137.628516</v>
      </c>
    </row>
    <row r="10">
      <c r="B10" t="s">
        <v>179</v>
      </c>
      <c r="C10" t="n">
        <v>-19419876.6884643</v>
      </c>
      <c r="D10" t="n">
        <v>-521982191.814662</v>
      </c>
      <c r="E10" t="n">
        <v>-540643954.72376</v>
      </c>
      <c r="F10" t="n">
        <v>-61902752.9023516</v>
      </c>
      <c r="G10" t="n">
        <v>-478741201.821409</v>
      </c>
    </row>
    <row r="11">
      <c r="B11" t="s">
        <v>180</v>
      </c>
      <c r="C11" t="n">
        <v>-3026226.79380873</v>
      </c>
      <c r="D11" t="n">
        <v>-81341221.6823634</v>
      </c>
      <c r="E11" t="n">
        <v>-84249310.5359228</v>
      </c>
      <c r="F11" t="n">
        <v>-9646393.35505644</v>
      </c>
      <c r="G11" t="n">
        <v>-74602917.1808663</v>
      </c>
    </row>
    <row r="14" ht="15.75" customHeight="1"/>
    <row r="15" ht="15.75" customHeight="1">
      <c r="B15" s="34"/>
      <c r="C15" s="14" t="s">
        <v>19</v>
      </c>
      <c r="D15" s="14"/>
      <c r="E15" s="14"/>
      <c r="F15" s="14"/>
      <c r="G15" s="14"/>
    </row>
    <row r="16" ht="63.75" customHeight="1">
      <c r="B16" s="35" t="s">
        <v>3</v>
      </c>
      <c r="C16" s="104" t="s">
        <v>20</v>
      </c>
      <c r="D16" s="12" t="s">
        <v>61</v>
      </c>
      <c r="E16" s="104" t="s">
        <v>64</v>
      </c>
      <c r="F16" s="104" t="s">
        <v>22</v>
      </c>
      <c r="G16" s="104" t="s">
        <v>62</v>
      </c>
    </row>
    <row r="17">
      <c r="B17" s="15" t="n">
        <v>2019</v>
      </c>
      <c r="C17" s="37" t="n">
        <f>C3/1000000</f>
        <v>-2.8787139686718901</v>
      </c>
      <c r="D17" s="32" t="n">
        <f t="shared" ref="D17:G17" si="0">D3/1000000</f>
        <v>-53.989012590704704</v>
      </c>
      <c r="E17" s="32" t="n">
        <f t="shared" si="0"/>
        <v>-56.761187188426398</v>
      </c>
      <c r="F17" s="37" t="n">
        <f t="shared" si="0"/>
        <v>-5.7296898636226103</v>
      </c>
      <c r="G17" s="32" t="n">
        <f t="shared" si="0"/>
        <v>-51.031497324803802</v>
      </c>
    </row>
    <row r="18">
      <c r="B18" s="17" t="n">
        <v>2020</v>
      </c>
      <c r="C18" s="31" t="n">
        <f t="shared" ref="C18:G18" si="1">C4/1000000</f>
        <v>-3.0533454119833898</v>
      </c>
      <c r="D18" s="33" t="n">
        <f t="shared" si="1"/>
        <v>-65.644794108776892</v>
      </c>
      <c r="E18" s="33" t="n">
        <f t="shared" si="1"/>
        <v>-68.616937726140904</v>
      </c>
      <c r="F18" s="31" t="n">
        <f t="shared" si="1"/>
        <v>-7.5761623043762398</v>
      </c>
      <c r="G18" s="33" t="n">
        <f t="shared" si="1"/>
        <v>-61.0407754217647</v>
      </c>
    </row>
    <row r="19">
      <c r="B19" s="17" t="n">
        <v>2021</v>
      </c>
      <c r="C19" s="31" t="n">
        <f t="shared" ref="C19:G19" si="2">C5/1000000</f>
        <v>-3.1404241425250499</v>
      </c>
      <c r="D19" s="33" t="n">
        <f t="shared" si="2"/>
        <v>-77.6200645366835</v>
      </c>
      <c r="E19" s="33" t="n">
        <f t="shared" si="2"/>
        <v>-80.720682518939711</v>
      </c>
      <c r="F19" s="31" t="n">
        <f t="shared" si="2"/>
        <v>-8.8791348556348701</v>
      </c>
      <c r="G19" s="33" t="n">
        <f t="shared" si="2"/>
        <v>-71.841547663304809</v>
      </c>
    </row>
    <row r="20">
      <c r="B20" s="17" t="n">
        <v>2022</v>
      </c>
      <c r="C20" s="31" t="n">
        <f t="shared" ref="C20:G20" si="3">C6/1000000</f>
        <v>-3.22141882201278</v>
      </c>
      <c r="D20" s="33" t="n">
        <f t="shared" si="3"/>
        <v>-89.892501697395701</v>
      </c>
      <c r="E20" s="33" t="n">
        <f t="shared" si="3"/>
        <v>-93.118340985693493</v>
      </c>
      <c r="F20" s="31" t="n">
        <f t="shared" si="3"/>
        <v>-10.376641397942601</v>
      </c>
      <c r="G20" s="33" t="n">
        <f t="shared" si="3"/>
        <v>-82.741699587750901</v>
      </c>
    </row>
    <row r="21">
      <c r="B21" s="17" t="n">
        <v>2023</v>
      </c>
      <c r="C21" s="31" t="n">
        <f t="shared" ref="C21:G21" si="4">C7/1000000</f>
        <v>-3.7434589630360198</v>
      </c>
      <c r="D21" s="33" t="n">
        <f t="shared" si="4"/>
        <v>-102.40395070101701</v>
      </c>
      <c r="E21" s="33" t="n">
        <f t="shared" si="4"/>
        <v>-105.743198022307</v>
      </c>
      <c r="F21" s="31" t="n">
        <f t="shared" si="4"/>
        <v>-12.2441563222733</v>
      </c>
      <c r="G21" s="33" t="n">
        <f t="shared" si="4"/>
        <v>-93.499041700033601</v>
      </c>
    </row>
    <row r="22">
      <c r="B22" s="17" t="n">
        <v>2024</v>
      </c>
      <c r="C22" s="31" t="n">
        <f t="shared" ref="C22:G22" si="5">C8/1000000</f>
        <v>-3.5303895938991401</v>
      </c>
      <c r="D22" s="33" t="n">
        <f t="shared" si="5"/>
        <v>-115.062191451581</v>
      </c>
      <c r="E22" s="33" t="n">
        <f t="shared" si="5"/>
        <v>-118.49466518806501</v>
      </c>
      <c r="F22" s="31" t="n">
        <f t="shared" si="5"/>
        <v>-14.154119381703399</v>
      </c>
      <c r="G22" s="33" t="n">
        <f t="shared" si="5"/>
        <v>-104.34054580636101</v>
      </c>
    </row>
    <row r="23">
      <c r="B23" s="103" t="n">
        <v>2025</v>
      </c>
      <c r="C23" s="100" t="n">
        <f t="shared" ref="C23:G23" si="6">C9/1000000</f>
        <v>-3.6990918747697004</v>
      </c>
      <c r="D23" s="105" t="n">
        <f t="shared" si="6"/>
        <v>-127.75791525692</v>
      </c>
      <c r="E23" s="105" t="n">
        <f t="shared" si="6"/>
        <v>-131.25884260300299</v>
      </c>
      <c r="F23" s="100" t="n">
        <f t="shared" si="6"/>
        <v>-16.2437049744875</v>
      </c>
      <c r="G23" s="105" t="n">
        <f t="shared" si="6"/>
        <v>-115.015137628516</v>
      </c>
    </row>
    <row r="24">
      <c r="B24" s="101" t="s">
        <v>59</v>
      </c>
      <c r="C24" s="33" t="n">
        <f t="shared" ref="C24:G24" si="7">C10/1000000</f>
        <v>-19.419876688464299</v>
      </c>
      <c r="D24" s="33" t="n">
        <f t="shared" si="7"/>
        <v>-521.98219181466197</v>
      </c>
      <c r="E24" s="33" t="n">
        <f t="shared" si="7"/>
        <v>-540.64395472375998</v>
      </c>
      <c r="F24" s="33" t="n">
        <f t="shared" si="7"/>
        <v>-61.902752902351601</v>
      </c>
      <c r="G24" s="33" t="n">
        <f t="shared" si="7"/>
        <v>-478.74120182140899</v>
      </c>
    </row>
    <row r="25" ht="15.75" customHeight="1">
      <c r="B25" s="102" t="s">
        <v>60</v>
      </c>
      <c r="C25" s="38" t="n">
        <f t="shared" ref="C25:G25" si="8">C11/1000000</f>
        <v>-3.0262267938087297</v>
      </c>
      <c r="D25" s="39" t="n">
        <f t="shared" si="8"/>
        <v>-81.341221682363411</v>
      </c>
      <c r="E25" s="39" t="n">
        <f t="shared" si="8"/>
        <v>-84.249310535922803</v>
      </c>
      <c r="F25" s="38" t="n">
        <f t="shared" si="8"/>
        <v>-9.6463933550564409</v>
      </c>
      <c r="G25" s="39" t="n">
        <f t="shared" si="8"/>
        <v>-74.602917180866299</v>
      </c>
    </row>
    <row r="26" ht="15.75" customHeight="1"/>
  </sheetData>
  <mergeCells count="1">
    <mergeCell ref="C15:G15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.0"/>
  <cols>
    <col min="3" max="3" width="10.5703125" hidden="0" customWidth="1"/>
    <col min="4" max="4" width="10.140625" hidden="0" customWidth="1"/>
    <col min="5" max="5" width="10.140625" hidden="0" customWidth="1"/>
    <col min="6" max="6" width="10.140625" hidden="0" customWidth="1"/>
    <col min="7" max="7" width="10.140625" hidden="0" customWidth="1"/>
  </cols>
  <sheetData>
    <row r="2">
      <c r="B2" t="s">
        <v>133</v>
      </c>
      <c r="C2" t="s">
        <v>138</v>
      </c>
      <c r="D2" t="s">
        <v>139</v>
      </c>
      <c r="E2" t="s">
        <v>141</v>
      </c>
      <c r="F2" t="s">
        <v>140</v>
      </c>
      <c r="G2" t="s">
        <v>142</v>
      </c>
    </row>
    <row r="3">
      <c r="B3" t="s">
        <v>150</v>
      </c>
      <c r="C3" t="n">
        <v>-2349888.1008029</v>
      </c>
      <c r="D3" t="n">
        <v>-44071116.3532257</v>
      </c>
      <c r="E3" t="n">
        <v>-46368461.9835567</v>
      </c>
      <c r="F3" t="n">
        <v>-4677133.67091817</v>
      </c>
      <c r="G3" t="n">
        <v>-41691328.3126385</v>
      </c>
    </row>
    <row r="4">
      <c r="B4" t="s">
        <v>151</v>
      </c>
      <c r="C4" t="n">
        <v>-2329382.5955294</v>
      </c>
      <c r="D4" t="n">
        <v>-50080099.1214315</v>
      </c>
      <c r="E4" t="n">
        <v>-52386857.9965695</v>
      </c>
      <c r="F4" t="n">
        <v>-5779817.94770358</v>
      </c>
      <c r="G4" t="n">
        <v>-46607040.0488659</v>
      </c>
    </row>
    <row r="5">
      <c r="B5" t="s">
        <v>152</v>
      </c>
      <c r="C5" t="n">
        <v>-2239079.01133721</v>
      </c>
      <c r="D5" t="n">
        <v>-55342033.2652858</v>
      </c>
      <c r="E5" t="n">
        <v>-57596416.2147678</v>
      </c>
      <c r="F5" t="n">
        <v>-6330700.43783938</v>
      </c>
      <c r="G5" t="n">
        <v>-51265715.7769285</v>
      </c>
    </row>
    <row r="6">
      <c r="B6" t="s">
        <v>153</v>
      </c>
      <c r="C6" t="n">
        <v>-2146567.38170436</v>
      </c>
      <c r="D6" t="n">
        <v>-59899169.4854723</v>
      </c>
      <c r="E6" t="n">
        <v>-62096206.0567364</v>
      </c>
      <c r="F6" t="n">
        <v>-6914394.30485156</v>
      </c>
      <c r="G6" t="n">
        <v>-55181811.7518848</v>
      </c>
    </row>
    <row r="7">
      <c r="B7" t="s">
        <v>154</v>
      </c>
      <c r="C7" t="n">
        <v>-2331238.10298624</v>
      </c>
      <c r="D7" t="n">
        <v>-63772033.8670208</v>
      </c>
      <c r="E7" t="n">
        <v>-65902385.1975271</v>
      </c>
      <c r="F7" t="n">
        <v>-7625045.18929028</v>
      </c>
      <c r="G7" t="n">
        <v>-58277340.0082369</v>
      </c>
    </row>
    <row r="8">
      <c r="B8" t="s">
        <v>155</v>
      </c>
      <c r="C8" t="n">
        <v>-2054718.88631097</v>
      </c>
      <c r="D8" t="n">
        <v>-66967243.0160256</v>
      </c>
      <c r="E8" t="n">
        <v>-69018578.9683054</v>
      </c>
      <c r="F8" t="n">
        <v>-8237826.34725185</v>
      </c>
      <c r="G8" t="n">
        <v>-60780752.6210536</v>
      </c>
    </row>
    <row r="9">
      <c r="B9" t="s">
        <v>156</v>
      </c>
      <c r="C9" t="n">
        <v>-2012060.88760609</v>
      </c>
      <c r="D9" t="n">
        <v>-69491840.9904447</v>
      </c>
      <c r="E9" t="n">
        <v>-71451930.0047965</v>
      </c>
      <c r="F9" t="n">
        <v>-8835499.24020571</v>
      </c>
      <c r="G9" t="n">
        <v>-62616430.7645908</v>
      </c>
    </row>
    <row r="10">
      <c r="B10" t="s">
        <v>179</v>
      </c>
      <c r="C10" t="n">
        <v>-15462934.9662772</v>
      </c>
      <c r="D10" t="n">
        <v>-409623536.098906</v>
      </c>
      <c r="E10" t="n">
        <v>-424820836.422259</v>
      </c>
      <c r="F10" t="n">
        <v>-48400417.1380605</v>
      </c>
      <c r="G10" t="n">
        <v>-376420419.284199</v>
      </c>
    </row>
    <row r="11">
      <c r="B11" t="s">
        <v>180</v>
      </c>
      <c r="C11" t="n">
        <v>-2681492.86723361</v>
      </c>
      <c r="D11" t="n">
        <v>-71034547.6260304</v>
      </c>
      <c r="E11" t="n">
        <v>-73669975.6678059</v>
      </c>
      <c r="F11" t="n">
        <v>-8393320.77706381</v>
      </c>
      <c r="G11" t="n">
        <v>-65276654.8907421</v>
      </c>
    </row>
    <row r="14" ht="15.75" customHeight="1"/>
    <row r="15" ht="15.75" customHeight="1">
      <c r="B15" s="34"/>
      <c r="C15" s="14" t="s">
        <v>63</v>
      </c>
      <c r="D15" s="14"/>
      <c r="E15" s="14"/>
      <c r="F15" s="14"/>
      <c r="G15" s="14"/>
    </row>
    <row r="16" ht="63.75" customHeight="1">
      <c r="B16" s="35" t="s">
        <v>3</v>
      </c>
      <c r="C16" s="104" t="s">
        <v>20</v>
      </c>
      <c r="D16" s="12" t="s">
        <v>61</v>
      </c>
      <c r="E16" s="104" t="s">
        <v>64</v>
      </c>
      <c r="F16" s="104" t="s">
        <v>22</v>
      </c>
      <c r="G16" s="104" t="s">
        <v>62</v>
      </c>
    </row>
    <row r="17">
      <c r="B17" s="15" t="n">
        <v>2019</v>
      </c>
      <c r="C17" s="37" t="n">
        <f>C3/1000000</f>
        <v>-2.3498881008028998</v>
      </c>
      <c r="D17" s="32" t="n">
        <f t="shared" ref="D17:G17" si="0">D3/1000000</f>
        <v>-44.071116353225698</v>
      </c>
      <c r="E17" s="32" t="n">
        <f t="shared" si="0"/>
        <v>-46.368461983556706</v>
      </c>
      <c r="F17" s="37" t="n">
        <f t="shared" si="0"/>
        <v>-4.6771336709181703</v>
      </c>
      <c r="G17" s="32" t="n">
        <f t="shared" si="0"/>
        <v>-41.691328312638497</v>
      </c>
    </row>
    <row r="18">
      <c r="B18" s="17" t="n">
        <v>2020</v>
      </c>
      <c r="C18" s="31" t="n">
        <f t="shared" ref="C18:G18" si="1">C4/1000000</f>
        <v>-2.3293825955293999</v>
      </c>
      <c r="D18" s="33" t="n">
        <f t="shared" si="1"/>
        <v>-50.080099121431502</v>
      </c>
      <c r="E18" s="33" t="n">
        <f t="shared" si="1"/>
        <v>-52.386857996569496</v>
      </c>
      <c r="F18" s="31" t="n">
        <f t="shared" si="1"/>
        <v>-5.77981794770358</v>
      </c>
      <c r="G18" s="33" t="n">
        <f t="shared" si="1"/>
        <v>-46.607040048865898</v>
      </c>
    </row>
    <row r="19">
      <c r="B19" s="17" t="n">
        <v>2021</v>
      </c>
      <c r="C19" s="31" t="n">
        <f t="shared" ref="C19:G19" si="2">C5/1000000</f>
        <v>-2.2390790113372101</v>
      </c>
      <c r="D19" s="33" t="n">
        <f t="shared" si="2"/>
        <v>-55.342033265285799</v>
      </c>
      <c r="E19" s="33" t="n">
        <f t="shared" si="2"/>
        <v>-57.5964162147678</v>
      </c>
      <c r="F19" s="31" t="n">
        <f t="shared" si="2"/>
        <v>-6.3307004378393801</v>
      </c>
      <c r="G19" s="33" t="n">
        <f t="shared" si="2"/>
        <v>-51.265715776928502</v>
      </c>
    </row>
    <row r="20">
      <c r="B20" s="17" t="n">
        <v>2022</v>
      </c>
      <c r="C20" s="31" t="n">
        <f t="shared" ref="C20:G20" si="3">C6/1000000</f>
        <v>-2.1465673817043598</v>
      </c>
      <c r="D20" s="33" t="n">
        <f t="shared" si="3"/>
        <v>-59.899169485472299</v>
      </c>
      <c r="E20" s="33" t="n">
        <f t="shared" si="3"/>
        <v>-62.096206056736399</v>
      </c>
      <c r="F20" s="31" t="n">
        <f t="shared" si="3"/>
        <v>-6.9143943048515597</v>
      </c>
      <c r="G20" s="33" t="n">
        <f t="shared" si="3"/>
        <v>-55.181811751884801</v>
      </c>
    </row>
    <row r="21">
      <c r="B21" s="17" t="n">
        <v>2023</v>
      </c>
      <c r="C21" s="31" t="n">
        <f t="shared" ref="C21:G21" si="4">C7/1000000</f>
        <v>-2.3312381029862399</v>
      </c>
      <c r="D21" s="33" t="n">
        <f t="shared" si="4"/>
        <v>-63.772033867020802</v>
      </c>
      <c r="E21" s="33" t="n">
        <f t="shared" si="4"/>
        <v>-65.90238519752711</v>
      </c>
      <c r="F21" s="31" t="n">
        <f t="shared" si="4"/>
        <v>-7.6250451892902804</v>
      </c>
      <c r="G21" s="33" t="n">
        <f t="shared" si="4"/>
        <v>-58.277340008236898</v>
      </c>
    </row>
    <row r="22">
      <c r="B22" s="17" t="n">
        <v>2024</v>
      </c>
      <c r="C22" s="31" t="n">
        <f t="shared" ref="C22:G22" si="5">C8/1000000</f>
        <v>-2.0547188863109698</v>
      </c>
      <c r="D22" s="33" t="n">
        <f t="shared" si="5"/>
        <v>-66.967243016025606</v>
      </c>
      <c r="E22" s="33" t="n">
        <f t="shared" si="5"/>
        <v>-69.018578968305391</v>
      </c>
      <c r="F22" s="31" t="n">
        <f t="shared" si="5"/>
        <v>-8.2378263472518505</v>
      </c>
      <c r="G22" s="33" t="n">
        <f t="shared" si="5"/>
        <v>-60.780752621053601</v>
      </c>
    </row>
    <row r="23">
      <c r="B23" s="103" t="n">
        <v>2025</v>
      </c>
      <c r="C23" s="100" t="n">
        <f t="shared" ref="C23:G23" si="6">C9/1000000</f>
        <v>-2.0120608876060899</v>
      </c>
      <c r="D23" s="105" t="n">
        <f t="shared" si="6"/>
        <v>-69.4918409904447</v>
      </c>
      <c r="E23" s="105" t="n">
        <f t="shared" si="6"/>
        <v>-71.451930004796509</v>
      </c>
      <c r="F23" s="100" t="n">
        <f t="shared" si="6"/>
        <v>-8.83549924020571</v>
      </c>
      <c r="G23" s="105" t="n">
        <f t="shared" si="6"/>
        <v>-62.616430764590802</v>
      </c>
    </row>
    <row r="24">
      <c r="B24" s="101" t="s">
        <v>59</v>
      </c>
      <c r="C24" s="33" t="n">
        <f t="shared" ref="C24:G24" si="7">C10/1000000</f>
        <v>-15.462934966277201</v>
      </c>
      <c r="D24" s="33" t="n">
        <f t="shared" si="7"/>
        <v>-409.62353609890596</v>
      </c>
      <c r="E24" s="33" t="n">
        <f t="shared" si="7"/>
        <v>-424.82083642225899</v>
      </c>
      <c r="F24" s="33" t="n">
        <f t="shared" si="7"/>
        <v>-48.400417138060504</v>
      </c>
      <c r="G24" s="33" t="n">
        <f t="shared" si="7"/>
        <v>-376.420419284199</v>
      </c>
    </row>
    <row r="25" ht="15.75" customHeight="1">
      <c r="B25" s="102" t="s">
        <v>60</v>
      </c>
      <c r="C25" s="38" t="n">
        <f t="shared" ref="C25:G25" si="8">C11/1000000</f>
        <v>-2.6814928672336098</v>
      </c>
      <c r="D25" s="39" t="n">
        <f t="shared" si="8"/>
        <v>-71.034547626030403</v>
      </c>
      <c r="E25" s="39" t="n">
        <f t="shared" si="8"/>
        <v>-73.6699756678059</v>
      </c>
      <c r="F25" s="38" t="n">
        <f t="shared" si="8"/>
        <v>-8.3933207770638099</v>
      </c>
      <c r="G25" s="39" t="n">
        <f t="shared" si="8"/>
        <v>-65.276654890742094</v>
      </c>
    </row>
    <row r="26" ht="15.75" customHeight="1"/>
  </sheetData>
  <mergeCells count="1">
    <mergeCell ref="C15:G15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5.0"/>
  <sheetData>
    <row r="2">
      <c r="B2" t="s">
        <v>133</v>
      </c>
      <c r="C2" t="s">
        <v>138</v>
      </c>
      <c r="D2" t="s">
        <v>139</v>
      </c>
      <c r="E2" t="s">
        <v>143</v>
      </c>
      <c r="F2" t="s">
        <v>140</v>
      </c>
      <c r="G2" t="s">
        <v>144</v>
      </c>
    </row>
    <row r="3">
      <c r="B3" t="s">
        <v>150</v>
      </c>
      <c r="C3" t="n">
        <v>-2634431.07809351</v>
      </c>
      <c r="D3" t="n">
        <v>-49407594.5690961</v>
      </c>
      <c r="E3" t="n">
        <v>-51944527.0304718</v>
      </c>
      <c r="F3" t="n">
        <v>-5243477.88937457</v>
      </c>
      <c r="G3" t="n">
        <v>-46701049.1410972</v>
      </c>
    </row>
    <row r="4">
      <c r="B4" t="s">
        <v>151</v>
      </c>
      <c r="C4" t="n">
        <v>-2712857.85136003</v>
      </c>
      <c r="D4" t="n">
        <v>-58324549.3287404</v>
      </c>
      <c r="E4" t="n">
        <v>-60965260.4373136</v>
      </c>
      <c r="F4" t="n">
        <v>-6731322.08034537</v>
      </c>
      <c r="G4" t="n">
        <v>-54233938.3569682</v>
      </c>
    </row>
    <row r="5">
      <c r="B5" t="s">
        <v>152</v>
      </c>
      <c r="C5" t="n">
        <v>-2708957.45203421</v>
      </c>
      <c r="D5" t="n">
        <v>-66955749.513809</v>
      </c>
      <c r="E5" t="n">
        <v>-69630369.8223226</v>
      </c>
      <c r="F5" t="n">
        <v>-7659219.72420225</v>
      </c>
      <c r="G5" t="n">
        <v>-61971150.0981204</v>
      </c>
    </row>
    <row r="6">
      <c r="B6" t="s">
        <v>153</v>
      </c>
      <c r="C6" t="n">
        <v>-2697887.54762011</v>
      </c>
      <c r="D6" t="n">
        <v>-75283554.9654776</v>
      </c>
      <c r="E6" t="n">
        <v>-77985144.5840186</v>
      </c>
      <c r="F6" t="n">
        <v>-8690273.8080288</v>
      </c>
      <c r="G6" t="n">
        <v>-69294870.7759898</v>
      </c>
    </row>
    <row r="7">
      <c r="B7" t="s">
        <v>154</v>
      </c>
      <c r="C7" t="n">
        <v>-3043774.70590678</v>
      </c>
      <c r="D7" t="n">
        <v>-83263783.0430203</v>
      </c>
      <c r="E7" t="n">
        <v>-85978896.6942371</v>
      </c>
      <c r="F7" t="n">
        <v>-9955619.56920148</v>
      </c>
      <c r="G7" t="n">
        <v>-76023277.1250356</v>
      </c>
    </row>
    <row r="8">
      <c r="B8" t="s">
        <v>155</v>
      </c>
      <c r="C8" t="n">
        <v>-2786922.14614981</v>
      </c>
      <c r="D8" t="n">
        <v>-90831156.452276</v>
      </c>
      <c r="E8" t="n">
        <v>-93540782.9163962</v>
      </c>
      <c r="F8" t="n">
        <v>-11173392.5434985</v>
      </c>
      <c r="G8" t="n">
        <v>-82367390.3728977</v>
      </c>
    </row>
    <row r="9">
      <c r="B9" t="s">
        <v>156</v>
      </c>
      <c r="C9" t="n">
        <v>-2835045.90729985</v>
      </c>
      <c r="D9" t="n">
        <v>-97915803.9422423</v>
      </c>
      <c r="E9" t="n">
        <v>-100598973.239</v>
      </c>
      <c r="F9" t="n">
        <v>-12449447.2877006</v>
      </c>
      <c r="G9" t="n">
        <v>-88149525.9512997</v>
      </c>
    </row>
    <row r="10">
      <c r="B10" t="s">
        <v>179</v>
      </c>
      <c r="C10" t="n">
        <v>-19419876.6884643</v>
      </c>
      <c r="D10" t="n">
        <v>-521982191.814662</v>
      </c>
      <c r="E10" t="n">
        <v>-540643954.72376</v>
      </c>
      <c r="F10" t="n">
        <v>-61902752.9023516</v>
      </c>
      <c r="G10" t="n">
        <v>-478741201.821409</v>
      </c>
    </row>
    <row r="11">
      <c r="B11" t="s">
        <v>180</v>
      </c>
      <c r="C11" t="n">
        <v>-3026226.79380873</v>
      </c>
      <c r="D11" t="n">
        <v>-81341221.6823634</v>
      </c>
      <c r="E11" t="n">
        <v>-84249310.5359228</v>
      </c>
      <c r="F11" t="n">
        <v>-9646393.35505644</v>
      </c>
      <c r="G11" t="n">
        <v>-74602917.1808663</v>
      </c>
    </row>
    <row r="14" ht="15.75" customHeight="1"/>
    <row r="15" ht="15.75" customHeight="1">
      <c r="B15" s="34"/>
      <c r="C15" s="14" t="s">
        <v>19</v>
      </c>
      <c r="D15" s="14"/>
      <c r="E15" s="14"/>
      <c r="F15" s="14"/>
      <c r="G15" s="14"/>
    </row>
    <row r="16" ht="63.75" customHeight="1">
      <c r="B16" s="35" t="s">
        <v>3</v>
      </c>
      <c r="C16" s="104" t="s">
        <v>20</v>
      </c>
      <c r="D16" s="12" t="s">
        <v>61</v>
      </c>
      <c r="E16" s="104" t="s">
        <v>64</v>
      </c>
      <c r="F16" s="104" t="s">
        <v>22</v>
      </c>
      <c r="G16" s="104" t="s">
        <v>62</v>
      </c>
    </row>
    <row r="17">
      <c r="B17" s="15" t="n">
        <v>2019</v>
      </c>
      <c r="C17" s="37" t="n">
        <f>C3/1000000</f>
        <v>-2.6344310780935101</v>
      </c>
      <c r="D17" s="32" t="n">
        <f t="shared" ref="D17:G17" si="0">D3/1000000</f>
        <v>-49.407594569096105</v>
      </c>
      <c r="E17" s="32" t="n">
        <f t="shared" si="0"/>
        <v>-51.944527030471804</v>
      </c>
      <c r="F17" s="37" t="n">
        <f t="shared" si="0"/>
        <v>-5.2434778893745699</v>
      </c>
      <c r="G17" s="32" t="n">
        <f t="shared" si="0"/>
        <v>-46.701049141097201</v>
      </c>
    </row>
    <row r="18">
      <c r="B18" s="17" t="n">
        <v>2020</v>
      </c>
      <c r="C18" s="31" t="n">
        <f t="shared" ref="C18:G18" si="1">C4/1000000</f>
        <v>-2.7128578513600301</v>
      </c>
      <c r="D18" s="33" t="n">
        <f t="shared" si="1"/>
        <v>-58.324549328740403</v>
      </c>
      <c r="E18" s="33" t="n">
        <f t="shared" si="1"/>
        <v>-60.965260437313603</v>
      </c>
      <c r="F18" s="31" t="n">
        <f t="shared" si="1"/>
        <v>-6.7313220803453699</v>
      </c>
      <c r="G18" s="33" t="n">
        <f t="shared" si="1"/>
        <v>-54.233938356968203</v>
      </c>
    </row>
    <row r="19">
      <c r="B19" s="17" t="n">
        <v>2021</v>
      </c>
      <c r="C19" s="31" t="n">
        <f t="shared" ref="C19:G19" si="2">C5/1000000</f>
        <v>-2.7089574520342099</v>
      </c>
      <c r="D19" s="33" t="n">
        <f t="shared" si="2"/>
        <v>-66.955749513808996</v>
      </c>
      <c r="E19" s="33" t="n">
        <f t="shared" si="2"/>
        <v>-69.630369822322606</v>
      </c>
      <c r="F19" s="31" t="n">
        <f t="shared" si="2"/>
        <v>-7.6592197242022504</v>
      </c>
      <c r="G19" s="33" t="n">
        <f t="shared" si="2"/>
        <v>-61.971150098120397</v>
      </c>
    </row>
    <row r="20">
      <c r="B20" s="17" t="n">
        <v>2022</v>
      </c>
      <c r="C20" s="31" t="n">
        <f t="shared" ref="C20:G20" si="3">C6/1000000</f>
        <v>-2.6978875476201103</v>
      </c>
      <c r="D20" s="33" t="n">
        <f t="shared" si="3"/>
        <v>-75.283554965477606</v>
      </c>
      <c r="E20" s="33" t="n">
        <f t="shared" si="3"/>
        <v>-77.985144584018599</v>
      </c>
      <c r="F20" s="31" t="n">
        <f t="shared" si="3"/>
        <v>-8.6902738080288007</v>
      </c>
      <c r="G20" s="33" t="n">
        <f t="shared" si="3"/>
        <v>-69.294870775989807</v>
      </c>
    </row>
    <row r="21">
      <c r="B21" s="17" t="n">
        <v>2023</v>
      </c>
      <c r="C21" s="31" t="n">
        <f t="shared" ref="C21:G21" si="4">C7/1000000</f>
        <v>-3.0437747059067801</v>
      </c>
      <c r="D21" s="33" t="n">
        <f t="shared" si="4"/>
        <v>-83.263783043020297</v>
      </c>
      <c r="E21" s="33" t="n">
        <f t="shared" si="4"/>
        <v>-85.978896694237093</v>
      </c>
      <c r="F21" s="31" t="n">
        <f t="shared" si="4"/>
        <v>-9.9556195692014811</v>
      </c>
      <c r="G21" s="33" t="n">
        <f t="shared" si="4"/>
        <v>-76.023277125035605</v>
      </c>
    </row>
    <row r="22">
      <c r="B22" s="17" t="n">
        <v>2024</v>
      </c>
      <c r="C22" s="31" t="n">
        <f t="shared" ref="C22:G22" si="5">C8/1000000</f>
        <v>-2.7869221461498102</v>
      </c>
      <c r="D22" s="33" t="n">
        <f t="shared" si="5"/>
        <v>-90.831156452276005</v>
      </c>
      <c r="E22" s="33" t="n">
        <f t="shared" si="5"/>
        <v>-93.540782916396196</v>
      </c>
      <c r="F22" s="31" t="n">
        <f t="shared" si="5"/>
        <v>-11.173392543498499</v>
      </c>
      <c r="G22" s="33" t="n">
        <f t="shared" si="5"/>
        <v>-82.367390372897702</v>
      </c>
    </row>
    <row r="23">
      <c r="B23" s="103" t="n">
        <v>2025</v>
      </c>
      <c r="C23" s="100" t="n">
        <f t="shared" ref="C23:G23" si="6">C9/1000000</f>
        <v>-2.83504590729985</v>
      </c>
      <c r="D23" s="105" t="n">
        <f t="shared" si="6"/>
        <v>-97.915803942242292</v>
      </c>
      <c r="E23" s="105" t="n">
        <f t="shared" si="6"/>
        <v>-100.59897323899999</v>
      </c>
      <c r="F23" s="100" t="n">
        <f t="shared" si="6"/>
        <v>-12.4494472877006</v>
      </c>
      <c r="G23" s="105" t="n">
        <f t="shared" si="6"/>
        <v>-88.149525951299694</v>
      </c>
    </row>
    <row r="24">
      <c r="B24" s="101" t="s">
        <v>59</v>
      </c>
      <c r="C24" s="33" t="n">
        <f t="shared" ref="C24:G24" si="7">C10/1000000</f>
        <v>-19.419876688464299</v>
      </c>
      <c r="D24" s="33" t="n">
        <f t="shared" si="7"/>
        <v>-521.98219181466197</v>
      </c>
      <c r="E24" s="33" t="n">
        <f t="shared" si="7"/>
        <v>-540.64395472375998</v>
      </c>
      <c r="F24" s="33" t="n">
        <f t="shared" si="7"/>
        <v>-61.902752902351601</v>
      </c>
      <c r="G24" s="33" t="n">
        <f t="shared" si="7"/>
        <v>-478.74120182140899</v>
      </c>
    </row>
    <row r="25" ht="15.75" customHeight="1">
      <c r="B25" s="102" t="s">
        <v>60</v>
      </c>
      <c r="C25" s="38" t="n">
        <f t="shared" ref="C25:G25" si="8">C11/1000000</f>
        <v>-3.0262267938087297</v>
      </c>
      <c r="D25" s="39" t="n">
        <f t="shared" si="8"/>
        <v>-81.341221682363411</v>
      </c>
      <c r="E25" s="39" t="n">
        <f t="shared" si="8"/>
        <v>-84.249310535922803</v>
      </c>
      <c r="F25" s="38" t="n">
        <f t="shared" si="8"/>
        <v>-9.6463933550564409</v>
      </c>
      <c r="G25" s="39" t="n">
        <f t="shared" si="8"/>
        <v>-74.602917180866299</v>
      </c>
    </row>
    <row r="26" ht="15.75" customHeight="1"/>
  </sheetData>
  <mergeCells count="1">
    <mergeCell ref="C15:G15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.0"/>
  <cols>
    <col min="2" max="2" width="29.85546875" hidden="0" customWidth="1"/>
    <col min="3" max="3" width="10.5703125" hidden="0" customWidth="1"/>
  </cols>
  <sheetData>
    <row r="2">
      <c r="B2" t="s">
        <v>160</v>
      </c>
      <c r="C2" t="s">
        <v>181</v>
      </c>
      <c r="D2" t="s">
        <v>161</v>
      </c>
      <c r="E2" t="s">
        <v>162</v>
      </c>
      <c r="F2" t="s">
        <v>163</v>
      </c>
    </row>
    <row r="3">
      <c r="B3" t="s">
        <v>134</v>
      </c>
      <c r="C3" t="s">
        <v>178</v>
      </c>
      <c r="D3" t="n">
        <v>0</v>
      </c>
      <c r="E3" t="n">
        <v>200545.53785647</v>
      </c>
      <c r="F3" t="n">
        <v>376973.855441023</v>
      </c>
    </row>
    <row r="4">
      <c r="B4" t="s">
        <v>135</v>
      </c>
      <c r="C4" t="s">
        <v>178</v>
      </c>
      <c r="D4" t="n">
        <v>0</v>
      </c>
      <c r="E4" t="n">
        <v>55746.5863583109</v>
      </c>
      <c r="F4" t="n">
        <v>99914.7517746549</v>
      </c>
    </row>
    <row r="5">
      <c r="B5" t="s">
        <v>159</v>
      </c>
      <c r="C5" t="s">
        <v>178</v>
      </c>
      <c r="D5" t="n">
        <v>0</v>
      </c>
      <c r="E5" t="n">
        <v>-11622060.0092197</v>
      </c>
      <c r="F5" t="n">
        <v>-21726062.6580062</v>
      </c>
    </row>
    <row r="6">
      <c r="B6" t="s">
        <v>138</v>
      </c>
      <c r="C6" t="s">
        <v>179</v>
      </c>
      <c r="D6" t="n">
        <v>-13019760.6864624</v>
      </c>
      <c r="E6" t="n">
        <v>-14795994.8428379</v>
      </c>
      <c r="F6" t="n">
        <v>-15462934.9662772</v>
      </c>
    </row>
    <row r="7">
      <c r="B7" t="s">
        <v>141</v>
      </c>
      <c r="C7" t="s">
        <v>179</v>
      </c>
      <c r="D7" t="n">
        <v>-13019760.6864624</v>
      </c>
      <c r="E7" t="n">
        <v>-230500200.257625</v>
      </c>
      <c r="F7" t="n">
        <v>-424820836.422259</v>
      </c>
    </row>
    <row r="8">
      <c r="B8" t="s">
        <v>142</v>
      </c>
      <c r="C8" t="s">
        <v>179</v>
      </c>
      <c r="D8" t="n">
        <v>-13019760.6864624</v>
      </c>
      <c r="E8" t="n">
        <v>-204627909.258811</v>
      </c>
      <c r="F8" t="n">
        <v>-376420419.284199</v>
      </c>
    </row>
    <row r="9">
      <c r="B9" t="s">
        <v>138</v>
      </c>
      <c r="C9" t="s">
        <v>180</v>
      </c>
      <c r="D9" t="n">
        <v>-2257811.69551429</v>
      </c>
      <c r="E9" t="n">
        <v>-2565835.96330337</v>
      </c>
      <c r="F9" t="n">
        <v>-2681492.86723361</v>
      </c>
    </row>
    <row r="10">
      <c r="B10" t="s">
        <v>141</v>
      </c>
      <c r="C10" t="s">
        <v>180</v>
      </c>
      <c r="D10" t="n">
        <v>-2257811.69551429</v>
      </c>
      <c r="E10" t="n">
        <v>-39972013.3489994</v>
      </c>
      <c r="F10" t="n">
        <v>-73669975.6678059</v>
      </c>
    </row>
    <row r="11">
      <c r="B11" t="s">
        <v>142</v>
      </c>
      <c r="C11" t="s">
        <v>180</v>
      </c>
      <c r="D11" t="n">
        <v>-2257811.69551429</v>
      </c>
      <c r="E11" t="n">
        <v>-35485390.0835188</v>
      </c>
      <c r="F11" t="n">
        <v>-65276654.8907421</v>
      </c>
    </row>
    <row r="14" ht="15.75" customHeight="1"/>
    <row r="15" ht="15.75" customHeight="1">
      <c r="B15" s="45"/>
      <c r="C15" s="40" t="s">
        <v>26</v>
      </c>
      <c r="D15" s="40"/>
      <c r="E15" s="40"/>
    </row>
    <row r="16" ht="15.75" customHeight="1">
      <c r="B16" s="46"/>
      <c r="C16" s="20" t="s">
        <v>27</v>
      </c>
      <c r="D16" s="20" t="s">
        <v>28</v>
      </c>
      <c r="E16" s="20" t="s">
        <v>29</v>
      </c>
    </row>
    <row r="17" ht="15.75" customHeight="1">
      <c r="B17" s="47"/>
      <c r="C17" s="41"/>
      <c r="D17" s="41"/>
      <c r="E17" s="41" t="s">
        <v>30</v>
      </c>
    </row>
    <row r="18" ht="15.75" customHeight="1">
      <c r="B18" s="108" t="s">
        <v>65</v>
      </c>
      <c r="C18" s="49"/>
      <c r="D18" s="49"/>
      <c r="E18" s="49"/>
    </row>
    <row r="19" ht="15.75" customHeight="1">
      <c r="B19" s="62" t="s">
        <v>32</v>
      </c>
      <c r="C19" s="49"/>
      <c r="D19" s="49"/>
      <c r="E19" s="49"/>
    </row>
    <row r="20" ht="15.75" customHeight="1">
      <c r="B20" s="50" t="s">
        <v>66</v>
      </c>
      <c r="C20" s="51" t="n">
        <f t="shared" ref="C20:E21" si="0">ROUND(D3,-LEN(ROUND(D3,0))+2)</f>
        <v>0</v>
      </c>
      <c r="D20" s="51" t="n">
        <f t="shared" si="0"/>
        <v>200000</v>
      </c>
      <c r="E20" s="51" t="n">
        <f t="shared" si="0"/>
        <v>380000</v>
      </c>
    </row>
    <row r="21" ht="15.75" customHeight="1">
      <c r="B21" s="50" t="s">
        <v>67</v>
      </c>
      <c r="C21" s="51" t="n">
        <f t="shared" si="0"/>
        <v>0</v>
      </c>
      <c r="D21" s="51" t="n">
        <f t="shared" si="0"/>
        <v>56000</v>
      </c>
      <c r="E21" s="51" t="n">
        <f t="shared" si="0"/>
        <v>100000</v>
      </c>
    </row>
    <row r="22" ht="15.75" customHeight="1">
      <c r="B22" s="52" t="s">
        <v>35</v>
      </c>
      <c r="C22" s="53" t="n">
        <f>D5/10^6</f>
        <v>0</v>
      </c>
      <c r="D22" s="53" t="n">
        <f>E5/10^6</f>
        <v>-11.6220600092197</v>
      </c>
      <c r="E22" s="53" t="n">
        <f>F5/10^6</f>
        <v>-21.7260626580062</v>
      </c>
    </row>
    <row r="23" ht="15.75" customHeight="1">
      <c r="B23" s="54" t="s">
        <v>68</v>
      </c>
      <c r="C23" s="21"/>
      <c r="D23" s="21"/>
      <c r="E23" s="21"/>
    </row>
    <row r="24" ht="15.75" customHeight="1">
      <c r="B24" s="62" t="s">
        <v>69</v>
      </c>
      <c r="C24" s="109"/>
      <c r="D24" s="109"/>
      <c r="E24" s="109"/>
    </row>
    <row r="25" ht="15.75" customHeight="1">
      <c r="B25" s="50" t="s">
        <v>70</v>
      </c>
      <c r="C25" s="31" t="n">
        <f>D6/1000000</f>
        <v>-13.019760686462401</v>
      </c>
      <c r="D25" s="33" t="n">
        <f t="shared" ref="D25:E25" si="1">E6/1000000</f>
        <v>-14.795994842837899</v>
      </c>
      <c r="E25" s="33" t="n">
        <f t="shared" si="1"/>
        <v>-15.462934966277201</v>
      </c>
    </row>
    <row r="26" ht="15.75" customHeight="1">
      <c r="B26" s="50" t="s">
        <v>71</v>
      </c>
      <c r="C26" s="31" t="n">
        <f t="shared" ref="C26:E26" si="2">D7/1000000</f>
        <v>-13.019760686462401</v>
      </c>
      <c r="D26" s="33" t="n">
        <f t="shared" si="2"/>
        <v>-230.50020025762501</v>
      </c>
      <c r="E26" s="33" t="n">
        <f t="shared" si="2"/>
        <v>-424.82083642225899</v>
      </c>
    </row>
    <row r="27" ht="15.75" customHeight="1">
      <c r="B27" s="106" t="s">
        <v>72</v>
      </c>
      <c r="C27" s="100" t="n">
        <f t="shared" ref="C27:E27" si="3">D8/1000000</f>
        <v>-13.019760686462401</v>
      </c>
      <c r="D27" s="105" t="n">
        <f t="shared" si="3"/>
        <v>-204.627909258811</v>
      </c>
      <c r="E27" s="105" t="n">
        <f t="shared" si="3"/>
        <v>-376.420419284199</v>
      </c>
    </row>
    <row r="28" ht="15.75" customHeight="1">
      <c r="B28" s="54" t="s">
        <v>73</v>
      </c>
      <c r="C28" s="33"/>
      <c r="D28" s="33"/>
      <c r="E28" s="33"/>
    </row>
    <row r="29" ht="15.75" customHeight="1">
      <c r="B29" s="62" t="s">
        <v>69</v>
      </c>
      <c r="C29" s="107"/>
      <c r="D29" s="107"/>
      <c r="E29" s="107"/>
    </row>
    <row r="30" ht="15.75" customHeight="1">
      <c r="B30" s="50" t="s">
        <v>70</v>
      </c>
      <c r="C30" s="31" t="n">
        <f>D9/1000000</f>
        <v>-2.25781169551429</v>
      </c>
      <c r="D30" s="31" t="n">
        <f t="shared" ref="D30:E30" si="4">E9/1000000</f>
        <v>-2.5658359633033698</v>
      </c>
      <c r="E30" s="31" t="n">
        <f t="shared" si="4"/>
        <v>-2.6814928672336098</v>
      </c>
    </row>
    <row r="31" ht="15.75" customHeight="1">
      <c r="B31" s="50" t="s">
        <v>71</v>
      </c>
      <c r="C31" s="31" t="n">
        <f t="shared" ref="C31:E31" si="5">D10/1000000</f>
        <v>-2.25781169551429</v>
      </c>
      <c r="D31" s="33" t="n">
        <f t="shared" si="5"/>
        <v>-39.972013348999404</v>
      </c>
      <c r="E31" s="33" t="n">
        <f t="shared" si="5"/>
        <v>-73.6699756678059</v>
      </c>
    </row>
    <row r="32" ht="15.75" customHeight="1">
      <c r="B32" s="55" t="s">
        <v>72</v>
      </c>
      <c r="C32" s="38" t="n">
        <f t="shared" ref="C32:E32" si="6">D11/1000000</f>
        <v>-2.25781169551429</v>
      </c>
      <c r="D32" s="39" t="n">
        <f t="shared" si="6"/>
        <v>-35.485390083518801</v>
      </c>
      <c r="E32" s="39" t="n">
        <f t="shared" si="6"/>
        <v>-65.276654890742094</v>
      </c>
    </row>
    <row r="33" ht="15.75" customHeight="1"/>
  </sheetData>
  <mergeCells count="3">
    <mergeCell ref="C16:C17"/>
    <mergeCell ref="C15:E15"/>
    <mergeCell ref="D16:D17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"/>
    </sheetView>
  </sheetViews>
  <sheetFormatPr defaultRowHeight="15.0"/>
  <cols>
    <col min="3" max="3" width="10.140625" hidden="0" customWidth="1"/>
  </cols>
  <sheetData>
    <row r="2">
      <c r="B2" t="s">
        <v>133</v>
      </c>
      <c r="C2" t="s">
        <v>141</v>
      </c>
      <c r="D2" t="s">
        <v>140</v>
      </c>
      <c r="E2" t="s">
        <v>142</v>
      </c>
      <c r="F2" t="s">
        <v>182</v>
      </c>
      <c r="G2" t="s">
        <v>143</v>
      </c>
      <c r="H2" t="s">
        <v>183</v>
      </c>
      <c r="I2" t="s">
        <v>144</v>
      </c>
    </row>
    <row r="3">
      <c r="B3" t="s">
        <v>150</v>
      </c>
      <c r="C3" t="n">
        <v>-46368461.9835567</v>
      </c>
      <c r="D3" t="n">
        <v>-4677133.67091817</v>
      </c>
      <c r="E3" t="n">
        <v>-41691328.3126385</v>
      </c>
      <c r="F3" t="s">
        <v>150</v>
      </c>
      <c r="G3" t="n">
        <v>-51944527.0304718</v>
      </c>
      <c r="H3" t="n">
        <v>-5243477.88937457</v>
      </c>
      <c r="I3" t="n">
        <v>-46701049.1410972</v>
      </c>
    </row>
    <row r="4">
      <c r="B4" t="s">
        <v>151</v>
      </c>
      <c r="C4" t="n">
        <v>-52386857.9965695</v>
      </c>
      <c r="D4" t="n">
        <v>-5779817.94770358</v>
      </c>
      <c r="E4" t="n">
        <v>-46607040.0488659</v>
      </c>
      <c r="F4" t="s">
        <v>151</v>
      </c>
      <c r="G4" t="n">
        <v>-60965260.4373136</v>
      </c>
      <c r="H4" t="n">
        <v>-6731322.08034537</v>
      </c>
      <c r="I4" t="n">
        <v>-54233938.3569682</v>
      </c>
    </row>
    <row r="5">
      <c r="B5" t="s">
        <v>152</v>
      </c>
      <c r="C5" t="n">
        <v>-57596416.2147678</v>
      </c>
      <c r="D5" t="n">
        <v>-6330700.43783938</v>
      </c>
      <c r="E5" t="n">
        <v>-51265715.7769285</v>
      </c>
      <c r="F5" t="s">
        <v>152</v>
      </c>
      <c r="G5" t="n">
        <v>-69630369.8223226</v>
      </c>
      <c r="H5" t="n">
        <v>-7659219.72420225</v>
      </c>
      <c r="I5" t="n">
        <v>-61971150.0981204</v>
      </c>
    </row>
    <row r="6">
      <c r="B6" t="s">
        <v>153</v>
      </c>
      <c r="C6" t="n">
        <v>-62096206.0567364</v>
      </c>
      <c r="D6" t="n">
        <v>-6914394.30485156</v>
      </c>
      <c r="E6" t="n">
        <v>-55181811.7518848</v>
      </c>
      <c r="F6" t="s">
        <v>153</v>
      </c>
      <c r="G6" t="n">
        <v>-77985144.5840186</v>
      </c>
      <c r="H6" t="n">
        <v>-8690273.8080288</v>
      </c>
      <c r="I6" t="n">
        <v>-69294870.7759898</v>
      </c>
    </row>
    <row r="7">
      <c r="B7" t="s">
        <v>154</v>
      </c>
      <c r="C7" t="n">
        <v>-65902385.1975271</v>
      </c>
      <c r="D7" t="n">
        <v>-7625045.18929028</v>
      </c>
      <c r="E7" t="n">
        <v>-58277340.0082369</v>
      </c>
      <c r="F7" t="s">
        <v>154</v>
      </c>
      <c r="G7" t="n">
        <v>-85978896.6942371</v>
      </c>
      <c r="H7" t="n">
        <v>-9955619.56920148</v>
      </c>
      <c r="I7" t="n">
        <v>-76023277.1250356</v>
      </c>
    </row>
    <row r="8">
      <c r="B8" t="s">
        <v>155</v>
      </c>
      <c r="C8" t="n">
        <v>-69018578.9683054</v>
      </c>
      <c r="D8" t="n">
        <v>-8237826.34725185</v>
      </c>
      <c r="E8" t="n">
        <v>-60780752.6210536</v>
      </c>
      <c r="F8" t="s">
        <v>155</v>
      </c>
      <c r="G8" t="n">
        <v>-93540782.9163962</v>
      </c>
      <c r="H8" t="n">
        <v>-11173392.5434985</v>
      </c>
      <c r="I8" t="n">
        <v>-82367390.3728977</v>
      </c>
    </row>
    <row r="9">
      <c r="B9" t="s">
        <v>156</v>
      </c>
      <c r="C9" t="n">
        <v>-71451930.0047965</v>
      </c>
      <c r="D9" t="n">
        <v>-8835499.24020571</v>
      </c>
      <c r="E9" t="n">
        <v>-62616430.7645908</v>
      </c>
      <c r="F9" t="s">
        <v>156</v>
      </c>
      <c r="G9" t="n">
        <v>-100598973.239</v>
      </c>
      <c r="H9" t="n">
        <v>-12449447.2877006</v>
      </c>
      <c r="I9" t="n">
        <v>-88149525.9512997</v>
      </c>
    </row>
    <row r="10">
      <c r="B10" t="s">
        <v>179</v>
      </c>
      <c r="C10" t="n">
        <v>-424820836.422259</v>
      </c>
      <c r="D10" t="n">
        <v>-48400417.1380605</v>
      </c>
      <c r="E10" t="n">
        <v>-376420419.284199</v>
      </c>
      <c r="F10" t="s">
        <v>179</v>
      </c>
      <c r="G10" t="n">
        <v>-540643954.72376</v>
      </c>
      <c r="H10" t="n">
        <v>-61902752.9023516</v>
      </c>
      <c r="I10" t="n">
        <v>-478741201.821409</v>
      </c>
    </row>
    <row r="11">
      <c r="B11" t="s">
        <v>180</v>
      </c>
      <c r="C11" t="n">
        <v>-73669975.6678059</v>
      </c>
      <c r="D11" t="n">
        <v>-8393320.77706381</v>
      </c>
      <c r="E11" t="n">
        <v>-65276654.8907421</v>
      </c>
      <c r="F11" t="s">
        <v>180</v>
      </c>
      <c r="G11" t="n">
        <v>-84249310.5359228</v>
      </c>
      <c r="H11" t="n">
        <v>-9646393.35505644</v>
      </c>
      <c r="I11" t="n">
        <v>-74602917.1808663</v>
      </c>
    </row>
    <row r="14" ht="15.75" customHeight="1"/>
    <row r="15" ht="15.75" customHeight="1">
      <c r="B15" s="63"/>
      <c r="C15" s="14" t="s">
        <v>43</v>
      </c>
      <c r="D15" s="14"/>
      <c r="E15" s="14"/>
      <c r="F15" s="34"/>
      <c r="G15" s="14" t="s">
        <v>44</v>
      </c>
      <c r="H15" s="14"/>
      <c r="I15" s="14"/>
    </row>
    <row r="16" ht="63.75" customHeight="1">
      <c r="B16" s="64" t="s">
        <v>3</v>
      </c>
      <c r="C16" s="10" t="s">
        <v>64</v>
      </c>
      <c r="D16" s="10" t="s">
        <v>22</v>
      </c>
      <c r="E16" s="10" t="s">
        <v>74</v>
      </c>
      <c r="F16" s="65"/>
      <c r="G16" s="10" t="s">
        <v>64</v>
      </c>
      <c r="H16" s="10" t="s">
        <v>22</v>
      </c>
      <c r="I16" s="10" t="s">
        <v>74</v>
      </c>
    </row>
    <row r="17">
      <c r="B17" s="15" t="n">
        <v>2019</v>
      </c>
      <c r="C17" s="57" t="n">
        <f>C3/1000000</f>
        <v>-46.368461983556706</v>
      </c>
      <c r="D17" s="60" t="n">
        <f t="shared" ref="D17:I17" si="0">D3/1000000</f>
        <v>-4.6771336709181703</v>
      </c>
      <c r="E17" s="57" t="n">
        <f t="shared" si="0"/>
        <v>-41.691328312638497</v>
      </c>
      <c r="F17" s="57"/>
      <c r="G17" s="57" t="n">
        <f t="shared" si="0"/>
        <v>-51.944527030471804</v>
      </c>
      <c r="H17" s="60" t="n">
        <f t="shared" si="0"/>
        <v>-5.2434778893745699</v>
      </c>
      <c r="I17" s="57" t="n">
        <f t="shared" si="0"/>
        <v>-46.701049141097201</v>
      </c>
    </row>
    <row r="18">
      <c r="B18" s="66" t="n">
        <v>2020</v>
      </c>
      <c r="C18" s="59" t="n">
        <f t="shared" ref="C18:E18" si="1">C4/1000000</f>
        <v>-52.386857996569496</v>
      </c>
      <c r="D18" s="61" t="n">
        <f t="shared" si="1"/>
        <v>-5.77981794770358</v>
      </c>
      <c r="E18" s="59" t="n">
        <f t="shared" si="1"/>
        <v>-46.607040048865898</v>
      </c>
      <c r="F18" s="59"/>
      <c r="G18" s="59" t="n">
        <f t="shared" ref="G18:I18" si="2">G4/1000000</f>
        <v>-60.965260437313603</v>
      </c>
      <c r="H18" s="61" t="n">
        <f t="shared" si="2"/>
        <v>-6.7313220803453699</v>
      </c>
      <c r="I18" s="59" t="n">
        <f t="shared" si="2"/>
        <v>-54.233938356968203</v>
      </c>
    </row>
    <row r="19">
      <c r="B19" s="66" t="n">
        <v>2021</v>
      </c>
      <c r="C19" s="59" t="n">
        <f t="shared" ref="C19:E19" si="3">C5/1000000</f>
        <v>-57.5964162147678</v>
      </c>
      <c r="D19" s="61" t="n">
        <f t="shared" si="3"/>
        <v>-6.3307004378393801</v>
      </c>
      <c r="E19" s="59" t="n">
        <f t="shared" si="3"/>
        <v>-51.265715776928502</v>
      </c>
      <c r="F19" s="59"/>
      <c r="G19" s="59" t="n">
        <f t="shared" ref="G19:I19" si="4">G5/1000000</f>
        <v>-69.630369822322606</v>
      </c>
      <c r="H19" s="61" t="n">
        <f t="shared" si="4"/>
        <v>-7.6592197242022504</v>
      </c>
      <c r="I19" s="59" t="n">
        <f t="shared" si="4"/>
        <v>-61.971150098120397</v>
      </c>
    </row>
    <row r="20">
      <c r="B20" s="66" t="n">
        <v>2022</v>
      </c>
      <c r="C20" s="59" t="n">
        <f t="shared" ref="C20:E20" si="5">C6/1000000</f>
        <v>-62.096206056736399</v>
      </c>
      <c r="D20" s="61" t="n">
        <f t="shared" si="5"/>
        <v>-6.9143943048515597</v>
      </c>
      <c r="E20" s="59" t="n">
        <f t="shared" si="5"/>
        <v>-55.181811751884801</v>
      </c>
      <c r="F20" s="59"/>
      <c r="G20" s="59" t="n">
        <f t="shared" ref="G20:I20" si="6">G6/1000000</f>
        <v>-77.985144584018599</v>
      </c>
      <c r="H20" s="61" t="n">
        <f t="shared" si="6"/>
        <v>-8.6902738080288007</v>
      </c>
      <c r="I20" s="59" t="n">
        <f t="shared" si="6"/>
        <v>-69.294870775989807</v>
      </c>
    </row>
    <row r="21">
      <c r="B21" s="66" t="n">
        <v>2023</v>
      </c>
      <c r="C21" s="59" t="n">
        <f t="shared" ref="C21:E21" si="7">C7/1000000</f>
        <v>-65.90238519752711</v>
      </c>
      <c r="D21" s="61" t="n">
        <f t="shared" si="7"/>
        <v>-7.6250451892902804</v>
      </c>
      <c r="E21" s="59" t="n">
        <f t="shared" si="7"/>
        <v>-58.277340008236898</v>
      </c>
      <c r="F21" s="59"/>
      <c r="G21" s="59" t="n">
        <f t="shared" ref="G21:I21" si="8">G7/1000000</f>
        <v>-85.978896694237093</v>
      </c>
      <c r="H21" s="61" t="n">
        <f t="shared" si="8"/>
        <v>-9.9556195692014811</v>
      </c>
      <c r="I21" s="59" t="n">
        <f t="shared" si="8"/>
        <v>-76.023277125035605</v>
      </c>
    </row>
    <row r="22">
      <c r="B22" s="66" t="n">
        <v>2024</v>
      </c>
      <c r="C22" s="59" t="n">
        <f t="shared" ref="C22:E22" si="9">C8/1000000</f>
        <v>-69.018578968305391</v>
      </c>
      <c r="D22" s="61" t="n">
        <f t="shared" si="9"/>
        <v>-8.2378263472518505</v>
      </c>
      <c r="E22" s="59" t="n">
        <f t="shared" si="9"/>
        <v>-60.780752621053601</v>
      </c>
      <c r="F22" s="59"/>
      <c r="G22" s="59" t="n">
        <f t="shared" ref="G22:I22" si="10">G8/1000000</f>
        <v>-93.540782916396196</v>
      </c>
      <c r="H22" s="61" t="n">
        <f t="shared" si="10"/>
        <v>-11.173392543498499</v>
      </c>
      <c r="I22" s="59" t="n">
        <f t="shared" si="10"/>
        <v>-82.367390372897702</v>
      </c>
    </row>
    <row r="23">
      <c r="B23" s="66" t="n">
        <v>2025</v>
      </c>
      <c r="C23" s="110" t="n">
        <f t="shared" ref="C23:E23" si="11">C9/1000000</f>
        <v>-71.451930004796509</v>
      </c>
      <c r="D23" s="113" t="n">
        <f t="shared" si="11"/>
        <v>-8.83549924020571</v>
      </c>
      <c r="E23" s="110" t="n">
        <f t="shared" si="11"/>
        <v>-62.616430764590802</v>
      </c>
      <c r="F23" s="110"/>
      <c r="G23" s="110" t="n">
        <f t="shared" ref="G23:I23" si="12">G9/1000000</f>
        <v>-100.59897323899999</v>
      </c>
      <c r="H23" s="113" t="n">
        <f t="shared" si="12"/>
        <v>-12.4494472877006</v>
      </c>
      <c r="I23" s="110" t="n">
        <f t="shared" si="12"/>
        <v>-88.149525951299694</v>
      </c>
    </row>
    <row r="24">
      <c r="B24" s="111" t="s">
        <v>59</v>
      </c>
      <c r="C24" s="59" t="n">
        <f t="shared" ref="C24:E24" si="13">C10/1000000</f>
        <v>-424.82083642225899</v>
      </c>
      <c r="D24" s="59" t="n">
        <f t="shared" si="13"/>
        <v>-48.400417138060504</v>
      </c>
      <c r="E24" s="59" t="n">
        <f t="shared" si="13"/>
        <v>-376.420419284199</v>
      </c>
      <c r="F24" s="59"/>
      <c r="G24" s="59" t="n">
        <f t="shared" ref="G24:I24" si="14">G10/1000000</f>
        <v>-540.64395472375998</v>
      </c>
      <c r="H24" s="59" t="n">
        <f t="shared" si="14"/>
        <v>-61.902752902351601</v>
      </c>
      <c r="I24" s="59" t="n">
        <f t="shared" si="14"/>
        <v>-478.74120182140899</v>
      </c>
    </row>
    <row r="25" ht="15.75" customHeight="1">
      <c r="B25" s="112" t="s">
        <v>60</v>
      </c>
      <c r="C25" s="68" t="n">
        <f t="shared" ref="C25:E25" si="15">C11/1000000</f>
        <v>-73.6699756678059</v>
      </c>
      <c r="D25" s="69" t="n">
        <f t="shared" si="15"/>
        <v>-8.3933207770638099</v>
      </c>
      <c r="E25" s="68" t="n">
        <f t="shared" si="15"/>
        <v>-65.276654890742094</v>
      </c>
      <c r="F25" s="68"/>
      <c r="G25" s="68" t="n">
        <f t="shared" ref="G25:I25" si="16">G11/1000000</f>
        <v>-84.249310535922803</v>
      </c>
      <c r="H25" s="69" t="n">
        <f t="shared" si="16"/>
        <v>-9.6463933550564409</v>
      </c>
      <c r="I25" s="68" t="n">
        <f t="shared" si="16"/>
        <v>-74.602917180866299</v>
      </c>
    </row>
    <row r="26" ht="15.75" customHeight="1"/>
  </sheetData>
  <mergeCells count="2">
    <mergeCell ref="C15:E15"/>
    <mergeCell ref="G15:I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2014-03-07T16:08:25Z</dcterms:created>
  <dcterms:modified xsi:type="dcterms:W3CDTF">2018-09-18T16:30:15Z</dcterms:modified>
</cp:coreProperties>
</file>