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https://scainccloud-my.sharepoint.com/personal/jmozier_scainc_com/Documents/Projects/ASRA-RIS-BasePeriod/Demographic_Analyses_with_Proximity_Tool_2022/"/>
    </mc:Choice>
  </mc:AlternateContent>
  <xr:revisionPtr revIDLastSave="0" documentId="8_{9C81022B-3629-4840-9E66-6CCC6A99DF4E}" xr6:coauthVersionLast="47" xr6:coauthVersionMax="47" xr10:uidLastSave="{00000000-0000-0000-0000-000000000000}"/>
  <bookViews>
    <workbookView xWindow="0" yWindow="0" windowWidth="23970" windowHeight="14715" xr2:uid="{00000000-000D-0000-FFFF-FFFF00000000}"/>
  </bookViews>
  <sheets>
    <sheet name="MOE_analysis" sheetId="3" r:id="rId1"/>
    <sheet name="Facility Demographics" sheetId="1" r:id="rId2"/>
    <sheet name="Sortable %"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C3" i="3" l="1"/>
  <c r="D5" i="3" s="1"/>
  <c r="D3" i="3"/>
  <c r="D2" i="3"/>
  <c r="C2" i="3"/>
  <c r="D4" i="3" s="1"/>
  <c r="O50" i="1"/>
  <c r="N50" i="1"/>
  <c r="M50" i="1"/>
  <c r="L50" i="1"/>
  <c r="K50" i="1"/>
  <c r="J50" i="1"/>
  <c r="I50" i="1"/>
  <c r="H50" i="1"/>
  <c r="G50" i="1"/>
  <c r="F50" i="1"/>
  <c r="E50" i="1"/>
  <c r="D50" i="1"/>
  <c r="C50" i="1"/>
  <c r="B50" i="1"/>
  <c r="O46" i="1"/>
  <c r="N46" i="1"/>
  <c r="M46" i="1"/>
  <c r="L46" i="1"/>
  <c r="K46" i="1"/>
  <c r="J46" i="1"/>
  <c r="I46" i="1"/>
  <c r="H46" i="1"/>
  <c r="G46" i="1"/>
  <c r="F46" i="1"/>
  <c r="E46" i="1"/>
  <c r="D46" i="1"/>
  <c r="C46" i="1"/>
  <c r="B46" i="1"/>
  <c r="O42" i="1"/>
  <c r="N42" i="1"/>
  <c r="M42" i="1"/>
  <c r="L42" i="1"/>
  <c r="K42" i="1"/>
  <c r="J42" i="1"/>
  <c r="I42" i="1"/>
  <c r="H42" i="1"/>
  <c r="G42" i="1"/>
  <c r="F42" i="1"/>
  <c r="E42" i="1"/>
  <c r="D42" i="1"/>
  <c r="C42" i="1"/>
  <c r="B42" i="1"/>
  <c r="O38" i="1"/>
  <c r="N38" i="1"/>
  <c r="M38" i="1"/>
  <c r="L38" i="1"/>
  <c r="K38" i="1"/>
  <c r="J38" i="1"/>
  <c r="I38" i="1"/>
  <c r="H38" i="1"/>
  <c r="G38" i="1"/>
  <c r="F38" i="1"/>
  <c r="E38" i="1"/>
  <c r="D38" i="1"/>
  <c r="C38" i="1"/>
  <c r="B38" i="1"/>
  <c r="O34" i="1"/>
  <c r="N34" i="1"/>
  <c r="M34" i="1"/>
  <c r="L34" i="1"/>
  <c r="K34" i="1"/>
  <c r="J34" i="1"/>
  <c r="I34" i="1"/>
  <c r="H34" i="1"/>
  <c r="G34" i="1"/>
  <c r="F34" i="1"/>
  <c r="E34" i="1"/>
  <c r="D34" i="1"/>
  <c r="C34" i="1"/>
  <c r="B34" i="1"/>
  <c r="O30" i="1"/>
  <c r="N30" i="1"/>
  <c r="M30" i="1"/>
  <c r="L30" i="1"/>
  <c r="K30" i="1"/>
  <c r="J30" i="1"/>
  <c r="I30" i="1"/>
  <c r="H30" i="1"/>
  <c r="G30" i="1"/>
  <c r="F30" i="1"/>
  <c r="E30" i="1"/>
  <c r="D30" i="1"/>
  <c r="C30" i="1"/>
  <c r="B30" i="1"/>
  <c r="O26" i="1"/>
  <c r="N26" i="1"/>
  <c r="M26" i="1"/>
  <c r="L26" i="1"/>
  <c r="K26" i="1"/>
  <c r="J26" i="1"/>
  <c r="I26" i="1"/>
  <c r="H26" i="1"/>
  <c r="G26" i="1"/>
  <c r="F26" i="1"/>
  <c r="E26" i="1"/>
  <c r="D26" i="1"/>
  <c r="C26" i="1"/>
  <c r="B26" i="1"/>
  <c r="O22" i="1"/>
  <c r="N22" i="1"/>
  <c r="M22" i="1"/>
  <c r="L22" i="1"/>
  <c r="K22" i="1"/>
  <c r="J22" i="1"/>
  <c r="I22" i="1"/>
  <c r="H22" i="1"/>
  <c r="G22" i="1"/>
  <c r="F22" i="1"/>
  <c r="E22" i="1"/>
  <c r="D22" i="1"/>
  <c r="C22" i="1"/>
  <c r="B22" i="1"/>
  <c r="O18" i="1"/>
  <c r="N18" i="1"/>
  <c r="M18" i="1"/>
  <c r="L18" i="1"/>
  <c r="K18" i="1"/>
  <c r="J18" i="1"/>
  <c r="I18" i="1"/>
  <c r="H18" i="1"/>
  <c r="G18" i="1"/>
  <c r="F18" i="1"/>
  <c r="E18" i="1"/>
  <c r="D18" i="1"/>
  <c r="C18" i="1"/>
  <c r="B18" i="1"/>
  <c r="O14" i="1"/>
  <c r="N14" i="1"/>
  <c r="M14" i="1"/>
  <c r="L14" i="1"/>
  <c r="K14" i="1"/>
  <c r="J14" i="1"/>
  <c r="I14" i="1"/>
  <c r="H14" i="1"/>
  <c r="G14" i="1"/>
  <c r="F14" i="1"/>
  <c r="E14" i="1"/>
  <c r="D14" i="1"/>
  <c r="C14" i="1"/>
  <c r="B14" i="1"/>
  <c r="B10" i="1"/>
  <c r="O10" i="1"/>
  <c r="N10" i="1"/>
  <c r="M10" i="1"/>
  <c r="L10" i="1"/>
  <c r="K10" i="1"/>
  <c r="J10" i="1"/>
  <c r="I10" i="1"/>
  <c r="H10" i="1"/>
  <c r="G10" i="1"/>
  <c r="F10" i="1"/>
  <c r="E10" i="1"/>
  <c r="C10" i="1"/>
  <c r="D10" i="1"/>
</calcChain>
</file>

<file path=xl/sharedStrings.xml><?xml version="1.0" encoding="utf-8"?>
<sst xmlns="http://schemas.openxmlformats.org/spreadsheetml/2006/main" count="388" uniqueCount="199">
  <si>
    <t>Population Demographics within 5 km of Source Facilities</t>
  </si>
  <si>
    <t>Population Basis</t>
  </si>
  <si>
    <t>Nationwide Demographics (2015-2019 ACS)</t>
  </si>
  <si>
    <r>
      <t>Nationwide (2010 Decennial Census)</t>
    </r>
    <r>
      <rPr>
        <vertAlign val="superscript"/>
        <sz val="11"/>
        <color theme="1"/>
        <rFont val="Calibri"/>
        <family val="2"/>
        <scheme val="minor"/>
      </rPr>
      <t>5</t>
    </r>
  </si>
  <si>
    <r>
      <t>Demographic Group</t>
    </r>
    <r>
      <rPr>
        <vertAlign val="superscript"/>
        <sz val="11"/>
        <color theme="1"/>
        <rFont val="Calibri"/>
        <family val="2"/>
        <scheme val="minor"/>
      </rPr>
      <t>1</t>
    </r>
  </si>
  <si>
    <t>Total Population</t>
  </si>
  <si>
    <t>White</t>
  </si>
  <si>
    <r>
      <t>Minority</t>
    </r>
    <r>
      <rPr>
        <vertAlign val="superscript"/>
        <sz val="11"/>
        <color theme="1"/>
        <rFont val="Calibri"/>
        <family val="2"/>
        <scheme val="minor"/>
      </rPr>
      <t>2</t>
    </r>
  </si>
  <si>
    <t>African American</t>
  </si>
  <si>
    <t>Native American</t>
  </si>
  <si>
    <t>Other and Multiracial</t>
  </si>
  <si>
    <r>
      <t>Hispanic or Latino</t>
    </r>
    <r>
      <rPr>
        <vertAlign val="superscript"/>
        <sz val="11"/>
        <color theme="1"/>
        <rFont val="Calibri"/>
        <family val="2"/>
        <scheme val="minor"/>
      </rPr>
      <t>3</t>
    </r>
  </si>
  <si>
    <t>Age (Years)
0-17</t>
  </si>
  <si>
    <t>Age (Years)
18-64</t>
  </si>
  <si>
    <t>Age (Years)
&gt;=65</t>
  </si>
  <si>
    <t>People Living Below the Poverty Level</t>
  </si>
  <si>
    <t>Total Number &gt;= 25 Years Old</t>
  </si>
  <si>
    <t>Number &gt;= 25 Years Old without a High School Diploma</t>
  </si>
  <si>
    <r>
      <t>People Living in Linguistic Isolation</t>
    </r>
    <r>
      <rPr>
        <vertAlign val="superscript"/>
        <sz val="11"/>
        <color theme="1"/>
        <rFont val="Calibri"/>
        <family val="2"/>
        <scheme val="minor"/>
      </rPr>
      <t>4</t>
    </r>
  </si>
  <si>
    <t>7212315515811</t>
  </si>
  <si>
    <t>720116982311</t>
  </si>
  <si>
    <t>470253082511</t>
  </si>
  <si>
    <t>340397647011</t>
  </si>
  <si>
    <t>080593832911</t>
  </si>
  <si>
    <t>290317703311</t>
  </si>
  <si>
    <t>490357697511</t>
  </si>
  <si>
    <t>361158409411</t>
  </si>
  <si>
    <t>471572845011</t>
  </si>
  <si>
    <t>481413049411</t>
  </si>
  <si>
    <t>Longitude</t>
  </si>
  <si>
    <t>Latitude</t>
  </si>
  <si>
    <t>Minority</t>
  </si>
  <si>
    <t>Hispanic or Latino</t>
  </si>
  <si>
    <t>People Living in Linguistic Isolation</t>
  </si>
  <si>
    <t>MOE +/- 1304</t>
  </si>
  <si>
    <t>MOE +/- 16</t>
  </si>
  <si>
    <t>MOE +/- 15</t>
  </si>
  <si>
    <t>MOE +/- 41</t>
  </si>
  <si>
    <t>MOE +/- 491</t>
  </si>
  <si>
    <t>MOE +/- 601</t>
  </si>
  <si>
    <t>MOE +/- 346</t>
  </si>
  <si>
    <t>MOE +/- 903</t>
  </si>
  <si>
    <t>MOE +/- 739</t>
  </si>
  <si>
    <t>MOE +/- 320</t>
  </si>
  <si>
    <t>MOE +/- 857</t>
  </si>
  <si>
    <t>MOE +/- 1976</t>
  </si>
  <si>
    <t>MOE +/- 317</t>
  </si>
  <si>
    <t>MOE +/- 2001</t>
  </si>
  <si>
    <t>MOE +/- 17</t>
  </si>
  <si>
    <t>MOE +/- 1895</t>
  </si>
  <si>
    <t>MOE +/- 178</t>
  </si>
  <si>
    <t>MOE +/- 656</t>
  </si>
  <si>
    <t>MOE +/- 812</t>
  </si>
  <si>
    <t>MOE +/- 480</t>
  </si>
  <si>
    <t>MOE +/- 1457</t>
  </si>
  <si>
    <t>MOE +/- 1322</t>
  </si>
  <si>
    <t>MOE +/- 592</t>
  </si>
  <si>
    <t>MOE +/- 1538</t>
  </si>
  <si>
    <t>MOE +/- 552</t>
  </si>
  <si>
    <t>MOE +/- 540</t>
  </si>
  <si>
    <t>MOE +/- 773</t>
  </si>
  <si>
    <t>MOE +/- 58</t>
  </si>
  <si>
    <t>MOE +/- 14</t>
  </si>
  <si>
    <t>MOE +/- 62</t>
  </si>
  <si>
    <t>MOE +/- 50</t>
  </si>
  <si>
    <t>MOE +/- 217</t>
  </si>
  <si>
    <t>MOE +/- 262</t>
  </si>
  <si>
    <t>MOE +/- 145</t>
  </si>
  <si>
    <t>MOE +/- 387</t>
  </si>
  <si>
    <t>MOE +/- 374</t>
  </si>
  <si>
    <t>MOE +/- 137</t>
  </si>
  <si>
    <t>MOE +/- 27</t>
  </si>
  <si>
    <t>MOE +/- 4874</t>
  </si>
  <si>
    <t>MOE +/- 1745</t>
  </si>
  <si>
    <t>MOE +/- 5177</t>
  </si>
  <si>
    <t>MOE +/- 2639</t>
  </si>
  <si>
    <t>MOE +/- 98</t>
  </si>
  <si>
    <t>MOE +/- 3923</t>
  </si>
  <si>
    <t>MOE +/- 1355</t>
  </si>
  <si>
    <t>MOE +/- 1742</t>
  </si>
  <si>
    <t>MOE +/- 2008</t>
  </si>
  <si>
    <t>MOE +/- 999</t>
  </si>
  <si>
    <t>MOE +/- 2265</t>
  </si>
  <si>
    <t>MOE +/- 3104</t>
  </si>
  <si>
    <t>MOE +/- 1243</t>
  </si>
  <si>
    <t>MOE +/- 2513</t>
  </si>
  <si>
    <t>MOE +/- 2357</t>
  </si>
  <si>
    <t>MOE +/- 1787</t>
  </si>
  <si>
    <t>MOE +/- 2958</t>
  </si>
  <si>
    <t>MOE +/- 309</t>
  </si>
  <si>
    <t>MOE +/- 175</t>
  </si>
  <si>
    <t>MOE +/- 1565</t>
  </si>
  <si>
    <t>MOE +/- 686</t>
  </si>
  <si>
    <t>MOE +/- 878</t>
  </si>
  <si>
    <t>MOE +/- 1112</t>
  </si>
  <si>
    <t>MOE +/- 683</t>
  </si>
  <si>
    <t>MOE +/- 894</t>
  </si>
  <si>
    <t>MOE +/- 1679</t>
  </si>
  <si>
    <t>MOE +/- 559</t>
  </si>
  <si>
    <t>MOE +/- 1098</t>
  </si>
  <si>
    <t>MOE +/- 1062</t>
  </si>
  <si>
    <t>MOE +/- 1527</t>
  </si>
  <si>
    <t>MOE +/- 224</t>
  </si>
  <si>
    <t>MOE +/- 10</t>
  </si>
  <si>
    <t>MOE +/- 128</t>
  </si>
  <si>
    <t>MOE +/- 282</t>
  </si>
  <si>
    <t>MOE +/- 451</t>
  </si>
  <si>
    <t>MOE +/- 542</t>
  </si>
  <si>
    <t>MOE +/- 301</t>
  </si>
  <si>
    <t>MOE +/- 411</t>
  </si>
  <si>
    <t>MOE +/- 797</t>
  </si>
  <si>
    <t>MOE +/- 195</t>
  </si>
  <si>
    <t>MOE +/- 28</t>
  </si>
  <si>
    <t>MOE +/- 2918</t>
  </si>
  <si>
    <t>MOE +/- 2408</t>
  </si>
  <si>
    <t>MOE +/- 3784</t>
  </si>
  <si>
    <t>MOE +/- 529</t>
  </si>
  <si>
    <t>MOE +/- 1671</t>
  </si>
  <si>
    <t>MOE +/- 920</t>
  </si>
  <si>
    <t>MOE +/- 1200</t>
  </si>
  <si>
    <t>MOE +/- 1374</t>
  </si>
  <si>
    <t>MOE +/- 670</t>
  </si>
  <si>
    <t>MOE +/- 1249</t>
  </si>
  <si>
    <t>MOE +/- 1964</t>
  </si>
  <si>
    <t>MOE +/- 623</t>
  </si>
  <si>
    <t>MOE +/- 679</t>
  </si>
  <si>
    <t>MOE +/- 747</t>
  </si>
  <si>
    <t>MOE +/- 735</t>
  </si>
  <si>
    <t>MOE +/- 1048</t>
  </si>
  <si>
    <t>MOE +/- 101</t>
  </si>
  <si>
    <t>MOE +/- 32</t>
  </si>
  <si>
    <t>MOE +/- 147</t>
  </si>
  <si>
    <t>MOE +/- 151</t>
  </si>
  <si>
    <t>MOE +/- 295</t>
  </si>
  <si>
    <t>MOE +/- 407</t>
  </si>
  <si>
    <t>MOE +/- 281</t>
  </si>
  <si>
    <t>MOE +/- 344</t>
  </si>
  <si>
    <t>MOE +/- 518</t>
  </si>
  <si>
    <t>MOE +/- 181</t>
  </si>
  <si>
    <t>MOE +/- 84</t>
  </si>
  <si>
    <t>MOE +/- 2952</t>
  </si>
  <si>
    <t>MOE +/- 3023</t>
  </si>
  <si>
    <t>MOE +/- 2916</t>
  </si>
  <si>
    <t>MOE +/- 54</t>
  </si>
  <si>
    <t>MOE +/- 379</t>
  </si>
  <si>
    <t>MOE +/- 249</t>
  </si>
  <si>
    <t>MOE +/- 991</t>
  </si>
  <si>
    <t>MOE +/- 1429</t>
  </si>
  <si>
    <t>MOE +/- 769</t>
  </si>
  <si>
    <t>MOE +/- 2266</t>
  </si>
  <si>
    <t>MOE +/- 1519</t>
  </si>
  <si>
    <t>MOE +/- 757</t>
  </si>
  <si>
    <t>MOE +/- 314</t>
  </si>
  <si>
    <t>MOE +/- 3890</t>
  </si>
  <si>
    <t>MOE +/- 977</t>
  </si>
  <si>
    <t>MOE +/- 4010</t>
  </si>
  <si>
    <t>MOE +/- 464</t>
  </si>
  <si>
    <t>MOE +/- 159</t>
  </si>
  <si>
    <t>MOE +/- 3733</t>
  </si>
  <si>
    <t>MOE +/- 476</t>
  </si>
  <si>
    <t>MOE +/- 1581</t>
  </si>
  <si>
    <t>MOE +/- 1778</t>
  </si>
  <si>
    <t>MOE +/- 814</t>
  </si>
  <si>
    <t>MOE +/- 2288</t>
  </si>
  <si>
    <t>MOE +/- 2351</t>
  </si>
  <si>
    <t>MOE +/- 904</t>
  </si>
  <si>
    <t>MOE +/- 2131</t>
  </si>
  <si>
    <t>MOE +/- 8327</t>
  </si>
  <si>
    <t>MOE +/- 3892</t>
  </si>
  <si>
    <t>MOE +/- 9210</t>
  </si>
  <si>
    <t>MOE +/- 85</t>
  </si>
  <si>
    <t>MOE +/- 319</t>
  </si>
  <si>
    <t>MOE +/- 6327</t>
  </si>
  <si>
    <t>MOE +/- 1892</t>
  </si>
  <si>
    <t>MOE +/- 3120</t>
  </si>
  <si>
    <t>MOE +/- 3730</t>
  </si>
  <si>
    <t>MOE +/- 1926</t>
  </si>
  <si>
    <t>MOE +/- 4608</t>
  </si>
  <si>
    <t>MOE +/- 5243</t>
  </si>
  <si>
    <t>MOE +/- 2044</t>
  </si>
  <si>
    <t>MOE +/- 3841</t>
  </si>
  <si>
    <t>Run group total</t>
  </si>
  <si>
    <r>
      <t>Run group total</t>
    </r>
    <r>
      <rPr>
        <vertAlign val="superscript"/>
        <sz val="11"/>
        <color theme="1"/>
        <rFont val="Calibri"/>
        <family val="2"/>
        <scheme val="minor"/>
      </rPr>
      <t>6</t>
    </r>
    <r>
      <rPr>
        <vertAlign val="superscript"/>
        <sz val="11"/>
        <color rgb="FFFF0000"/>
        <rFont val="Calibri"/>
        <family val="2"/>
        <scheme val="minor"/>
      </rPr>
      <t>,7</t>
    </r>
  </si>
  <si>
    <r>
      <t xml:space="preserve">Notes:
</t>
    </r>
    <r>
      <rPr>
        <vertAlign val="superscript"/>
        <sz val="11"/>
        <color theme="1"/>
        <rFont val="Calibri"/>
        <family val="2"/>
        <scheme val="minor"/>
      </rPr>
      <t>1</t>
    </r>
    <r>
      <rPr>
        <sz val="11"/>
        <color theme="1"/>
        <rFont val="Calibri"/>
        <family val="2"/>
        <scheme val="minor"/>
      </rPr>
      <t xml:space="preserve">The demographic percentages are based on the Census’ 2015-2019 American Community Survey five-year averages, at the block group level, and include the 50 states, the District of Columbia, and Puerto Rico. Demographic percentages based on different averages may differ. The total population of each facility and of the entire run group are based on block level data from the 2010 Decennial Census. Populations by demographic group for each facility and for the run group are determined by multiplying each 2010 Decennial block population within the indicated radius by the ACS demographic percentages describing the block group containing each block, and then summing over the appropriate area (facility-specific or run group-wide).
</t>
    </r>
    <r>
      <rPr>
        <vertAlign val="superscript"/>
        <sz val="11"/>
        <color theme="1"/>
        <rFont val="Calibri"/>
        <family val="2"/>
        <scheme val="minor"/>
      </rPr>
      <t>2</t>
    </r>
    <r>
      <rPr>
        <sz val="11"/>
        <color theme="1"/>
        <rFont val="Calibri"/>
        <family val="2"/>
        <scheme val="minor"/>
      </rPr>
      <t xml:space="preserve">Minority population is the total population minus the white population.
</t>
    </r>
    <r>
      <rPr>
        <vertAlign val="superscript"/>
        <sz val="11"/>
        <color theme="1"/>
        <rFont val="Calibri"/>
        <family val="2"/>
        <scheme val="minor"/>
      </rPr>
      <t>3</t>
    </r>
    <r>
      <rPr>
        <sz val="11"/>
        <color theme="1"/>
        <rFont val="Calibri"/>
        <family val="2"/>
        <scheme val="minor"/>
      </rPr>
      <t xml:space="preserve">To avoid double counting, the "Hispanic or Latino" category is treated as a distinct demographic category for these analyses. A person is identified as one of five racial/ethnic categories above: White, African American, Native American, Other and Multiracial, or Hispanic/Latino. A person who identifies as Hispanic or Latino is counted as Hispanic/Latino for this analysis, regardless of what race this person may have also identified as in the Census.
</t>
    </r>
    <r>
      <rPr>
        <vertAlign val="superscript"/>
        <sz val="11"/>
        <color theme="1"/>
        <rFont val="Calibri"/>
        <family val="2"/>
        <scheme val="minor"/>
      </rPr>
      <t>4</t>
    </r>
    <r>
      <rPr>
        <sz val="11"/>
        <color theme="1"/>
        <rFont val="Calibri"/>
        <family val="2"/>
        <scheme val="minor"/>
      </rPr>
      <t xml:space="preserve">The linguistically isolated population is estimated at the block group level by taking the product of the block group population and the fraction of linguistically isolated households in the block group, assuming that the number of individuals per household is the same for linguistically isolated households as for the general population, and summed over all block groups.
</t>
    </r>
    <r>
      <rPr>
        <vertAlign val="superscript"/>
        <sz val="11"/>
        <color theme="1"/>
        <rFont val="Calibri"/>
        <family val="2"/>
        <scheme val="minor"/>
      </rPr>
      <t>5</t>
    </r>
    <r>
      <rPr>
        <sz val="11"/>
        <color theme="1"/>
        <rFont val="Calibri"/>
        <family val="2"/>
        <scheme val="minor"/>
      </rPr>
      <t xml:space="preserve">The nationwide 2010 Decennial Census population of 312,459,649 is the summation of all Census block populations within the 50 states, the District of Columbia, and Puerto Rico. Block level population will be updated based on the 2020 Decennial Census, once processed and quality- assured for these analyses.
</t>
    </r>
    <r>
      <rPr>
        <vertAlign val="superscript"/>
        <sz val="11"/>
        <color theme="1"/>
        <rFont val="Calibri"/>
        <family val="2"/>
        <scheme val="minor"/>
      </rPr>
      <t>6</t>
    </r>
    <r>
      <rPr>
        <sz val="11"/>
        <color theme="1"/>
        <rFont val="Calibri"/>
        <family val="2"/>
        <scheme val="minor"/>
      </rPr>
      <t xml:space="preserve">The population tally and demographic analysis of the total population surrounding all facilities as a whole takes into account neighboring facilities with overlapping study areas and ensures populations in common are counted only once. 
</t>
    </r>
    <r>
      <rPr>
        <vertAlign val="superscript"/>
        <sz val="11"/>
        <color rgb="FFFF0000"/>
        <rFont val="Calibri"/>
        <family val="2"/>
        <scheme val="minor"/>
      </rPr>
      <t>7</t>
    </r>
    <r>
      <rPr>
        <sz val="11"/>
        <color rgb="FFFF0000"/>
        <rFont val="Calibri"/>
        <family val="2"/>
        <scheme val="minor"/>
      </rPr>
      <t>The margin of error (MOE) count is based on the error provided by the Census associated with the number of people in a block group, and summed collection of block groups, that are in a given demographic group (e.g., African Americans). For example, given an MOE of +/- 85 people, an estimated 99,228 people in a specific demographic group like African Americans could be off by +/- 0.09% (i.e., 85/99,228) based on uncertainty in that demographic count at the block group level. It should be noted that this percentage does not capture the uncertainty associated with our methodological strategy of applying block group demographics to all blocks within a given block group. The Census does not estimate uncertainty at the block level.</t>
    </r>
  </si>
  <si>
    <t>MOE%</t>
  </si>
  <si>
    <t>Population counted</t>
  </si>
  <si>
    <t>Aggregate MOE</t>
  </si>
  <si>
    <t>No. &gt;= 25 without HS Diploma</t>
  </si>
  <si>
    <t>No. Living Below the Poverty Level</t>
  </si>
  <si>
    <t>all cohorts, all plants</t>
  </si>
  <si>
    <t>Calculated MOE at mean cohort size</t>
  </si>
  <si>
    <t>Calculated MOE at median cohort size</t>
  </si>
  <si>
    <t>DATA</t>
  </si>
  <si>
    <t>Facility</t>
  </si>
  <si>
    <t>Parameter</t>
  </si>
  <si>
    <t>Means</t>
  </si>
  <si>
    <t>Medians</t>
  </si>
  <si>
    <t>Calculated MOE at 100 people</t>
  </si>
  <si>
    <t>Note: based on ETO 10 facility, 5 km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</si>
</sst>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color rgb="FFFF0000"/>
      <name val="Calibri"/>
      <family val="2"/>
      <scheme val="minor"/>
    </font>
    <font>
      <vertAlign val="superscript"/>
      <sz val="11"/>
      <color rgb="FFFF0000"/>
      <name val="Calibri"/>
      <family val="2"/>
      <scheme val="minor"/>
    </font>
    <font>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9" fontId="5" fillId="0" borderId="0" applyFont="0" applyFill="0" applyBorder="0" applyAlignment="0" applyProtection="0"/>
  </cellStyleXfs>
  <cellXfs count="25">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3" fontId="0" fillId="0" borderId="0" xfId="0" applyNumberFormat="1"/>
    <xf numFmtId="164" fontId="0" fillId="0" borderId="0" xfId="0" applyNumberFormat="1"/>
    <xf numFmtId="0" fontId="0" fillId="0" borderId="0" xfId="0" applyAlignment="1">
      <alignment horizontal="right" vertical="center" wrapText="1"/>
    </xf>
    <xf numFmtId="3" fontId="0" fillId="2" borderId="0" xfId="0" applyNumberFormat="1" applyFill="1"/>
    <xf numFmtId="0" fontId="0" fillId="2" borderId="0" xfId="0" applyFill="1" applyAlignment="1">
      <alignment horizontal="right" vertical="center" wrapText="1"/>
    </xf>
    <xf numFmtId="10" fontId="0" fillId="0" borderId="0" xfId="1" applyNumberFormat="1" applyFont="1" applyAlignment="1">
      <alignment horizontal="center"/>
    </xf>
    <xf numFmtId="0" fontId="6" fillId="0" borderId="0" xfId="0" applyFont="1" applyAlignment="1">
      <alignment horizontal="center"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9" fontId="0" fillId="0" borderId="0" xfId="1" applyFont="1" applyAlignment="1">
      <alignment horizontal="right" indent="1"/>
    </xf>
    <xf numFmtId="9" fontId="0" fillId="0" borderId="0" xfId="0" applyNumberFormat="1" applyAlignment="1">
      <alignment horizontal="right" indent="1"/>
    </xf>
    <xf numFmtId="0" fontId="6" fillId="0" borderId="0" xfId="0" applyFont="1" applyAlignment="1">
      <alignment horizontal="right" wrapText="1"/>
    </xf>
    <xf numFmtId="10" fontId="0" fillId="0" borderId="0" xfId="0" applyNumberFormat="1" applyAlignment="1">
      <alignment horizontal="right"/>
    </xf>
    <xf numFmtId="10" fontId="0" fillId="0" borderId="0" xfId="1" applyNumberFormat="1" applyFont="1" applyAlignment="1">
      <alignment horizontal="right"/>
    </xf>
    <xf numFmtId="0" fontId="0" fillId="0" borderId="0" xfId="0" applyAlignment="1">
      <alignment horizontal="right"/>
    </xf>
    <xf numFmtId="3" fontId="0" fillId="0" borderId="0" xfId="0" applyNumberFormat="1" applyAlignment="1">
      <alignment horizontal="right" indent="1"/>
    </xf>
    <xf numFmtId="0" fontId="0" fillId="0" borderId="0" xfId="0" applyAlignment="1">
      <alignment vertical="top"/>
    </xf>
    <xf numFmtId="0" fontId="0" fillId="0" borderId="0" xfId="0" applyAlignment="1">
      <alignment horizontal="center" vertical="center" wrapText="1"/>
    </xf>
    <xf numFmtId="0" fontId="0" fillId="0" borderId="0" xfId="0" applyAlignment="1">
      <alignment horizontal="lef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Uncertainty as a function of cohort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758092738407697E-2"/>
                  <c:y val="-0.258480242053076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MOE_analysis!$C$9:$C$148</c:f>
              <c:numCache>
                <c:formatCode>#,##0</c:formatCode>
                <c:ptCount val="140"/>
                <c:pt idx="0">
                  <c:v>13107</c:v>
                </c:pt>
                <c:pt idx="1">
                  <c:v>1.1397550129</c:v>
                </c:pt>
                <c:pt idx="2">
                  <c:v>13105.8602449871</c:v>
                </c:pt>
                <c:pt idx="5">
                  <c:v>13086.530955981299</c:v>
                </c:pt>
                <c:pt idx="6">
                  <c:v>19.180359437</c:v>
                </c:pt>
                <c:pt idx="7">
                  <c:v>2983.393146952501</c:v>
                </c:pt>
                <c:pt idx="8">
                  <c:v>7523.6766307163007</c:v>
                </c:pt>
                <c:pt idx="9">
                  <c:v>2599.9302223312002</c:v>
                </c:pt>
                <c:pt idx="10">
                  <c:v>5715.8786994482234</c:v>
                </c:pt>
                <c:pt idx="11">
                  <c:v>9041.123194921458</c:v>
                </c:pt>
                <c:pt idx="12">
                  <c:v>2057.0728735697771</c:v>
                </c:pt>
                <c:pt idx="13">
                  <c:v>7861.5509239818693</c:v>
                </c:pt>
                <c:pt idx="14">
                  <c:v>27340</c:v>
                </c:pt>
                <c:pt idx="15">
                  <c:v>1126.1033987993001</c:v>
                </c:pt>
                <c:pt idx="16">
                  <c:v>26213.8966012007</c:v>
                </c:pt>
                <c:pt idx="19">
                  <c:v>26023.271977798999</c:v>
                </c:pt>
                <c:pt idx="20">
                  <c:v>190.62462311030001</c:v>
                </c:pt>
                <c:pt idx="21">
                  <c:v>5211.6419041104</c:v>
                </c:pt>
                <c:pt idx="22">
                  <c:v>17401.1726001721</c:v>
                </c:pt>
                <c:pt idx="23">
                  <c:v>4727.1854957174992</c:v>
                </c:pt>
                <c:pt idx="24">
                  <c:v>12382.837960241261</c:v>
                </c:pt>
                <c:pt idx="25">
                  <c:v>19228.55816511087</c:v>
                </c:pt>
                <c:pt idx="26">
                  <c:v>5866.0197513897556</c:v>
                </c:pt>
                <c:pt idx="27">
                  <c:v>19465.479528373238</c:v>
                </c:pt>
                <c:pt idx="28">
                  <c:v>5744</c:v>
                </c:pt>
                <c:pt idx="29">
                  <c:v>5495.5612750794007</c:v>
                </c:pt>
                <c:pt idx="30">
                  <c:v>248.43872492060001</c:v>
                </c:pt>
                <c:pt idx="31">
                  <c:v>74.234538111100008</c:v>
                </c:pt>
                <c:pt idx="32">
                  <c:v>8.0083147811999993</c:v>
                </c:pt>
                <c:pt idx="33">
                  <c:v>103.2685766395</c:v>
                </c:pt>
                <c:pt idx="34">
                  <c:v>62.92729538879999</c:v>
                </c:pt>
                <c:pt idx="35">
                  <c:v>1300.4437782448999</c:v>
                </c:pt>
                <c:pt idx="36">
                  <c:v>3409.2961539492999</c:v>
                </c:pt>
                <c:pt idx="37">
                  <c:v>1034.2600678058</c:v>
                </c:pt>
                <c:pt idx="38">
                  <c:v>1235.89338662313</c:v>
                </c:pt>
                <c:pt idx="39">
                  <c:v>3994.842768119066</c:v>
                </c:pt>
                <c:pt idx="40">
                  <c:v>717.41963851108801</c:v>
                </c:pt>
                <c:pt idx="42">
                  <c:v>202220</c:v>
                </c:pt>
                <c:pt idx="43">
                  <c:v>36293.210881424297</c:v>
                </c:pt>
                <c:pt idx="44">
                  <c:v>165926.78911857569</c:v>
                </c:pt>
                <c:pt idx="45">
                  <c:v>48021.176544944799</c:v>
                </c:pt>
                <c:pt idx="46">
                  <c:v>120.14084235990001</c:v>
                </c:pt>
                <c:pt idx="47">
                  <c:v>105130.7428260944</c:v>
                </c:pt>
                <c:pt idx="48">
                  <c:v>12654.728906411599</c:v>
                </c:pt>
                <c:pt idx="49">
                  <c:v>50585.451343612709</c:v>
                </c:pt>
                <c:pt idx="50">
                  <c:v>128534.1913621256</c:v>
                </c:pt>
                <c:pt idx="51">
                  <c:v>23100.357294261699</c:v>
                </c:pt>
                <c:pt idx="52">
                  <c:v>31294.906406362341</c:v>
                </c:pt>
                <c:pt idx="53">
                  <c:v>130757.92425120089</c:v>
                </c:pt>
                <c:pt idx="54">
                  <c:v>28951.411584329759</c:v>
                </c:pt>
                <c:pt idx="55">
                  <c:v>42883.082990841482</c:v>
                </c:pt>
                <c:pt idx="56">
                  <c:v>86331</c:v>
                </c:pt>
                <c:pt idx="57">
                  <c:v>65095.587238759392</c:v>
                </c:pt>
                <c:pt idx="58">
                  <c:v>21235.412761240601</c:v>
                </c:pt>
                <c:pt idx="59">
                  <c:v>946.74863569440004</c:v>
                </c:pt>
                <c:pt idx="60">
                  <c:v>389.82041183460001</c:v>
                </c:pt>
                <c:pt idx="61">
                  <c:v>15341.122593211499</c:v>
                </c:pt>
                <c:pt idx="62">
                  <c:v>4557.7211192115001</c:v>
                </c:pt>
                <c:pt idx="63">
                  <c:v>15471.959258425901</c:v>
                </c:pt>
                <c:pt idx="64">
                  <c:v>55740.968680258287</c:v>
                </c:pt>
                <c:pt idx="65">
                  <c:v>15118.072061315799</c:v>
                </c:pt>
                <c:pt idx="66">
                  <c:v>7951.669834983807</c:v>
                </c:pt>
                <c:pt idx="67">
                  <c:v>63037.975137958427</c:v>
                </c:pt>
                <c:pt idx="68">
                  <c:v>4387.1780148959751</c:v>
                </c:pt>
                <c:pt idx="69">
                  <c:v>1266.402865033949</c:v>
                </c:pt>
                <c:pt idx="70">
                  <c:v>14643</c:v>
                </c:pt>
                <c:pt idx="71">
                  <c:v>13499.246941949799</c:v>
                </c:pt>
                <c:pt idx="72">
                  <c:v>1143.7530580502</c:v>
                </c:pt>
                <c:pt idx="73">
                  <c:v>340.29770019460011</c:v>
                </c:pt>
                <c:pt idx="75">
                  <c:v>189.82859260890001</c:v>
                </c:pt>
                <c:pt idx="76">
                  <c:v>613.62676549030004</c:v>
                </c:pt>
                <c:pt idx="77">
                  <c:v>3781.6488746935001</c:v>
                </c:pt>
                <c:pt idx="78">
                  <c:v>8653.3758229234991</c:v>
                </c:pt>
                <c:pt idx="79">
                  <c:v>2207.9753023829999</c:v>
                </c:pt>
                <c:pt idx="80">
                  <c:v>1326.6018079945829</c:v>
                </c:pt>
                <c:pt idx="81">
                  <c:v>9754.8854980194646</c:v>
                </c:pt>
                <c:pt idx="82">
                  <c:v>821.68054891945326</c:v>
                </c:pt>
                <c:pt idx="84">
                  <c:v>114766</c:v>
                </c:pt>
                <c:pt idx="85">
                  <c:v>89297.865549849696</c:v>
                </c:pt>
                <c:pt idx="86">
                  <c:v>25468.134450150301</c:v>
                </c:pt>
                <c:pt idx="87">
                  <c:v>1317.0085969684999</c:v>
                </c:pt>
                <c:pt idx="88">
                  <c:v>279.75269258909998</c:v>
                </c:pt>
                <c:pt idx="89">
                  <c:v>16171.6897486937</c:v>
                </c:pt>
                <c:pt idx="90">
                  <c:v>7699.6834123438002</c:v>
                </c:pt>
                <c:pt idx="91">
                  <c:v>29800.990490373501</c:v>
                </c:pt>
                <c:pt idx="92">
                  <c:v>70555.054308942694</c:v>
                </c:pt>
                <c:pt idx="93">
                  <c:v>14409.9552006838</c:v>
                </c:pt>
                <c:pt idx="94">
                  <c:v>8592.3858617163405</c:v>
                </c:pt>
                <c:pt idx="95">
                  <c:v>75327.530219726512</c:v>
                </c:pt>
                <c:pt idx="96">
                  <c:v>5490.9587535275441</c:v>
                </c:pt>
                <c:pt idx="97">
                  <c:v>2391.393358366046</c:v>
                </c:pt>
                <c:pt idx="98">
                  <c:v>14372</c:v>
                </c:pt>
                <c:pt idx="99">
                  <c:v>13481.3062864446</c:v>
                </c:pt>
                <c:pt idx="100">
                  <c:v>890.69371355540011</c:v>
                </c:pt>
                <c:pt idx="101">
                  <c:v>145.52896221360001</c:v>
                </c:pt>
                <c:pt idx="102">
                  <c:v>32.102477520699999</c:v>
                </c:pt>
                <c:pt idx="103">
                  <c:v>410.95179800189999</c:v>
                </c:pt>
                <c:pt idx="104">
                  <c:v>302.11047566230002</c:v>
                </c:pt>
                <c:pt idx="105">
                  <c:v>2355.525879531901</c:v>
                </c:pt>
                <c:pt idx="106">
                  <c:v>9319.3737332514011</c:v>
                </c:pt>
                <c:pt idx="107">
                  <c:v>2697.1003872166998</c:v>
                </c:pt>
                <c:pt idx="108">
                  <c:v>1538.495878707708</c:v>
                </c:pt>
                <c:pt idx="109">
                  <c:v>10796.975140208029</c:v>
                </c:pt>
                <c:pt idx="110">
                  <c:v>621.68619882867461</c:v>
                </c:pt>
                <c:pt idx="111">
                  <c:v>73.324306684781007</c:v>
                </c:pt>
                <c:pt idx="112">
                  <c:v>49264</c:v>
                </c:pt>
                <c:pt idx="113">
                  <c:v>1112.9339578358999</c:v>
                </c:pt>
                <c:pt idx="114">
                  <c:v>48151.066042164101</c:v>
                </c:pt>
                <c:pt idx="115">
                  <c:v>46765.075939303701</c:v>
                </c:pt>
                <c:pt idx="116">
                  <c:v>30.185840670400001</c:v>
                </c:pt>
                <c:pt idx="117">
                  <c:v>981.5768404823001</c:v>
                </c:pt>
                <c:pt idx="118">
                  <c:v>374.22742189540003</c:v>
                </c:pt>
                <c:pt idx="119">
                  <c:v>10661.7048551964</c:v>
                </c:pt>
                <c:pt idx="120">
                  <c:v>29743.3172447055</c:v>
                </c:pt>
                <c:pt idx="121">
                  <c:v>8858.9779000980998</c:v>
                </c:pt>
                <c:pt idx="122">
                  <c:v>17659.263551437671</c:v>
                </c:pt>
                <c:pt idx="123">
                  <c:v>34011.397611469183</c:v>
                </c:pt>
                <c:pt idx="124">
                  <c:v>6554.7155194109328</c:v>
                </c:pt>
                <c:pt idx="125">
                  <c:v>367.26885087047901</c:v>
                </c:pt>
                <c:pt idx="126">
                  <c:v>104690</c:v>
                </c:pt>
                <c:pt idx="127">
                  <c:v>7911.7528200287998</c:v>
                </c:pt>
                <c:pt idx="128">
                  <c:v>96778.247179971193</c:v>
                </c:pt>
                <c:pt idx="129">
                  <c:v>1617.4149945818999</c:v>
                </c:pt>
                <c:pt idx="130">
                  <c:v>294.7910597229</c:v>
                </c:pt>
                <c:pt idx="131">
                  <c:v>93569.300824919788</c:v>
                </c:pt>
                <c:pt idx="132">
                  <c:v>1296.7403000743</c:v>
                </c:pt>
                <c:pt idx="133">
                  <c:v>26395.891646747801</c:v>
                </c:pt>
                <c:pt idx="134">
                  <c:v>65872.864983245105</c:v>
                </c:pt>
                <c:pt idx="135">
                  <c:v>12421.2433700071</c:v>
                </c:pt>
                <c:pt idx="136">
                  <c:v>18494.25623193719</c:v>
                </c:pt>
                <c:pt idx="137">
                  <c:v>65021.574329987168</c:v>
                </c:pt>
                <c:pt idx="138">
                  <c:v>11742.628164145341</c:v>
                </c:pt>
                <c:pt idx="139">
                  <c:v>21508.374247074182</c:v>
                </c:pt>
              </c:numCache>
            </c:numRef>
          </c:xVal>
          <c:yVal>
            <c:numRef>
              <c:f>MOE_analysis!$D$9:$D$148</c:f>
              <c:numCache>
                <c:formatCode>0.00%</c:formatCode>
                <c:ptCount val="140"/>
                <c:pt idx="0">
                  <c:v>9.9488822766460663E-2</c:v>
                </c:pt>
                <c:pt idx="1">
                  <c:v>14.038104521505456</c:v>
                </c:pt>
                <c:pt idx="2">
                  <c:v>9.9497474841361205E-2</c:v>
                </c:pt>
                <c:pt idx="5">
                  <c:v>9.9644436282328649E-2</c:v>
                </c:pt>
                <c:pt idx="6">
                  <c:v>2.1376033194095769</c:v>
                </c:pt>
                <c:pt idx="7">
                  <c:v>0.1645777059257344</c:v>
                </c:pt>
                <c:pt idx="8">
                  <c:v>7.9881157776817036E-2</c:v>
                </c:pt>
                <c:pt idx="9">
                  <c:v>0.13308049463333779</c:v>
                </c:pt>
                <c:pt idx="10">
                  <c:v>0.15798095926828717</c:v>
                </c:pt>
                <c:pt idx="11">
                  <c:v>8.173763193660584E-2</c:v>
                </c:pt>
                <c:pt idx="12">
                  <c:v>0.1555608477033108</c:v>
                </c:pt>
                <c:pt idx="13">
                  <c:v>0.10901156887322307</c:v>
                </c:pt>
                <c:pt idx="14">
                  <c:v>7.2275054864667149E-2</c:v>
                </c:pt>
                <c:pt idx="15">
                  <c:v>0.28150168122927172</c:v>
                </c:pt>
                <c:pt idx="16">
                  <c:v>7.6333558129177415E-2</c:v>
                </c:pt>
                <c:pt idx="19">
                  <c:v>7.2819436449677213E-2</c:v>
                </c:pt>
                <c:pt idx="20">
                  <c:v>0.93377233798912174</c:v>
                </c:pt>
                <c:pt idx="21">
                  <c:v>0.12587204034156982</c:v>
                </c:pt>
                <c:pt idx="22">
                  <c:v>4.6663521973913942E-2</c:v>
                </c:pt>
                <c:pt idx="23">
                  <c:v>0.10154033524490345</c:v>
                </c:pt>
                <c:pt idx="24">
                  <c:v>0.11766284955663044</c:v>
                </c:pt>
                <c:pt idx="25">
                  <c:v>6.875190477873136E-2</c:v>
                </c:pt>
                <c:pt idx="26">
                  <c:v>0.10092021934630302</c:v>
                </c:pt>
                <c:pt idx="27">
                  <c:v>7.9011667693990442E-2</c:v>
                </c:pt>
                <c:pt idx="28">
                  <c:v>9.610027855153204E-2</c:v>
                </c:pt>
                <c:pt idx="29">
                  <c:v>9.8261118923143653E-2</c:v>
                </c:pt>
                <c:pt idx="30">
                  <c:v>3.1114311999751552</c:v>
                </c:pt>
                <c:pt idx="31">
                  <c:v>0.78130748133970651</c:v>
                </c:pt>
                <c:pt idx="32">
                  <c:v>1.7481830300759209</c:v>
                </c:pt>
                <c:pt idx="33">
                  <c:v>0.60037624239206511</c:v>
                </c:pt>
                <c:pt idx="34">
                  <c:v>0.79456775777620925</c:v>
                </c:pt>
                <c:pt idx="35">
                  <c:v>0.16686611419131608</c:v>
                </c:pt>
                <c:pt idx="36">
                  <c:v>7.6848706644772238E-2</c:v>
                </c:pt>
                <c:pt idx="37">
                  <c:v>0.14019684653166581</c:v>
                </c:pt>
                <c:pt idx="38">
                  <c:v>0.31313380602950885</c:v>
                </c:pt>
                <c:pt idx="39">
                  <c:v>9.3620705922324535E-2</c:v>
                </c:pt>
                <c:pt idx="40">
                  <c:v>0.19096215470812292</c:v>
                </c:pt>
                <c:pt idx="42">
                  <c:v>2.4102462664424885E-2</c:v>
                </c:pt>
                <c:pt idx="43">
                  <c:v>4.8080617769014518E-2</c:v>
                </c:pt>
                <c:pt idx="44">
                  <c:v>3.1200507329171411E-2</c:v>
                </c:pt>
                <c:pt idx="45">
                  <c:v>5.4954921763111363E-2</c:v>
                </c:pt>
                <c:pt idx="46">
                  <c:v>0.81570927983363251</c:v>
                </c:pt>
                <c:pt idx="47">
                  <c:v>3.7315440703100181E-2</c:v>
                </c:pt>
                <c:pt idx="48">
                  <c:v>0.10707459717398454</c:v>
                </c:pt>
                <c:pt idx="49">
                  <c:v>3.4436778831270776E-2</c:v>
                </c:pt>
                <c:pt idx="50">
                  <c:v>1.5622302351774746E-2</c:v>
                </c:pt>
                <c:pt idx="51">
                  <c:v>4.3246084347282325E-2</c:v>
                </c:pt>
                <c:pt idx="52">
                  <c:v>7.2375995332566945E-2</c:v>
                </c:pt>
                <c:pt idx="53">
                  <c:v>2.3738523059121538E-2</c:v>
                </c:pt>
                <c:pt idx="54">
                  <c:v>4.2934003282685748E-2</c:v>
                </c:pt>
                <c:pt idx="55">
                  <c:v>5.8601197132601222E-2</c:v>
                </c:pt>
                <c:pt idx="56">
                  <c:v>2.7301896190244524E-2</c:v>
                </c:pt>
                <c:pt idx="57">
                  <c:v>2.7451937616686552E-2</c:v>
                </c:pt>
                <c:pt idx="58">
                  <c:v>0.13929562063418022</c:v>
                </c:pt>
                <c:pt idx="59">
                  <c:v>0.32638019042230948</c:v>
                </c:pt>
                <c:pt idx="60">
                  <c:v>0.44892467066155617</c:v>
                </c:pt>
                <c:pt idx="61">
                  <c:v>0.10201339507530681</c:v>
                </c:pt>
                <c:pt idx="62">
                  <c:v>0.15051381645717721</c:v>
                </c:pt>
                <c:pt idx="63">
                  <c:v>5.6747822647079976E-2</c:v>
                </c:pt>
                <c:pt idx="64">
                  <c:v>1.9949420082357408E-2</c:v>
                </c:pt>
                <c:pt idx="65">
                  <c:v>4.5177718245414632E-2</c:v>
                </c:pt>
                <c:pt idx="66">
                  <c:v>0.11242921531610858</c:v>
                </c:pt>
                <c:pt idx="67">
                  <c:v>2.6634738763824717E-2</c:v>
                </c:pt>
                <c:pt idx="68">
                  <c:v>0.12741675813062592</c:v>
                </c:pt>
                <c:pt idx="69">
                  <c:v>0.37902630612505167</c:v>
                </c:pt>
                <c:pt idx="70">
                  <c:v>7.4984634296250768E-2</c:v>
                </c:pt>
                <c:pt idx="71">
                  <c:v>7.8671055101582371E-2</c:v>
                </c:pt>
                <c:pt idx="72">
                  <c:v>1.3350783976072036</c:v>
                </c:pt>
                <c:pt idx="73">
                  <c:v>0.6582471755521857</c:v>
                </c:pt>
                <c:pt idx="75">
                  <c:v>0.67429251958747749</c:v>
                </c:pt>
                <c:pt idx="76">
                  <c:v>0.4595627437709246</c:v>
                </c:pt>
                <c:pt idx="77">
                  <c:v>0.1192601468153368</c:v>
                </c:pt>
                <c:pt idx="78">
                  <c:v>6.26345152563694E-2</c:v>
                </c:pt>
                <c:pt idx="79">
                  <c:v>0.13632398862212813</c:v>
                </c:pt>
                <c:pt idx="80">
                  <c:v>0.30981414130688284</c:v>
                </c:pt>
                <c:pt idx="81">
                  <c:v>8.1702650447492697E-2</c:v>
                </c:pt>
                <c:pt idx="82">
                  <c:v>0.23731850566066551</c:v>
                </c:pt>
                <c:pt idx="84">
                  <c:v>2.5425648711290799E-2</c:v>
                </c:pt>
                <c:pt idx="85">
                  <c:v>2.6965930094440572E-2</c:v>
                </c:pt>
                <c:pt idx="86">
                  <c:v>0.14857782408077669</c:v>
                </c:pt>
                <c:pt idx="87">
                  <c:v>0.40166784121049481</c:v>
                </c:pt>
                <c:pt idx="88">
                  <c:v>0.636276270847001</c:v>
                </c:pt>
                <c:pt idx="89">
                  <c:v>0.10332871987820434</c:v>
                </c:pt>
                <c:pt idx="90">
                  <c:v>0.11948543215752166</c:v>
                </c:pt>
                <c:pt idx="91">
                  <c:v>4.0267117980109804E-2</c:v>
                </c:pt>
                <c:pt idx="92">
                  <c:v>1.947415409792759E-2</c:v>
                </c:pt>
                <c:pt idx="93">
                  <c:v>4.6495633794073579E-2</c:v>
                </c:pt>
                <c:pt idx="94">
                  <c:v>0.14536125589575311</c:v>
                </c:pt>
                <c:pt idx="95">
                  <c:v>2.6072804913039278E-2</c:v>
                </c:pt>
                <c:pt idx="96">
                  <c:v>0.11345923871669361</c:v>
                </c:pt>
                <c:pt idx="97">
                  <c:v>0.28393488575377518</c:v>
                </c:pt>
                <c:pt idx="98">
                  <c:v>5.1976064569997218E-2</c:v>
                </c:pt>
                <c:pt idx="99">
                  <c:v>5.451993926872202E-2</c:v>
                </c:pt>
                <c:pt idx="100">
                  <c:v>1.1766109764227224</c:v>
                </c:pt>
                <c:pt idx="101">
                  <c:v>0.69401992884246189</c:v>
                </c:pt>
                <c:pt idx="102">
                  <c:v>0.9968078002504972</c:v>
                </c:pt>
                <c:pt idx="103">
                  <c:v>0.35770618528677262</c:v>
                </c:pt>
                <c:pt idx="104">
                  <c:v>0.49981716015961075</c:v>
                </c:pt>
                <c:pt idx="105">
                  <c:v>0.12523742683677222</c:v>
                </c:pt>
                <c:pt idx="106">
                  <c:v>4.3672462511920668E-2</c:v>
                </c:pt>
                <c:pt idx="107">
                  <c:v>0.10418596257367373</c:v>
                </c:pt>
                <c:pt idx="108">
                  <c:v>0.22359500910002439</c:v>
                </c:pt>
                <c:pt idx="109">
                  <c:v>4.797640017443066E-2</c:v>
                </c:pt>
                <c:pt idx="110">
                  <c:v>0.29114366756254839</c:v>
                </c:pt>
                <c:pt idx="111">
                  <c:v>1.1455955575701995</c:v>
                </c:pt>
                <c:pt idx="112">
                  <c:v>5.9922052614485223E-2</c:v>
                </c:pt>
                <c:pt idx="113">
                  <c:v>0.27764450695785264</c:v>
                </c:pt>
                <c:pt idx="114">
                  <c:v>6.2781579900076795E-2</c:v>
                </c:pt>
                <c:pt idx="115">
                  <c:v>6.2354223561716667E-2</c:v>
                </c:pt>
                <c:pt idx="116">
                  <c:v>1.7889182080309587</c:v>
                </c:pt>
                <c:pt idx="117">
                  <c:v>0.38611342929991854</c:v>
                </c:pt>
                <c:pt idx="118">
                  <c:v>0.66537080243573854</c:v>
                </c:pt>
                <c:pt idx="119">
                  <c:v>9.2949487296771049E-2</c:v>
                </c:pt>
                <c:pt idx="120">
                  <c:v>4.8044405680888573E-2</c:v>
                </c:pt>
                <c:pt idx="121">
                  <c:v>8.6804596271933862E-2</c:v>
                </c:pt>
                <c:pt idx="122">
                  <c:v>0.12831792183176977</c:v>
                </c:pt>
                <c:pt idx="123">
                  <c:v>4.466149898785015E-2</c:v>
                </c:pt>
                <c:pt idx="124">
                  <c:v>0.11548937520754997</c:v>
                </c:pt>
                <c:pt idx="125">
                  <c:v>0.85495951877153664</c:v>
                </c:pt>
                <c:pt idx="126">
                  <c:v>3.7157321616200209E-2</c:v>
                </c:pt>
                <c:pt idx="127">
                  <c:v>0.12348717436251296</c:v>
                </c:pt>
                <c:pt idx="128">
                  <c:v>4.1434931059899295E-2</c:v>
                </c:pt>
                <c:pt idx="129">
                  <c:v>0.28687751848123771</c:v>
                </c:pt>
                <c:pt idx="130">
                  <c:v>0.53936506809079643</c:v>
                </c:pt>
                <c:pt idx="131">
                  <c:v>3.9895563684770111E-2</c:v>
                </c:pt>
                <c:pt idx="132">
                  <c:v>0.36707427074852722</c:v>
                </c:pt>
                <c:pt idx="133">
                  <c:v>5.989568456933686E-2</c:v>
                </c:pt>
                <c:pt idx="134">
                  <c:v>2.6991387128102562E-2</c:v>
                </c:pt>
                <c:pt idx="135">
                  <c:v>6.5532891978070523E-2</c:v>
                </c:pt>
                <c:pt idx="136">
                  <c:v>0.12371408567644476</c:v>
                </c:pt>
                <c:pt idx="137">
                  <c:v>3.6157229722992838E-2</c:v>
                </c:pt>
                <c:pt idx="138">
                  <c:v>7.6984469521078083E-2</c:v>
                </c:pt>
                <c:pt idx="139">
                  <c:v>9.9077688323648327E-2</c:v>
                </c:pt>
              </c:numCache>
            </c:numRef>
          </c:yVal>
          <c:smooth val="0"/>
          <c:extLst>
            <c:ext xmlns:c16="http://schemas.microsoft.com/office/drawing/2014/chart" uri="{C3380CC4-5D6E-409C-BE32-E72D297353CC}">
              <c16:uniqueId val="{00000000-D8F0-4859-BDF1-153F2B0CC909}"/>
            </c:ext>
          </c:extLst>
        </c:ser>
        <c:dLbls>
          <c:showLegendKey val="0"/>
          <c:showVal val="0"/>
          <c:showCatName val="0"/>
          <c:showSerName val="0"/>
          <c:showPercent val="0"/>
          <c:showBubbleSize val="0"/>
        </c:dLbls>
        <c:axId val="2073013120"/>
        <c:axId val="2073006464"/>
      </c:scatterChart>
      <c:valAx>
        <c:axId val="2073013120"/>
        <c:scaling>
          <c:logBase val="10"/>
          <c:orientation val="minMax"/>
          <c:min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06464"/>
        <c:crosses val="autoZero"/>
        <c:crossBetween val="midCat"/>
      </c:valAx>
      <c:valAx>
        <c:axId val="20730064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Aggregate MOE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13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0"/>
  <sheetViews>
    <sheetView tabSelected="1" workbookViewId="0">
      <selection activeCell="C10" sqref="C10"/>
    </sheetView>
  </sheetViews>
  <sheetFormatPr defaultRowHeight="15" x14ac:dyDescent="0.25"/>
  <cols>
    <col min="2" max="2" width="29.42578125" customWidth="1"/>
    <col min="3" max="3" width="11.85546875" bestFit="1" customWidth="1"/>
    <col min="4" max="4" width="12.28515625" style="18" customWidth="1"/>
  </cols>
  <sheetData>
    <row r="1" spans="1:6" ht="26.25" x14ac:dyDescent="0.25">
      <c r="C1" s="9" t="s">
        <v>185</v>
      </c>
      <c r="D1" s="15" t="s">
        <v>186</v>
      </c>
      <c r="F1" s="20" t="s">
        <v>198</v>
      </c>
    </row>
    <row r="2" spans="1:6" x14ac:dyDescent="0.25">
      <c r="A2" t="s">
        <v>195</v>
      </c>
      <c r="B2" s="10" t="s">
        <v>189</v>
      </c>
      <c r="C2" s="19">
        <f>AVERAGE(C9:C148)</f>
        <v>22457.035842254711</v>
      </c>
      <c r="D2" s="13">
        <f>AVERAGE(D9:D148)</f>
        <v>0.37458142762873819</v>
      </c>
    </row>
    <row r="3" spans="1:6" x14ac:dyDescent="0.25">
      <c r="A3" t="s">
        <v>196</v>
      </c>
      <c r="B3" s="10" t="s">
        <v>189</v>
      </c>
      <c r="C3" s="19">
        <f>MEDIAN(C9:C148)</f>
        <v>8592.3858617163405</v>
      </c>
      <c r="D3" s="14">
        <f>MEDIAN(D9:D148)</f>
        <v>0.10332871987820434</v>
      </c>
    </row>
    <row r="4" spans="1:6" x14ac:dyDescent="0.25">
      <c r="A4" t="s">
        <v>190</v>
      </c>
      <c r="B4" s="10"/>
      <c r="C4" s="3"/>
      <c r="D4" s="14">
        <f>9.5577*C2^-0.503</f>
        <v>6.1890376015853718E-2</v>
      </c>
    </row>
    <row r="5" spans="1:6" x14ac:dyDescent="0.25">
      <c r="A5" t="s">
        <v>191</v>
      </c>
      <c r="B5" s="10"/>
      <c r="C5" s="3"/>
      <c r="D5" s="14">
        <f>9.5577*C3^-0.503</f>
        <v>0.10034463727163553</v>
      </c>
    </row>
    <row r="6" spans="1:6" x14ac:dyDescent="0.25">
      <c r="A6" t="s">
        <v>197</v>
      </c>
      <c r="B6" s="10"/>
      <c r="C6" s="3"/>
      <c r="D6" s="14">
        <f>9.5577*100^-0.503</f>
        <v>0.94265634398174181</v>
      </c>
    </row>
    <row r="7" spans="1:6" x14ac:dyDescent="0.25">
      <c r="A7" t="s">
        <v>192</v>
      </c>
      <c r="B7" s="10"/>
      <c r="C7" s="3"/>
      <c r="D7" s="16"/>
    </row>
    <row r="8" spans="1:6" x14ac:dyDescent="0.25">
      <c r="A8" s="11" t="s">
        <v>193</v>
      </c>
      <c r="B8" s="12" t="s">
        <v>194</v>
      </c>
      <c r="C8" s="3"/>
      <c r="D8" s="16"/>
    </row>
    <row r="9" spans="1:6" x14ac:dyDescent="0.25">
      <c r="A9" s="21" t="s">
        <v>19</v>
      </c>
      <c r="B9" s="10" t="s">
        <v>5</v>
      </c>
      <c r="C9" s="3">
        <v>13107</v>
      </c>
      <c r="D9" s="17">
        <v>9.9488822766460663E-2</v>
      </c>
    </row>
    <row r="10" spans="1:6" x14ac:dyDescent="0.25">
      <c r="A10" s="21"/>
      <c r="B10" s="10" t="s">
        <v>6</v>
      </c>
      <c r="C10" s="6">
        <v>1.1397550129</v>
      </c>
      <c r="D10" s="17">
        <v>14.038104521505456</v>
      </c>
    </row>
    <row r="11" spans="1:6" x14ac:dyDescent="0.25">
      <c r="A11" s="21"/>
      <c r="B11" s="10" t="s">
        <v>31</v>
      </c>
      <c r="C11" s="3">
        <v>13105.8602449871</v>
      </c>
      <c r="D11" s="17">
        <v>9.9497474841361205E-2</v>
      </c>
    </row>
    <row r="12" spans="1:6" x14ac:dyDescent="0.25">
      <c r="B12" s="10" t="s">
        <v>8</v>
      </c>
      <c r="C12" s="6"/>
      <c r="D12" s="17"/>
    </row>
    <row r="13" spans="1:6" x14ac:dyDescent="0.25">
      <c r="B13" s="10" t="s">
        <v>9</v>
      </c>
      <c r="C13" s="6"/>
      <c r="D13" s="17"/>
    </row>
    <row r="14" spans="1:6" x14ac:dyDescent="0.25">
      <c r="B14" s="10" t="s">
        <v>10</v>
      </c>
      <c r="C14" s="3">
        <v>13086.530955981299</v>
      </c>
      <c r="D14" s="17">
        <v>9.9644436282328649E-2</v>
      </c>
    </row>
    <row r="15" spans="1:6" x14ac:dyDescent="0.25">
      <c r="B15" s="10" t="s">
        <v>32</v>
      </c>
      <c r="C15" s="6">
        <v>19.180359437</v>
      </c>
      <c r="D15" s="17">
        <v>2.1376033194095769</v>
      </c>
    </row>
    <row r="16" spans="1:6" x14ac:dyDescent="0.25">
      <c r="B16" s="10" t="s">
        <v>12</v>
      </c>
      <c r="C16" s="3">
        <v>2983.393146952501</v>
      </c>
      <c r="D16" s="17">
        <v>0.1645777059257344</v>
      </c>
    </row>
    <row r="17" spans="1:4" x14ac:dyDescent="0.25">
      <c r="B17" s="10" t="s">
        <v>13</v>
      </c>
      <c r="C17" s="3">
        <v>7523.6766307163007</v>
      </c>
      <c r="D17" s="17">
        <v>7.9881157776817036E-2</v>
      </c>
    </row>
    <row r="18" spans="1:4" x14ac:dyDescent="0.25">
      <c r="B18" s="10" t="s">
        <v>14</v>
      </c>
      <c r="C18" s="3">
        <v>2599.9302223312002</v>
      </c>
      <c r="D18" s="17">
        <v>0.13308049463333779</v>
      </c>
    </row>
    <row r="19" spans="1:4" x14ac:dyDescent="0.25">
      <c r="B19" s="10" t="s">
        <v>188</v>
      </c>
      <c r="C19" s="3">
        <v>5715.8786994482234</v>
      </c>
      <c r="D19" s="17">
        <v>0.15798095926828717</v>
      </c>
    </row>
    <row r="20" spans="1:4" x14ac:dyDescent="0.25">
      <c r="B20" s="10" t="s">
        <v>16</v>
      </c>
      <c r="C20" s="3">
        <v>9041.123194921458</v>
      </c>
      <c r="D20" s="17">
        <v>8.173763193660584E-2</v>
      </c>
    </row>
    <row r="21" spans="1:4" x14ac:dyDescent="0.25">
      <c r="B21" s="10" t="s">
        <v>187</v>
      </c>
      <c r="C21" s="3">
        <v>2057.0728735697771</v>
      </c>
      <c r="D21" s="17">
        <v>0.1555608477033108</v>
      </c>
    </row>
    <row r="22" spans="1:4" x14ac:dyDescent="0.25">
      <c r="B22" s="10" t="s">
        <v>33</v>
      </c>
      <c r="C22" s="3">
        <v>7861.5509239818693</v>
      </c>
      <c r="D22" s="17">
        <v>0.10901156887322307</v>
      </c>
    </row>
    <row r="23" spans="1:4" x14ac:dyDescent="0.25">
      <c r="A23" s="21" t="s">
        <v>20</v>
      </c>
      <c r="B23" s="10" t="s">
        <v>5</v>
      </c>
      <c r="C23" s="3">
        <v>27340</v>
      </c>
      <c r="D23" s="17">
        <v>7.2275054864667149E-2</v>
      </c>
    </row>
    <row r="24" spans="1:4" x14ac:dyDescent="0.25">
      <c r="A24" s="21"/>
      <c r="B24" s="10" t="s">
        <v>6</v>
      </c>
      <c r="C24" s="3">
        <v>1126.1033987993001</v>
      </c>
      <c r="D24" s="17">
        <v>0.28150168122927172</v>
      </c>
    </row>
    <row r="25" spans="1:4" x14ac:dyDescent="0.25">
      <c r="A25" s="21"/>
      <c r="B25" s="10" t="s">
        <v>31</v>
      </c>
      <c r="C25" s="3">
        <v>26213.8966012007</v>
      </c>
      <c r="D25" s="17">
        <v>7.6333558129177415E-2</v>
      </c>
    </row>
    <row r="26" spans="1:4" x14ac:dyDescent="0.25">
      <c r="B26" s="10" t="s">
        <v>8</v>
      </c>
      <c r="C26" s="6"/>
      <c r="D26" s="17"/>
    </row>
    <row r="27" spans="1:4" x14ac:dyDescent="0.25">
      <c r="B27" s="10" t="s">
        <v>9</v>
      </c>
      <c r="C27" s="6"/>
      <c r="D27" s="17"/>
    </row>
    <row r="28" spans="1:4" x14ac:dyDescent="0.25">
      <c r="B28" s="10" t="s">
        <v>10</v>
      </c>
      <c r="C28" s="3">
        <v>26023.271977798999</v>
      </c>
      <c r="D28" s="17">
        <v>7.2819436449677213E-2</v>
      </c>
    </row>
    <row r="29" spans="1:4" x14ac:dyDescent="0.25">
      <c r="B29" s="10" t="s">
        <v>32</v>
      </c>
      <c r="C29" s="3">
        <v>190.62462311030001</v>
      </c>
      <c r="D29" s="17">
        <v>0.93377233798912174</v>
      </c>
    </row>
    <row r="30" spans="1:4" x14ac:dyDescent="0.25">
      <c r="B30" s="10" t="s">
        <v>12</v>
      </c>
      <c r="C30" s="3">
        <v>5211.6419041104</v>
      </c>
      <c r="D30" s="17">
        <v>0.12587204034156982</v>
      </c>
    </row>
    <row r="31" spans="1:4" x14ac:dyDescent="0.25">
      <c r="B31" s="10" t="s">
        <v>13</v>
      </c>
      <c r="C31" s="3">
        <v>17401.1726001721</v>
      </c>
      <c r="D31" s="17">
        <v>4.6663521973913942E-2</v>
      </c>
    </row>
    <row r="32" spans="1:4" x14ac:dyDescent="0.25">
      <c r="B32" s="10" t="s">
        <v>14</v>
      </c>
      <c r="C32" s="3">
        <v>4727.1854957174992</v>
      </c>
      <c r="D32" s="17">
        <v>0.10154033524490345</v>
      </c>
    </row>
    <row r="33" spans="1:4" x14ac:dyDescent="0.25">
      <c r="B33" s="10" t="s">
        <v>188</v>
      </c>
      <c r="C33" s="3">
        <v>12382.837960241261</v>
      </c>
      <c r="D33" s="17">
        <v>0.11766284955663044</v>
      </c>
    </row>
    <row r="34" spans="1:4" x14ac:dyDescent="0.25">
      <c r="B34" s="10" t="s">
        <v>16</v>
      </c>
      <c r="C34" s="3">
        <v>19228.55816511087</v>
      </c>
      <c r="D34" s="17">
        <v>6.875190477873136E-2</v>
      </c>
    </row>
    <row r="35" spans="1:4" x14ac:dyDescent="0.25">
      <c r="B35" s="10" t="s">
        <v>187</v>
      </c>
      <c r="C35" s="3">
        <v>5866.0197513897556</v>
      </c>
      <c r="D35" s="17">
        <v>0.10092021934630302</v>
      </c>
    </row>
    <row r="36" spans="1:4" x14ac:dyDescent="0.25">
      <c r="B36" s="10" t="s">
        <v>33</v>
      </c>
      <c r="C36" s="3">
        <v>19465.479528373238</v>
      </c>
      <c r="D36" s="17">
        <v>7.9011667693990442E-2</v>
      </c>
    </row>
    <row r="37" spans="1:4" x14ac:dyDescent="0.25">
      <c r="A37" s="21" t="s">
        <v>21</v>
      </c>
      <c r="B37" s="10" t="s">
        <v>5</v>
      </c>
      <c r="C37" s="3">
        <v>5744</v>
      </c>
      <c r="D37" s="17">
        <v>9.610027855153204E-2</v>
      </c>
    </row>
    <row r="38" spans="1:4" x14ac:dyDescent="0.25">
      <c r="A38" s="21"/>
      <c r="B38" s="10" t="s">
        <v>6</v>
      </c>
      <c r="C38" s="3">
        <v>5495.5612750794007</v>
      </c>
      <c r="D38" s="17">
        <v>9.8261118923143653E-2</v>
      </c>
    </row>
    <row r="39" spans="1:4" x14ac:dyDescent="0.25">
      <c r="A39" s="21"/>
      <c r="B39" s="10" t="s">
        <v>31</v>
      </c>
      <c r="C39" s="6">
        <v>248.43872492060001</v>
      </c>
      <c r="D39" s="17">
        <v>3.1114311999751552</v>
      </c>
    </row>
    <row r="40" spans="1:4" x14ac:dyDescent="0.25">
      <c r="B40" s="10" t="s">
        <v>8</v>
      </c>
      <c r="C40" s="3">
        <v>74.234538111100008</v>
      </c>
      <c r="D40" s="17">
        <v>0.78130748133970651</v>
      </c>
    </row>
    <row r="41" spans="1:4" x14ac:dyDescent="0.25">
      <c r="B41" s="10" t="s">
        <v>9</v>
      </c>
      <c r="C41" s="6">
        <v>8.0083147811999993</v>
      </c>
      <c r="D41" s="17">
        <v>1.7481830300759209</v>
      </c>
    </row>
    <row r="42" spans="1:4" x14ac:dyDescent="0.25">
      <c r="B42" s="10" t="s">
        <v>10</v>
      </c>
      <c r="C42" s="3">
        <v>103.2685766395</v>
      </c>
      <c r="D42" s="17">
        <v>0.60037624239206511</v>
      </c>
    </row>
    <row r="43" spans="1:4" x14ac:dyDescent="0.25">
      <c r="B43" s="10" t="s">
        <v>32</v>
      </c>
      <c r="C43" s="3">
        <v>62.92729538879999</v>
      </c>
      <c r="D43" s="17">
        <v>0.79456775777620925</v>
      </c>
    </row>
    <row r="44" spans="1:4" x14ac:dyDescent="0.25">
      <c r="B44" s="10" t="s">
        <v>12</v>
      </c>
      <c r="C44" s="3">
        <v>1300.4437782448999</v>
      </c>
      <c r="D44" s="17">
        <v>0.16686611419131608</v>
      </c>
    </row>
    <row r="45" spans="1:4" x14ac:dyDescent="0.25">
      <c r="B45" s="10" t="s">
        <v>13</v>
      </c>
      <c r="C45" s="3">
        <v>3409.2961539492999</v>
      </c>
      <c r="D45" s="17">
        <v>7.6848706644772238E-2</v>
      </c>
    </row>
    <row r="46" spans="1:4" x14ac:dyDescent="0.25">
      <c r="B46" s="10" t="s">
        <v>14</v>
      </c>
      <c r="C46" s="3">
        <v>1034.2600678058</v>
      </c>
      <c r="D46" s="17">
        <v>0.14019684653166581</v>
      </c>
    </row>
    <row r="47" spans="1:4" x14ac:dyDescent="0.25">
      <c r="B47" s="10" t="s">
        <v>188</v>
      </c>
      <c r="C47" s="3">
        <v>1235.89338662313</v>
      </c>
      <c r="D47" s="17">
        <v>0.31313380602950885</v>
      </c>
    </row>
    <row r="48" spans="1:4" x14ac:dyDescent="0.25">
      <c r="B48" s="10" t="s">
        <v>16</v>
      </c>
      <c r="C48" s="3">
        <v>3994.842768119066</v>
      </c>
      <c r="D48" s="17">
        <v>9.3620705922324535E-2</v>
      </c>
    </row>
    <row r="49" spans="1:4" x14ac:dyDescent="0.25">
      <c r="B49" s="10" t="s">
        <v>187</v>
      </c>
      <c r="C49" s="3">
        <v>717.41963851108801</v>
      </c>
      <c r="D49" s="17">
        <v>0.19096215470812292</v>
      </c>
    </row>
    <row r="50" spans="1:4" x14ac:dyDescent="0.25">
      <c r="B50" s="10" t="s">
        <v>33</v>
      </c>
      <c r="C50" s="6"/>
      <c r="D50" s="17"/>
    </row>
    <row r="51" spans="1:4" x14ac:dyDescent="0.25">
      <c r="A51" s="21" t="s">
        <v>22</v>
      </c>
      <c r="B51" s="10" t="s">
        <v>5</v>
      </c>
      <c r="C51" s="3">
        <v>202220</v>
      </c>
      <c r="D51" s="17">
        <v>2.4102462664424885E-2</v>
      </c>
    </row>
    <row r="52" spans="1:4" x14ac:dyDescent="0.25">
      <c r="A52" s="21"/>
      <c r="B52" s="10" t="s">
        <v>6</v>
      </c>
      <c r="C52" s="3">
        <v>36293.210881424297</v>
      </c>
      <c r="D52" s="17">
        <v>4.8080617769014518E-2</v>
      </c>
    </row>
    <row r="53" spans="1:4" x14ac:dyDescent="0.25">
      <c r="A53" s="21"/>
      <c r="B53" s="10" t="s">
        <v>31</v>
      </c>
      <c r="C53" s="3">
        <v>165926.78911857569</v>
      </c>
      <c r="D53" s="17">
        <v>3.1200507329171411E-2</v>
      </c>
    </row>
    <row r="54" spans="1:4" x14ac:dyDescent="0.25">
      <c r="B54" s="10" t="s">
        <v>8</v>
      </c>
      <c r="C54" s="3">
        <v>48021.176544944799</v>
      </c>
      <c r="D54" s="17">
        <v>5.4954921763111363E-2</v>
      </c>
    </row>
    <row r="55" spans="1:4" x14ac:dyDescent="0.25">
      <c r="B55" s="10" t="s">
        <v>9</v>
      </c>
      <c r="C55" s="3">
        <v>120.14084235990001</v>
      </c>
      <c r="D55" s="17">
        <v>0.81570927983363251</v>
      </c>
    </row>
    <row r="56" spans="1:4" x14ac:dyDescent="0.25">
      <c r="B56" s="10" t="s">
        <v>10</v>
      </c>
      <c r="C56" s="3">
        <v>105130.7428260944</v>
      </c>
      <c r="D56" s="17">
        <v>3.7315440703100181E-2</v>
      </c>
    </row>
    <row r="57" spans="1:4" x14ac:dyDescent="0.25">
      <c r="B57" s="10" t="s">
        <v>32</v>
      </c>
      <c r="C57" s="3">
        <v>12654.728906411599</v>
      </c>
      <c r="D57" s="17">
        <v>0.10707459717398454</v>
      </c>
    </row>
    <row r="58" spans="1:4" x14ac:dyDescent="0.25">
      <c r="B58" s="10" t="s">
        <v>12</v>
      </c>
      <c r="C58" s="3">
        <v>50585.451343612709</v>
      </c>
      <c r="D58" s="17">
        <v>3.4436778831270776E-2</v>
      </c>
    </row>
    <row r="59" spans="1:4" x14ac:dyDescent="0.25">
      <c r="B59" s="10" t="s">
        <v>13</v>
      </c>
      <c r="C59" s="3">
        <v>128534.1913621256</v>
      </c>
      <c r="D59" s="17">
        <v>1.5622302351774746E-2</v>
      </c>
    </row>
    <row r="60" spans="1:4" x14ac:dyDescent="0.25">
      <c r="B60" s="10" t="s">
        <v>14</v>
      </c>
      <c r="C60" s="3">
        <v>23100.357294261699</v>
      </c>
      <c r="D60" s="17">
        <v>4.3246084347282325E-2</v>
      </c>
    </row>
    <row r="61" spans="1:4" x14ac:dyDescent="0.25">
      <c r="B61" s="10" t="s">
        <v>188</v>
      </c>
      <c r="C61" s="3">
        <v>31294.906406362341</v>
      </c>
      <c r="D61" s="17">
        <v>7.2375995332566945E-2</v>
      </c>
    </row>
    <row r="62" spans="1:4" x14ac:dyDescent="0.25">
      <c r="B62" s="10" t="s">
        <v>16</v>
      </c>
      <c r="C62" s="3">
        <v>130757.92425120089</v>
      </c>
      <c r="D62" s="17">
        <v>2.3738523059121538E-2</v>
      </c>
    </row>
    <row r="63" spans="1:4" x14ac:dyDescent="0.25">
      <c r="B63" s="10" t="s">
        <v>187</v>
      </c>
      <c r="C63" s="3">
        <v>28951.411584329759</v>
      </c>
      <c r="D63" s="17">
        <v>4.2934003282685748E-2</v>
      </c>
    </row>
    <row r="64" spans="1:4" x14ac:dyDescent="0.25">
      <c r="B64" s="10" t="s">
        <v>33</v>
      </c>
      <c r="C64" s="3">
        <v>42883.082990841482</v>
      </c>
      <c r="D64" s="17">
        <v>5.8601197132601222E-2</v>
      </c>
    </row>
    <row r="65" spans="1:4" x14ac:dyDescent="0.25">
      <c r="A65" s="21" t="s">
        <v>23</v>
      </c>
      <c r="B65" s="10" t="s">
        <v>5</v>
      </c>
      <c r="C65" s="3">
        <v>86331</v>
      </c>
      <c r="D65" s="17">
        <v>2.7301896190244524E-2</v>
      </c>
    </row>
    <row r="66" spans="1:4" x14ac:dyDescent="0.25">
      <c r="A66" s="21"/>
      <c r="B66" s="10" t="s">
        <v>6</v>
      </c>
      <c r="C66" s="3">
        <v>65095.587238759392</v>
      </c>
      <c r="D66" s="17">
        <v>2.7451937616686552E-2</v>
      </c>
    </row>
    <row r="67" spans="1:4" x14ac:dyDescent="0.25">
      <c r="A67" s="21"/>
      <c r="B67" s="10" t="s">
        <v>31</v>
      </c>
      <c r="C67" s="3">
        <v>21235.412761240601</v>
      </c>
      <c r="D67" s="17">
        <v>0.13929562063418022</v>
      </c>
    </row>
    <row r="68" spans="1:4" x14ac:dyDescent="0.25">
      <c r="B68" s="10" t="s">
        <v>8</v>
      </c>
      <c r="C68" s="3">
        <v>946.74863569440004</v>
      </c>
      <c r="D68" s="17">
        <v>0.32638019042230948</v>
      </c>
    </row>
    <row r="69" spans="1:4" x14ac:dyDescent="0.25">
      <c r="B69" s="10" t="s">
        <v>9</v>
      </c>
      <c r="C69" s="3">
        <v>389.82041183460001</v>
      </c>
      <c r="D69" s="17">
        <v>0.44892467066155617</v>
      </c>
    </row>
    <row r="70" spans="1:4" x14ac:dyDescent="0.25">
      <c r="B70" s="10" t="s">
        <v>10</v>
      </c>
      <c r="C70" s="3">
        <v>15341.122593211499</v>
      </c>
      <c r="D70" s="17">
        <v>0.10201339507530681</v>
      </c>
    </row>
    <row r="71" spans="1:4" x14ac:dyDescent="0.25">
      <c r="B71" s="10" t="s">
        <v>32</v>
      </c>
      <c r="C71" s="3">
        <v>4557.7211192115001</v>
      </c>
      <c r="D71" s="17">
        <v>0.15051381645717721</v>
      </c>
    </row>
    <row r="72" spans="1:4" x14ac:dyDescent="0.25">
      <c r="B72" s="10" t="s">
        <v>12</v>
      </c>
      <c r="C72" s="3">
        <v>15471.959258425901</v>
      </c>
      <c r="D72" s="17">
        <v>5.6747822647079976E-2</v>
      </c>
    </row>
    <row r="73" spans="1:4" x14ac:dyDescent="0.25">
      <c r="B73" s="10" t="s">
        <v>13</v>
      </c>
      <c r="C73" s="3">
        <v>55740.968680258287</v>
      </c>
      <c r="D73" s="17">
        <v>1.9949420082357408E-2</v>
      </c>
    </row>
    <row r="74" spans="1:4" x14ac:dyDescent="0.25">
      <c r="B74" s="10" t="s">
        <v>14</v>
      </c>
      <c r="C74" s="3">
        <v>15118.072061315799</v>
      </c>
      <c r="D74" s="17">
        <v>4.5177718245414632E-2</v>
      </c>
    </row>
    <row r="75" spans="1:4" x14ac:dyDescent="0.25">
      <c r="B75" s="10" t="s">
        <v>188</v>
      </c>
      <c r="C75" s="3">
        <v>7951.669834983807</v>
      </c>
      <c r="D75" s="17">
        <v>0.11242921531610858</v>
      </c>
    </row>
    <row r="76" spans="1:4" x14ac:dyDescent="0.25">
      <c r="B76" s="10" t="s">
        <v>16</v>
      </c>
      <c r="C76" s="3">
        <v>63037.975137958427</v>
      </c>
      <c r="D76" s="17">
        <v>2.6634738763824717E-2</v>
      </c>
    </row>
    <row r="77" spans="1:4" x14ac:dyDescent="0.25">
      <c r="B77" s="10" t="s">
        <v>187</v>
      </c>
      <c r="C77" s="3">
        <v>4387.1780148959751</v>
      </c>
      <c r="D77" s="17">
        <v>0.12741675813062592</v>
      </c>
    </row>
    <row r="78" spans="1:4" x14ac:dyDescent="0.25">
      <c r="B78" s="10" t="s">
        <v>33</v>
      </c>
      <c r="C78" s="3">
        <v>1266.402865033949</v>
      </c>
      <c r="D78" s="17">
        <v>0.37902630612505167</v>
      </c>
    </row>
    <row r="79" spans="1:4" x14ac:dyDescent="0.25">
      <c r="A79" s="21" t="s">
        <v>24</v>
      </c>
      <c r="B79" s="10" t="s">
        <v>5</v>
      </c>
      <c r="C79" s="3">
        <v>14643</v>
      </c>
      <c r="D79" s="17">
        <v>7.4984634296250768E-2</v>
      </c>
    </row>
    <row r="80" spans="1:4" x14ac:dyDescent="0.25">
      <c r="A80" s="21"/>
      <c r="B80" s="10" t="s">
        <v>6</v>
      </c>
      <c r="C80" s="3">
        <v>13499.246941949799</v>
      </c>
      <c r="D80" s="17">
        <v>7.8671055101582371E-2</v>
      </c>
    </row>
    <row r="81" spans="1:4" x14ac:dyDescent="0.25">
      <c r="A81" s="21"/>
      <c r="B81" s="10" t="s">
        <v>31</v>
      </c>
      <c r="C81" s="6">
        <v>1143.7530580502</v>
      </c>
      <c r="D81" s="17">
        <v>1.3350783976072036</v>
      </c>
    </row>
    <row r="82" spans="1:4" x14ac:dyDescent="0.25">
      <c r="B82" s="10" t="s">
        <v>8</v>
      </c>
      <c r="C82" s="3">
        <v>340.29770019460011</v>
      </c>
      <c r="D82" s="17">
        <v>0.6582471755521857</v>
      </c>
    </row>
    <row r="83" spans="1:4" x14ac:dyDescent="0.25">
      <c r="B83" s="10" t="s">
        <v>9</v>
      </c>
      <c r="C83" s="6"/>
      <c r="D83" s="17"/>
    </row>
    <row r="84" spans="1:4" x14ac:dyDescent="0.25">
      <c r="B84" s="10" t="s">
        <v>10</v>
      </c>
      <c r="C84" s="3">
        <v>189.82859260890001</v>
      </c>
      <c r="D84" s="17">
        <v>0.67429251958747749</v>
      </c>
    </row>
    <row r="85" spans="1:4" x14ac:dyDescent="0.25">
      <c r="B85" s="10" t="s">
        <v>32</v>
      </c>
      <c r="C85" s="3">
        <v>613.62676549030004</v>
      </c>
      <c r="D85" s="17">
        <v>0.4595627437709246</v>
      </c>
    </row>
    <row r="86" spans="1:4" x14ac:dyDescent="0.25">
      <c r="B86" s="10" t="s">
        <v>12</v>
      </c>
      <c r="C86" s="3">
        <v>3781.6488746935001</v>
      </c>
      <c r="D86" s="17">
        <v>0.1192601468153368</v>
      </c>
    </row>
    <row r="87" spans="1:4" x14ac:dyDescent="0.25">
      <c r="B87" s="10" t="s">
        <v>13</v>
      </c>
      <c r="C87" s="3">
        <v>8653.3758229234991</v>
      </c>
      <c r="D87" s="17">
        <v>6.26345152563694E-2</v>
      </c>
    </row>
    <row r="88" spans="1:4" x14ac:dyDescent="0.25">
      <c r="B88" s="10" t="s">
        <v>14</v>
      </c>
      <c r="C88" s="3">
        <v>2207.9753023829999</v>
      </c>
      <c r="D88" s="17">
        <v>0.13632398862212813</v>
      </c>
    </row>
    <row r="89" spans="1:4" x14ac:dyDescent="0.25">
      <c r="B89" s="10" t="s">
        <v>188</v>
      </c>
      <c r="C89" s="3">
        <v>1326.6018079945829</v>
      </c>
      <c r="D89" s="17">
        <v>0.30981414130688284</v>
      </c>
    </row>
    <row r="90" spans="1:4" x14ac:dyDescent="0.25">
      <c r="B90" s="10" t="s">
        <v>16</v>
      </c>
      <c r="C90" s="3">
        <v>9754.8854980194646</v>
      </c>
      <c r="D90" s="17">
        <v>8.1702650447492697E-2</v>
      </c>
    </row>
    <row r="91" spans="1:4" x14ac:dyDescent="0.25">
      <c r="B91" s="10" t="s">
        <v>187</v>
      </c>
      <c r="C91" s="3">
        <v>821.68054891945326</v>
      </c>
      <c r="D91" s="17">
        <v>0.23731850566066551</v>
      </c>
    </row>
    <row r="92" spans="1:4" x14ac:dyDescent="0.25">
      <c r="B92" s="10" t="s">
        <v>33</v>
      </c>
      <c r="C92" s="6"/>
      <c r="D92" s="17"/>
    </row>
    <row r="93" spans="1:4" x14ac:dyDescent="0.25">
      <c r="A93" s="21" t="s">
        <v>25</v>
      </c>
      <c r="B93" s="10" t="s">
        <v>5</v>
      </c>
      <c r="C93" s="3">
        <v>114766</v>
      </c>
      <c r="D93" s="17">
        <v>2.5425648711290799E-2</v>
      </c>
    </row>
    <row r="94" spans="1:4" x14ac:dyDescent="0.25">
      <c r="A94" s="21"/>
      <c r="B94" s="10" t="s">
        <v>6</v>
      </c>
      <c r="C94" s="3">
        <v>89297.865549849696</v>
      </c>
      <c r="D94" s="17">
        <v>2.6965930094440572E-2</v>
      </c>
    </row>
    <row r="95" spans="1:4" x14ac:dyDescent="0.25">
      <c r="A95" s="21"/>
      <c r="B95" s="10" t="s">
        <v>31</v>
      </c>
      <c r="C95" s="3">
        <v>25468.134450150301</v>
      </c>
      <c r="D95" s="17">
        <v>0.14857782408077669</v>
      </c>
    </row>
    <row r="96" spans="1:4" x14ac:dyDescent="0.25">
      <c r="B96" s="10" t="s">
        <v>8</v>
      </c>
      <c r="C96" s="3">
        <v>1317.0085969684999</v>
      </c>
      <c r="D96" s="17">
        <v>0.40166784121049481</v>
      </c>
    </row>
    <row r="97" spans="1:4" x14ac:dyDescent="0.25">
      <c r="B97" s="10" t="s">
        <v>9</v>
      </c>
      <c r="C97" s="3">
        <v>279.75269258909998</v>
      </c>
      <c r="D97" s="17">
        <v>0.636276270847001</v>
      </c>
    </row>
    <row r="98" spans="1:4" x14ac:dyDescent="0.25">
      <c r="B98" s="10" t="s">
        <v>10</v>
      </c>
      <c r="C98" s="3">
        <v>16171.6897486937</v>
      </c>
      <c r="D98" s="17">
        <v>0.10332871987820434</v>
      </c>
    </row>
    <row r="99" spans="1:4" x14ac:dyDescent="0.25">
      <c r="B99" s="10" t="s">
        <v>32</v>
      </c>
      <c r="C99" s="3">
        <v>7699.6834123438002</v>
      </c>
      <c r="D99" s="17">
        <v>0.11948543215752166</v>
      </c>
    </row>
    <row r="100" spans="1:4" x14ac:dyDescent="0.25">
      <c r="B100" s="10" t="s">
        <v>12</v>
      </c>
      <c r="C100" s="3">
        <v>29800.990490373501</v>
      </c>
      <c r="D100" s="17">
        <v>4.0267117980109804E-2</v>
      </c>
    </row>
    <row r="101" spans="1:4" x14ac:dyDescent="0.25">
      <c r="B101" s="10" t="s">
        <v>13</v>
      </c>
      <c r="C101" s="3">
        <v>70555.054308942694</v>
      </c>
      <c r="D101" s="17">
        <v>1.947415409792759E-2</v>
      </c>
    </row>
    <row r="102" spans="1:4" x14ac:dyDescent="0.25">
      <c r="B102" s="10" t="s">
        <v>14</v>
      </c>
      <c r="C102" s="3">
        <v>14409.9552006838</v>
      </c>
      <c r="D102" s="17">
        <v>4.6495633794073579E-2</v>
      </c>
    </row>
    <row r="103" spans="1:4" x14ac:dyDescent="0.25">
      <c r="B103" s="10" t="s">
        <v>188</v>
      </c>
      <c r="C103" s="3">
        <v>8592.3858617163405</v>
      </c>
      <c r="D103" s="17">
        <v>0.14536125589575311</v>
      </c>
    </row>
    <row r="104" spans="1:4" x14ac:dyDescent="0.25">
      <c r="B104" s="10" t="s">
        <v>16</v>
      </c>
      <c r="C104" s="3">
        <v>75327.530219726512</v>
      </c>
      <c r="D104" s="17">
        <v>2.6072804913039278E-2</v>
      </c>
    </row>
    <row r="105" spans="1:4" x14ac:dyDescent="0.25">
      <c r="B105" s="10" t="s">
        <v>187</v>
      </c>
      <c r="C105" s="3">
        <v>5490.9587535275441</v>
      </c>
      <c r="D105" s="17">
        <v>0.11345923871669361</v>
      </c>
    </row>
    <row r="106" spans="1:4" x14ac:dyDescent="0.25">
      <c r="B106" s="10" t="s">
        <v>33</v>
      </c>
      <c r="C106" s="3">
        <v>2391.393358366046</v>
      </c>
      <c r="D106" s="17">
        <v>0.28393488575377518</v>
      </c>
    </row>
    <row r="107" spans="1:4" x14ac:dyDescent="0.25">
      <c r="A107" s="21" t="s">
        <v>26</v>
      </c>
      <c r="B107" s="10" t="s">
        <v>5</v>
      </c>
      <c r="C107" s="3">
        <v>14372</v>
      </c>
      <c r="D107" s="17">
        <v>5.1976064569997218E-2</v>
      </c>
    </row>
    <row r="108" spans="1:4" x14ac:dyDescent="0.25">
      <c r="A108" s="21"/>
      <c r="B108" s="10" t="s">
        <v>6</v>
      </c>
      <c r="C108" s="3">
        <v>13481.3062864446</v>
      </c>
      <c r="D108" s="17">
        <v>5.451993926872202E-2</v>
      </c>
    </row>
    <row r="109" spans="1:4" x14ac:dyDescent="0.25">
      <c r="A109" s="21"/>
      <c r="B109" s="10" t="s">
        <v>31</v>
      </c>
      <c r="C109" s="6">
        <v>890.69371355540011</v>
      </c>
      <c r="D109" s="17">
        <v>1.1766109764227224</v>
      </c>
    </row>
    <row r="110" spans="1:4" x14ac:dyDescent="0.25">
      <c r="B110" s="10" t="s">
        <v>8</v>
      </c>
      <c r="C110" s="3">
        <v>145.52896221360001</v>
      </c>
      <c r="D110" s="17">
        <v>0.69401992884246189</v>
      </c>
    </row>
    <row r="111" spans="1:4" x14ac:dyDescent="0.25">
      <c r="B111" s="10" t="s">
        <v>9</v>
      </c>
      <c r="C111" s="6">
        <v>32.102477520699999</v>
      </c>
      <c r="D111" s="17">
        <v>0.9968078002504972</v>
      </c>
    </row>
    <row r="112" spans="1:4" x14ac:dyDescent="0.25">
      <c r="B112" s="10" t="s">
        <v>10</v>
      </c>
      <c r="C112" s="3">
        <v>410.95179800189999</v>
      </c>
      <c r="D112" s="17">
        <v>0.35770618528677262</v>
      </c>
    </row>
    <row r="113" spans="1:4" x14ac:dyDescent="0.25">
      <c r="B113" s="10" t="s">
        <v>32</v>
      </c>
      <c r="C113" s="3">
        <v>302.11047566230002</v>
      </c>
      <c r="D113" s="17">
        <v>0.49981716015961075</v>
      </c>
    </row>
    <row r="114" spans="1:4" x14ac:dyDescent="0.25">
      <c r="B114" s="10" t="s">
        <v>12</v>
      </c>
      <c r="C114" s="3">
        <v>2355.525879531901</v>
      </c>
      <c r="D114" s="17">
        <v>0.12523742683677222</v>
      </c>
    </row>
    <row r="115" spans="1:4" x14ac:dyDescent="0.25">
      <c r="B115" s="10" t="s">
        <v>13</v>
      </c>
      <c r="C115" s="3">
        <v>9319.3737332514011</v>
      </c>
      <c r="D115" s="17">
        <v>4.3672462511920668E-2</v>
      </c>
    </row>
    <row r="116" spans="1:4" x14ac:dyDescent="0.25">
      <c r="B116" s="10" t="s">
        <v>14</v>
      </c>
      <c r="C116" s="3">
        <v>2697.1003872166998</v>
      </c>
      <c r="D116" s="17">
        <v>0.10418596257367373</v>
      </c>
    </row>
    <row r="117" spans="1:4" x14ac:dyDescent="0.25">
      <c r="B117" s="10" t="s">
        <v>188</v>
      </c>
      <c r="C117" s="3">
        <v>1538.495878707708</v>
      </c>
      <c r="D117" s="17">
        <v>0.22359500910002439</v>
      </c>
    </row>
    <row r="118" spans="1:4" x14ac:dyDescent="0.25">
      <c r="B118" s="10" t="s">
        <v>16</v>
      </c>
      <c r="C118" s="3">
        <v>10796.975140208029</v>
      </c>
      <c r="D118" s="17">
        <v>4.797640017443066E-2</v>
      </c>
    </row>
    <row r="119" spans="1:4" x14ac:dyDescent="0.25">
      <c r="B119" s="10" t="s">
        <v>187</v>
      </c>
      <c r="C119" s="3">
        <v>621.68619882867461</v>
      </c>
      <c r="D119" s="17">
        <v>0.29114366756254839</v>
      </c>
    </row>
    <row r="120" spans="1:4" x14ac:dyDescent="0.25">
      <c r="B120" s="10" t="s">
        <v>33</v>
      </c>
      <c r="C120" s="6">
        <v>73.324306684781007</v>
      </c>
      <c r="D120" s="17">
        <v>1.1455955575701995</v>
      </c>
    </row>
    <row r="121" spans="1:4" x14ac:dyDescent="0.25">
      <c r="A121" s="21" t="s">
        <v>27</v>
      </c>
      <c r="B121" s="10" t="s">
        <v>5</v>
      </c>
      <c r="C121" s="3">
        <v>49264</v>
      </c>
      <c r="D121" s="17">
        <v>5.9922052614485223E-2</v>
      </c>
    </row>
    <row r="122" spans="1:4" x14ac:dyDescent="0.25">
      <c r="A122" s="21"/>
      <c r="B122" s="10" t="s">
        <v>6</v>
      </c>
      <c r="C122" s="3">
        <v>1112.9339578358999</v>
      </c>
      <c r="D122" s="17">
        <v>0.27764450695785264</v>
      </c>
    </row>
    <row r="123" spans="1:4" x14ac:dyDescent="0.25">
      <c r="A123" s="21"/>
      <c r="B123" s="10" t="s">
        <v>31</v>
      </c>
      <c r="C123" s="3">
        <v>48151.066042164101</v>
      </c>
      <c r="D123" s="17">
        <v>6.2781579900076795E-2</v>
      </c>
    </row>
    <row r="124" spans="1:4" x14ac:dyDescent="0.25">
      <c r="B124" s="10" t="s">
        <v>8</v>
      </c>
      <c r="C124" s="3">
        <v>46765.075939303701</v>
      </c>
      <c r="D124" s="17">
        <v>6.2354223561716667E-2</v>
      </c>
    </row>
    <row r="125" spans="1:4" x14ac:dyDescent="0.25">
      <c r="B125" s="10" t="s">
        <v>9</v>
      </c>
      <c r="C125" s="6">
        <v>30.185840670400001</v>
      </c>
      <c r="D125" s="17">
        <v>1.7889182080309587</v>
      </c>
    </row>
    <row r="126" spans="1:4" x14ac:dyDescent="0.25">
      <c r="B126" s="10" t="s">
        <v>10</v>
      </c>
      <c r="C126" s="3">
        <v>981.5768404823001</v>
      </c>
      <c r="D126" s="17">
        <v>0.38611342929991854</v>
      </c>
    </row>
    <row r="127" spans="1:4" x14ac:dyDescent="0.25">
      <c r="B127" s="10" t="s">
        <v>32</v>
      </c>
      <c r="C127" s="3">
        <v>374.22742189540003</v>
      </c>
      <c r="D127" s="17">
        <v>0.66537080243573854</v>
      </c>
    </row>
    <row r="128" spans="1:4" x14ac:dyDescent="0.25">
      <c r="B128" s="10" t="s">
        <v>12</v>
      </c>
      <c r="C128" s="3">
        <v>10661.7048551964</v>
      </c>
      <c r="D128" s="17">
        <v>9.2949487296771049E-2</v>
      </c>
    </row>
    <row r="129" spans="1:4" x14ac:dyDescent="0.25">
      <c r="B129" s="10" t="s">
        <v>13</v>
      </c>
      <c r="C129" s="3">
        <v>29743.3172447055</v>
      </c>
      <c r="D129" s="17">
        <v>4.8044405680888573E-2</v>
      </c>
    </row>
    <row r="130" spans="1:4" x14ac:dyDescent="0.25">
      <c r="B130" s="10" t="s">
        <v>14</v>
      </c>
      <c r="C130" s="3">
        <v>8858.9779000980998</v>
      </c>
      <c r="D130" s="17">
        <v>8.6804596271933862E-2</v>
      </c>
    </row>
    <row r="131" spans="1:4" x14ac:dyDescent="0.25">
      <c r="B131" s="10" t="s">
        <v>188</v>
      </c>
      <c r="C131" s="3">
        <v>17659.263551437671</v>
      </c>
      <c r="D131" s="17">
        <v>0.12831792183176977</v>
      </c>
    </row>
    <row r="132" spans="1:4" x14ac:dyDescent="0.25">
      <c r="B132" s="10" t="s">
        <v>16</v>
      </c>
      <c r="C132" s="3">
        <v>34011.397611469183</v>
      </c>
      <c r="D132" s="17">
        <v>4.466149898785015E-2</v>
      </c>
    </row>
    <row r="133" spans="1:4" x14ac:dyDescent="0.25">
      <c r="B133" s="10" t="s">
        <v>187</v>
      </c>
      <c r="C133" s="3">
        <v>6554.7155194109328</v>
      </c>
      <c r="D133" s="17">
        <v>0.11548937520754997</v>
      </c>
    </row>
    <row r="134" spans="1:4" x14ac:dyDescent="0.25">
      <c r="B134" s="10" t="s">
        <v>33</v>
      </c>
      <c r="C134" s="3">
        <v>367.26885087047901</v>
      </c>
      <c r="D134" s="17">
        <v>0.85495951877153664</v>
      </c>
    </row>
    <row r="135" spans="1:4" x14ac:dyDescent="0.25">
      <c r="A135" s="21" t="s">
        <v>28</v>
      </c>
      <c r="B135" s="10" t="s">
        <v>5</v>
      </c>
      <c r="C135" s="3">
        <v>104690</v>
      </c>
      <c r="D135" s="17">
        <v>3.7157321616200209E-2</v>
      </c>
    </row>
    <row r="136" spans="1:4" x14ac:dyDescent="0.25">
      <c r="A136" s="21"/>
      <c r="B136" s="10" t="s">
        <v>6</v>
      </c>
      <c r="C136" s="3">
        <v>7911.7528200287998</v>
      </c>
      <c r="D136" s="17">
        <v>0.12348717436251296</v>
      </c>
    </row>
    <row r="137" spans="1:4" x14ac:dyDescent="0.25">
      <c r="A137" s="21"/>
      <c r="B137" s="10" t="s">
        <v>31</v>
      </c>
      <c r="C137" s="3">
        <v>96778.247179971193</v>
      </c>
      <c r="D137" s="17">
        <v>4.1434931059899295E-2</v>
      </c>
    </row>
    <row r="138" spans="1:4" x14ac:dyDescent="0.25">
      <c r="B138" s="10" t="s">
        <v>8</v>
      </c>
      <c r="C138" s="3">
        <v>1617.4149945818999</v>
      </c>
      <c r="D138" s="17">
        <v>0.28687751848123771</v>
      </c>
    </row>
    <row r="139" spans="1:4" x14ac:dyDescent="0.25">
      <c r="B139" s="10" t="s">
        <v>9</v>
      </c>
      <c r="C139" s="3">
        <v>294.7910597229</v>
      </c>
      <c r="D139" s="17">
        <v>0.53936506809079643</v>
      </c>
    </row>
    <row r="140" spans="1:4" x14ac:dyDescent="0.25">
      <c r="B140" s="10" t="s">
        <v>10</v>
      </c>
      <c r="C140" s="3">
        <v>93569.300824919788</v>
      </c>
      <c r="D140" s="17">
        <v>3.9895563684770111E-2</v>
      </c>
    </row>
    <row r="141" spans="1:4" x14ac:dyDescent="0.25">
      <c r="B141" s="10" t="s">
        <v>32</v>
      </c>
      <c r="C141" s="3">
        <v>1296.7403000743</v>
      </c>
      <c r="D141" s="17">
        <v>0.36707427074852722</v>
      </c>
    </row>
    <row r="142" spans="1:4" x14ac:dyDescent="0.25">
      <c r="B142" s="10" t="s">
        <v>12</v>
      </c>
      <c r="C142" s="3">
        <v>26395.891646747801</v>
      </c>
      <c r="D142" s="17">
        <v>5.989568456933686E-2</v>
      </c>
    </row>
    <row r="143" spans="1:4" x14ac:dyDescent="0.25">
      <c r="B143" s="10" t="s">
        <v>13</v>
      </c>
      <c r="C143" s="3">
        <v>65872.864983245105</v>
      </c>
      <c r="D143" s="17">
        <v>2.6991387128102562E-2</v>
      </c>
    </row>
    <row r="144" spans="1:4" x14ac:dyDescent="0.25">
      <c r="B144" s="10" t="s">
        <v>14</v>
      </c>
      <c r="C144" s="3">
        <v>12421.2433700071</v>
      </c>
      <c r="D144" s="17">
        <v>6.5532891978070523E-2</v>
      </c>
    </row>
    <row r="145" spans="2:4" x14ac:dyDescent="0.25">
      <c r="B145" s="10" t="s">
        <v>188</v>
      </c>
      <c r="C145" s="3">
        <v>18494.25623193719</v>
      </c>
      <c r="D145" s="17">
        <v>0.12371408567644476</v>
      </c>
    </row>
    <row r="146" spans="2:4" x14ac:dyDescent="0.25">
      <c r="B146" s="10" t="s">
        <v>16</v>
      </c>
      <c r="C146" s="3">
        <v>65021.574329987168</v>
      </c>
      <c r="D146" s="17">
        <v>3.6157229722992838E-2</v>
      </c>
    </row>
    <row r="147" spans="2:4" x14ac:dyDescent="0.25">
      <c r="B147" s="10" t="s">
        <v>187</v>
      </c>
      <c r="C147" s="3">
        <v>11742.628164145341</v>
      </c>
      <c r="D147" s="17">
        <v>7.6984469521078083E-2</v>
      </c>
    </row>
    <row r="148" spans="2:4" x14ac:dyDescent="0.25">
      <c r="B148" s="10" t="s">
        <v>33</v>
      </c>
      <c r="C148" s="3">
        <v>21508.374247074182</v>
      </c>
      <c r="D148" s="17">
        <v>9.9077688323648327E-2</v>
      </c>
    </row>
    <row r="149" spans="2:4" x14ac:dyDescent="0.25">
      <c r="B149" s="10"/>
    </row>
    <row r="150" spans="2:4" x14ac:dyDescent="0.25">
      <c r="B150" s="10"/>
    </row>
    <row r="151" spans="2:4" x14ac:dyDescent="0.25">
      <c r="B151" s="10"/>
    </row>
    <row r="152" spans="2:4" x14ac:dyDescent="0.25">
      <c r="B152" s="10"/>
    </row>
    <row r="153" spans="2:4" x14ac:dyDescent="0.25">
      <c r="B153" s="10"/>
    </row>
    <row r="154" spans="2:4" x14ac:dyDescent="0.25">
      <c r="B154" s="10"/>
    </row>
    <row r="155" spans="2:4" x14ac:dyDescent="0.25">
      <c r="B155" s="10"/>
    </row>
    <row r="156" spans="2:4" x14ac:dyDescent="0.25">
      <c r="B156" s="10"/>
    </row>
    <row r="157" spans="2:4" x14ac:dyDescent="0.25">
      <c r="B157" s="10"/>
    </row>
    <row r="158" spans="2:4" x14ac:dyDescent="0.25">
      <c r="B158" s="10"/>
    </row>
    <row r="159" spans="2:4" x14ac:dyDescent="0.25">
      <c r="B159" s="10"/>
    </row>
    <row r="160" spans="2:4" x14ac:dyDescent="0.25">
      <c r="B160" s="10"/>
    </row>
  </sheetData>
  <mergeCells count="10">
    <mergeCell ref="A93:A95"/>
    <mergeCell ref="A107:A109"/>
    <mergeCell ref="A121:A123"/>
    <mergeCell ref="A135:A137"/>
    <mergeCell ref="A9:A11"/>
    <mergeCell ref="A23:A25"/>
    <mergeCell ref="A37:A39"/>
    <mergeCell ref="A51:A53"/>
    <mergeCell ref="A65:A67"/>
    <mergeCell ref="A79:A8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1"/>
  <sheetViews>
    <sheetView workbookViewId="0">
      <pane xSplit="1" ySplit="3" topLeftCell="B4" activePane="bottomRight" state="frozen"/>
      <selection pane="topRight" activeCell="B1" sqref="B1"/>
      <selection pane="bottomLeft" activeCell="A4" sqref="A4"/>
      <selection pane="bottomRight" activeCell="I4" sqref="I4"/>
    </sheetView>
  </sheetViews>
  <sheetFormatPr defaultRowHeight="15" x14ac:dyDescent="0.25"/>
  <cols>
    <col min="1" max="1" width="16.7109375" customWidth="1"/>
    <col min="2" max="15" width="12.7109375" customWidth="1"/>
  </cols>
  <sheetData>
    <row r="1" spans="1:15" ht="30" customHeight="1" x14ac:dyDescent="0.25">
      <c r="A1" s="23" t="s">
        <v>0</v>
      </c>
      <c r="B1" s="23"/>
      <c r="C1" s="23"/>
      <c r="D1" s="23"/>
      <c r="E1" s="23"/>
      <c r="F1" s="23"/>
      <c r="G1" s="23"/>
      <c r="H1" s="23"/>
      <c r="I1" s="23"/>
      <c r="J1" s="23"/>
      <c r="K1" s="23"/>
      <c r="L1" s="23"/>
      <c r="M1" s="23"/>
      <c r="N1" s="23"/>
      <c r="O1" s="23"/>
    </row>
    <row r="2" spans="1:15" x14ac:dyDescent="0.25">
      <c r="A2" s="24" t="s">
        <v>1</v>
      </c>
      <c r="B2" s="21" t="s">
        <v>4</v>
      </c>
      <c r="C2" s="21"/>
      <c r="D2" s="21"/>
      <c r="E2" s="21"/>
      <c r="F2" s="21"/>
      <c r="G2" s="21"/>
      <c r="H2" s="21"/>
      <c r="I2" s="21"/>
      <c r="J2" s="21"/>
      <c r="K2" s="21"/>
      <c r="L2" s="21"/>
      <c r="M2" s="21"/>
      <c r="N2" s="21"/>
    </row>
    <row r="3" spans="1:15" s="1" customFormat="1" ht="72" customHeight="1" x14ac:dyDescent="0.25">
      <c r="A3" s="24"/>
      <c r="B3" s="1" t="s">
        <v>5</v>
      </c>
      <c r="C3" s="1" t="s">
        <v>6</v>
      </c>
      <c r="D3" s="1" t="s">
        <v>7</v>
      </c>
      <c r="E3" s="1" t="s">
        <v>8</v>
      </c>
      <c r="F3" s="1" t="s">
        <v>9</v>
      </c>
      <c r="G3" s="1" t="s">
        <v>10</v>
      </c>
      <c r="H3" s="1" t="s">
        <v>11</v>
      </c>
      <c r="I3" s="1" t="s">
        <v>12</v>
      </c>
      <c r="J3" s="1" t="s">
        <v>13</v>
      </c>
      <c r="K3" s="1" t="s">
        <v>14</v>
      </c>
      <c r="L3" s="1" t="s">
        <v>15</v>
      </c>
      <c r="M3" s="1" t="s">
        <v>16</v>
      </c>
      <c r="N3" s="1" t="s">
        <v>17</v>
      </c>
      <c r="O3" s="1" t="s">
        <v>18</v>
      </c>
    </row>
    <row r="4" spans="1:15" ht="45" x14ac:dyDescent="0.25">
      <c r="A4" s="2" t="s">
        <v>2</v>
      </c>
      <c r="B4" s="3">
        <v>328016242</v>
      </c>
      <c r="C4" s="4">
        <v>0.60098272816648224</v>
      </c>
      <c r="D4" s="4">
        <v>0.39901727183357871</v>
      </c>
      <c r="E4" s="4">
        <v>0.1218864430500415</v>
      </c>
      <c r="F4" s="4">
        <v>6.5865518940228492E-3</v>
      </c>
      <c r="G4" s="4">
        <v>0.18826899736277289</v>
      </c>
      <c r="H4" s="4">
        <v>8.227527952721346E-2</v>
      </c>
      <c r="I4" s="4">
        <v>0.225835579202882</v>
      </c>
      <c r="J4" s="4">
        <v>0.61735044205528544</v>
      </c>
      <c r="K4" s="4">
        <v>0.15681397874183259</v>
      </c>
      <c r="L4" s="4">
        <v>0.13401755270398999</v>
      </c>
      <c r="M4" s="4">
        <v>0.67981555010925343</v>
      </c>
      <c r="N4" s="4">
        <v>0.1211927317971956</v>
      </c>
      <c r="O4" s="4">
        <v>5.4406150055309972E-2</v>
      </c>
    </row>
    <row r="5" spans="1:15" ht="47.25" x14ac:dyDescent="0.25">
      <c r="A5" s="2" t="s">
        <v>3</v>
      </c>
      <c r="B5" s="3">
        <v>312459649</v>
      </c>
    </row>
    <row r="7" spans="1:15" x14ac:dyDescent="0.25">
      <c r="A7" s="21" t="s">
        <v>182</v>
      </c>
      <c r="B7" s="3">
        <v>632477</v>
      </c>
      <c r="C7" s="3">
        <v>233314.70810518411</v>
      </c>
      <c r="D7" s="3">
        <v>399162.29189481598</v>
      </c>
      <c r="E7" s="3">
        <v>99227.619948623818</v>
      </c>
      <c r="F7" s="3">
        <v>1154.8165324363999</v>
      </c>
      <c r="G7" s="3">
        <v>271008.28473443241</v>
      </c>
      <c r="H7" s="3">
        <v>27771.570679025299</v>
      </c>
      <c r="I7" s="3">
        <v>148548.65117788949</v>
      </c>
      <c r="J7" s="3">
        <v>396753.29152028979</v>
      </c>
      <c r="K7" s="3">
        <v>87175.057301820707</v>
      </c>
      <c r="L7" s="3">
        <v>106192.1896194522</v>
      </c>
      <c r="M7" s="3">
        <v>420972.78631672112</v>
      </c>
      <c r="N7" s="3">
        <v>67210.771047528295</v>
      </c>
      <c r="O7" s="3">
        <v>95816.877071226016</v>
      </c>
    </row>
    <row r="8" spans="1:15" x14ac:dyDescent="0.25">
      <c r="A8" s="21"/>
      <c r="C8" s="4">
        <v>0.36889042305915332</v>
      </c>
      <c r="D8" s="4">
        <v>0.63110957694084679</v>
      </c>
      <c r="E8" s="4">
        <v>0.15688731756036001</v>
      </c>
      <c r="F8" s="4">
        <v>1.8258632842560281E-3</v>
      </c>
      <c r="G8" s="4">
        <v>0.42848717776999368</v>
      </c>
      <c r="H8" s="4">
        <v>4.3909218325765671E-2</v>
      </c>
      <c r="I8" s="4">
        <v>0.23486806821100131</v>
      </c>
      <c r="J8" s="4">
        <v>0.62730074219345489</v>
      </c>
      <c r="K8" s="4">
        <v>0.13783118959554369</v>
      </c>
      <c r="L8" s="4">
        <v>0.16789889532655289</v>
      </c>
      <c r="M8" s="4">
        <v>0.66559382604698836</v>
      </c>
      <c r="N8" s="4">
        <v>0.15965585717686259</v>
      </c>
      <c r="O8" s="4">
        <v>0.15149464260554299</v>
      </c>
    </row>
    <row r="9" spans="1:15" x14ac:dyDescent="0.25">
      <c r="A9" s="21"/>
      <c r="B9" s="5" t="s">
        <v>167</v>
      </c>
      <c r="C9" s="5" t="s">
        <v>168</v>
      </c>
      <c r="D9" s="5" t="s">
        <v>169</v>
      </c>
      <c r="E9" s="5" t="s">
        <v>170</v>
      </c>
      <c r="F9" s="5" t="s">
        <v>171</v>
      </c>
      <c r="G9" s="5" t="s">
        <v>172</v>
      </c>
      <c r="H9" s="5" t="s">
        <v>173</v>
      </c>
      <c r="I9" s="5" t="s">
        <v>174</v>
      </c>
      <c r="J9" s="5" t="s">
        <v>175</v>
      </c>
      <c r="K9" s="5" t="s">
        <v>176</v>
      </c>
      <c r="L9" s="5" t="s">
        <v>177</v>
      </c>
      <c r="M9" s="5" t="s">
        <v>178</v>
      </c>
      <c r="N9" s="5" t="s">
        <v>179</v>
      </c>
      <c r="O9" s="5" t="s">
        <v>180</v>
      </c>
    </row>
    <row r="10" spans="1:15" x14ac:dyDescent="0.25">
      <c r="A10" t="s">
        <v>184</v>
      </c>
      <c r="B10" s="8">
        <f t="shared" ref="B10:C10" si="0">VALUE(RIGHT(B9,LEN(B9)-FIND("/",B9)-1))/B7</f>
        <v>1.3165696143891398E-2</v>
      </c>
      <c r="C10" s="8">
        <f t="shared" si="0"/>
        <v>1.6681331544025031E-2</v>
      </c>
      <c r="D10" s="8">
        <f>VALUE(RIGHT(D9,LEN(D9)-FIND("/",D9)-1))/D7</f>
        <v>2.3073321771654085E-2</v>
      </c>
      <c r="E10" s="8">
        <f t="shared" ref="E10:O10" si="1">VALUE(RIGHT(E9,LEN(E9)-FIND("/",E9)-1))/E7</f>
        <v>8.5661633367816012E-4</v>
      </c>
      <c r="F10" s="8">
        <f t="shared" si="1"/>
        <v>0.27623435501653465</v>
      </c>
      <c r="G10" s="8">
        <f t="shared" si="1"/>
        <v>2.3346149754056342E-2</v>
      </c>
      <c r="H10" s="8">
        <f t="shared" si="1"/>
        <v>6.8127223406522996E-2</v>
      </c>
      <c r="I10" s="8">
        <f t="shared" si="1"/>
        <v>2.1003219990626154E-2</v>
      </c>
      <c r="J10" s="8">
        <f t="shared" si="1"/>
        <v>9.4013082681867286E-3</v>
      </c>
      <c r="K10" s="8">
        <f t="shared" si="1"/>
        <v>2.2093475583637778E-2</v>
      </c>
      <c r="L10" s="8">
        <f t="shared" si="1"/>
        <v>4.3393021808036156E-2</v>
      </c>
      <c r="M10" s="8">
        <f t="shared" si="1"/>
        <v>1.2454486775435885E-2</v>
      </c>
      <c r="N10" s="8">
        <f t="shared" si="1"/>
        <v>3.0411792159839669E-2</v>
      </c>
      <c r="O10" s="8">
        <f t="shared" si="1"/>
        <v>4.0086883620145237E-2</v>
      </c>
    </row>
    <row r="11" spans="1:15" x14ac:dyDescent="0.25">
      <c r="A11" s="21" t="s">
        <v>19</v>
      </c>
      <c r="B11" s="3">
        <v>13107</v>
      </c>
      <c r="C11" s="6">
        <v>1.1397550129</v>
      </c>
      <c r="D11" s="3">
        <v>13105.8602449871</v>
      </c>
      <c r="E11" s="6">
        <v>0.13403661119999999</v>
      </c>
      <c r="F11" s="6">
        <v>1.4892957599999999E-2</v>
      </c>
      <c r="G11" s="3">
        <v>13086.530955981299</v>
      </c>
      <c r="H11" s="6">
        <v>19.180359437</v>
      </c>
      <c r="I11" s="3">
        <v>2983.393146952501</v>
      </c>
      <c r="J11" s="3">
        <v>7523.6766307163007</v>
      </c>
      <c r="K11" s="3">
        <v>2599.9302223312002</v>
      </c>
      <c r="L11" s="3">
        <v>5715.8786994482234</v>
      </c>
      <c r="M11" s="3">
        <v>9041.123194921458</v>
      </c>
      <c r="N11" s="3">
        <v>2057.0728735697771</v>
      </c>
      <c r="O11" s="3">
        <v>7861.5509239818693</v>
      </c>
    </row>
    <row r="12" spans="1:15" x14ac:dyDescent="0.25">
      <c r="A12" s="21"/>
      <c r="C12" s="4">
        <v>8.6957733493553047E-5</v>
      </c>
      <c r="D12" s="4">
        <v>0.99991304226650646</v>
      </c>
      <c r="E12" s="4">
        <v>1.0226337926298919E-5</v>
      </c>
      <c r="F12" s="4">
        <v>1.1362598306248571E-6</v>
      </c>
      <c r="G12" s="4">
        <v>0.9984383120455711</v>
      </c>
      <c r="H12" s="4">
        <v>1.4633676231784541E-3</v>
      </c>
      <c r="I12" s="4">
        <v>0.22761830677901121</v>
      </c>
      <c r="J12" s="4">
        <v>0.57401973225881597</v>
      </c>
      <c r="K12" s="4">
        <v>0.1983619609621729</v>
      </c>
      <c r="L12" s="4">
        <v>0.4360935911687055</v>
      </c>
      <c r="M12" s="4">
        <v>0.68979348401018215</v>
      </c>
      <c r="N12" s="4">
        <v>0.22752403979245281</v>
      </c>
      <c r="O12" s="4">
        <v>0.59979788845516668</v>
      </c>
    </row>
    <row r="13" spans="1:15" x14ac:dyDescent="0.25">
      <c r="A13" s="21"/>
      <c r="B13" s="5" t="s">
        <v>34</v>
      </c>
      <c r="C13" s="7" t="s">
        <v>35</v>
      </c>
      <c r="D13" s="5" t="s">
        <v>34</v>
      </c>
      <c r="E13" s="7" t="s">
        <v>36</v>
      </c>
      <c r="F13" s="7" t="s">
        <v>36</v>
      </c>
      <c r="G13" s="5" t="s">
        <v>34</v>
      </c>
      <c r="H13" s="7" t="s">
        <v>37</v>
      </c>
      <c r="I13" s="5" t="s">
        <v>38</v>
      </c>
      <c r="J13" s="5" t="s">
        <v>39</v>
      </c>
      <c r="K13" s="5" t="s">
        <v>40</v>
      </c>
      <c r="L13" s="5" t="s">
        <v>41</v>
      </c>
      <c r="M13" s="5" t="s">
        <v>42</v>
      </c>
      <c r="N13" s="5" t="s">
        <v>43</v>
      </c>
      <c r="O13" s="5" t="s">
        <v>44</v>
      </c>
    </row>
    <row r="14" spans="1:15" x14ac:dyDescent="0.25">
      <c r="A14" t="s">
        <v>184</v>
      </c>
      <c r="B14" s="8">
        <f t="shared" ref="B14" si="2">VALUE(RIGHT(B13,LEN(B13)-FIND("/",B13)-1))/B11</f>
        <v>9.9488822766460663E-2</v>
      </c>
      <c r="C14" s="8">
        <f t="shared" ref="C14" si="3">VALUE(RIGHT(C13,LEN(C13)-FIND("/",C13)-1))/C11</f>
        <v>14.038104521505456</v>
      </c>
      <c r="D14" s="8">
        <f>VALUE(RIGHT(D13,LEN(D13)-FIND("/",D13)-1))/D11</f>
        <v>9.9497474841361205E-2</v>
      </c>
      <c r="E14" s="8">
        <f t="shared" ref="E14" si="4">VALUE(RIGHT(E13,LEN(E13)-FIND("/",E13)-1))/E11</f>
        <v>111.90972276684955</v>
      </c>
      <c r="F14" s="8">
        <f t="shared" ref="F14" si="5">VALUE(RIGHT(F13,LEN(F13)-FIND("/",F13)-1))/F11</f>
        <v>1007.1874507988931</v>
      </c>
      <c r="G14" s="8">
        <f t="shared" ref="G14" si="6">VALUE(RIGHT(G13,LEN(G13)-FIND("/",G13)-1))/G11</f>
        <v>9.9644436282328649E-2</v>
      </c>
      <c r="H14" s="8">
        <f t="shared" ref="H14" si="7">VALUE(RIGHT(H13,LEN(H13)-FIND("/",H13)-1))/H11</f>
        <v>2.1376033194095769</v>
      </c>
      <c r="I14" s="8">
        <f t="shared" ref="I14" si="8">VALUE(RIGHT(I13,LEN(I13)-FIND("/",I13)-1))/I11</f>
        <v>0.1645777059257344</v>
      </c>
      <c r="J14" s="8">
        <f t="shared" ref="J14" si="9">VALUE(RIGHT(J13,LEN(J13)-FIND("/",J13)-1))/J11</f>
        <v>7.9881157776817036E-2</v>
      </c>
      <c r="K14" s="8">
        <f t="shared" ref="K14" si="10">VALUE(RIGHT(K13,LEN(K13)-FIND("/",K13)-1))/K11</f>
        <v>0.13308049463333779</v>
      </c>
      <c r="L14" s="8">
        <f t="shared" ref="L14" si="11">VALUE(RIGHT(L13,LEN(L13)-FIND("/",L13)-1))/L11</f>
        <v>0.15798095926828717</v>
      </c>
      <c r="M14" s="8">
        <f t="shared" ref="M14" si="12">VALUE(RIGHT(M13,LEN(M13)-FIND("/",M13)-1))/M11</f>
        <v>8.173763193660584E-2</v>
      </c>
      <c r="N14" s="8">
        <f t="shared" ref="N14" si="13">VALUE(RIGHT(N13,LEN(N13)-FIND("/",N13)-1))/N11</f>
        <v>0.1555608477033108</v>
      </c>
      <c r="O14" s="8">
        <f t="shared" ref="O14" si="14">VALUE(RIGHT(O13,LEN(O13)-FIND("/",O13)-1))/O11</f>
        <v>0.10901156887322307</v>
      </c>
    </row>
    <row r="15" spans="1:15" x14ac:dyDescent="0.25">
      <c r="A15" s="21" t="s">
        <v>20</v>
      </c>
      <c r="B15" s="3">
        <v>27340</v>
      </c>
      <c r="C15" s="3">
        <v>1126.1033987993001</v>
      </c>
      <c r="D15" s="3">
        <v>26213.8966012007</v>
      </c>
      <c r="E15" s="6">
        <v>0</v>
      </c>
      <c r="F15" s="6">
        <v>0</v>
      </c>
      <c r="G15" s="3">
        <v>26023.271977798999</v>
      </c>
      <c r="H15" s="3">
        <v>190.62462311030001</v>
      </c>
      <c r="I15" s="3">
        <v>5211.6419041104</v>
      </c>
      <c r="J15" s="3">
        <v>17401.1726001721</v>
      </c>
      <c r="K15" s="3">
        <v>4727.1854957174992</v>
      </c>
      <c r="L15" s="3">
        <v>12382.837960241261</v>
      </c>
      <c r="M15" s="3">
        <v>19228.55816511087</v>
      </c>
      <c r="N15" s="3">
        <v>5866.0197513897556</v>
      </c>
      <c r="O15" s="3">
        <v>19465.479528373238</v>
      </c>
    </row>
    <row r="16" spans="1:15" x14ac:dyDescent="0.25">
      <c r="A16" s="21"/>
      <c r="C16" s="4">
        <v>4.1188858771005851E-2</v>
      </c>
      <c r="D16" s="4">
        <v>0.95881114122899413</v>
      </c>
      <c r="E16" s="4">
        <v>0</v>
      </c>
      <c r="F16" s="4">
        <v>0</v>
      </c>
      <c r="G16" s="4">
        <v>0.95183877021942209</v>
      </c>
      <c r="H16" s="4">
        <v>6.9723709989136786E-3</v>
      </c>
      <c r="I16" s="4">
        <v>0.19062333226446229</v>
      </c>
      <c r="J16" s="4">
        <v>0.6364730285359218</v>
      </c>
      <c r="K16" s="4">
        <v>0.1729036391996159</v>
      </c>
      <c r="L16" s="4">
        <v>0.45292018874327927</v>
      </c>
      <c r="M16" s="4">
        <v>0.70331229572461107</v>
      </c>
      <c r="N16" s="4">
        <v>0.30506810240371102</v>
      </c>
      <c r="O16" s="4">
        <v>0.711978036882708</v>
      </c>
    </row>
    <row r="17" spans="1:15" x14ac:dyDescent="0.25">
      <c r="A17" s="21"/>
      <c r="B17" s="5" t="s">
        <v>45</v>
      </c>
      <c r="C17" s="5" t="s">
        <v>46</v>
      </c>
      <c r="D17" s="5" t="s">
        <v>47</v>
      </c>
      <c r="E17" s="7" t="s">
        <v>48</v>
      </c>
      <c r="F17" s="7" t="s">
        <v>48</v>
      </c>
      <c r="G17" s="5" t="s">
        <v>49</v>
      </c>
      <c r="H17" s="5" t="s">
        <v>50</v>
      </c>
      <c r="I17" s="5" t="s">
        <v>51</v>
      </c>
      <c r="J17" s="5" t="s">
        <v>52</v>
      </c>
      <c r="K17" s="5" t="s">
        <v>53</v>
      </c>
      <c r="L17" s="5" t="s">
        <v>54</v>
      </c>
      <c r="M17" s="5" t="s">
        <v>55</v>
      </c>
      <c r="N17" s="5" t="s">
        <v>56</v>
      </c>
      <c r="O17" s="5" t="s">
        <v>57</v>
      </c>
    </row>
    <row r="18" spans="1:15" x14ac:dyDescent="0.25">
      <c r="A18" t="s">
        <v>184</v>
      </c>
      <c r="B18" s="8">
        <f t="shared" ref="B18" si="15">VALUE(RIGHT(B17,LEN(B17)-FIND("/",B17)-1))/B15</f>
        <v>7.2275054864667149E-2</v>
      </c>
      <c r="C18" s="8">
        <f t="shared" ref="C18" si="16">VALUE(RIGHT(C17,LEN(C17)-FIND("/",C17)-1))/C15</f>
        <v>0.28150168122927172</v>
      </c>
      <c r="D18" s="8">
        <f>VALUE(RIGHT(D17,LEN(D17)-FIND("/",D17)-1))/D15</f>
        <v>7.6333558129177415E-2</v>
      </c>
      <c r="E18" s="8" t="e">
        <f t="shared" ref="E18" si="17">VALUE(RIGHT(E17,LEN(E17)-FIND("/",E17)-1))/E15</f>
        <v>#DIV/0!</v>
      </c>
      <c r="F18" s="8" t="e">
        <f t="shared" ref="F18" si="18">VALUE(RIGHT(F17,LEN(F17)-FIND("/",F17)-1))/F15</f>
        <v>#DIV/0!</v>
      </c>
      <c r="G18" s="8">
        <f t="shared" ref="G18" si="19">VALUE(RIGHT(G17,LEN(G17)-FIND("/",G17)-1))/G15</f>
        <v>7.2819436449677213E-2</v>
      </c>
      <c r="H18" s="8">
        <f t="shared" ref="H18" si="20">VALUE(RIGHT(H17,LEN(H17)-FIND("/",H17)-1))/H15</f>
        <v>0.93377233798912174</v>
      </c>
      <c r="I18" s="8">
        <f t="shared" ref="I18" si="21">VALUE(RIGHT(I17,LEN(I17)-FIND("/",I17)-1))/I15</f>
        <v>0.12587204034156982</v>
      </c>
      <c r="J18" s="8">
        <f t="shared" ref="J18" si="22">VALUE(RIGHT(J17,LEN(J17)-FIND("/",J17)-1))/J15</f>
        <v>4.6663521973913942E-2</v>
      </c>
      <c r="K18" s="8">
        <f t="shared" ref="K18" si="23">VALUE(RIGHT(K17,LEN(K17)-FIND("/",K17)-1))/K15</f>
        <v>0.10154033524490345</v>
      </c>
      <c r="L18" s="8">
        <f t="shared" ref="L18" si="24">VALUE(RIGHT(L17,LEN(L17)-FIND("/",L17)-1))/L15</f>
        <v>0.11766284955663044</v>
      </c>
      <c r="M18" s="8">
        <f t="shared" ref="M18" si="25">VALUE(RIGHT(M17,LEN(M17)-FIND("/",M17)-1))/M15</f>
        <v>6.875190477873136E-2</v>
      </c>
      <c r="N18" s="8">
        <f t="shared" ref="N18" si="26">VALUE(RIGHT(N17,LEN(N17)-FIND("/",N17)-1))/N15</f>
        <v>0.10092021934630302</v>
      </c>
      <c r="O18" s="8">
        <f t="shared" ref="O18" si="27">VALUE(RIGHT(O17,LEN(O17)-FIND("/",O17)-1))/O15</f>
        <v>7.9011667693990442E-2</v>
      </c>
    </row>
    <row r="19" spans="1:15" x14ac:dyDescent="0.25">
      <c r="A19" s="21" t="s">
        <v>21</v>
      </c>
      <c r="B19" s="3">
        <v>5744</v>
      </c>
      <c r="C19" s="3">
        <v>5495.5612750794007</v>
      </c>
      <c r="D19" s="6">
        <v>248.43872492060001</v>
      </c>
      <c r="E19" s="3">
        <v>74.234538111100008</v>
      </c>
      <c r="F19" s="6">
        <v>8.0083147811999993</v>
      </c>
      <c r="G19" s="3">
        <v>103.2685766395</v>
      </c>
      <c r="H19" s="3">
        <v>62.92729538879999</v>
      </c>
      <c r="I19" s="3">
        <v>1300.4437782448999</v>
      </c>
      <c r="J19" s="3">
        <v>3409.2961539492999</v>
      </c>
      <c r="K19" s="3">
        <v>1034.2600678058</v>
      </c>
      <c r="L19" s="3">
        <v>1235.89338662313</v>
      </c>
      <c r="M19" s="3">
        <v>3994.842768119066</v>
      </c>
      <c r="N19" s="3">
        <v>717.41963851108801</v>
      </c>
      <c r="O19" s="6">
        <v>0</v>
      </c>
    </row>
    <row r="20" spans="1:15" x14ac:dyDescent="0.25">
      <c r="A20" s="21"/>
      <c r="C20" s="4">
        <v>0.95674813284808502</v>
      </c>
      <c r="D20" s="4">
        <v>4.3251867151915042E-2</v>
      </c>
      <c r="E20" s="4">
        <v>1.2923840200400419E-2</v>
      </c>
      <c r="F20" s="4">
        <v>1.394205219568245E-3</v>
      </c>
      <c r="G20" s="4">
        <v>1.7978512646152509E-2</v>
      </c>
      <c r="H20" s="4">
        <v>1.095530908579387E-2</v>
      </c>
      <c r="I20" s="4">
        <v>0.22640037922090869</v>
      </c>
      <c r="J20" s="4">
        <v>0.59354041677390323</v>
      </c>
      <c r="K20" s="4">
        <v>0.18005920400518799</v>
      </c>
      <c r="L20" s="4">
        <v>0.2151624976711578</v>
      </c>
      <c r="M20" s="4">
        <v>0.69548098330763675</v>
      </c>
      <c r="N20" s="4">
        <v>0.1795864518715159</v>
      </c>
      <c r="O20" s="4">
        <v>0</v>
      </c>
    </row>
    <row r="21" spans="1:15" x14ac:dyDescent="0.25">
      <c r="A21" s="21"/>
      <c r="B21" s="5" t="s">
        <v>58</v>
      </c>
      <c r="C21" s="5" t="s">
        <v>59</v>
      </c>
      <c r="D21" s="7" t="s">
        <v>60</v>
      </c>
      <c r="E21" s="5" t="s">
        <v>61</v>
      </c>
      <c r="F21" s="7" t="s">
        <v>62</v>
      </c>
      <c r="G21" s="5" t="s">
        <v>63</v>
      </c>
      <c r="H21" s="5" t="s">
        <v>64</v>
      </c>
      <c r="I21" s="5" t="s">
        <v>65</v>
      </c>
      <c r="J21" s="5" t="s">
        <v>66</v>
      </c>
      <c r="K21" s="5" t="s">
        <v>67</v>
      </c>
      <c r="L21" s="5" t="s">
        <v>68</v>
      </c>
      <c r="M21" s="5" t="s">
        <v>69</v>
      </c>
      <c r="N21" s="5" t="s">
        <v>70</v>
      </c>
      <c r="O21" s="7" t="s">
        <v>71</v>
      </c>
    </row>
    <row r="22" spans="1:15" x14ac:dyDescent="0.25">
      <c r="A22" t="s">
        <v>184</v>
      </c>
      <c r="B22" s="8">
        <f t="shared" ref="B22" si="28">VALUE(RIGHT(B21,LEN(B21)-FIND("/",B21)-1))/B19</f>
        <v>9.610027855153204E-2</v>
      </c>
      <c r="C22" s="8">
        <f t="shared" ref="C22" si="29">VALUE(RIGHT(C21,LEN(C21)-FIND("/",C21)-1))/C19</f>
        <v>9.8261118923143653E-2</v>
      </c>
      <c r="D22" s="8">
        <f>VALUE(RIGHT(D21,LEN(D21)-FIND("/",D21)-1))/D19</f>
        <v>3.1114311999751552</v>
      </c>
      <c r="E22" s="8">
        <f t="shared" ref="E22" si="30">VALUE(RIGHT(E21,LEN(E21)-FIND("/",E21)-1))/E19</f>
        <v>0.78130748133970651</v>
      </c>
      <c r="F22" s="8">
        <f t="shared" ref="F22" si="31">VALUE(RIGHT(F21,LEN(F21)-FIND("/",F21)-1))/F19</f>
        <v>1.7481830300759209</v>
      </c>
      <c r="G22" s="8">
        <f t="shared" ref="G22" si="32">VALUE(RIGHT(G21,LEN(G21)-FIND("/",G21)-1))/G19</f>
        <v>0.60037624239206511</v>
      </c>
      <c r="H22" s="8">
        <f t="shared" ref="H22" si="33">VALUE(RIGHT(H21,LEN(H21)-FIND("/",H21)-1))/H19</f>
        <v>0.79456775777620925</v>
      </c>
      <c r="I22" s="8">
        <f t="shared" ref="I22" si="34">VALUE(RIGHT(I21,LEN(I21)-FIND("/",I21)-1))/I19</f>
        <v>0.16686611419131608</v>
      </c>
      <c r="J22" s="8">
        <f t="shared" ref="J22" si="35">VALUE(RIGHT(J21,LEN(J21)-FIND("/",J21)-1))/J19</f>
        <v>7.6848706644772238E-2</v>
      </c>
      <c r="K22" s="8">
        <f t="shared" ref="K22" si="36">VALUE(RIGHT(K21,LEN(K21)-FIND("/",K21)-1))/K19</f>
        <v>0.14019684653166581</v>
      </c>
      <c r="L22" s="8">
        <f t="shared" ref="L22" si="37">VALUE(RIGHT(L21,LEN(L21)-FIND("/",L21)-1))/L19</f>
        <v>0.31313380602950885</v>
      </c>
      <c r="M22" s="8">
        <f t="shared" ref="M22" si="38">VALUE(RIGHT(M21,LEN(M21)-FIND("/",M21)-1))/M19</f>
        <v>9.3620705922324535E-2</v>
      </c>
      <c r="N22" s="8">
        <f t="shared" ref="N22" si="39">VALUE(RIGHT(N21,LEN(N21)-FIND("/",N21)-1))/N19</f>
        <v>0.19096215470812292</v>
      </c>
      <c r="O22" s="8" t="e">
        <f t="shared" ref="O22" si="40">VALUE(RIGHT(O21,LEN(O21)-FIND("/",O21)-1))/O19</f>
        <v>#DIV/0!</v>
      </c>
    </row>
    <row r="23" spans="1:15" x14ac:dyDescent="0.25">
      <c r="A23" s="21" t="s">
        <v>22</v>
      </c>
      <c r="B23" s="3">
        <v>202220</v>
      </c>
      <c r="C23" s="3">
        <v>36293.210881424297</v>
      </c>
      <c r="D23" s="3">
        <v>165926.78911857569</v>
      </c>
      <c r="E23" s="3">
        <v>48021.176544944799</v>
      </c>
      <c r="F23" s="3">
        <v>120.14084235990001</v>
      </c>
      <c r="G23" s="3">
        <v>105130.7428260944</v>
      </c>
      <c r="H23" s="3">
        <v>12654.728906411599</v>
      </c>
      <c r="I23" s="3">
        <v>50585.451343612709</v>
      </c>
      <c r="J23" s="3">
        <v>128534.1913621256</v>
      </c>
      <c r="K23" s="3">
        <v>23100.357294261699</v>
      </c>
      <c r="L23" s="3">
        <v>31294.906406362341</v>
      </c>
      <c r="M23" s="3">
        <v>130757.92425120089</v>
      </c>
      <c r="N23" s="3">
        <v>28951.411584329759</v>
      </c>
      <c r="O23" s="3">
        <v>42883.082990841482</v>
      </c>
    </row>
    <row r="24" spans="1:15" x14ac:dyDescent="0.25">
      <c r="A24" s="21"/>
      <c r="C24" s="4">
        <v>0.17947389418170459</v>
      </c>
      <c r="D24" s="4">
        <v>0.82052610581829544</v>
      </c>
      <c r="E24" s="4">
        <v>0.23746996610100291</v>
      </c>
      <c r="F24" s="4">
        <v>5.9410959529176152E-4</v>
      </c>
      <c r="G24" s="4">
        <v>0.51988301268961723</v>
      </c>
      <c r="H24" s="4">
        <v>6.2579017438490744E-2</v>
      </c>
      <c r="I24" s="4">
        <v>0.25015058522209832</v>
      </c>
      <c r="J24" s="4">
        <v>0.63561562339098809</v>
      </c>
      <c r="K24" s="4">
        <v>0.11423379138691379</v>
      </c>
      <c r="L24" s="4">
        <v>0.15475673230324569</v>
      </c>
      <c r="M24" s="4">
        <v>0.64661222555237297</v>
      </c>
      <c r="N24" s="4">
        <v>0.2214122910724004</v>
      </c>
      <c r="O24" s="4">
        <v>0.2120615319495672</v>
      </c>
    </row>
    <row r="25" spans="1:15" x14ac:dyDescent="0.25">
      <c r="A25" s="21"/>
      <c r="B25" s="5" t="s">
        <v>72</v>
      </c>
      <c r="C25" s="5" t="s">
        <v>73</v>
      </c>
      <c r="D25" s="5" t="s">
        <v>74</v>
      </c>
      <c r="E25" s="5" t="s">
        <v>75</v>
      </c>
      <c r="F25" s="5" t="s">
        <v>76</v>
      </c>
      <c r="G25" s="5" t="s">
        <v>77</v>
      </c>
      <c r="H25" s="5" t="s">
        <v>78</v>
      </c>
      <c r="I25" s="5" t="s">
        <v>79</v>
      </c>
      <c r="J25" s="5" t="s">
        <v>80</v>
      </c>
      <c r="K25" s="5" t="s">
        <v>81</v>
      </c>
      <c r="L25" s="5" t="s">
        <v>82</v>
      </c>
      <c r="M25" s="5" t="s">
        <v>83</v>
      </c>
      <c r="N25" s="5" t="s">
        <v>84</v>
      </c>
      <c r="O25" s="5" t="s">
        <v>85</v>
      </c>
    </row>
    <row r="26" spans="1:15" x14ac:dyDescent="0.25">
      <c r="A26" t="s">
        <v>184</v>
      </c>
      <c r="B26" s="8">
        <f t="shared" ref="B26" si="41">VALUE(RIGHT(B25,LEN(B25)-FIND("/",B25)-1))/B23</f>
        <v>2.4102462664424885E-2</v>
      </c>
      <c r="C26" s="8">
        <f t="shared" ref="C26" si="42">VALUE(RIGHT(C25,LEN(C25)-FIND("/",C25)-1))/C23</f>
        <v>4.8080617769014518E-2</v>
      </c>
      <c r="D26" s="8">
        <f>VALUE(RIGHT(D25,LEN(D25)-FIND("/",D25)-1))/D23</f>
        <v>3.1200507329171411E-2</v>
      </c>
      <c r="E26" s="8">
        <f t="shared" ref="E26" si="43">VALUE(RIGHT(E25,LEN(E25)-FIND("/",E25)-1))/E23</f>
        <v>5.4954921763111363E-2</v>
      </c>
      <c r="F26" s="8">
        <f t="shared" ref="F26" si="44">VALUE(RIGHT(F25,LEN(F25)-FIND("/",F25)-1))/F23</f>
        <v>0.81570927983363251</v>
      </c>
      <c r="G26" s="8">
        <f t="shared" ref="G26" si="45">VALUE(RIGHT(G25,LEN(G25)-FIND("/",G25)-1))/G23</f>
        <v>3.7315440703100181E-2</v>
      </c>
      <c r="H26" s="8">
        <f t="shared" ref="H26" si="46">VALUE(RIGHT(H25,LEN(H25)-FIND("/",H25)-1))/H23</f>
        <v>0.10707459717398454</v>
      </c>
      <c r="I26" s="8">
        <f t="shared" ref="I26" si="47">VALUE(RIGHT(I25,LEN(I25)-FIND("/",I25)-1))/I23</f>
        <v>3.4436778831270776E-2</v>
      </c>
      <c r="J26" s="8">
        <f t="shared" ref="J26" si="48">VALUE(RIGHT(J25,LEN(J25)-FIND("/",J25)-1))/J23</f>
        <v>1.5622302351774746E-2</v>
      </c>
      <c r="K26" s="8">
        <f t="shared" ref="K26" si="49">VALUE(RIGHT(K25,LEN(K25)-FIND("/",K25)-1))/K23</f>
        <v>4.3246084347282325E-2</v>
      </c>
      <c r="L26" s="8">
        <f t="shared" ref="L26" si="50">VALUE(RIGHT(L25,LEN(L25)-FIND("/",L25)-1))/L23</f>
        <v>7.2375995332566945E-2</v>
      </c>
      <c r="M26" s="8">
        <f t="shared" ref="M26" si="51">VALUE(RIGHT(M25,LEN(M25)-FIND("/",M25)-1))/M23</f>
        <v>2.3738523059121538E-2</v>
      </c>
      <c r="N26" s="8">
        <f t="shared" ref="N26" si="52">VALUE(RIGHT(N25,LEN(N25)-FIND("/",N25)-1))/N23</f>
        <v>4.2934003282685748E-2</v>
      </c>
      <c r="O26" s="8">
        <f t="shared" ref="O26" si="53">VALUE(RIGHT(O25,LEN(O25)-FIND("/",O25)-1))/O23</f>
        <v>5.8601197132601222E-2</v>
      </c>
    </row>
    <row r="27" spans="1:15" x14ac:dyDescent="0.25">
      <c r="A27" s="21" t="s">
        <v>23</v>
      </c>
      <c r="B27" s="3">
        <v>86331</v>
      </c>
      <c r="C27" s="3">
        <v>65095.587238759392</v>
      </c>
      <c r="D27" s="3">
        <v>21235.412761240601</v>
      </c>
      <c r="E27" s="3">
        <v>946.74863569440004</v>
      </c>
      <c r="F27" s="3">
        <v>389.82041183460001</v>
      </c>
      <c r="G27" s="3">
        <v>15341.122593211499</v>
      </c>
      <c r="H27" s="3">
        <v>4557.7211192115001</v>
      </c>
      <c r="I27" s="3">
        <v>15471.959258425901</v>
      </c>
      <c r="J27" s="3">
        <v>55740.968680258287</v>
      </c>
      <c r="K27" s="3">
        <v>15118.072061315799</v>
      </c>
      <c r="L27" s="3">
        <v>7951.669834983807</v>
      </c>
      <c r="M27" s="3">
        <v>63037.975137958427</v>
      </c>
      <c r="N27" s="3">
        <v>4387.1780148959751</v>
      </c>
      <c r="O27" s="3">
        <v>1266.402865033949</v>
      </c>
    </row>
    <row r="28" spans="1:15" x14ac:dyDescent="0.25">
      <c r="A28" s="21"/>
      <c r="C28" s="4">
        <v>0.75402331999813965</v>
      </c>
      <c r="D28" s="4">
        <v>0.24597668000186029</v>
      </c>
      <c r="E28" s="4">
        <v>1.0966496805254199E-2</v>
      </c>
      <c r="F28" s="4">
        <v>4.5154163838551616E-3</v>
      </c>
      <c r="G28" s="4">
        <v>0.17770120342879731</v>
      </c>
      <c r="H28" s="4">
        <v>5.2793563369027352E-2</v>
      </c>
      <c r="I28" s="4">
        <v>0.17921672699755481</v>
      </c>
      <c r="J28" s="4">
        <v>0.64566573629702306</v>
      </c>
      <c r="K28" s="4">
        <v>0.1751175367054221</v>
      </c>
      <c r="L28" s="4">
        <v>9.2106773175149217E-2</v>
      </c>
      <c r="M28" s="4">
        <v>0.73018933103935346</v>
      </c>
      <c r="N28" s="4">
        <v>6.9595795316944237E-2</v>
      </c>
      <c r="O28" s="4">
        <v>1.466915551810994E-2</v>
      </c>
    </row>
    <row r="29" spans="1:15" x14ac:dyDescent="0.25">
      <c r="A29" s="21"/>
      <c r="B29" s="5" t="s">
        <v>86</v>
      </c>
      <c r="C29" s="5" t="s">
        <v>87</v>
      </c>
      <c r="D29" s="5" t="s">
        <v>88</v>
      </c>
      <c r="E29" s="5" t="s">
        <v>89</v>
      </c>
      <c r="F29" s="5" t="s">
        <v>90</v>
      </c>
      <c r="G29" s="5" t="s">
        <v>91</v>
      </c>
      <c r="H29" s="5" t="s">
        <v>92</v>
      </c>
      <c r="I29" s="5" t="s">
        <v>93</v>
      </c>
      <c r="J29" s="5" t="s">
        <v>94</v>
      </c>
      <c r="K29" s="5" t="s">
        <v>95</v>
      </c>
      <c r="L29" s="5" t="s">
        <v>96</v>
      </c>
      <c r="M29" s="5" t="s">
        <v>97</v>
      </c>
      <c r="N29" s="5" t="s">
        <v>98</v>
      </c>
      <c r="O29" s="5" t="s">
        <v>53</v>
      </c>
    </row>
    <row r="30" spans="1:15" x14ac:dyDescent="0.25">
      <c r="A30" t="s">
        <v>184</v>
      </c>
      <c r="B30" s="8">
        <f t="shared" ref="B30" si="54">VALUE(RIGHT(B29,LEN(B29)-FIND("/",B29)-1))/B27</f>
        <v>2.7301896190244524E-2</v>
      </c>
      <c r="C30" s="8">
        <f t="shared" ref="C30" si="55">VALUE(RIGHT(C29,LEN(C29)-FIND("/",C29)-1))/C27</f>
        <v>2.7451937616686552E-2</v>
      </c>
      <c r="D30" s="8">
        <f>VALUE(RIGHT(D29,LEN(D29)-FIND("/",D29)-1))/D27</f>
        <v>0.13929562063418022</v>
      </c>
      <c r="E30" s="8">
        <f t="shared" ref="E30" si="56">VALUE(RIGHT(E29,LEN(E29)-FIND("/",E29)-1))/E27</f>
        <v>0.32638019042230948</v>
      </c>
      <c r="F30" s="8">
        <f t="shared" ref="F30" si="57">VALUE(RIGHT(F29,LEN(F29)-FIND("/",F29)-1))/F27</f>
        <v>0.44892467066155617</v>
      </c>
      <c r="G30" s="8">
        <f t="shared" ref="G30" si="58">VALUE(RIGHT(G29,LEN(G29)-FIND("/",G29)-1))/G27</f>
        <v>0.10201339507530681</v>
      </c>
      <c r="H30" s="8">
        <f t="shared" ref="H30" si="59">VALUE(RIGHT(H29,LEN(H29)-FIND("/",H29)-1))/H27</f>
        <v>0.15051381645717721</v>
      </c>
      <c r="I30" s="8">
        <f t="shared" ref="I30" si="60">VALUE(RIGHT(I29,LEN(I29)-FIND("/",I29)-1))/I27</f>
        <v>5.6747822647079976E-2</v>
      </c>
      <c r="J30" s="8">
        <f t="shared" ref="J30" si="61">VALUE(RIGHT(J29,LEN(J29)-FIND("/",J29)-1))/J27</f>
        <v>1.9949420082357408E-2</v>
      </c>
      <c r="K30" s="8">
        <f t="shared" ref="K30" si="62">VALUE(RIGHT(K29,LEN(K29)-FIND("/",K29)-1))/K27</f>
        <v>4.5177718245414632E-2</v>
      </c>
      <c r="L30" s="8">
        <f t="shared" ref="L30" si="63">VALUE(RIGHT(L29,LEN(L29)-FIND("/",L29)-1))/L27</f>
        <v>0.11242921531610858</v>
      </c>
      <c r="M30" s="8">
        <f t="shared" ref="M30" si="64">VALUE(RIGHT(M29,LEN(M29)-FIND("/",M29)-1))/M27</f>
        <v>2.6634738763824717E-2</v>
      </c>
      <c r="N30" s="8">
        <f t="shared" ref="N30" si="65">VALUE(RIGHT(N29,LEN(N29)-FIND("/",N29)-1))/N27</f>
        <v>0.12741675813062592</v>
      </c>
      <c r="O30" s="8">
        <f t="shared" ref="O30" si="66">VALUE(RIGHT(O29,LEN(O29)-FIND("/",O29)-1))/O27</f>
        <v>0.37902630612505167</v>
      </c>
    </row>
    <row r="31" spans="1:15" x14ac:dyDescent="0.25">
      <c r="A31" s="21" t="s">
        <v>24</v>
      </c>
      <c r="B31" s="3">
        <v>14643</v>
      </c>
      <c r="C31" s="3">
        <v>13499.246941949799</v>
      </c>
      <c r="D31" s="6">
        <v>1143.7530580502</v>
      </c>
      <c r="E31" s="3">
        <v>340.29770019460011</v>
      </c>
      <c r="F31" s="6">
        <v>0</v>
      </c>
      <c r="G31" s="3">
        <v>189.82859260890001</v>
      </c>
      <c r="H31" s="3">
        <v>613.62676549030004</v>
      </c>
      <c r="I31" s="3">
        <v>3781.6488746935001</v>
      </c>
      <c r="J31" s="3">
        <v>8653.3758229234991</v>
      </c>
      <c r="K31" s="3">
        <v>2207.9753023829999</v>
      </c>
      <c r="L31" s="3">
        <v>1326.6018079945829</v>
      </c>
      <c r="M31" s="3">
        <v>9754.8854980194646</v>
      </c>
      <c r="N31" s="3">
        <v>821.68054891945326</v>
      </c>
      <c r="O31" s="6">
        <v>0</v>
      </c>
    </row>
    <row r="32" spans="1:15" x14ac:dyDescent="0.25">
      <c r="A32" s="21"/>
      <c r="C32" s="4">
        <v>0.9218907971009902</v>
      </c>
      <c r="D32" s="4">
        <v>7.8109202899009772E-2</v>
      </c>
      <c r="E32" s="4">
        <v>2.3239616212155981E-2</v>
      </c>
      <c r="F32" s="4">
        <v>0</v>
      </c>
      <c r="G32" s="4">
        <v>1.296377740960869E-2</v>
      </c>
      <c r="H32" s="4">
        <v>4.190580929388104E-2</v>
      </c>
      <c r="I32" s="4">
        <v>0.25825642796513693</v>
      </c>
      <c r="J32" s="4">
        <v>0.59095648589247418</v>
      </c>
      <c r="K32" s="4">
        <v>0.15078708614238889</v>
      </c>
      <c r="L32" s="4">
        <v>9.0596312777066368E-2</v>
      </c>
      <c r="M32" s="4">
        <v>0.66618080297886118</v>
      </c>
      <c r="N32" s="4">
        <v>8.4232721038732777E-2</v>
      </c>
      <c r="O32" s="4">
        <v>0</v>
      </c>
    </row>
    <row r="33" spans="1:15" x14ac:dyDescent="0.25">
      <c r="A33" s="21"/>
      <c r="B33" s="5" t="s">
        <v>99</v>
      </c>
      <c r="C33" s="5" t="s">
        <v>100</v>
      </c>
      <c r="D33" s="7" t="s">
        <v>101</v>
      </c>
      <c r="E33" s="5" t="s">
        <v>102</v>
      </c>
      <c r="F33" s="7" t="s">
        <v>103</v>
      </c>
      <c r="G33" s="5" t="s">
        <v>104</v>
      </c>
      <c r="H33" s="5" t="s">
        <v>105</v>
      </c>
      <c r="I33" s="5" t="s">
        <v>106</v>
      </c>
      <c r="J33" s="5" t="s">
        <v>107</v>
      </c>
      <c r="K33" s="5" t="s">
        <v>108</v>
      </c>
      <c r="L33" s="5" t="s">
        <v>109</v>
      </c>
      <c r="M33" s="5" t="s">
        <v>110</v>
      </c>
      <c r="N33" s="5" t="s">
        <v>111</v>
      </c>
      <c r="O33" s="7" t="s">
        <v>112</v>
      </c>
    </row>
    <row r="34" spans="1:15" x14ac:dyDescent="0.25">
      <c r="A34" t="s">
        <v>184</v>
      </c>
      <c r="B34" s="8">
        <f t="shared" ref="B34" si="67">VALUE(RIGHT(B33,LEN(B33)-FIND("/",B33)-1))/B31</f>
        <v>7.4984634296250768E-2</v>
      </c>
      <c r="C34" s="8">
        <f t="shared" ref="C34" si="68">VALUE(RIGHT(C33,LEN(C33)-FIND("/",C33)-1))/C31</f>
        <v>7.8671055101582371E-2</v>
      </c>
      <c r="D34" s="8">
        <f>VALUE(RIGHT(D33,LEN(D33)-FIND("/",D33)-1))/D31</f>
        <v>1.3350783976072036</v>
      </c>
      <c r="E34" s="8">
        <f t="shared" ref="E34" si="69">VALUE(RIGHT(E33,LEN(E33)-FIND("/",E33)-1))/E31</f>
        <v>0.6582471755521857</v>
      </c>
      <c r="F34" s="8" t="e">
        <f t="shared" ref="F34" si="70">VALUE(RIGHT(F33,LEN(F33)-FIND("/",F33)-1))/F31</f>
        <v>#DIV/0!</v>
      </c>
      <c r="G34" s="8">
        <f t="shared" ref="G34" si="71">VALUE(RIGHT(G33,LEN(G33)-FIND("/",G33)-1))/G31</f>
        <v>0.67429251958747749</v>
      </c>
      <c r="H34" s="8">
        <f t="shared" ref="H34" si="72">VALUE(RIGHT(H33,LEN(H33)-FIND("/",H33)-1))/H31</f>
        <v>0.4595627437709246</v>
      </c>
      <c r="I34" s="8">
        <f t="shared" ref="I34" si="73">VALUE(RIGHT(I33,LEN(I33)-FIND("/",I33)-1))/I31</f>
        <v>0.1192601468153368</v>
      </c>
      <c r="J34" s="8">
        <f t="shared" ref="J34" si="74">VALUE(RIGHT(J33,LEN(J33)-FIND("/",J33)-1))/J31</f>
        <v>6.26345152563694E-2</v>
      </c>
      <c r="K34" s="8">
        <f t="shared" ref="K34" si="75">VALUE(RIGHT(K33,LEN(K33)-FIND("/",K33)-1))/K31</f>
        <v>0.13632398862212813</v>
      </c>
      <c r="L34" s="8">
        <f t="shared" ref="L34" si="76">VALUE(RIGHT(L33,LEN(L33)-FIND("/",L33)-1))/L31</f>
        <v>0.30981414130688284</v>
      </c>
      <c r="M34" s="8">
        <f t="shared" ref="M34" si="77">VALUE(RIGHT(M33,LEN(M33)-FIND("/",M33)-1))/M31</f>
        <v>8.1702650447492697E-2</v>
      </c>
      <c r="N34" s="8">
        <f t="shared" ref="N34" si="78">VALUE(RIGHT(N33,LEN(N33)-FIND("/",N33)-1))/N31</f>
        <v>0.23731850566066551</v>
      </c>
      <c r="O34" s="8" t="e">
        <f t="shared" ref="O34" si="79">VALUE(RIGHT(O33,LEN(O33)-FIND("/",O33)-1))/O31</f>
        <v>#DIV/0!</v>
      </c>
    </row>
    <row r="35" spans="1:15" x14ac:dyDescent="0.25">
      <c r="A35" s="21" t="s">
        <v>25</v>
      </c>
      <c r="B35" s="3">
        <v>114766</v>
      </c>
      <c r="C35" s="3">
        <v>89297.865549849696</v>
      </c>
      <c r="D35" s="3">
        <v>25468.134450150301</v>
      </c>
      <c r="E35" s="3">
        <v>1317.0085969684999</v>
      </c>
      <c r="F35" s="3">
        <v>279.75269258909998</v>
      </c>
      <c r="G35" s="3">
        <v>16171.6897486937</v>
      </c>
      <c r="H35" s="3">
        <v>7699.6834123438002</v>
      </c>
      <c r="I35" s="3">
        <v>29800.990490373501</v>
      </c>
      <c r="J35" s="3">
        <v>70555.054308942694</v>
      </c>
      <c r="K35" s="3">
        <v>14409.9552006838</v>
      </c>
      <c r="L35" s="3">
        <v>8592.3858617163405</v>
      </c>
      <c r="M35" s="3">
        <v>75327.530219726512</v>
      </c>
      <c r="N35" s="3">
        <v>5490.9587535275441</v>
      </c>
      <c r="O35" s="3">
        <v>2391.393358366046</v>
      </c>
    </row>
    <row r="36" spans="1:15" x14ac:dyDescent="0.25">
      <c r="A36" s="21"/>
      <c r="C36" s="4">
        <v>0.77808641540046442</v>
      </c>
      <c r="D36" s="4">
        <v>0.22191358459953561</v>
      </c>
      <c r="E36" s="4">
        <v>1.1475599018598711E-2</v>
      </c>
      <c r="F36" s="4">
        <v>2.4375920794407748E-3</v>
      </c>
      <c r="G36" s="4">
        <v>0.1409101105614354</v>
      </c>
      <c r="H36" s="4">
        <v>6.7090282943936361E-2</v>
      </c>
      <c r="I36" s="4">
        <v>0.25966741448141001</v>
      </c>
      <c r="J36" s="4">
        <v>0.61477314107786885</v>
      </c>
      <c r="K36" s="4">
        <v>0.12555944444072109</v>
      </c>
      <c r="L36" s="4">
        <v>7.4868740408451456E-2</v>
      </c>
      <c r="M36" s="4">
        <v>0.65635754683204528</v>
      </c>
      <c r="N36" s="4">
        <v>7.2894448251664454E-2</v>
      </c>
      <c r="O36" s="4">
        <v>2.0837123872628181E-2</v>
      </c>
    </row>
    <row r="37" spans="1:15" x14ac:dyDescent="0.25">
      <c r="A37" s="21"/>
      <c r="B37" s="5" t="s">
        <v>113</v>
      </c>
      <c r="C37" s="5" t="s">
        <v>114</v>
      </c>
      <c r="D37" s="5" t="s">
        <v>115</v>
      </c>
      <c r="E37" s="5" t="s">
        <v>116</v>
      </c>
      <c r="F37" s="5" t="s">
        <v>50</v>
      </c>
      <c r="G37" s="5" t="s">
        <v>117</v>
      </c>
      <c r="H37" s="5" t="s">
        <v>118</v>
      </c>
      <c r="I37" s="5" t="s">
        <v>119</v>
      </c>
      <c r="J37" s="5" t="s">
        <v>120</v>
      </c>
      <c r="K37" s="5" t="s">
        <v>121</v>
      </c>
      <c r="L37" s="5" t="s">
        <v>122</v>
      </c>
      <c r="M37" s="5" t="s">
        <v>123</v>
      </c>
      <c r="N37" s="5" t="s">
        <v>124</v>
      </c>
      <c r="O37" s="5" t="s">
        <v>125</v>
      </c>
    </row>
    <row r="38" spans="1:15" x14ac:dyDescent="0.25">
      <c r="A38" t="s">
        <v>184</v>
      </c>
      <c r="B38" s="8">
        <f t="shared" ref="B38" si="80">VALUE(RIGHT(B37,LEN(B37)-FIND("/",B37)-1))/B35</f>
        <v>2.5425648711290799E-2</v>
      </c>
      <c r="C38" s="8">
        <f t="shared" ref="C38" si="81">VALUE(RIGHT(C37,LEN(C37)-FIND("/",C37)-1))/C35</f>
        <v>2.6965930094440572E-2</v>
      </c>
      <c r="D38" s="8">
        <f>VALUE(RIGHT(D37,LEN(D37)-FIND("/",D37)-1))/D35</f>
        <v>0.14857782408077669</v>
      </c>
      <c r="E38" s="8">
        <f t="shared" ref="E38" si="82">VALUE(RIGHT(E37,LEN(E37)-FIND("/",E37)-1))/E35</f>
        <v>0.40166784121049481</v>
      </c>
      <c r="F38" s="8">
        <f t="shared" ref="F38" si="83">VALUE(RIGHT(F37,LEN(F37)-FIND("/",F37)-1))/F35</f>
        <v>0.636276270847001</v>
      </c>
      <c r="G38" s="8">
        <f t="shared" ref="G38" si="84">VALUE(RIGHT(G37,LEN(G37)-FIND("/",G37)-1))/G35</f>
        <v>0.10332871987820434</v>
      </c>
      <c r="H38" s="8">
        <f t="shared" ref="H38" si="85">VALUE(RIGHT(H37,LEN(H37)-FIND("/",H37)-1))/H35</f>
        <v>0.11948543215752166</v>
      </c>
      <c r="I38" s="8">
        <f t="shared" ref="I38" si="86">VALUE(RIGHT(I37,LEN(I37)-FIND("/",I37)-1))/I35</f>
        <v>4.0267117980109804E-2</v>
      </c>
      <c r="J38" s="8">
        <f t="shared" ref="J38" si="87">VALUE(RIGHT(J37,LEN(J37)-FIND("/",J37)-1))/J35</f>
        <v>1.947415409792759E-2</v>
      </c>
      <c r="K38" s="8">
        <f t="shared" ref="K38" si="88">VALUE(RIGHT(K37,LEN(K37)-FIND("/",K37)-1))/K35</f>
        <v>4.6495633794073579E-2</v>
      </c>
      <c r="L38" s="8">
        <f t="shared" ref="L38" si="89">VALUE(RIGHT(L37,LEN(L37)-FIND("/",L37)-1))/L35</f>
        <v>0.14536125589575311</v>
      </c>
      <c r="M38" s="8">
        <f t="shared" ref="M38" si="90">VALUE(RIGHT(M37,LEN(M37)-FIND("/",M37)-1))/M35</f>
        <v>2.6072804913039278E-2</v>
      </c>
      <c r="N38" s="8">
        <f t="shared" ref="N38" si="91">VALUE(RIGHT(N37,LEN(N37)-FIND("/",N37)-1))/N35</f>
        <v>0.11345923871669361</v>
      </c>
      <c r="O38" s="8">
        <f t="shared" ref="O38" si="92">VALUE(RIGHT(O37,LEN(O37)-FIND("/",O37)-1))/O35</f>
        <v>0.28393488575377518</v>
      </c>
    </row>
    <row r="39" spans="1:15" x14ac:dyDescent="0.25">
      <c r="A39" s="21" t="s">
        <v>26</v>
      </c>
      <c r="B39" s="3">
        <v>14372</v>
      </c>
      <c r="C39" s="3">
        <v>13481.3062864446</v>
      </c>
      <c r="D39" s="6">
        <v>890.69371355540011</v>
      </c>
      <c r="E39" s="3">
        <v>145.52896221360001</v>
      </c>
      <c r="F39" s="6">
        <v>32.102477520699999</v>
      </c>
      <c r="G39" s="3">
        <v>410.95179800189999</v>
      </c>
      <c r="H39" s="3">
        <v>302.11047566230002</v>
      </c>
      <c r="I39" s="3">
        <v>2355.525879531901</v>
      </c>
      <c r="J39" s="3">
        <v>9319.3737332514011</v>
      </c>
      <c r="K39" s="3">
        <v>2697.1003872166998</v>
      </c>
      <c r="L39" s="3">
        <v>1538.495878707708</v>
      </c>
      <c r="M39" s="3">
        <v>10796.975140208029</v>
      </c>
      <c r="N39" s="3">
        <v>621.68619882867461</v>
      </c>
      <c r="O39" s="6">
        <v>73.324306684781007</v>
      </c>
    </row>
    <row r="40" spans="1:15" x14ac:dyDescent="0.25">
      <c r="A40" s="21"/>
      <c r="C40" s="4">
        <v>0.93802576443394092</v>
      </c>
      <c r="D40" s="4">
        <v>6.1974235566059008E-2</v>
      </c>
      <c r="E40" s="4">
        <v>1.0125867117561929E-2</v>
      </c>
      <c r="F40" s="4">
        <v>2.233681987246034E-3</v>
      </c>
      <c r="G40" s="4">
        <v>2.85939185918383E-2</v>
      </c>
      <c r="H40" s="4">
        <v>2.102076785849569E-2</v>
      </c>
      <c r="I40" s="4">
        <v>0.16389687444558171</v>
      </c>
      <c r="J40" s="4">
        <v>0.64843958622678821</v>
      </c>
      <c r="K40" s="4">
        <v>0.18766353932763011</v>
      </c>
      <c r="L40" s="4">
        <v>0.10704814073947309</v>
      </c>
      <c r="M40" s="4">
        <v>0.75125070555302165</v>
      </c>
      <c r="N40" s="4">
        <v>5.7579663818388332E-2</v>
      </c>
      <c r="O40" s="4">
        <v>5.1018860760354166E-3</v>
      </c>
    </row>
    <row r="41" spans="1:15" x14ac:dyDescent="0.25">
      <c r="A41" s="21"/>
      <c r="B41" s="5" t="s">
        <v>126</v>
      </c>
      <c r="C41" s="5" t="s">
        <v>127</v>
      </c>
      <c r="D41" s="7" t="s">
        <v>128</v>
      </c>
      <c r="E41" s="5" t="s">
        <v>129</v>
      </c>
      <c r="F41" s="7" t="s">
        <v>130</v>
      </c>
      <c r="G41" s="5" t="s">
        <v>131</v>
      </c>
      <c r="H41" s="5" t="s">
        <v>132</v>
      </c>
      <c r="I41" s="5" t="s">
        <v>133</v>
      </c>
      <c r="J41" s="5" t="s">
        <v>134</v>
      </c>
      <c r="K41" s="5" t="s">
        <v>135</v>
      </c>
      <c r="L41" s="5" t="s">
        <v>136</v>
      </c>
      <c r="M41" s="5" t="s">
        <v>137</v>
      </c>
      <c r="N41" s="5" t="s">
        <v>138</v>
      </c>
      <c r="O41" s="7" t="s">
        <v>139</v>
      </c>
    </row>
    <row r="42" spans="1:15" x14ac:dyDescent="0.25">
      <c r="A42" t="s">
        <v>184</v>
      </c>
      <c r="B42" s="8">
        <f t="shared" ref="B42" si="93">VALUE(RIGHT(B41,LEN(B41)-FIND("/",B41)-1))/B39</f>
        <v>5.1976064569997218E-2</v>
      </c>
      <c r="C42" s="8">
        <f t="shared" ref="C42" si="94">VALUE(RIGHT(C41,LEN(C41)-FIND("/",C41)-1))/C39</f>
        <v>5.451993926872202E-2</v>
      </c>
      <c r="D42" s="8">
        <f>VALUE(RIGHT(D41,LEN(D41)-FIND("/",D41)-1))/D39</f>
        <v>1.1766109764227224</v>
      </c>
      <c r="E42" s="8">
        <f t="shared" ref="E42" si="95">VALUE(RIGHT(E41,LEN(E41)-FIND("/",E41)-1))/E39</f>
        <v>0.69401992884246189</v>
      </c>
      <c r="F42" s="8">
        <f t="shared" ref="F42" si="96">VALUE(RIGHT(F41,LEN(F41)-FIND("/",F41)-1))/F39</f>
        <v>0.9968078002504972</v>
      </c>
      <c r="G42" s="8">
        <f t="shared" ref="G42" si="97">VALUE(RIGHT(G41,LEN(G41)-FIND("/",G41)-1))/G39</f>
        <v>0.35770618528677262</v>
      </c>
      <c r="H42" s="8">
        <f t="shared" ref="H42" si="98">VALUE(RIGHT(H41,LEN(H41)-FIND("/",H41)-1))/H39</f>
        <v>0.49981716015961075</v>
      </c>
      <c r="I42" s="8">
        <f t="shared" ref="I42" si="99">VALUE(RIGHT(I41,LEN(I41)-FIND("/",I41)-1))/I39</f>
        <v>0.12523742683677222</v>
      </c>
      <c r="J42" s="8">
        <f t="shared" ref="J42" si="100">VALUE(RIGHT(J41,LEN(J41)-FIND("/",J41)-1))/J39</f>
        <v>4.3672462511920668E-2</v>
      </c>
      <c r="K42" s="8">
        <f t="shared" ref="K42" si="101">VALUE(RIGHT(K41,LEN(K41)-FIND("/",K41)-1))/K39</f>
        <v>0.10418596257367373</v>
      </c>
      <c r="L42" s="8">
        <f t="shared" ref="L42" si="102">VALUE(RIGHT(L41,LEN(L41)-FIND("/",L41)-1))/L39</f>
        <v>0.22359500910002439</v>
      </c>
      <c r="M42" s="8">
        <f t="shared" ref="M42" si="103">VALUE(RIGHT(M41,LEN(M41)-FIND("/",M41)-1))/M39</f>
        <v>4.797640017443066E-2</v>
      </c>
      <c r="N42" s="8">
        <f t="shared" ref="N42" si="104">VALUE(RIGHT(N41,LEN(N41)-FIND("/",N41)-1))/N39</f>
        <v>0.29114366756254839</v>
      </c>
      <c r="O42" s="8">
        <f t="shared" ref="O42" si="105">VALUE(RIGHT(O41,LEN(O41)-FIND("/",O41)-1))/O39</f>
        <v>1.1455955575701995</v>
      </c>
    </row>
    <row r="43" spans="1:15" x14ac:dyDescent="0.25">
      <c r="A43" s="21" t="s">
        <v>27</v>
      </c>
      <c r="B43" s="3">
        <v>49264</v>
      </c>
      <c r="C43" s="3">
        <v>1112.9339578358999</v>
      </c>
      <c r="D43" s="3">
        <v>48151.066042164101</v>
      </c>
      <c r="E43" s="3">
        <v>46765.075939303701</v>
      </c>
      <c r="F43" s="6">
        <v>30.185840670400001</v>
      </c>
      <c r="G43" s="3">
        <v>981.5768404823001</v>
      </c>
      <c r="H43" s="3">
        <v>374.22742189540003</v>
      </c>
      <c r="I43" s="3">
        <v>10661.7048551964</v>
      </c>
      <c r="J43" s="3">
        <v>29743.3172447055</v>
      </c>
      <c r="K43" s="3">
        <v>8858.9779000980998</v>
      </c>
      <c r="L43" s="3">
        <v>17659.263551437671</v>
      </c>
      <c r="M43" s="3">
        <v>34011.397611469183</v>
      </c>
      <c r="N43" s="3">
        <v>6554.7155194109328</v>
      </c>
      <c r="O43" s="3">
        <v>367.26885087047901</v>
      </c>
    </row>
    <row r="44" spans="1:15" x14ac:dyDescent="0.25">
      <c r="A44" s="21"/>
      <c r="C44" s="4">
        <v>2.25912219437297E-2</v>
      </c>
      <c r="D44" s="4">
        <v>0.97740877805627024</v>
      </c>
      <c r="E44" s="4">
        <v>0.94927484449707089</v>
      </c>
      <c r="F44" s="4">
        <v>6.1273629162065602E-4</v>
      </c>
      <c r="G44" s="4">
        <v>1.9924830311836231E-2</v>
      </c>
      <c r="H44" s="4">
        <v>7.5963669595526138E-3</v>
      </c>
      <c r="I44" s="4">
        <v>0.21641979650853371</v>
      </c>
      <c r="J44" s="4">
        <v>0.60375359785452876</v>
      </c>
      <c r="K44" s="4">
        <v>0.1798266056369377</v>
      </c>
      <c r="L44" s="4">
        <v>0.3584618291538989</v>
      </c>
      <c r="M44" s="4">
        <v>0.690390500395201</v>
      </c>
      <c r="N44" s="4">
        <v>0.19272114584319749</v>
      </c>
      <c r="O44" s="4">
        <v>7.4551163297840008E-3</v>
      </c>
    </row>
    <row r="45" spans="1:15" x14ac:dyDescent="0.25">
      <c r="A45" s="21"/>
      <c r="B45" s="5" t="s">
        <v>140</v>
      </c>
      <c r="C45" s="5" t="s">
        <v>89</v>
      </c>
      <c r="D45" s="5" t="s">
        <v>141</v>
      </c>
      <c r="E45" s="5" t="s">
        <v>142</v>
      </c>
      <c r="F45" s="7" t="s">
        <v>143</v>
      </c>
      <c r="G45" s="5" t="s">
        <v>144</v>
      </c>
      <c r="H45" s="5" t="s">
        <v>145</v>
      </c>
      <c r="I45" s="5" t="s">
        <v>146</v>
      </c>
      <c r="J45" s="5" t="s">
        <v>147</v>
      </c>
      <c r="K45" s="5" t="s">
        <v>148</v>
      </c>
      <c r="L45" s="5" t="s">
        <v>149</v>
      </c>
      <c r="M45" s="5" t="s">
        <v>150</v>
      </c>
      <c r="N45" s="5" t="s">
        <v>151</v>
      </c>
      <c r="O45" s="5" t="s">
        <v>152</v>
      </c>
    </row>
    <row r="46" spans="1:15" x14ac:dyDescent="0.25">
      <c r="A46" t="s">
        <v>184</v>
      </c>
      <c r="B46" s="8">
        <f t="shared" ref="B46" si="106">VALUE(RIGHT(B45,LEN(B45)-FIND("/",B45)-1))/B43</f>
        <v>5.9922052614485223E-2</v>
      </c>
      <c r="C46" s="8">
        <f t="shared" ref="C46" si="107">VALUE(RIGHT(C45,LEN(C45)-FIND("/",C45)-1))/C43</f>
        <v>0.27764450695785264</v>
      </c>
      <c r="D46" s="8">
        <f>VALUE(RIGHT(D45,LEN(D45)-FIND("/",D45)-1))/D43</f>
        <v>6.2781579900076795E-2</v>
      </c>
      <c r="E46" s="8">
        <f t="shared" ref="E46" si="108">VALUE(RIGHT(E45,LEN(E45)-FIND("/",E45)-1))/E43</f>
        <v>6.2354223561716667E-2</v>
      </c>
      <c r="F46" s="8">
        <f t="shared" ref="F46" si="109">VALUE(RIGHT(F45,LEN(F45)-FIND("/",F45)-1))/F43</f>
        <v>1.7889182080309587</v>
      </c>
      <c r="G46" s="8">
        <f t="shared" ref="G46" si="110">VALUE(RIGHT(G45,LEN(G45)-FIND("/",G45)-1))/G43</f>
        <v>0.38611342929991854</v>
      </c>
      <c r="H46" s="8">
        <f t="shared" ref="H46" si="111">VALUE(RIGHT(H45,LEN(H45)-FIND("/",H45)-1))/H43</f>
        <v>0.66537080243573854</v>
      </c>
      <c r="I46" s="8">
        <f t="shared" ref="I46" si="112">VALUE(RIGHT(I45,LEN(I45)-FIND("/",I45)-1))/I43</f>
        <v>9.2949487296771049E-2</v>
      </c>
      <c r="J46" s="8">
        <f t="shared" ref="J46" si="113">VALUE(RIGHT(J45,LEN(J45)-FIND("/",J45)-1))/J43</f>
        <v>4.8044405680888573E-2</v>
      </c>
      <c r="K46" s="8">
        <f t="shared" ref="K46" si="114">VALUE(RIGHT(K45,LEN(K45)-FIND("/",K45)-1))/K43</f>
        <v>8.6804596271933862E-2</v>
      </c>
      <c r="L46" s="8">
        <f t="shared" ref="L46" si="115">VALUE(RIGHT(L45,LEN(L45)-FIND("/",L45)-1))/L43</f>
        <v>0.12831792183176977</v>
      </c>
      <c r="M46" s="8">
        <f t="shared" ref="M46" si="116">VALUE(RIGHT(M45,LEN(M45)-FIND("/",M45)-1))/M43</f>
        <v>4.466149898785015E-2</v>
      </c>
      <c r="N46" s="8">
        <f t="shared" ref="N46" si="117">VALUE(RIGHT(N45,LEN(N45)-FIND("/",N45)-1))/N43</f>
        <v>0.11548937520754997</v>
      </c>
      <c r="O46" s="8">
        <f t="shared" ref="O46" si="118">VALUE(RIGHT(O45,LEN(O45)-FIND("/",O45)-1))/O43</f>
        <v>0.85495951877153664</v>
      </c>
    </row>
    <row r="47" spans="1:15" x14ac:dyDescent="0.25">
      <c r="A47" s="21" t="s">
        <v>28</v>
      </c>
      <c r="B47" s="3">
        <v>104690</v>
      </c>
      <c r="C47" s="3">
        <v>7911.7528200287998</v>
      </c>
      <c r="D47" s="3">
        <v>96778.247179971193</v>
      </c>
      <c r="E47" s="3">
        <v>1617.4149945818999</v>
      </c>
      <c r="F47" s="3">
        <v>294.7910597229</v>
      </c>
      <c r="G47" s="3">
        <v>93569.300824919788</v>
      </c>
      <c r="H47" s="3">
        <v>1296.7403000743</v>
      </c>
      <c r="I47" s="3">
        <v>26395.891646747801</v>
      </c>
      <c r="J47" s="3">
        <v>65872.864983245105</v>
      </c>
      <c r="K47" s="3">
        <v>12421.2433700071</v>
      </c>
      <c r="L47" s="3">
        <v>18494.25623193719</v>
      </c>
      <c r="M47" s="3">
        <v>65021.574329987168</v>
      </c>
      <c r="N47" s="3">
        <v>11742.628164145341</v>
      </c>
      <c r="O47" s="3">
        <v>21508.374247074182</v>
      </c>
    </row>
    <row r="48" spans="1:15" x14ac:dyDescent="0.25">
      <c r="A48" s="21"/>
      <c r="C48" s="4">
        <v>7.5573147578840386E-2</v>
      </c>
      <c r="D48" s="4">
        <v>0.92442685242115952</v>
      </c>
      <c r="E48" s="4">
        <v>1.5449565331759479E-2</v>
      </c>
      <c r="F48" s="4">
        <v>2.81584735622218E-3</v>
      </c>
      <c r="G48" s="4">
        <v>0.89377496250759181</v>
      </c>
      <c r="H48" s="4">
        <v>1.2386477219164201E-2</v>
      </c>
      <c r="I48" s="4">
        <v>0.25213383939963507</v>
      </c>
      <c r="J48" s="4">
        <v>0.62921831104446557</v>
      </c>
      <c r="K48" s="4">
        <v>0.1186478495558993</v>
      </c>
      <c r="L48" s="4">
        <v>0.17665733338367751</v>
      </c>
      <c r="M48" s="4">
        <v>0.62108677361722386</v>
      </c>
      <c r="N48" s="4">
        <v>0.18059587583270459</v>
      </c>
      <c r="O48" s="4">
        <v>0.20544822091005999</v>
      </c>
    </row>
    <row r="49" spans="1:15" x14ac:dyDescent="0.25">
      <c r="A49" s="21"/>
      <c r="B49" s="5" t="s">
        <v>153</v>
      </c>
      <c r="C49" s="5" t="s">
        <v>154</v>
      </c>
      <c r="D49" s="5" t="s">
        <v>155</v>
      </c>
      <c r="E49" s="5" t="s">
        <v>156</v>
      </c>
      <c r="F49" s="5" t="s">
        <v>157</v>
      </c>
      <c r="G49" s="5" t="s">
        <v>158</v>
      </c>
      <c r="H49" s="5" t="s">
        <v>159</v>
      </c>
      <c r="I49" s="5" t="s">
        <v>160</v>
      </c>
      <c r="J49" s="5" t="s">
        <v>161</v>
      </c>
      <c r="K49" s="5" t="s">
        <v>162</v>
      </c>
      <c r="L49" s="5" t="s">
        <v>163</v>
      </c>
      <c r="M49" s="5" t="s">
        <v>164</v>
      </c>
      <c r="N49" s="5" t="s">
        <v>165</v>
      </c>
      <c r="O49" s="5" t="s">
        <v>166</v>
      </c>
    </row>
    <row r="50" spans="1:15" x14ac:dyDescent="0.25">
      <c r="A50" t="s">
        <v>184</v>
      </c>
      <c r="B50" s="8">
        <f t="shared" ref="B50" si="119">VALUE(RIGHT(B49,LEN(B49)-FIND("/",B49)-1))/B47</f>
        <v>3.7157321616200209E-2</v>
      </c>
      <c r="C50" s="8">
        <f t="shared" ref="C50" si="120">VALUE(RIGHT(C49,LEN(C49)-FIND("/",C49)-1))/C47</f>
        <v>0.12348717436251296</v>
      </c>
      <c r="D50" s="8">
        <f>VALUE(RIGHT(D49,LEN(D49)-FIND("/",D49)-1))/D47</f>
        <v>4.1434931059899295E-2</v>
      </c>
      <c r="E50" s="8">
        <f t="shared" ref="E50" si="121">VALUE(RIGHT(E49,LEN(E49)-FIND("/",E49)-1))/E47</f>
        <v>0.28687751848123771</v>
      </c>
      <c r="F50" s="8">
        <f t="shared" ref="F50" si="122">VALUE(RIGHT(F49,LEN(F49)-FIND("/",F49)-1))/F47</f>
        <v>0.53936506809079643</v>
      </c>
      <c r="G50" s="8">
        <f t="shared" ref="G50" si="123">VALUE(RIGHT(G49,LEN(G49)-FIND("/",G49)-1))/G47</f>
        <v>3.9895563684770111E-2</v>
      </c>
      <c r="H50" s="8">
        <f t="shared" ref="H50" si="124">VALUE(RIGHT(H49,LEN(H49)-FIND("/",H49)-1))/H47</f>
        <v>0.36707427074852722</v>
      </c>
      <c r="I50" s="8">
        <f t="shared" ref="I50" si="125">VALUE(RIGHT(I49,LEN(I49)-FIND("/",I49)-1))/I47</f>
        <v>5.989568456933686E-2</v>
      </c>
      <c r="J50" s="8">
        <f t="shared" ref="J50" si="126">VALUE(RIGHT(J49,LEN(J49)-FIND("/",J49)-1))/J47</f>
        <v>2.6991387128102562E-2</v>
      </c>
      <c r="K50" s="8">
        <f t="shared" ref="K50" si="127">VALUE(RIGHT(K49,LEN(K49)-FIND("/",K49)-1))/K47</f>
        <v>6.5532891978070523E-2</v>
      </c>
      <c r="L50" s="8">
        <f t="shared" ref="L50" si="128">VALUE(RIGHT(L49,LEN(L49)-FIND("/",L49)-1))/L47</f>
        <v>0.12371408567644476</v>
      </c>
      <c r="M50" s="8">
        <f t="shared" ref="M50" si="129">VALUE(RIGHT(M49,LEN(M49)-FIND("/",M49)-1))/M47</f>
        <v>3.6157229722992838E-2</v>
      </c>
      <c r="N50" s="8">
        <f t="shared" ref="N50" si="130">VALUE(RIGHT(N49,LEN(N49)-FIND("/",N49)-1))/N47</f>
        <v>7.6984469521078083E-2</v>
      </c>
      <c r="O50" s="8">
        <f t="shared" ref="O50" si="131">VALUE(RIGHT(O49,LEN(O49)-FIND("/",O49)-1))/O47</f>
        <v>9.9077688323648327E-2</v>
      </c>
    </row>
    <row r="51" spans="1:15" ht="302.25" customHeight="1" x14ac:dyDescent="0.25">
      <c r="A51" s="22" t="s">
        <v>183</v>
      </c>
      <c r="B51" s="22"/>
      <c r="C51" s="22"/>
      <c r="D51" s="22"/>
      <c r="E51" s="22"/>
      <c r="F51" s="22"/>
      <c r="G51" s="22"/>
      <c r="H51" s="22"/>
      <c r="I51" s="22"/>
      <c r="J51" s="22"/>
      <c r="K51" s="22"/>
      <c r="L51" s="22"/>
      <c r="M51" s="22"/>
      <c r="N51" s="22"/>
      <c r="O51" s="22"/>
    </row>
  </sheetData>
  <mergeCells count="15">
    <mergeCell ref="A1:O1"/>
    <mergeCell ref="A2:A3"/>
    <mergeCell ref="B2:N2"/>
    <mergeCell ref="A11:A13"/>
    <mergeCell ref="A15:A17"/>
    <mergeCell ref="A39:A41"/>
    <mergeCell ref="A43:A45"/>
    <mergeCell ref="A47:A49"/>
    <mergeCell ref="A51:O51"/>
    <mergeCell ref="A7:A9"/>
    <mergeCell ref="A19:A21"/>
    <mergeCell ref="A23:A25"/>
    <mergeCell ref="A27:A29"/>
    <mergeCell ref="A31:A33"/>
    <mergeCell ref="A35:A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
  <sheetViews>
    <sheetView workbookViewId="0">
      <selection activeCell="H21" sqref="H21"/>
    </sheetView>
  </sheetViews>
  <sheetFormatPr defaultRowHeight="15" x14ac:dyDescent="0.25"/>
  <cols>
    <col min="1" max="1" width="16.7109375" customWidth="1"/>
    <col min="2" max="18" width="12.7109375" customWidth="1"/>
  </cols>
  <sheetData>
    <row r="1" spans="1:17" s="1" customFormat="1" ht="72" customHeight="1" x14ac:dyDescent="0.25">
      <c r="A1" s="1" t="s">
        <v>1</v>
      </c>
      <c r="B1" s="1" t="s">
        <v>29</v>
      </c>
      <c r="C1" s="1" t="s">
        <v>30</v>
      </c>
      <c r="D1" s="1" t="s">
        <v>5</v>
      </c>
      <c r="E1" s="1" t="s">
        <v>6</v>
      </c>
      <c r="F1" s="1" t="s">
        <v>31</v>
      </c>
      <c r="G1" s="1" t="s">
        <v>8</v>
      </c>
      <c r="H1" s="1" t="s">
        <v>9</v>
      </c>
      <c r="I1" s="1" t="s">
        <v>10</v>
      </c>
      <c r="J1" s="1" t="s">
        <v>32</v>
      </c>
      <c r="K1" s="1" t="s">
        <v>12</v>
      </c>
      <c r="L1" s="1" t="s">
        <v>13</v>
      </c>
      <c r="M1" s="1" t="s">
        <v>14</v>
      </c>
      <c r="N1" s="1" t="s">
        <v>15</v>
      </c>
      <c r="O1" s="1" t="s">
        <v>16</v>
      </c>
      <c r="P1" s="1" t="s">
        <v>17</v>
      </c>
      <c r="Q1" s="1" t="s">
        <v>33</v>
      </c>
    </row>
    <row r="2" spans="1:17" ht="45" x14ac:dyDescent="0.25">
      <c r="A2" s="2" t="s">
        <v>2</v>
      </c>
      <c r="D2" s="3">
        <v>328016242</v>
      </c>
      <c r="E2" s="4">
        <v>0.60098272816648224</v>
      </c>
      <c r="F2" s="4">
        <v>0.39901727183357871</v>
      </c>
      <c r="G2" s="4">
        <v>0.1218864430500415</v>
      </c>
      <c r="H2" s="4">
        <v>6.5865518940228492E-3</v>
      </c>
      <c r="I2" s="4">
        <v>0.18826899736277289</v>
      </c>
      <c r="J2" s="4">
        <v>8.227527952721346E-2</v>
      </c>
      <c r="K2" s="4">
        <v>0.225835579202882</v>
      </c>
      <c r="L2" s="4">
        <v>0.61735044205528544</v>
      </c>
      <c r="M2" s="4">
        <v>0.15681397874183259</v>
      </c>
      <c r="N2" s="4">
        <v>0.13401755270398999</v>
      </c>
      <c r="O2" s="4">
        <v>0.67981555010925343</v>
      </c>
      <c r="P2" s="4">
        <v>0.1211927317971956</v>
      </c>
      <c r="Q2" s="4">
        <v>5.4406150055309972E-2</v>
      </c>
    </row>
    <row r="3" spans="1:17" x14ac:dyDescent="0.25">
      <c r="A3" s="2" t="s">
        <v>181</v>
      </c>
      <c r="D3" s="3">
        <v>632477</v>
      </c>
      <c r="E3" s="4">
        <v>0.36889042305915332</v>
      </c>
      <c r="F3" s="4">
        <v>0.63110957694084679</v>
      </c>
      <c r="G3" s="4">
        <v>0.15688731756036001</v>
      </c>
      <c r="H3" s="4">
        <v>1.8258632842560281E-3</v>
      </c>
      <c r="I3" s="4">
        <v>0.42848717776999368</v>
      </c>
      <c r="J3" s="4">
        <v>4.3909218325765671E-2</v>
      </c>
      <c r="K3" s="4">
        <v>0.23486806821100131</v>
      </c>
      <c r="L3" s="4">
        <v>0.62730074219345489</v>
      </c>
      <c r="M3" s="4">
        <v>0.13783118959554369</v>
      </c>
      <c r="N3" s="4">
        <v>0.16789889532655289</v>
      </c>
      <c r="O3" s="4">
        <v>0.66559382604698836</v>
      </c>
      <c r="P3" s="4">
        <v>0.15965585717686259</v>
      </c>
      <c r="Q3" s="4">
        <v>0.15149464260554299</v>
      </c>
    </row>
    <row r="4" spans="1:17" x14ac:dyDescent="0.25">
      <c r="A4" s="2" t="s">
        <v>19</v>
      </c>
      <c r="B4" s="2">
        <v>-66.300375111999998</v>
      </c>
      <c r="C4" s="2">
        <v>17.971176316400001</v>
      </c>
      <c r="D4" s="3">
        <v>13107</v>
      </c>
      <c r="E4" s="4">
        <v>8.6957733493553047E-5</v>
      </c>
      <c r="F4" s="4">
        <v>0.99991304226650646</v>
      </c>
      <c r="G4" s="4">
        <v>1.0226337926298919E-5</v>
      </c>
      <c r="H4" s="4">
        <v>1.1362598306248571E-6</v>
      </c>
      <c r="I4" s="4">
        <v>0.9984383120455711</v>
      </c>
      <c r="J4" s="4">
        <v>1.4633676231784541E-3</v>
      </c>
      <c r="K4" s="4">
        <v>0.22761830677901121</v>
      </c>
      <c r="L4" s="4">
        <v>0.57401973225881597</v>
      </c>
      <c r="M4" s="4">
        <v>0.1983619609621729</v>
      </c>
      <c r="N4" s="4">
        <v>0.4360935911687055</v>
      </c>
      <c r="O4" s="4">
        <v>0.68979348401018215</v>
      </c>
      <c r="P4" s="4">
        <v>0.22752403979245281</v>
      </c>
      <c r="Q4" s="4">
        <v>0.59979788845516668</v>
      </c>
    </row>
    <row r="5" spans="1:17" x14ac:dyDescent="0.25">
      <c r="A5" s="2" t="s">
        <v>20</v>
      </c>
      <c r="B5" s="2">
        <v>-67.136513953000005</v>
      </c>
      <c r="C5" s="2">
        <v>18.294083514</v>
      </c>
      <c r="D5" s="3">
        <v>27340</v>
      </c>
      <c r="E5" s="4">
        <v>4.1188858771005851E-2</v>
      </c>
      <c r="F5" s="4">
        <v>0.95881114122899413</v>
      </c>
      <c r="G5" s="4">
        <v>0</v>
      </c>
      <c r="H5" s="4">
        <v>0</v>
      </c>
      <c r="I5" s="4">
        <v>0.95183877021942209</v>
      </c>
      <c r="J5" s="4">
        <v>6.9723709989136786E-3</v>
      </c>
      <c r="K5" s="4">
        <v>0.19062333226446229</v>
      </c>
      <c r="L5" s="4">
        <v>0.6364730285359218</v>
      </c>
      <c r="M5" s="4">
        <v>0.1729036391996159</v>
      </c>
      <c r="N5" s="4">
        <v>0.45292018874327927</v>
      </c>
      <c r="O5" s="4">
        <v>0.70331229572461107</v>
      </c>
      <c r="P5" s="4">
        <v>0.30506810240371102</v>
      </c>
      <c r="Q5" s="4">
        <v>0.711978036882708</v>
      </c>
    </row>
    <row r="6" spans="1:17" x14ac:dyDescent="0.25">
      <c r="A6" s="2" t="s">
        <v>21</v>
      </c>
      <c r="B6" s="2">
        <v>-83.629664471500007</v>
      </c>
      <c r="C6" s="2">
        <v>36.424283648699998</v>
      </c>
      <c r="D6" s="3">
        <v>5744</v>
      </c>
      <c r="E6" s="4">
        <v>0.95674813284808502</v>
      </c>
      <c r="F6" s="4">
        <v>4.3251867151915042E-2</v>
      </c>
      <c r="G6" s="4">
        <v>1.2923840200400419E-2</v>
      </c>
      <c r="H6" s="4">
        <v>1.394205219568245E-3</v>
      </c>
      <c r="I6" s="4">
        <v>1.7978512646152509E-2</v>
      </c>
      <c r="J6" s="4">
        <v>1.095530908579387E-2</v>
      </c>
      <c r="K6" s="4">
        <v>0.22640037922090869</v>
      </c>
      <c r="L6" s="4">
        <v>0.59354041677390323</v>
      </c>
      <c r="M6" s="4">
        <v>0.18005920400518799</v>
      </c>
      <c r="N6" s="4">
        <v>0.2151624976711578</v>
      </c>
      <c r="O6" s="4">
        <v>0.69548098330763675</v>
      </c>
      <c r="P6" s="4">
        <v>0.1795864518715159</v>
      </c>
      <c r="Q6" s="4">
        <v>0</v>
      </c>
    </row>
    <row r="7" spans="1:17" x14ac:dyDescent="0.25">
      <c r="A7" s="2" t="s">
        <v>22</v>
      </c>
      <c r="B7" s="2">
        <v>-74.213180643900003</v>
      </c>
      <c r="C7" s="2">
        <v>40.640770770000003</v>
      </c>
      <c r="D7" s="3">
        <v>202220</v>
      </c>
      <c r="E7" s="4">
        <v>0.17947389418170459</v>
      </c>
      <c r="F7" s="4">
        <v>0.82052610581829544</v>
      </c>
      <c r="G7" s="4">
        <v>0.23746996610100291</v>
      </c>
      <c r="H7" s="4">
        <v>5.9410959529176152E-4</v>
      </c>
      <c r="I7" s="4">
        <v>0.51988301268961723</v>
      </c>
      <c r="J7" s="4">
        <v>6.2579017438490744E-2</v>
      </c>
      <c r="K7" s="4">
        <v>0.25015058522209832</v>
      </c>
      <c r="L7" s="4">
        <v>0.63561562339098809</v>
      </c>
      <c r="M7" s="4">
        <v>0.11423379138691379</v>
      </c>
      <c r="N7" s="4">
        <v>0.15475673230324569</v>
      </c>
      <c r="O7" s="4">
        <v>0.64661222555237297</v>
      </c>
      <c r="P7" s="4">
        <v>0.2214122910724004</v>
      </c>
      <c r="Q7" s="4">
        <v>0.2120615319495672</v>
      </c>
    </row>
    <row r="8" spans="1:17" x14ac:dyDescent="0.25">
      <c r="A8" s="2" t="s">
        <v>23</v>
      </c>
      <c r="B8" s="2">
        <v>-105.127306949</v>
      </c>
      <c r="C8" s="2">
        <v>39.733574296299999</v>
      </c>
      <c r="D8" s="3">
        <v>86331</v>
      </c>
      <c r="E8" s="4">
        <v>0.75402331999813965</v>
      </c>
      <c r="F8" s="4">
        <v>0.24597668000186029</v>
      </c>
      <c r="G8" s="4">
        <v>1.0966496805254199E-2</v>
      </c>
      <c r="H8" s="4">
        <v>4.5154163838551616E-3</v>
      </c>
      <c r="I8" s="4">
        <v>0.17770120342879731</v>
      </c>
      <c r="J8" s="4">
        <v>5.2793563369027352E-2</v>
      </c>
      <c r="K8" s="4">
        <v>0.17921672699755481</v>
      </c>
      <c r="L8" s="4">
        <v>0.64566573629702306</v>
      </c>
      <c r="M8" s="4">
        <v>0.1751175367054221</v>
      </c>
      <c r="N8" s="4">
        <v>9.2106773175149217E-2</v>
      </c>
      <c r="O8" s="4">
        <v>0.73018933103935346</v>
      </c>
      <c r="P8" s="4">
        <v>6.9595795316944237E-2</v>
      </c>
      <c r="Q8" s="4">
        <v>1.466915551810994E-2</v>
      </c>
    </row>
    <row r="9" spans="1:17" x14ac:dyDescent="0.25">
      <c r="A9" s="2" t="s">
        <v>24</v>
      </c>
      <c r="B9" s="2">
        <v>-89.685934247299997</v>
      </c>
      <c r="C9" s="2">
        <v>37.371278727700002</v>
      </c>
      <c r="D9" s="3">
        <v>14643</v>
      </c>
      <c r="E9" s="4">
        <v>0.9218907971009902</v>
      </c>
      <c r="F9" s="4">
        <v>7.8109202899009772E-2</v>
      </c>
      <c r="G9" s="4">
        <v>2.3239616212155981E-2</v>
      </c>
      <c r="H9" s="4">
        <v>0</v>
      </c>
      <c r="I9" s="4">
        <v>1.296377740960869E-2</v>
      </c>
      <c r="J9" s="4">
        <v>4.190580929388104E-2</v>
      </c>
      <c r="K9" s="4">
        <v>0.25825642796513693</v>
      </c>
      <c r="L9" s="4">
        <v>0.59095648589247418</v>
      </c>
      <c r="M9" s="4">
        <v>0.15078708614238889</v>
      </c>
      <c r="N9" s="4">
        <v>9.0596312777066368E-2</v>
      </c>
      <c r="O9" s="4">
        <v>0.66618080297886118</v>
      </c>
      <c r="P9" s="4">
        <v>8.4232721038732777E-2</v>
      </c>
      <c r="Q9" s="4">
        <v>0</v>
      </c>
    </row>
    <row r="10" spans="1:17" x14ac:dyDescent="0.25">
      <c r="A10" s="2" t="s">
        <v>25</v>
      </c>
      <c r="B10" s="2">
        <v>-111.894308159</v>
      </c>
      <c r="C10" s="2">
        <v>40.5787293068</v>
      </c>
      <c r="D10" s="3">
        <v>114766</v>
      </c>
      <c r="E10" s="4">
        <v>0.77808641540046442</v>
      </c>
      <c r="F10" s="4">
        <v>0.22191358459953561</v>
      </c>
      <c r="G10" s="4">
        <v>1.1475599018598711E-2</v>
      </c>
      <c r="H10" s="4">
        <v>2.4375920794407748E-3</v>
      </c>
      <c r="I10" s="4">
        <v>0.1409101105614354</v>
      </c>
      <c r="J10" s="4">
        <v>6.7090282943936361E-2</v>
      </c>
      <c r="K10" s="4">
        <v>0.25966741448141001</v>
      </c>
      <c r="L10" s="4">
        <v>0.61477314107786885</v>
      </c>
      <c r="M10" s="4">
        <v>0.12555944444072109</v>
      </c>
      <c r="N10" s="4">
        <v>7.4868740408451456E-2</v>
      </c>
      <c r="O10" s="4">
        <v>0.65635754683204528</v>
      </c>
      <c r="P10" s="4">
        <v>7.2894448251664454E-2</v>
      </c>
      <c r="Q10" s="4">
        <v>2.0837123872628181E-2</v>
      </c>
    </row>
    <row r="11" spans="1:17" x14ac:dyDescent="0.25">
      <c r="A11" s="2" t="s">
        <v>26</v>
      </c>
      <c r="B11" s="2">
        <v>-73.598029304600004</v>
      </c>
      <c r="C11" s="2">
        <v>43.349061390800003</v>
      </c>
      <c r="D11" s="3">
        <v>14372</v>
      </c>
      <c r="E11" s="4">
        <v>0.93802576443394092</v>
      </c>
      <c r="F11" s="4">
        <v>6.1974235566059008E-2</v>
      </c>
      <c r="G11" s="4">
        <v>1.0125867117561929E-2</v>
      </c>
      <c r="H11" s="4">
        <v>2.233681987246034E-3</v>
      </c>
      <c r="I11" s="4">
        <v>2.85939185918383E-2</v>
      </c>
      <c r="J11" s="4">
        <v>2.102076785849569E-2</v>
      </c>
      <c r="K11" s="4">
        <v>0.16389687444558171</v>
      </c>
      <c r="L11" s="4">
        <v>0.64843958622678821</v>
      </c>
      <c r="M11" s="4">
        <v>0.18766353932763011</v>
      </c>
      <c r="N11" s="4">
        <v>0.10704814073947309</v>
      </c>
      <c r="O11" s="4">
        <v>0.75125070555302165</v>
      </c>
      <c r="P11" s="4">
        <v>5.7579663818388332E-2</v>
      </c>
      <c r="Q11" s="4">
        <v>5.1018860760354166E-3</v>
      </c>
    </row>
    <row r="12" spans="1:17" x14ac:dyDescent="0.25">
      <c r="A12" s="2" t="s">
        <v>27</v>
      </c>
      <c r="B12" s="2">
        <v>-90.061290775700002</v>
      </c>
      <c r="C12" s="2">
        <v>35.081532492000001</v>
      </c>
      <c r="D12" s="3">
        <v>49264</v>
      </c>
      <c r="E12" s="4">
        <v>2.25912219437297E-2</v>
      </c>
      <c r="F12" s="4">
        <v>0.97740877805627024</v>
      </c>
      <c r="G12" s="4">
        <v>0.94927484449707089</v>
      </c>
      <c r="H12" s="4">
        <v>6.1273629162065602E-4</v>
      </c>
      <c r="I12" s="4">
        <v>1.9924830311836231E-2</v>
      </c>
      <c r="J12" s="4">
        <v>7.5963669595526138E-3</v>
      </c>
      <c r="K12" s="4">
        <v>0.21641979650853371</v>
      </c>
      <c r="L12" s="4">
        <v>0.60375359785452876</v>
      </c>
      <c r="M12" s="4">
        <v>0.1798266056369377</v>
      </c>
      <c r="N12" s="4">
        <v>0.3584618291538989</v>
      </c>
      <c r="O12" s="4">
        <v>0.690390500395201</v>
      </c>
      <c r="P12" s="4">
        <v>0.19272114584319749</v>
      </c>
      <c r="Q12" s="4">
        <v>7.4551163297840008E-3</v>
      </c>
    </row>
    <row r="13" spans="1:17" x14ac:dyDescent="0.25">
      <c r="A13" s="2" t="s">
        <v>28</v>
      </c>
      <c r="B13" s="2">
        <v>-106.290320028</v>
      </c>
      <c r="C13" s="2">
        <v>31.730055696000001</v>
      </c>
      <c r="D13" s="3">
        <v>104690</v>
      </c>
      <c r="E13" s="4">
        <v>7.5573147578840386E-2</v>
      </c>
      <c r="F13" s="4">
        <v>0.92442685242115952</v>
      </c>
      <c r="G13" s="4">
        <v>1.5449565331759479E-2</v>
      </c>
      <c r="H13" s="4">
        <v>2.81584735622218E-3</v>
      </c>
      <c r="I13" s="4">
        <v>0.89377496250759181</v>
      </c>
      <c r="J13" s="4">
        <v>1.2386477219164201E-2</v>
      </c>
      <c r="K13" s="4">
        <v>0.25213383939963507</v>
      </c>
      <c r="L13" s="4">
        <v>0.62921831104446557</v>
      </c>
      <c r="M13" s="4">
        <v>0.1186478495558993</v>
      </c>
      <c r="N13" s="4">
        <v>0.17665733338367751</v>
      </c>
      <c r="O13" s="4">
        <v>0.62108677361722386</v>
      </c>
      <c r="P13" s="4">
        <v>0.18059587583270459</v>
      </c>
      <c r="Q13" s="4">
        <v>0.20544822091005999</v>
      </c>
    </row>
    <row r="16" spans="1:17" x14ac:dyDescent="0.25">
      <c r="D16" s="8"/>
      <c r="E16" s="8"/>
      <c r="F16" s="8"/>
      <c r="G16" s="8"/>
      <c r="H16" s="8"/>
      <c r="I16" s="8"/>
      <c r="J16" s="8"/>
      <c r="K16" s="8"/>
      <c r="L16" s="8"/>
      <c r="M16" s="8"/>
      <c r="N16" s="8"/>
      <c r="O16" s="8"/>
      <c r="P16" s="8"/>
      <c r="Q16" s="8"/>
    </row>
    <row r="17" spans="4:17" x14ac:dyDescent="0.25">
      <c r="D17" s="8"/>
      <c r="E17" s="8"/>
      <c r="F17" s="8"/>
      <c r="G17" s="8"/>
      <c r="H17" s="8"/>
      <c r="I17" s="8"/>
      <c r="J17" s="8"/>
      <c r="K17" s="8"/>
      <c r="L17" s="8"/>
      <c r="M17" s="8"/>
      <c r="N17" s="8"/>
      <c r="O17" s="8"/>
      <c r="P17" s="8"/>
      <c r="Q17" s="8"/>
    </row>
    <row r="18" spans="4:17" x14ac:dyDescent="0.25">
      <c r="D18" s="8"/>
      <c r="E18" s="8"/>
      <c r="F18" s="8"/>
      <c r="G18" s="8"/>
      <c r="H18" s="8"/>
      <c r="I18" s="8"/>
      <c r="J18" s="8"/>
      <c r="K18" s="8"/>
      <c r="L18" s="8"/>
      <c r="M18" s="8"/>
      <c r="N18" s="8"/>
      <c r="O18" s="8"/>
      <c r="P18" s="8"/>
      <c r="Q18" s="8"/>
    </row>
    <row r="19" spans="4:17" x14ac:dyDescent="0.25">
      <c r="D19" s="8"/>
      <c r="E19" s="8"/>
      <c r="F19" s="8"/>
      <c r="G19" s="8"/>
      <c r="H19" s="8"/>
      <c r="I19" s="8"/>
      <c r="J19" s="8"/>
      <c r="K19" s="8"/>
      <c r="L19" s="8"/>
      <c r="M19" s="8"/>
      <c r="N19" s="8"/>
      <c r="O19" s="8"/>
      <c r="P19" s="8"/>
      <c r="Q19" s="8"/>
    </row>
    <row r="20" spans="4:17" x14ac:dyDescent="0.25">
      <c r="D20" s="8"/>
      <c r="E20" s="8"/>
      <c r="F20" s="8"/>
      <c r="G20" s="8"/>
      <c r="H20" s="8"/>
      <c r="I20" s="8"/>
      <c r="J20" s="8"/>
      <c r="K20" s="8"/>
      <c r="L20" s="8"/>
      <c r="M20" s="8"/>
      <c r="N20" s="8"/>
      <c r="O20" s="8"/>
      <c r="P20" s="8"/>
      <c r="Q20" s="8"/>
    </row>
    <row r="21" spans="4:17" x14ac:dyDescent="0.25">
      <c r="D21" s="8"/>
      <c r="E21" s="8"/>
      <c r="F21" s="8"/>
      <c r="G21" s="8"/>
      <c r="H21" s="8"/>
      <c r="I21" s="8"/>
      <c r="J21" s="8"/>
      <c r="K21" s="8"/>
      <c r="L21" s="8"/>
      <c r="M21" s="8"/>
      <c r="N21" s="8"/>
      <c r="O21" s="8"/>
      <c r="P21" s="8"/>
      <c r="Q21" s="8"/>
    </row>
    <row r="22" spans="4:17" x14ac:dyDescent="0.25">
      <c r="D22" s="8"/>
      <c r="E22" s="8"/>
      <c r="F22" s="8"/>
      <c r="G22" s="8"/>
      <c r="H22" s="8"/>
      <c r="I22" s="8"/>
      <c r="J22" s="8"/>
      <c r="K22" s="8"/>
      <c r="L22" s="8"/>
      <c r="M22" s="8"/>
      <c r="N22" s="8"/>
      <c r="O22" s="8"/>
      <c r="P22" s="8"/>
      <c r="Q22" s="8"/>
    </row>
    <row r="23" spans="4:17" x14ac:dyDescent="0.25">
      <c r="D23" s="8"/>
      <c r="E23" s="8"/>
      <c r="F23" s="8"/>
      <c r="G23" s="8"/>
      <c r="H23" s="8"/>
      <c r="I23" s="8"/>
      <c r="J23" s="8"/>
      <c r="K23" s="8"/>
      <c r="L23" s="8"/>
      <c r="M23" s="8"/>
      <c r="N23" s="8"/>
      <c r="O23" s="8"/>
      <c r="P23" s="8"/>
      <c r="Q2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MOE_analysis</vt:lpstr>
      <vt:lpstr>Facility Demographics</vt:lpstr>
      <vt:lpstr>Sortable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Mozier</dc:creator>
  <cp:lastModifiedBy>Jill Mozier</cp:lastModifiedBy>
  <dcterms:created xsi:type="dcterms:W3CDTF">2022-02-14T16:36:20Z</dcterms:created>
  <dcterms:modified xsi:type="dcterms:W3CDTF">2024-09-24T19:13:01Z</dcterms:modified>
</cp:coreProperties>
</file>