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70" yWindow="165" windowWidth="16620" windowHeight="1149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221" i="1"/>
  <c r="C221" s="1"/>
  <c r="B222"/>
  <c r="C222" s="1"/>
  <c r="B223"/>
  <c r="C223" s="1"/>
  <c r="B224"/>
  <c r="C224" s="1"/>
  <c r="B225"/>
  <c r="C225" s="1"/>
  <c r="B226"/>
  <c r="C226" s="1"/>
  <c r="B227"/>
  <c r="C227" s="1"/>
  <c r="B228"/>
  <c r="C228" s="1"/>
  <c r="B229"/>
  <c r="C229" s="1"/>
  <c r="B230"/>
  <c r="C230" s="1"/>
  <c r="B231"/>
  <c r="C231" s="1"/>
  <c r="B232"/>
  <c r="C232" s="1"/>
  <c r="B233"/>
  <c r="C233" s="1"/>
  <c r="B234"/>
  <c r="C234" s="1"/>
  <c r="B235"/>
  <c r="C235" s="1"/>
  <c r="B236"/>
  <c r="C236" s="1"/>
  <c r="B237"/>
  <c r="C237" s="1"/>
  <c r="B238"/>
  <c r="C238" s="1"/>
  <c r="B239"/>
  <c r="C239" s="1"/>
  <c r="B240"/>
  <c r="C240" s="1"/>
  <c r="B241"/>
  <c r="C241" s="1"/>
  <c r="B242"/>
  <c r="C242" s="1"/>
  <c r="B243"/>
  <c r="C243" s="1"/>
  <c r="B244"/>
  <c r="C244" s="1"/>
  <c r="B245"/>
  <c r="C245" s="1"/>
  <c r="B246"/>
  <c r="C246" s="1"/>
  <c r="B247"/>
  <c r="C247" s="1"/>
  <c r="B248"/>
  <c r="C248" s="1"/>
  <c r="B249"/>
  <c r="C249" s="1"/>
  <c r="B250"/>
  <c r="C250" s="1"/>
  <c r="B251"/>
  <c r="C251" s="1"/>
  <c r="C220"/>
  <c r="K251"/>
  <c r="J251"/>
  <c r="L250"/>
  <c r="K250"/>
  <c r="J250"/>
  <c r="K248"/>
  <c r="J248"/>
  <c r="L247"/>
  <c r="K247"/>
  <c r="J247"/>
  <c r="K236"/>
  <c r="J236"/>
  <c r="L235"/>
  <c r="K235"/>
  <c r="J235"/>
  <c r="K224"/>
  <c r="J224"/>
  <c r="L223"/>
  <c r="K223"/>
  <c r="J223"/>
  <c r="K212"/>
  <c r="J212"/>
  <c r="L211"/>
  <c r="K211"/>
  <c r="J211"/>
  <c r="K200"/>
  <c r="J200"/>
  <c r="L199"/>
  <c r="K199"/>
  <c r="J199"/>
  <c r="K188"/>
  <c r="J188"/>
  <c r="L187"/>
  <c r="K187"/>
  <c r="J187"/>
  <c r="K176"/>
  <c r="J176"/>
  <c r="L175"/>
  <c r="K175"/>
  <c r="J175"/>
  <c r="K164"/>
  <c r="J164"/>
  <c r="L163"/>
  <c r="K163"/>
  <c r="J163"/>
  <c r="K152"/>
  <c r="J152"/>
  <c r="L151"/>
  <c r="K151"/>
  <c r="J151"/>
  <c r="G221"/>
  <c r="H221"/>
  <c r="I221"/>
  <c r="G222"/>
  <c r="H222"/>
  <c r="I222"/>
  <c r="G223"/>
  <c r="H223"/>
  <c r="I223"/>
  <c r="G224"/>
  <c r="H224"/>
  <c r="I224"/>
  <c r="G225"/>
  <c r="H225"/>
  <c r="I225"/>
  <c r="G226"/>
  <c r="H226"/>
  <c r="I226"/>
  <c r="G227"/>
  <c r="H227"/>
  <c r="I227"/>
  <c r="G228"/>
  <c r="H228"/>
  <c r="I228"/>
  <c r="G229"/>
  <c r="H229"/>
  <c r="I229"/>
  <c r="G230"/>
  <c r="H230"/>
  <c r="I230"/>
  <c r="G231"/>
  <c r="H231"/>
  <c r="I231"/>
  <c r="G232"/>
  <c r="H232"/>
  <c r="I232"/>
  <c r="G233"/>
  <c r="H233"/>
  <c r="I233"/>
  <c r="G234"/>
  <c r="H234"/>
  <c r="I234"/>
  <c r="G235"/>
  <c r="H235"/>
  <c r="I235"/>
  <c r="G236"/>
  <c r="H236"/>
  <c r="I236"/>
  <c r="G237"/>
  <c r="H237"/>
  <c r="I237"/>
  <c r="G238"/>
  <c r="H238"/>
  <c r="I238"/>
  <c r="G239"/>
  <c r="H239"/>
  <c r="I239"/>
  <c r="G240"/>
  <c r="H240"/>
  <c r="I240"/>
  <c r="G241"/>
  <c r="H241"/>
  <c r="I241"/>
  <c r="G242"/>
  <c r="H242"/>
  <c r="I242"/>
  <c r="G243"/>
  <c r="H243"/>
  <c r="I243"/>
  <c r="G244"/>
  <c r="H244"/>
  <c r="I244"/>
  <c r="G245"/>
  <c r="H245"/>
  <c r="I245"/>
  <c r="G246"/>
  <c r="H246"/>
  <c r="I246"/>
  <c r="G247"/>
  <c r="H247"/>
  <c r="I247"/>
  <c r="G248"/>
  <c r="H248"/>
  <c r="I248"/>
  <c r="G249"/>
  <c r="H249"/>
  <c r="I249"/>
  <c r="G250"/>
  <c r="H250"/>
  <c r="I250"/>
  <c r="G251"/>
  <c r="H251"/>
  <c r="I251"/>
  <c r="K140"/>
  <c r="J140"/>
  <c r="L139"/>
  <c r="K139"/>
  <c r="J139"/>
  <c r="K128"/>
  <c r="J128"/>
  <c r="L127"/>
  <c r="K127"/>
  <c r="J127"/>
  <c r="K116"/>
  <c r="J116"/>
  <c r="L115"/>
  <c r="K115"/>
  <c r="J115"/>
  <c r="K104"/>
  <c r="J104"/>
  <c r="L103"/>
  <c r="K103"/>
  <c r="J103"/>
  <c r="K92"/>
  <c r="J92"/>
  <c r="L91"/>
  <c r="K91"/>
  <c r="J91"/>
  <c r="K80"/>
  <c r="J80"/>
  <c r="L79"/>
  <c r="K79"/>
  <c r="J79"/>
  <c r="K68"/>
  <c r="J68"/>
  <c r="L67"/>
  <c r="K67"/>
  <c r="J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67"/>
  <c r="C210" l="1"/>
  <c r="C211"/>
  <c r="C212"/>
  <c r="C213"/>
  <c r="C214"/>
  <c r="C215"/>
  <c r="C216"/>
  <c r="C217"/>
  <c r="C218"/>
  <c r="C219"/>
  <c r="U26"/>
  <c r="C209"/>
  <c r="C208"/>
  <c r="R26" l="1"/>
  <c r="R30" s="1"/>
  <c r="J29"/>
  <c r="J26"/>
  <c r="J28" s="1"/>
  <c r="C69"/>
  <c r="C70"/>
  <c r="C71"/>
  <c r="C72"/>
  <c r="C73"/>
  <c r="C74"/>
  <c r="C75"/>
  <c r="C77"/>
  <c r="C78"/>
  <c r="C79"/>
  <c r="C80"/>
  <c r="C81"/>
  <c r="C82"/>
  <c r="C83"/>
  <c r="C86"/>
  <c r="C87"/>
  <c r="C88"/>
  <c r="C90"/>
  <c r="C91"/>
  <c r="C94"/>
  <c r="C95"/>
  <c r="C96"/>
  <c r="C97"/>
  <c r="C98"/>
  <c r="C99"/>
  <c r="C101"/>
  <c r="C102"/>
  <c r="C103"/>
  <c r="C104"/>
  <c r="C105"/>
  <c r="C106"/>
  <c r="C107"/>
  <c r="C109"/>
  <c r="C110"/>
  <c r="C111"/>
  <c r="C112"/>
  <c r="C113"/>
  <c r="C114"/>
  <c r="C115"/>
  <c r="C117"/>
  <c r="C118"/>
  <c r="C119"/>
  <c r="C120"/>
  <c r="C121"/>
  <c r="C122"/>
  <c r="C123"/>
  <c r="C124"/>
  <c r="C126"/>
  <c r="C127"/>
  <c r="C128"/>
  <c r="C129"/>
  <c r="C130"/>
  <c r="C131"/>
  <c r="C134"/>
  <c r="C135"/>
  <c r="C136"/>
  <c r="C137"/>
  <c r="C138"/>
  <c r="C139"/>
  <c r="C140"/>
  <c r="C141"/>
  <c r="C142"/>
  <c r="C143"/>
  <c r="C144"/>
  <c r="C145"/>
  <c r="C146"/>
  <c r="C147"/>
  <c r="C149"/>
  <c r="C150"/>
  <c r="C151"/>
  <c r="C152"/>
  <c r="C153"/>
  <c r="C154"/>
  <c r="C155"/>
  <c r="C156"/>
  <c r="C157"/>
  <c r="C158"/>
  <c r="C159"/>
  <c r="C160"/>
  <c r="C161"/>
  <c r="C162"/>
  <c r="C163"/>
  <c r="C166"/>
  <c r="C167"/>
  <c r="C168"/>
  <c r="C169"/>
  <c r="C170"/>
  <c r="C171"/>
  <c r="C172"/>
  <c r="C173"/>
  <c r="C174"/>
  <c r="C175"/>
  <c r="C176"/>
  <c r="C177"/>
  <c r="C178"/>
  <c r="C179"/>
  <c r="C182"/>
  <c r="C183"/>
  <c r="C184"/>
  <c r="C185"/>
  <c r="C186"/>
  <c r="C187"/>
  <c r="C190"/>
  <c r="C191"/>
  <c r="C192"/>
  <c r="C193"/>
  <c r="C194"/>
  <c r="C195"/>
  <c r="C197"/>
  <c r="C198"/>
  <c r="C199"/>
  <c r="C200"/>
  <c r="C201"/>
  <c r="C202"/>
  <c r="C203"/>
  <c r="C204"/>
  <c r="C206"/>
  <c r="C207"/>
  <c r="C67"/>
  <c r="C89"/>
  <c r="C84"/>
  <c r="C68"/>
  <c r="C76"/>
  <c r="C85"/>
  <c r="C92"/>
  <c r="C93"/>
  <c r="C100"/>
  <c r="C108"/>
  <c r="C116"/>
  <c r="C125"/>
  <c r="C132"/>
  <c r="C133"/>
  <c r="C148"/>
  <c r="C164"/>
  <c r="C165"/>
  <c r="C180"/>
  <c r="C181"/>
  <c r="C188"/>
  <c r="C189"/>
  <c r="C196"/>
  <c r="C205"/>
  <c r="J30" l="1"/>
  <c r="R28"/>
  <c r="R27"/>
  <c r="R29"/>
  <c r="J27"/>
  <c r="K26" s="1"/>
  <c r="U30"/>
  <c r="U28"/>
  <c r="I211" l="1"/>
  <c r="I216"/>
  <c r="I217"/>
  <c r="I219"/>
  <c r="I210"/>
  <c r="I212"/>
  <c r="I213"/>
  <c r="I214"/>
  <c r="I215"/>
  <c r="I218"/>
  <c r="I220"/>
  <c r="I209"/>
  <c r="G62"/>
  <c r="J62" s="1"/>
  <c r="I208"/>
  <c r="S30"/>
  <c r="S28"/>
  <c r="S26"/>
  <c r="K30"/>
  <c r="K28"/>
  <c r="I207"/>
  <c r="I121"/>
  <c r="I68" l="1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67"/>
  <c r="I134"/>
  <c r="I135"/>
  <c r="I136"/>
  <c r="I137"/>
  <c r="I138"/>
  <c r="I139"/>
  <c r="I140"/>
  <c r="I141"/>
  <c r="I142"/>
  <c r="I143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174"/>
  <c r="I175"/>
  <c r="I176"/>
  <c r="I177"/>
  <c r="I178"/>
  <c r="I179"/>
  <c r="I180"/>
  <c r="I181"/>
  <c r="I182"/>
  <c r="O26" l="1"/>
  <c r="I30" l="1"/>
  <c r="I28"/>
  <c r="I26"/>
  <c r="G30"/>
  <c r="G28"/>
  <c r="G26"/>
  <c r="E30"/>
  <c r="E28"/>
  <c r="E62" s="1"/>
  <c r="H62" s="1"/>
  <c r="E26"/>
  <c r="C30"/>
  <c r="C28"/>
  <c r="C26"/>
  <c r="Q30"/>
  <c r="Q28"/>
  <c r="Q26"/>
  <c r="O30"/>
  <c r="O28"/>
  <c r="M30"/>
  <c r="M28"/>
  <c r="M26"/>
  <c r="H210" l="1"/>
  <c r="H212"/>
  <c r="H213"/>
  <c r="H214"/>
  <c r="H215"/>
  <c r="H218"/>
  <c r="H220"/>
  <c r="H211"/>
  <c r="H216"/>
  <c r="H217"/>
  <c r="H219"/>
  <c r="H81"/>
  <c r="H87"/>
  <c r="H93"/>
  <c r="H97"/>
  <c r="H101"/>
  <c r="H105"/>
  <c r="H109"/>
  <c r="H113"/>
  <c r="H117"/>
  <c r="H121"/>
  <c r="H125"/>
  <c r="H129"/>
  <c r="H133"/>
  <c r="H137"/>
  <c r="H141"/>
  <c r="H145"/>
  <c r="H149"/>
  <c r="H153"/>
  <c r="H157"/>
  <c r="H161"/>
  <c r="H167"/>
  <c r="H171"/>
  <c r="H175"/>
  <c r="H179"/>
  <c r="H183"/>
  <c r="H187"/>
  <c r="H191"/>
  <c r="H195"/>
  <c r="H199"/>
  <c r="H203"/>
  <c r="H207"/>
  <c r="H208"/>
  <c r="H68"/>
  <c r="H70"/>
  <c r="H72"/>
  <c r="H74"/>
  <c r="H76"/>
  <c r="H78"/>
  <c r="H80"/>
  <c r="H82"/>
  <c r="H84"/>
  <c r="H86"/>
  <c r="H88"/>
  <c r="H90"/>
  <c r="H92"/>
  <c r="H94"/>
  <c r="H96"/>
  <c r="H98"/>
  <c r="H100"/>
  <c r="H102"/>
  <c r="H104"/>
  <c r="H106"/>
  <c r="H108"/>
  <c r="H110"/>
  <c r="H112"/>
  <c r="H114"/>
  <c r="H116"/>
  <c r="H118"/>
  <c r="H120"/>
  <c r="H122"/>
  <c r="H124"/>
  <c r="H126"/>
  <c r="H128"/>
  <c r="H130"/>
  <c r="H132"/>
  <c r="H134"/>
  <c r="H136"/>
  <c r="H138"/>
  <c r="H140"/>
  <c r="H142"/>
  <c r="H144"/>
  <c r="H146"/>
  <c r="H148"/>
  <c r="H150"/>
  <c r="H152"/>
  <c r="H154"/>
  <c r="H156"/>
  <c r="H158"/>
  <c r="H160"/>
  <c r="H162"/>
  <c r="H164"/>
  <c r="H166"/>
  <c r="H168"/>
  <c r="H170"/>
  <c r="H172"/>
  <c r="H174"/>
  <c r="H176"/>
  <c r="H178"/>
  <c r="H180"/>
  <c r="H182"/>
  <c r="H184"/>
  <c r="H186"/>
  <c r="H188"/>
  <c r="H190"/>
  <c r="H192"/>
  <c r="H194"/>
  <c r="H196"/>
  <c r="H198"/>
  <c r="H200"/>
  <c r="H202"/>
  <c r="H204"/>
  <c r="H206"/>
  <c r="H67"/>
  <c r="H209"/>
  <c r="F62"/>
  <c r="H69"/>
  <c r="H71"/>
  <c r="H73"/>
  <c r="H75"/>
  <c r="H77"/>
  <c r="H79"/>
  <c r="H83"/>
  <c r="H85"/>
  <c r="H89"/>
  <c r="H91"/>
  <c r="H95"/>
  <c r="H99"/>
  <c r="H103"/>
  <c r="H107"/>
  <c r="H111"/>
  <c r="H115"/>
  <c r="H119"/>
  <c r="H123"/>
  <c r="H127"/>
  <c r="H131"/>
  <c r="H135"/>
  <c r="H139"/>
  <c r="H143"/>
  <c r="H147"/>
  <c r="H151"/>
  <c r="H155"/>
  <c r="H159"/>
  <c r="H163"/>
  <c r="H165"/>
  <c r="H169"/>
  <c r="H173"/>
  <c r="H177"/>
  <c r="H181"/>
  <c r="H185"/>
  <c r="H189"/>
  <c r="H193"/>
  <c r="H197"/>
  <c r="H201"/>
  <c r="H205"/>
  <c r="G211"/>
  <c r="G216"/>
  <c r="G217"/>
  <c r="G219"/>
  <c r="G67"/>
  <c r="G69"/>
  <c r="G210"/>
  <c r="G212"/>
  <c r="G213"/>
  <c r="G214"/>
  <c r="G215"/>
  <c r="G218"/>
  <c r="G220"/>
  <c r="G70"/>
  <c r="G72"/>
  <c r="G74"/>
  <c r="G76"/>
  <c r="G78"/>
  <c r="G80"/>
  <c r="G82"/>
  <c r="G84"/>
  <c r="G86"/>
  <c r="G88"/>
  <c r="G90"/>
  <c r="G92"/>
  <c r="G94"/>
  <c r="G96"/>
  <c r="G98"/>
  <c r="G100"/>
  <c r="G102"/>
  <c r="G104"/>
  <c r="G106"/>
  <c r="G108"/>
  <c r="G110"/>
  <c r="G112"/>
  <c r="G114"/>
  <c r="G116"/>
  <c r="G118"/>
  <c r="G120"/>
  <c r="G122"/>
  <c r="G124"/>
  <c r="G126"/>
  <c r="G128"/>
  <c r="G130"/>
  <c r="G132"/>
  <c r="G134"/>
  <c r="G136"/>
  <c r="G138"/>
  <c r="G140"/>
  <c r="G142"/>
  <c r="G144"/>
  <c r="G146"/>
  <c r="G148"/>
  <c r="G150"/>
  <c r="G152"/>
  <c r="G154"/>
  <c r="G156"/>
  <c r="G158"/>
  <c r="G160"/>
  <c r="G162"/>
  <c r="G164"/>
  <c r="G166"/>
  <c r="G168"/>
  <c r="G170"/>
  <c r="G172"/>
  <c r="G174"/>
  <c r="G176"/>
  <c r="G178"/>
  <c r="G180"/>
  <c r="G182"/>
  <c r="G184"/>
  <c r="G186"/>
  <c r="G188"/>
  <c r="G190"/>
  <c r="G192"/>
  <c r="G194"/>
  <c r="G196"/>
  <c r="G198"/>
  <c r="G200"/>
  <c r="G202"/>
  <c r="G204"/>
  <c r="G206"/>
  <c r="G208"/>
  <c r="G68"/>
  <c r="G71"/>
  <c r="G73"/>
  <c r="G75"/>
  <c r="G77"/>
  <c r="G79"/>
  <c r="G81"/>
  <c r="G83"/>
  <c r="G85"/>
  <c r="G87"/>
  <c r="G89"/>
  <c r="G91"/>
  <c r="G93"/>
  <c r="G95"/>
  <c r="G97"/>
  <c r="G99"/>
  <c r="G101"/>
  <c r="G103"/>
  <c r="G105"/>
  <c r="G107"/>
  <c r="G109"/>
  <c r="G111"/>
  <c r="G113"/>
  <c r="G115"/>
  <c r="G117"/>
  <c r="G119"/>
  <c r="G121"/>
  <c r="G123"/>
  <c r="G125"/>
  <c r="G127"/>
  <c r="G129"/>
  <c r="G131"/>
  <c r="G133"/>
  <c r="G135"/>
  <c r="G137"/>
  <c r="G139"/>
  <c r="G141"/>
  <c r="G143"/>
  <c r="G145"/>
  <c r="G147"/>
  <c r="G149"/>
  <c r="G151"/>
  <c r="G153"/>
  <c r="G155"/>
  <c r="G157"/>
  <c r="G159"/>
  <c r="G161"/>
  <c r="G163"/>
  <c r="G165"/>
  <c r="G167"/>
  <c r="G169"/>
  <c r="G171"/>
  <c r="G173"/>
  <c r="G175"/>
  <c r="G177"/>
  <c r="G179"/>
  <c r="G181"/>
  <c r="G183"/>
  <c r="G185"/>
  <c r="G187"/>
  <c r="G189"/>
  <c r="G191"/>
  <c r="G193"/>
  <c r="G195"/>
  <c r="G197"/>
  <c r="G199"/>
  <c r="G201"/>
  <c r="G203"/>
  <c r="G205"/>
  <c r="G207"/>
  <c r="G209"/>
  <c r="I170"/>
  <c r="I165"/>
  <c r="I164"/>
  <c r="I159"/>
  <c r="I154"/>
  <c r="I133"/>
  <c r="I160"/>
  <c r="I155"/>
  <c r="I147"/>
  <c r="I146"/>
  <c r="I144"/>
  <c r="I169"/>
  <c r="I168"/>
  <c r="I163"/>
  <c r="I158"/>
  <c r="I153"/>
  <c r="I152"/>
  <c r="I145"/>
  <c r="I172"/>
  <c r="I167"/>
  <c r="I162"/>
  <c r="I157"/>
  <c r="I156"/>
  <c r="I151"/>
  <c r="I150"/>
  <c r="I149"/>
  <c r="I148"/>
  <c r="I171"/>
  <c r="I166"/>
  <c r="I161"/>
  <c r="I62"/>
  <c r="I92"/>
  <c r="I96"/>
  <c r="I100"/>
  <c r="I104"/>
  <c r="I108"/>
  <c r="I112"/>
  <c r="I116"/>
  <c r="I120"/>
  <c r="I124"/>
  <c r="I128"/>
  <c r="I132"/>
  <c r="I91"/>
  <c r="I95"/>
  <c r="I99"/>
  <c r="I94"/>
  <c r="I101"/>
  <c r="I103"/>
  <c r="I110"/>
  <c r="I117"/>
  <c r="I119"/>
  <c r="I126"/>
  <c r="I97"/>
  <c r="I105"/>
  <c r="I107"/>
  <c r="I114"/>
  <c r="I123"/>
  <c r="I130"/>
  <c r="I173"/>
  <c r="I90"/>
  <c r="I98"/>
  <c r="I102"/>
  <c r="I109"/>
  <c r="I111"/>
  <c r="I118"/>
  <c r="I125"/>
  <c r="I127"/>
  <c r="I93"/>
  <c r="I106"/>
  <c r="I113"/>
  <c r="I115"/>
  <c r="I122"/>
  <c r="I129"/>
  <c r="I131"/>
</calcChain>
</file>

<file path=xl/comments1.xml><?xml version="1.0" encoding="utf-8"?>
<comments xmlns="http://schemas.openxmlformats.org/spreadsheetml/2006/main">
  <authors>
    <author>User</author>
  </authors>
  <commentList>
    <comment ref="J67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First injection, therefore no carryover.  Perfect agreement!</t>
        </r>
      </text>
    </comment>
    <comment ref="J79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carryover</t>
        </r>
      </text>
    </comment>
    <comment ref="J9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carryover</t>
        </r>
      </text>
    </comment>
    <comment ref="J103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carryover</t>
        </r>
      </text>
    </comment>
    <comment ref="F110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Manual integration</t>
        </r>
      </text>
    </comment>
    <comment ref="J115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carryover</t>
        </r>
      </text>
    </comment>
    <comment ref="F124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Manual integration</t>
        </r>
      </text>
    </comment>
    <comment ref="J127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carryover</t>
        </r>
      </text>
    </comment>
    <comment ref="J139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carryover</t>
        </r>
      </text>
    </comment>
    <comment ref="J15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carryover</t>
        </r>
      </text>
    </comment>
    <comment ref="J163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carryover</t>
        </r>
      </text>
    </comment>
    <comment ref="F172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Manual integration</t>
        </r>
      </text>
    </comment>
    <comment ref="J175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carryover</t>
        </r>
      </text>
    </comment>
    <comment ref="J187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carryover</t>
        </r>
      </text>
    </comment>
    <comment ref="J199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carryover</t>
        </r>
      </text>
    </comment>
    <comment ref="J21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carryover</t>
        </r>
      </text>
    </comment>
    <comment ref="F222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Manual integration</t>
        </r>
      </text>
    </comment>
    <comment ref="J223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carryover</t>
        </r>
      </text>
    </comment>
    <comment ref="J235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carryover</t>
        </r>
      </text>
    </comment>
    <comment ref="J247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carryover</t>
        </r>
      </text>
    </comment>
    <comment ref="J250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carryover</t>
        </r>
      </text>
    </comment>
  </commentList>
</comments>
</file>

<file path=xl/sharedStrings.xml><?xml version="1.0" encoding="utf-8"?>
<sst xmlns="http://schemas.openxmlformats.org/spreadsheetml/2006/main" count="282" uniqueCount="240">
  <si>
    <t>Area/CO2</t>
  </si>
  <si>
    <t>Area/Methane</t>
  </si>
  <si>
    <t>CO2</t>
  </si>
  <si>
    <t>Area/N2O</t>
  </si>
  <si>
    <t>N2O</t>
  </si>
  <si>
    <t>CH4</t>
  </si>
  <si>
    <t>r2</t>
  </si>
  <si>
    <t>low</t>
  </si>
  <si>
    <t>high</t>
  </si>
  <si>
    <t>slope</t>
  </si>
  <si>
    <t>intercept</t>
  </si>
  <si>
    <t>Sample.abb</t>
  </si>
  <si>
    <t>Sample</t>
  </si>
  <si>
    <t>N2O (ppm)</t>
  </si>
  <si>
    <t>CO2 (ppm)</t>
  </si>
  <si>
    <t>CH4 (ppm)</t>
  </si>
  <si>
    <t>N2O.chk</t>
  </si>
  <si>
    <t>CO2.chk</t>
  </si>
  <si>
    <t>CH4.chk</t>
  </si>
  <si>
    <t>super high</t>
  </si>
  <si>
    <t>Sample.code</t>
  </si>
  <si>
    <t>high.5</t>
  </si>
  <si>
    <t>high.4</t>
  </si>
  <si>
    <t>high.3</t>
  </si>
  <si>
    <t>high.2</t>
  </si>
  <si>
    <t>high.1</t>
  </si>
  <si>
    <t>low.5</t>
  </si>
  <si>
    <t>low.4</t>
  </si>
  <si>
    <t>low.3</t>
  </si>
  <si>
    <t>low.2</t>
  </si>
  <si>
    <t>low.1</t>
  </si>
  <si>
    <t>super.high.5</t>
  </si>
  <si>
    <t>super.high.1</t>
  </si>
  <si>
    <t>super.high.2</t>
  </si>
  <si>
    <t>super.high.3</t>
  </si>
  <si>
    <t>super.high.4</t>
  </si>
  <si>
    <t>xtreme.1</t>
  </si>
  <si>
    <t>xtreme.2</t>
  </si>
  <si>
    <t>xtreme.3</t>
  </si>
  <si>
    <t>xtreme.4</t>
  </si>
  <si>
    <t>xtreme.5</t>
  </si>
  <si>
    <t>xtreme</t>
  </si>
  <si>
    <t>3rd party std</t>
  </si>
  <si>
    <t>Source</t>
  </si>
  <si>
    <t>Praxair High</t>
  </si>
  <si>
    <t>Flag.N2O</t>
  </si>
  <si>
    <t>Flag.CO2</t>
  </si>
  <si>
    <t>Flag.CH4</t>
  </si>
  <si>
    <t>Area/Nitrous Oxide</t>
  </si>
  <si>
    <t>90-10.1</t>
  </si>
  <si>
    <t>90-10.2</t>
  </si>
  <si>
    <t>90-10.3</t>
  </si>
  <si>
    <t>90-10.4</t>
  </si>
  <si>
    <t>90-10.5</t>
  </si>
  <si>
    <t>90-10</t>
  </si>
  <si>
    <t>C:\LabSolutions\Data\2018\T_2018_12_20\low1 CHK STD1_1_001.gcd</t>
  </si>
  <si>
    <t>C:\LabSolutions\Data\2018\T_2018_12_20\9010 1 chk std 1_1_002.gcd</t>
  </si>
  <si>
    <t>C:\LabSolutions\Data\2018\T_2018_12_20\071118fl57_BT1_003.gcd</t>
  </si>
  <si>
    <t>C:\LabSolutions\Data\2018\T_2018_12_20\071118FL57_BT2_004.gcd</t>
  </si>
  <si>
    <t>C:\LabSolutions\Data\2018\T_2018_12_20\ACT18_019_005.gcd</t>
  </si>
  <si>
    <t>C:\LabSolutions\Data\2018\T_2018_12_20\ACT18_020_006.gcd</t>
  </si>
  <si>
    <t>C:\LabSolutions\Data\2018\T_2018_12_20\ACT18_022_007.gcd</t>
  </si>
  <si>
    <t>C:\LabSolutions\Data\2018\T_2018_12_20\ACT18_023_008.gcd</t>
  </si>
  <si>
    <t>C:\LabSolutions\Data\2018\T_2018_12_20\ACT18_024_009.gcd</t>
  </si>
  <si>
    <t>C:\LabSolutions\Data\2018\T_2018_12_20\ACT18_035_010.gcd</t>
  </si>
  <si>
    <t>C:\LabSolutions\Data\2018\T_2018_12_20\ACT18_036_011.gcd</t>
  </si>
  <si>
    <t>C:\LabSolutions\Data\2018\T_2018_12_20\ACT18_037_012.gcd</t>
  </si>
  <si>
    <t>C:\LabSolutions\Data\2018\T_2018_12_20\low1 CHK STD1_2_013.gcd</t>
  </si>
  <si>
    <t>C:\LabSolutions\Data\2018\T_2018_12_20\9010 1 chk std 1_2_014.gcd</t>
  </si>
  <si>
    <t>C:\LabSolutions\Data\2018\T_2018_12_20\ACT18_038_015.gcd</t>
  </si>
  <si>
    <t>C:\LabSolutions\Data\2018\T_2018_12_20\ACT18_039_016.gcd</t>
  </si>
  <si>
    <t>C:\LabSolutions\Data\2018\T_2018_12_20\ACT18_040_017.gcd</t>
  </si>
  <si>
    <t>C:\LabSolutions\Data\2018\T_2018_12_20\ACT18_049_018.gcd</t>
  </si>
  <si>
    <t>C:\LabSolutions\Data\2018\T_2018_12_20\ACT18_050_019.gcd</t>
  </si>
  <si>
    <t>C:\LabSolutions\Data\2018\T_2018_12_20\ACT18_051_020.gcd</t>
  </si>
  <si>
    <t>C:\LabSolutions\Data\2018\T_2018_12_20\18R10_0148_021.gcd</t>
  </si>
  <si>
    <t>C:\LabSolutions\Data\2018\T_2018_12_20\18R10_0149_022.gcd</t>
  </si>
  <si>
    <t>C:\LabSolutions\Data\2018\T_2018_12_20\18R10_0204_023.gcd</t>
  </si>
  <si>
    <t>C:\LabSolutions\Data\2018\T_2018_12_20\18R10_0208_024.gcd</t>
  </si>
  <si>
    <t>C:\LabSolutions\Data\2018\T_2018_12_20\low1 CHK STD1_3_025.gcd</t>
  </si>
  <si>
    <t>C:\LabSolutions\Data\2018\T_2018_12_20\9010 1 chk std 1_3_026.gcd</t>
  </si>
  <si>
    <t>C:\LabSolutions\Data\2018\T_2018_12_20\18R10_0121_027.gcd</t>
  </si>
  <si>
    <t>C:\LabSolutions\Data\2018\T_2018_12_20\18R10_0122_028.gcd</t>
  </si>
  <si>
    <t>C:\LabSolutions\Data\2018\T_2018_12_20\18R10_0112_029.gcd</t>
  </si>
  <si>
    <t>C:\LabSolutions\Data\2018\T_2018_12_20\18R10_0113_030.gcd</t>
  </si>
  <si>
    <t>C:\LabSolutions\Data\2018\T_2018_12_20\18R10_0220_031.gcd</t>
  </si>
  <si>
    <t>C:\LabSolutions\Data\2018\T_2018_12_20\18R10_0218_032.gcd</t>
  </si>
  <si>
    <t>C:\LabSolutions\Data\2018\T_2018_12_20\18R10_0217_033.gcd</t>
  </si>
  <si>
    <t>C:\LabSolutions\Data\2018\T_2018_12_20\18R10_0229_034.gcd</t>
  </si>
  <si>
    <t>C:\LabSolutions\Data\2018\T_2018_12_20\18R10_0215_035.gcd</t>
  </si>
  <si>
    <t>C:\LabSolutions\Data\2018\T_2018_12_20\18R10_0227_036.gcd</t>
  </si>
  <si>
    <t>C:\LabSolutions\Data\2018\T_2018_12_20\low1 CHK STD1_4_037.gcd</t>
  </si>
  <si>
    <t>C:\LabSolutions\Data\2018\T_2018_12_20\9010 1 chk std 1_4_038.gcd</t>
  </si>
  <si>
    <t>C:\LabSolutions\Data\2018\T_2018_12_20\18R10_0228_039.gcd</t>
  </si>
  <si>
    <t>C:\LabSolutions\Data\2018\T_2018_12_20\18R10_0230_040.gcd</t>
  </si>
  <si>
    <t>C:\LabSolutions\Data\2018\T_2018_12_20\18R10_0261_041.gcd</t>
  </si>
  <si>
    <t>C:\LabSolutions\Data\2018\T_2018_12_20\18R10_0251_042.gcd</t>
  </si>
  <si>
    <t>C:\LabSolutions\Data\2018\T_2018_12_20\18R10_0223_043.gcd</t>
  </si>
  <si>
    <t>C:\LabSolutions\Data\2018\T_2018_12_20\18R10_0211_044.gcd</t>
  </si>
  <si>
    <t>C:\LabSolutions\Data\2018\T_2018_12_20\18R10_0212_045.gcd</t>
  </si>
  <si>
    <t>C:\LabSolutions\Data\2018\T_2018_12_20\18R10_0232_046.gcd</t>
  </si>
  <si>
    <t>C:\LabSolutions\Data\2018\T_2018_12_20\18R10_0250_047.gcd</t>
  </si>
  <si>
    <t>C:\LabSolutions\Data\2018\T_2018_12_20\ACT18_418_048.gcd</t>
  </si>
  <si>
    <t>C:\LabSolutions\Data\2018\T_2018_12_20\low1 CHK STD1_5_049.gcd</t>
  </si>
  <si>
    <t>C:\LabSolutions\Data\2018\T_2018_12_20\9010 1 chk std 1_5_050.gcd</t>
  </si>
  <si>
    <t>C:\LabSolutions\Data\2018\T_2018_12_20\ACT18_429_051.gcd</t>
  </si>
  <si>
    <t>C:\LabSolutions\Data\2018\T_2018_12_20\ACT18_504_052.gcd</t>
  </si>
  <si>
    <t>C:\LabSolutions\Data\2018\T_2018_12_20\ACT18_503_053.gcd</t>
  </si>
  <si>
    <t>C:\LabSolutions\Data\2018\T_2018_12_20\ACT18_512_054.gcd</t>
  </si>
  <si>
    <t>C:\LabSolutions\Data\2018\T_2018_12_20\ACT18_511_055.gcd</t>
  </si>
  <si>
    <t>C:\LabSolutions\Data\2018\T_2018_12_20\ACT18_510_056.gcd</t>
  </si>
  <si>
    <t>C:\LabSolutions\Data\2018\T_2018_12_20\111918FL63_BT1_057.gcd</t>
  </si>
  <si>
    <t>C:\LabSolutions\Data\2018\T_2018_12_20\ACT18_316_058.gcd</t>
  </si>
  <si>
    <t>C:\LabSolutions\Data\2018\T_2018_12_20\ACT18_313_059.gcd</t>
  </si>
  <si>
    <t>C:\LabSolutions\Data\2018\T_2018_12_20\ACT18_304_060.gcd</t>
  </si>
  <si>
    <t>C:\LabSolutions\Data\2018\T_2018_12_20\low1 CHK STD2_1_061.gcd</t>
  </si>
  <si>
    <t>C:\LabSolutions\Data\2018\T_2018_12_20\9010 1 chk std 2_1_062.gcd</t>
  </si>
  <si>
    <t>C:\LabSolutions\Data\2018\T_2018_12_20\ACT18_303_063.gcd</t>
  </si>
  <si>
    <t>C:\LabSolutions\Data\2018\T_2018_12_20\ACT18_459_064.gcd</t>
  </si>
  <si>
    <t>C:\LabSolutions\Data\2018\T_2018_12_20\ACT18_458_065.gcd</t>
  </si>
  <si>
    <t>C:\LabSolutions\Data\2018\T_2018_12_20\ACT18_368_066.gcd</t>
  </si>
  <si>
    <t>C:\LabSolutions\Data\2018\T_2018_12_20\ACT18_367_067.gcd</t>
  </si>
  <si>
    <t>C:\LabSolutions\Data\2018\T_2018_12_20\ACT18_366_068.gcd</t>
  </si>
  <si>
    <t>C:\LabSolutions\Data\2018\T_2018_12_20\ACT18_481_069.gcd</t>
  </si>
  <si>
    <t>C:\LabSolutions\Data\2018\T_2018_12_20\ACT18_482_070.gcd</t>
  </si>
  <si>
    <t>C:\LabSolutions\Data\2018\T_2018_12_20\ACT18_483_071.gcd</t>
  </si>
  <si>
    <t>C:\LabSolutions\Data\2018\T_2018_12_20\ACT18_468_072.gcd</t>
  </si>
  <si>
    <t>C:\LabSolutions\Data\2018\T_2018_12_20\low1 CHK STD2_2_073.gcd</t>
  </si>
  <si>
    <t>C:\LabSolutions\Data\2018\T_2018_12_20\9010 1 chk std 2_2_074.gcd</t>
  </si>
  <si>
    <t>C:\LabSolutions\Data\2018\T_2018_12_20\ACT18_469_075.gcd</t>
  </si>
  <si>
    <t>C:\LabSolutions\Data\2018\T_2018_12_20\ACT18_470_076.gcd</t>
  </si>
  <si>
    <t>C:\LabSolutions\Data\2018\T_2018_12_20\ACT18_369_077.gcd</t>
  </si>
  <si>
    <t>C:\LabSolutions\Data\2018\T_2018_12_20\ACT18_370_078.gcd</t>
  </si>
  <si>
    <t>C:\LabSolutions\Data\2018\T_2018_12_20\102218FL10_BT1_079.gcd</t>
  </si>
  <si>
    <t>C:\LabSolutions\Data\2018\T_2018_12_20\ACT18_076_080.gcd</t>
  </si>
  <si>
    <t>C:\LabSolutions\Data\2018\T_2018_12_20\ACT18_075_081.gcd</t>
  </si>
  <si>
    <t>C:\LabSolutions\Data\2018\T_2018_12_20\ACT18_074_082.gcd</t>
  </si>
  <si>
    <t>C:\LabSolutions\Data\2018\T_2018_12_20\ACT18_085_083.gcd</t>
  </si>
  <si>
    <t>C:\LabSolutions\Data\2018\T_2018_12_20\ACT18_084_084.gcd</t>
  </si>
  <si>
    <t>C:\LabSolutions\Data\2018\T_2018_12_20\low1 CHK STD2_3_085.gcd</t>
  </si>
  <si>
    <t>C:\LabSolutions\Data\2018\T_2018_12_20\9010 1 chk std 2_3_086.gcd</t>
  </si>
  <si>
    <t>C:\LabSolutions\Data\2018\T_2018_12_20\ACT18_083_087.gcd</t>
  </si>
  <si>
    <t>C:\LabSolutions\Data\2018\T_2018_12_20\ACT18_089_088.gcd</t>
  </si>
  <si>
    <t>C:\LabSolutions\Data\2018\T_2018_12_20\ACT18_092_089.gcd</t>
  </si>
  <si>
    <t>C:\LabSolutions\Data\2018\T_2018_12_20\ACT18_091_090.gcd</t>
  </si>
  <si>
    <t>C:\LabSolutions\Data\2018\T_2018_12_20\ACT18_090_091.gcd</t>
  </si>
  <si>
    <t>C:\LabSolutions\Data\2018\T_2018_12_20\ACT18_095_092.gcd</t>
  </si>
  <si>
    <t>C:\LabSolutions\Data\2018\T_2018_12_20\ACT18_093_093.gcd</t>
  </si>
  <si>
    <t>C:\LabSolutions\Data\2018\T_2018_12_20\ACT18_096_094.gcd</t>
  </si>
  <si>
    <t>C:\LabSolutions\Data\2018\T_2018_12_20\ACT18_097_095.gcd</t>
  </si>
  <si>
    <t>C:\LabSolutions\Data\2018\T_2018_12_20\ACT18_098_096.gcd</t>
  </si>
  <si>
    <t>C:\LabSolutions\Data\2018\T_2018_12_20\low1 CHK STD2_4_097.gcd</t>
  </si>
  <si>
    <t>C:\LabSolutions\Data\2018\T_2018_12_20\9010 1 chk std 2_4_098.gcd</t>
  </si>
  <si>
    <t>C:\LabSolutions\Data\2018\T_2018_12_20\ACT18_099_099.gcd</t>
  </si>
  <si>
    <t>C:\LabSolutions\Data\2018\T_2018_12_20\ACT18_100_100.gcd</t>
  </si>
  <si>
    <t>C:\LabSolutions\Data\2018\T_2018_12_20\ACT18_101_101.gcd</t>
  </si>
  <si>
    <t>C:\LabSolutions\Data\2018\T_2018_12_20\ACT18_102_102.gcd</t>
  </si>
  <si>
    <t>C:\LabSolutions\Data\2018\T_2018_12_20\ACT18_103_103.gcd</t>
  </si>
  <si>
    <t>C:\LabSolutions\Data\2018\T_2018_12_20\ACT18_104_104.gcd</t>
  </si>
  <si>
    <t>C:\LabSolutions\Data\2018\T_2018_12_20\ACT18_105_105.gcd</t>
  </si>
  <si>
    <t>C:\LabSolutions\Data\2018\T_2018_12_20\ACT18_270_106.gcd</t>
  </si>
  <si>
    <t>C:\LabSolutions\Data\2018\T_2018_12_20\ACT18_271_107.gcd</t>
  </si>
  <si>
    <t>C:\LabSolutions\Data\2018\T_2018_12_20\ACT18_272_108.gcd</t>
  </si>
  <si>
    <t>C:\LabSolutions\Data\2018\T_2018_12_20\low1 CHK STD2_5_109.gcd</t>
  </si>
  <si>
    <t>C:\LabSolutions\Data\2018\T_2018_12_20\9010 1 chk std 2_5_110.gcd</t>
  </si>
  <si>
    <t>C:\LabSolutions\Data\2018\T_2018_12_20\ACT18_273_111.gcd</t>
  </si>
  <si>
    <t>C:\LabSolutions\Data\2018\T_2018_12_20\ACT18_274_112.gcd</t>
  </si>
  <si>
    <t>C:\LabSolutions\Data\2018\T_2018_12_20\ACT18_275_113.gcd</t>
  </si>
  <si>
    <t>C:\LabSolutions\Data\2018\T_2018_12_20\ACT18_276_114.gcd</t>
  </si>
  <si>
    <t>C:\LabSolutions\Data\2018\T_2018_12_20\ACT18_365_115.gcd</t>
  </si>
  <si>
    <t>C:\LabSolutions\Data\2018\T_2018_12_20\ACT18_364_116.gcd</t>
  </si>
  <si>
    <t>C:\LabSolutions\Data\2018\T_2018_12_20\ACT18_363_117.gcd</t>
  </si>
  <si>
    <t>C:\LabSolutions\Data\2018\T_2018_12_20\ACT18_362_118.gcd</t>
  </si>
  <si>
    <t>C:\LabSolutions\Data\2018\T_2018_12_20\ACT18_361_119.gcd</t>
  </si>
  <si>
    <t>C:\LabSolutions\Data\2018\T_2018_12_20\ACT18_360_120.gcd</t>
  </si>
  <si>
    <t>C:\LabSolutions\Data\2018\T_2018_12_20\LOW1 chk std 3_1_121.gcd</t>
  </si>
  <si>
    <t>C:\LabSolutions\Data\2018\T_2018_12_20\9010 1 chk std 3_1_122.gcd</t>
  </si>
  <si>
    <t>C:\LabSolutions\Data\2018\T_2018_12_20\ACT18_359_123.gcd</t>
  </si>
  <si>
    <t>C:\LabSolutions\Data\2018\T_2018_12_20\ACT18_358_124.gcd</t>
  </si>
  <si>
    <t>C:\LabSolutions\Data\2018\T_2018_12_20\ACT18_357_125.gcd</t>
  </si>
  <si>
    <t>C:\LabSolutions\Data\2018\T_2018_12_20\ACT18_356_126.gcd</t>
  </si>
  <si>
    <t>C:\LabSolutions\Data\2018\T_2018_12_20\ACT18_355_127.gcd</t>
  </si>
  <si>
    <t>C:\LabSolutions\Data\2018\T_2018_12_20\ACT18_354_128.gcd</t>
  </si>
  <si>
    <t>C:\LabSolutions\Data\2018\T_2018_12_20\ACT18_353_129.gcd</t>
  </si>
  <si>
    <t>C:\LabSolutions\Data\2018\T_2018_12_20\ACT18_352_130.gcd</t>
  </si>
  <si>
    <t>C:\LabSolutions\Data\2018\T_2018_12_20\ACT18_351_131.gcd</t>
  </si>
  <si>
    <t>C:\LabSolutions\Data\2018\T_2018_12_20\ACT18_446_132.gcd</t>
  </si>
  <si>
    <t>C:\LabSolutions\Data\2018\T_2018_12_20\LOW1 chk std 3_2_133.gcd</t>
  </si>
  <si>
    <t>C:\LabSolutions\Data\2018\T_2018_12_20\9010 1 chk std 3_2_134.gcd</t>
  </si>
  <si>
    <t>C:\LabSolutions\Data\2018\T_2018_12_20\ACT18_350_135.gcd</t>
  </si>
  <si>
    <t>C:\LabSolutions\Data\2018\T_2018_12_20\ACT18_349_136.gcd</t>
  </si>
  <si>
    <t>C:\LabSolutions\Data\2018\T_2018_12_20\ACT18_348_137.gcd</t>
  </si>
  <si>
    <t>C:\LabSolutions\Data\2018\T_2018_12_20\ACT18_347_138.gcd</t>
  </si>
  <si>
    <t>C:\LabSolutions\Data\2018\T_2018_12_20\ACT18_346_139.gcd</t>
  </si>
  <si>
    <t>C:\LabSolutions\Data\2018\T_2018_12_20\ACT18_345_140.gcd</t>
  </si>
  <si>
    <t>C:\LabSolutions\Data\2018\T_2018_12_20\ACT18_344_141.gcd</t>
  </si>
  <si>
    <t>C:\LabSolutions\Data\2018\T_2018_12_20\ACT18_343_142.gcd</t>
  </si>
  <si>
    <t>C:\LabSolutions\Data\2018\T_2018_12_20\ACT18_342_143.gcd</t>
  </si>
  <si>
    <t>C:\LabSolutions\Data\2018\T_2018_12_20\ACT18_341_144.gcd</t>
  </si>
  <si>
    <t>C:\LabSolutions\Data\2018\T_2018_12_20\LOW1 chk std 3_3_145.gcd</t>
  </si>
  <si>
    <t>C:\LabSolutions\Data\2018\T_2018_12_20\9010 1 chk std 3_3_146.gcd</t>
  </si>
  <si>
    <t>C:\LabSolutions\Data\2018\T_2018_12_20\ACT18_340_147.gcd</t>
  </si>
  <si>
    <t>C:\LabSolutions\Data\2018\T_2018_12_20\ACT18_339_148.gcd</t>
  </si>
  <si>
    <t>C:\LabSolutions\Data\2018\T_2018_12_20\ACT18_338_149.gcd</t>
  </si>
  <si>
    <t>C:\LabSolutions\Data\2018\T_2018_12_20\ACT18_337_150.gcd</t>
  </si>
  <si>
    <t>C:\LabSolutions\Data\2018\T_2018_12_20\ACT18_336_151.gcd</t>
  </si>
  <si>
    <t>C:\LabSolutions\Data\2018\T_2018_12_20\ACT18_335_152.gcd</t>
  </si>
  <si>
    <t>C:\LabSolutions\Data\2018\T_2018_12_20\ACT18_334_153.gcd</t>
  </si>
  <si>
    <t>C:\LabSolutions\Data\2018\T_2018_12_20\ACT18_011_154.gcd</t>
  </si>
  <si>
    <t>C:\LabSolutions\Data\2018\T_2018_12_20\ACT18_010_155.gcd</t>
  </si>
  <si>
    <t>C:\LabSolutions\Data\2018\T_2018_12_20\ACT18_004_156.gcd</t>
  </si>
  <si>
    <t>C:\LabSolutions\Data\2018\T_2018_12_20\LOW1 chk std3_4_157.gcd</t>
  </si>
  <si>
    <t>C:\LabSolutions\Data\2018\T_2018_12_20\9010 1 chk std 3_4_158.gcd</t>
  </si>
  <si>
    <t>C:\LabSolutions\Data\2018\T_2018_12_20\ACT18_003_159.gcd</t>
  </si>
  <si>
    <t>C:\LabSolutions\Data\2018\T_2018_12_20\ACT18_002_160.gcd</t>
  </si>
  <si>
    <t>C:\LabSolutions\Data\2018\T_2018_12_20\ACT18_126_161.gcd</t>
  </si>
  <si>
    <t>C:\LabSolutions\Data\2018\T_2018_12_20\ACT18_125_162.gcd</t>
  </si>
  <si>
    <t>C:\LabSolutions\Data\2018\T_2018_12_20\ACT18_124_163.gcd</t>
  </si>
  <si>
    <t>C:\LabSolutions\Data\2018\T_2018_12_20\ACT18_123_164.gcd</t>
  </si>
  <si>
    <t>C:\LabSolutions\Data\2018\T_2018_12_20\ACT18_122_165.gcd</t>
  </si>
  <si>
    <t>C:\LabSolutions\Data\2018\T_2018_12_20\ACT18_121_166.gcd</t>
  </si>
  <si>
    <t>C:\LabSolutions\Data\2018\T_2018_12_20\ACT18_119_167.gcd</t>
  </si>
  <si>
    <t>C:\LabSolutions\Data\2018\T_2018_12_20\ACT18_118_168.gcd</t>
  </si>
  <si>
    <t>C:\LabSolutions\Data\2018\T_2018_12_20\low 1 chk std 3_5_169.gcd</t>
  </si>
  <si>
    <t>C:\LabSolutions\Data\2018\T_2018_12_20\9010 1 chk std 3_5_170.gcd</t>
  </si>
  <si>
    <t>C:\LabSolutions\Data\2018\T_2018_12_20\ACT18_117_171.gcd</t>
  </si>
  <si>
    <t>C:\LabSolutions\Data\2018\T_2018_12_20\ACT18_116_172.gcd</t>
  </si>
  <si>
    <t>C:\LabSolutions\Data\2018\T_2018_12_20\ACT18_115_173.gcd</t>
  </si>
  <si>
    <t>C:\LabSolutions\Data\2018\T_2018_12_20\ACT18_114_174.gcd</t>
  </si>
  <si>
    <t>C:\LabSolutions\Data\2018\T_2018_12_20\ACT18_113_175.gcd</t>
  </si>
  <si>
    <t>C:\LabSolutions\Data\2018\T_2018_12_20\ACT18_112_176.gcd</t>
  </si>
  <si>
    <t>C:\LabSolutions\Data\2018\T_2018_12_20\ACT18_109_177.gcd</t>
  </si>
  <si>
    <t>C:\LabSolutions\Data\2018\T_2018_12_20\ACT18_108_178.gcd</t>
  </si>
  <si>
    <t>C:\LabSolutions\Data\2018\T_2018_12_20\ACT18_107_179.gcd</t>
  </si>
  <si>
    <t>C:\LabSolutions\Data\2018\T_2018_12_20\ACT18_106_180.gcd</t>
  </si>
  <si>
    <t>C:\LabSolutions\Data\2018\T_2018_12_20\low 1 chk std 4_1_181.gcd</t>
  </si>
  <si>
    <t>C:\LabSolutions\Data\2018\T_2018_12_20\9010 1 chk std 4_1_182.gcd</t>
  </si>
  <si>
    <t>C:\LabSolutions\Data\2018\T_2018_12_20\18R10_0147_183.gcd</t>
  </si>
  <si>
    <t>C:\LabSolutions\Data\2018\T_2018_12_20\low 1 chk std 4_2_184.gcd</t>
  </si>
  <si>
    <t>C:\LabSolutions\Data\2018\T_2018_12_20\9010 1 chk std 4_2_185.gcd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</si>
</sst>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"/>
    <numFmt numFmtId="166" formatCode="0.0"/>
  </numFmts>
  <fonts count="7">
    <font>
      <sz val="10"/>
      <color indexed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9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4" xfId="0" applyBorder="1"/>
    <xf numFmtId="0" fontId="3" fillId="0" borderId="0" xfId="0" applyFont="1" applyBorder="1"/>
    <xf numFmtId="0" fontId="0" fillId="0" borderId="0" xfId="0" applyBorder="1"/>
    <xf numFmtId="0" fontId="3" fillId="0" borderId="5" xfId="0" applyFont="1" applyBorder="1"/>
    <xf numFmtId="0" fontId="3" fillId="0" borderId="4" xfId="0" applyFont="1" applyBorder="1"/>
    <xf numFmtId="164" fontId="0" fillId="0" borderId="0" xfId="0" applyNumberFormat="1" applyBorder="1"/>
    <xf numFmtId="164" fontId="0" fillId="0" borderId="5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7" xfId="0" applyBorder="1"/>
    <xf numFmtId="0" fontId="3" fillId="0" borderId="0" xfId="0" applyFont="1"/>
    <xf numFmtId="0" fontId="3" fillId="0" borderId="0" xfId="0" applyFont="1" applyAlignment="1">
      <alignment horizontal="right"/>
    </xf>
    <xf numFmtId="2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right"/>
    </xf>
    <xf numFmtId="0" fontId="3" fillId="0" borderId="0" xfId="0" applyFont="1" applyFill="1" applyBorder="1"/>
    <xf numFmtId="1" fontId="3" fillId="0" borderId="0" xfId="7" applyNumberFormat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horizontal="left"/>
    </xf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2" fontId="0" fillId="0" borderId="0" xfId="0" applyNumberFormat="1" applyBorder="1"/>
    <xf numFmtId="0" fontId="0" fillId="0" borderId="0" xfId="0"/>
    <xf numFmtId="0" fontId="0" fillId="0" borderId="0" xfId="0"/>
    <xf numFmtId="0" fontId="0" fillId="0" borderId="1" xfId="0" applyBorder="1" applyAlignment="1"/>
    <xf numFmtId="0" fontId="0" fillId="0" borderId="6" xfId="0" applyFont="1" applyFill="1" applyBorder="1" applyAlignment="1">
      <alignment horizontal="left"/>
    </xf>
    <xf numFmtId="0" fontId="0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3" fontId="0" fillId="0" borderId="0" xfId="0" applyNumberFormat="1"/>
    <xf numFmtId="0" fontId="0" fillId="0" borderId="0" xfId="0"/>
    <xf numFmtId="0" fontId="4" fillId="0" borderId="1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3" fillId="0" borderId="7" xfId="0" applyFont="1" applyBorder="1" applyAlignment="1">
      <alignment horizontal="left"/>
    </xf>
    <xf numFmtId="2" fontId="0" fillId="0" borderId="0" xfId="0" applyNumberFormat="1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3" fontId="0" fillId="0" borderId="0" xfId="0" applyNumberFormat="1" applyBorder="1"/>
    <xf numFmtId="3" fontId="0" fillId="0" borderId="7" xfId="0" applyNumberFormat="1" applyBorder="1"/>
    <xf numFmtId="0" fontId="0" fillId="0" borderId="3" xfId="0" applyBorder="1" applyAlignment="1"/>
    <xf numFmtId="0" fontId="3" fillId="0" borderId="9" xfId="0" applyFont="1" applyFill="1" applyBorder="1" applyAlignment="1">
      <alignment horizontal="left"/>
    </xf>
    <xf numFmtId="3" fontId="0" fillId="0" borderId="10" xfId="0" applyNumberFormat="1" applyFont="1" applyFill="1" applyBorder="1" applyAlignment="1"/>
    <xf numFmtId="3" fontId="0" fillId="0" borderId="11" xfId="0" applyNumberFormat="1" applyFont="1" applyFill="1" applyBorder="1" applyAlignment="1"/>
    <xf numFmtId="0" fontId="0" fillId="0" borderId="2" xfId="0" applyBorder="1" applyAlignment="1"/>
    <xf numFmtId="46" fontId="3" fillId="0" borderId="0" xfId="0" applyNumberFormat="1" applyFont="1" applyFill="1" applyBorder="1"/>
    <xf numFmtId="164" fontId="0" fillId="0" borderId="0" xfId="0" applyNumberFormat="1" applyFill="1" applyBorder="1"/>
    <xf numFmtId="0" fontId="0" fillId="0" borderId="0" xfId="0" applyFill="1" applyBorder="1"/>
    <xf numFmtId="3" fontId="0" fillId="0" borderId="0" xfId="0" applyNumberFormat="1" applyFill="1" applyBorder="1"/>
    <xf numFmtId="165" fontId="0" fillId="0" borderId="0" xfId="0" applyNumberFormat="1" applyFill="1" applyBorder="1"/>
    <xf numFmtId="3" fontId="3" fillId="0" borderId="0" xfId="0" applyNumberFormat="1" applyFont="1" applyFill="1" applyBorder="1"/>
    <xf numFmtId="3" fontId="3" fillId="0" borderId="0" xfId="0" applyNumberFormat="1" applyFont="1" applyBorder="1"/>
    <xf numFmtId="3" fontId="0" fillId="0" borderId="4" xfId="0" applyNumberFormat="1" applyBorder="1"/>
    <xf numFmtId="3" fontId="3" fillId="0" borderId="4" xfId="0" applyNumberFormat="1" applyFont="1" applyBorder="1"/>
    <xf numFmtId="3" fontId="0" fillId="0" borderId="6" xfId="0" applyNumberFormat="1" applyBorder="1"/>
    <xf numFmtId="3" fontId="0" fillId="2" borderId="0" xfId="0" applyNumberFormat="1" applyFill="1"/>
    <xf numFmtId="0" fontId="0" fillId="0" borderId="0" xfId="0"/>
    <xf numFmtId="0" fontId="2" fillId="0" borderId="0" xfId="15"/>
    <xf numFmtId="3" fontId="2" fillId="0" borderId="0" xfId="16" applyNumberFormat="1"/>
    <xf numFmtId="3" fontId="2" fillId="0" borderId="0" xfId="17" applyNumberFormat="1"/>
    <xf numFmtId="0" fontId="0" fillId="0" borderId="0" xfId="0" applyFont="1" applyFill="1" applyAlignment="1">
      <alignment horizontal="left"/>
    </xf>
    <xf numFmtId="4" fontId="0" fillId="0" borderId="10" xfId="0" applyNumberFormat="1" applyFont="1" applyBorder="1" applyAlignment="1"/>
    <xf numFmtId="1" fontId="0" fillId="0" borderId="10" xfId="0" applyNumberFormat="1" applyFont="1" applyBorder="1" applyAlignment="1"/>
    <xf numFmtId="0" fontId="0" fillId="0" borderId="0" xfId="0"/>
    <xf numFmtId="3" fontId="1" fillId="0" borderId="0" xfId="12" applyNumberFormat="1" applyFont="1"/>
    <xf numFmtId="3" fontId="1" fillId="0" borderId="0" xfId="13" applyNumberFormat="1" applyFont="1"/>
    <xf numFmtId="0" fontId="0" fillId="0" borderId="10" xfId="0" applyFont="1" applyBorder="1" applyAlignment="1">
      <alignment horizontal="right"/>
    </xf>
    <xf numFmtId="3" fontId="0" fillId="0" borderId="10" xfId="0" applyNumberFormat="1" applyBorder="1"/>
    <xf numFmtId="0" fontId="0" fillId="0" borderId="0" xfId="0" applyFont="1" applyBorder="1" applyAlignment="1">
      <alignment horizontal="right"/>
    </xf>
    <xf numFmtId="166" fontId="0" fillId="0" borderId="0" xfId="0" applyNumberFormat="1"/>
    <xf numFmtId="166" fontId="0" fillId="0" borderId="0" xfId="0" applyNumberFormat="1" applyFill="1"/>
    <xf numFmtId="166" fontId="0" fillId="3" borderId="0" xfId="0" applyNumberFormat="1" applyFill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3" fontId="3" fillId="0" borderId="0" xfId="7" applyNumberFormat="1" applyFill="1"/>
    <xf numFmtId="3" fontId="0" fillId="0" borderId="0" xfId="0" applyNumberFormat="1" applyFill="1"/>
    <xf numFmtId="3" fontId="3" fillId="0" borderId="0" xfId="7" applyNumberFormat="1"/>
  </cellXfs>
  <cellStyles count="18">
    <cellStyle name="Normal" xfId="0" builtinId="0"/>
    <cellStyle name="Normal 10" xfId="15"/>
    <cellStyle name="Normal 11" xfId="16"/>
    <cellStyle name="Normal 12" xfId="17"/>
    <cellStyle name="Normal 2" xfId="1"/>
    <cellStyle name="Normal 2 2" xfId="4"/>
    <cellStyle name="Normal 2 3" xfId="8"/>
    <cellStyle name="Normal 3" xfId="2"/>
    <cellStyle name="Normal 3 2" xfId="5"/>
    <cellStyle name="Normal 3 3" xfId="9"/>
    <cellStyle name="Normal 4" xfId="3"/>
    <cellStyle name="Normal 4 2" xfId="6"/>
    <cellStyle name="Normal 4 3" xfId="10"/>
    <cellStyle name="Normal 5" xfId="13"/>
    <cellStyle name="Normal 6" xfId="7"/>
    <cellStyle name="Normal 7" xfId="11"/>
    <cellStyle name="Normal 8" xfId="12"/>
    <cellStyle name="Normal 9" xfId="1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7981"/>
        </c:manualLayout>
      </c:layout>
      <c:scatterChart>
        <c:scatterStyle val="lineMarker"/>
        <c:ser>
          <c:idx val="0"/>
          <c:order val="0"/>
          <c:tx>
            <c:v>Low</c:v>
          </c:tx>
          <c:spPr>
            <a:ln w="28575">
              <a:noFill/>
            </a:ln>
          </c:spPr>
          <c:xVal>
            <c:numRef>
              <c:f>Sheet1!$D$33:$D$37</c:f>
              <c:numCache>
                <c:formatCode>#,##0</c:formatCode>
                <c:ptCount val="5"/>
                <c:pt idx="0">
                  <c:v>301561</c:v>
                </c:pt>
                <c:pt idx="1">
                  <c:v>230352</c:v>
                </c:pt>
                <c:pt idx="2">
                  <c:v>163610</c:v>
                </c:pt>
                <c:pt idx="3">
                  <c:v>89003</c:v>
                </c:pt>
                <c:pt idx="4">
                  <c:v>22108</c:v>
                </c:pt>
              </c:numCache>
            </c:numRef>
          </c:xVal>
          <c:yVal>
            <c:numRef>
              <c:f>Sheet1!$T$26:$T$30</c:f>
              <c:numCache>
                <c:formatCode>General</c:formatCode>
                <c:ptCount val="5"/>
                <c:pt idx="0">
                  <c:v>2.0099999999999998</c:v>
                </c:pt>
                <c:pt idx="1">
                  <c:v>1.5074999999999998</c:v>
                </c:pt>
                <c:pt idx="2">
                  <c:v>1.0049999999999999</c:v>
                </c:pt>
                <c:pt idx="3">
                  <c:v>0.50249999999999995</c:v>
                </c:pt>
                <c:pt idx="4">
                  <c:v>0.10050000000000001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9F0-408A-85DB-BD85F44488B2}"/>
            </c:ext>
          </c:extLst>
        </c:ser>
        <c:axId val="67916160"/>
        <c:axId val="67917696"/>
      </c:scatterChart>
      <c:valAx>
        <c:axId val="67916160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917696"/>
        <c:crosses val="autoZero"/>
        <c:crossBetween val="midCat"/>
      </c:valAx>
      <c:valAx>
        <c:axId val="67917696"/>
        <c:scaling>
          <c:orientation val="minMax"/>
        </c:scaling>
        <c:axPos val="l"/>
        <c:majorGridlines/>
        <c:numFmt formatCode="General" sourceLinked="1"/>
        <c:tickLblPos val="nextTo"/>
        <c:crossAx val="679161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0651601172050856"/>
          <c:y val="8.6956521739130543E-2"/>
          <c:w val="0.19071720283893726"/>
          <c:h val="0.15498991973829401"/>
        </c:manualLayout>
      </c:layout>
      <c:overlay val="1"/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814928650971837"/>
          <c:y val="0.23225873939670591"/>
          <c:w val="0.73905143613658952"/>
          <c:h val="0.64671877971775249"/>
        </c:manualLayout>
      </c:layout>
      <c:scatterChart>
        <c:scatterStyle val="lineMarker"/>
        <c:ser>
          <c:idx val="0"/>
          <c:order val="0"/>
          <c:tx>
            <c:v>Low</c:v>
          </c:tx>
          <c:spPr>
            <a:ln w="28575">
              <a:noFill/>
            </a:ln>
          </c:spPr>
          <c:xVal>
            <c:numRef>
              <c:f>Sheet1!$C$33:$C$37</c:f>
              <c:numCache>
                <c:formatCode>#,##0</c:formatCode>
                <c:ptCount val="5"/>
                <c:pt idx="0">
                  <c:v>18055138</c:v>
                </c:pt>
                <c:pt idx="1">
                  <c:v>13189220</c:v>
                </c:pt>
                <c:pt idx="2">
                  <c:v>8783399</c:v>
                </c:pt>
                <c:pt idx="3">
                  <c:v>4268747</c:v>
                </c:pt>
                <c:pt idx="4">
                  <c:v>886397</c:v>
                </c:pt>
              </c:numCache>
            </c:numRef>
          </c:xVal>
          <c:yVal>
            <c:numRef>
              <c:f>Sheet1!$L$26:$L$30</c:f>
              <c:numCache>
                <c:formatCode>General</c:formatCode>
                <c:ptCount val="5"/>
                <c:pt idx="0">
                  <c:v>2010</c:v>
                </c:pt>
                <c:pt idx="1">
                  <c:v>1507.5</c:v>
                </c:pt>
                <c:pt idx="2">
                  <c:v>1005</c:v>
                </c:pt>
                <c:pt idx="3">
                  <c:v>502.5</c:v>
                </c:pt>
                <c:pt idx="4">
                  <c:v>100.5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B92-4939-9215-083F95AC4106}"/>
            </c:ext>
          </c:extLst>
        </c:ser>
        <c:ser>
          <c:idx val="1"/>
          <c:order val="1"/>
          <c:tx>
            <c:v>High</c:v>
          </c:tx>
          <c:spPr>
            <a:ln w="28575">
              <a:noFill/>
            </a:ln>
          </c:spPr>
          <c:xVal>
            <c:numRef>
              <c:f>Sheet1!$C$38:$C$42</c:f>
              <c:numCache>
                <c:formatCode>#,##0</c:formatCode>
                <c:ptCount val="5"/>
                <c:pt idx="0">
                  <c:v>63678961</c:v>
                </c:pt>
                <c:pt idx="1">
                  <c:v>47374307</c:v>
                </c:pt>
                <c:pt idx="2">
                  <c:v>31941481</c:v>
                </c:pt>
                <c:pt idx="3">
                  <c:v>16004191</c:v>
                </c:pt>
                <c:pt idx="4">
                  <c:v>3229803</c:v>
                </c:pt>
              </c:numCache>
            </c:numRef>
          </c:xVal>
          <c:yVal>
            <c:numRef>
              <c:f>Sheet1!$N$26:$N$30</c:f>
              <c:numCache>
                <c:formatCode>#,##0</c:formatCode>
                <c:ptCount val="5"/>
                <c:pt idx="0">
                  <c:v>7010</c:v>
                </c:pt>
                <c:pt idx="1">
                  <c:v>5257.5</c:v>
                </c:pt>
                <c:pt idx="2">
                  <c:v>3505</c:v>
                </c:pt>
                <c:pt idx="3">
                  <c:v>1752.5</c:v>
                </c:pt>
                <c:pt idx="4">
                  <c:v>350.5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CB92-4939-9215-083F95AC4106}"/>
            </c:ext>
          </c:extLst>
        </c:ser>
        <c:axId val="67947904"/>
        <c:axId val="67966080"/>
      </c:scatterChart>
      <c:valAx>
        <c:axId val="67947904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966080"/>
        <c:crosses val="autoZero"/>
        <c:crossBetween val="midCat"/>
      </c:valAx>
      <c:valAx>
        <c:axId val="67966080"/>
        <c:scaling>
          <c:orientation val="minMax"/>
        </c:scaling>
        <c:axPos val="l"/>
        <c:majorGridlines/>
        <c:numFmt formatCode="General" sourceLinked="1"/>
        <c:tickLblPos val="nextTo"/>
        <c:crossAx val="6794790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5105126013390442"/>
          <c:y val="0.13031419985545323"/>
          <c:w val="0.28146193521418938"/>
          <c:h val="8.7357069496747708E-2"/>
        </c:manualLayout>
      </c:layout>
      <c:overlay val="1"/>
    </c:legend>
    <c:plotVisOnly val="1"/>
    <c:dispBlanksAs val="gap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High</c:v>
          </c:tx>
          <c:spPr>
            <a:ln w="28575">
              <a:noFill/>
            </a:ln>
          </c:spPr>
          <c:xVal>
            <c:numRef>
              <c:f>Sheet1!$B$38:$B$42</c:f>
              <c:numCache>
                <c:formatCode>#,##0</c:formatCode>
                <c:ptCount val="5"/>
                <c:pt idx="0">
                  <c:v>1240326</c:v>
                </c:pt>
                <c:pt idx="1">
                  <c:v>905466</c:v>
                </c:pt>
                <c:pt idx="2">
                  <c:v>608179</c:v>
                </c:pt>
                <c:pt idx="3">
                  <c:v>305366</c:v>
                </c:pt>
                <c:pt idx="4">
                  <c:v>64664</c:v>
                </c:pt>
              </c:numCache>
            </c:numRef>
          </c:xVal>
          <c:yVal>
            <c:numRef>
              <c:f>Sheet1!$D$26:$D$30</c:f>
              <c:numCache>
                <c:formatCode>General</c:formatCode>
                <c:ptCount val="5"/>
                <c:pt idx="0">
                  <c:v>152</c:v>
                </c:pt>
                <c:pt idx="1">
                  <c:v>114</c:v>
                </c:pt>
                <c:pt idx="2">
                  <c:v>76</c:v>
                </c:pt>
                <c:pt idx="3">
                  <c:v>38</c:v>
                </c:pt>
                <c:pt idx="4">
                  <c:v>7.6000000000000005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DFD5-47B2-8D63-7E44B70B3A7E}"/>
            </c:ext>
          </c:extLst>
        </c:ser>
        <c:ser>
          <c:idx val="0"/>
          <c:order val="1"/>
          <c:tx>
            <c:v>Low</c:v>
          </c:tx>
          <c:spPr>
            <a:ln w="28575">
              <a:noFill/>
            </a:ln>
          </c:spPr>
          <c:xVal>
            <c:numRef>
              <c:f>Sheet1!$B$33:$B$37</c:f>
              <c:numCache>
                <c:formatCode>#,##0</c:formatCode>
                <c:ptCount val="5"/>
                <c:pt idx="0">
                  <c:v>235709</c:v>
                </c:pt>
                <c:pt idx="1">
                  <c:v>173370</c:v>
                </c:pt>
                <c:pt idx="2">
                  <c:v>116594</c:v>
                </c:pt>
                <c:pt idx="3">
                  <c:v>59235</c:v>
                </c:pt>
                <c:pt idx="4">
                  <c:v>13460</c:v>
                </c:pt>
              </c:numCache>
            </c:numRef>
          </c:xVal>
          <c:yVal>
            <c:numRef>
              <c:f>Sheet1!$B$26:$B$30</c:f>
              <c:numCache>
                <c:formatCode>General</c:formatCode>
                <c:ptCount val="5"/>
                <c:pt idx="0">
                  <c:v>30.3</c:v>
                </c:pt>
                <c:pt idx="1">
                  <c:v>22.725000000000001</c:v>
                </c:pt>
                <c:pt idx="2">
                  <c:v>15.15</c:v>
                </c:pt>
                <c:pt idx="3">
                  <c:v>7.5750000000000002</c:v>
                </c:pt>
                <c:pt idx="4">
                  <c:v>1.5150000000000001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axId val="67995904"/>
        <c:axId val="68005888"/>
      </c:scatterChart>
      <c:valAx>
        <c:axId val="67995904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005888"/>
        <c:crosses val="autoZero"/>
        <c:crossBetween val="midCat"/>
      </c:valAx>
      <c:valAx>
        <c:axId val="68005888"/>
        <c:scaling>
          <c:orientation val="minMax"/>
        </c:scaling>
        <c:axPos val="l"/>
        <c:majorGridlines/>
        <c:numFmt formatCode="General" sourceLinked="1"/>
        <c:tickLblPos val="nextTo"/>
        <c:crossAx val="67995904"/>
        <c:crosses val="autoZero"/>
        <c:crossBetween val="midCat"/>
      </c:valAx>
    </c:plotArea>
    <c:legend>
      <c:legendPos val="t"/>
      <c:layout/>
    </c:legend>
    <c:plotVisOnly val="1"/>
    <c:dispBlanksAs val="gap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Extreme</c:v>
          </c:tx>
          <c:spPr>
            <a:ln w="28575">
              <a:noFill/>
            </a:ln>
          </c:spPr>
          <c:xVal>
            <c:numRef>
              <c:f>Sheet1!$C$48:$C$52</c:f>
              <c:numCache>
                <c:formatCode>#,##0</c:formatCode>
                <c:ptCount val="5"/>
                <c:pt idx="0">
                  <c:v>224451719</c:v>
                </c:pt>
                <c:pt idx="1">
                  <c:v>176622798</c:v>
                </c:pt>
                <c:pt idx="2">
                  <c:v>114661069</c:v>
                </c:pt>
                <c:pt idx="3">
                  <c:v>57378257</c:v>
                </c:pt>
                <c:pt idx="4">
                  <c:v>11686509</c:v>
                </c:pt>
              </c:numCache>
            </c:numRef>
          </c:xVal>
          <c:yVal>
            <c:numRef>
              <c:f>Sheet1!$P$26:$P$30</c:f>
              <c:numCache>
                <c:formatCode>#,##0</c:formatCode>
                <c:ptCount val="5"/>
                <c:pt idx="0">
                  <c:v>25000</c:v>
                </c:pt>
                <c:pt idx="1">
                  <c:v>18750</c:v>
                </c:pt>
                <c:pt idx="2">
                  <c:v>12500</c:v>
                </c:pt>
                <c:pt idx="3">
                  <c:v>6250</c:v>
                </c:pt>
                <c:pt idx="4">
                  <c:v>1250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0F7A-4C85-B645-7FDC96177DEC}"/>
            </c:ext>
          </c:extLst>
        </c:ser>
        <c:ser>
          <c:idx val="1"/>
          <c:order val="1"/>
          <c:tx>
            <c:v>90.1</c:v>
          </c:tx>
          <c:spPr>
            <a:ln w="28575">
              <a:noFill/>
            </a:ln>
          </c:spPr>
          <c:xVal>
            <c:numRef>
              <c:f>Sheet1!$C$53:$C$57</c:f>
              <c:numCache>
                <c:formatCode>#,##0</c:formatCode>
                <c:ptCount val="5"/>
                <c:pt idx="0">
                  <c:v>888919750</c:v>
                </c:pt>
                <c:pt idx="1">
                  <c:v>661431555</c:v>
                </c:pt>
                <c:pt idx="2">
                  <c:v>449651584</c:v>
                </c:pt>
                <c:pt idx="3">
                  <c:v>226197500</c:v>
                </c:pt>
                <c:pt idx="4">
                  <c:v>47204340</c:v>
                </c:pt>
              </c:numCache>
            </c:numRef>
          </c:xVal>
          <c:yVal>
            <c:numRef>
              <c:f>Sheet1!$R$26:$R$30</c:f>
              <c:numCache>
                <c:formatCode>#,##0</c:formatCode>
                <c:ptCount val="5"/>
                <c:pt idx="0">
                  <c:v>100000</c:v>
                </c:pt>
                <c:pt idx="1">
                  <c:v>75000</c:v>
                </c:pt>
                <c:pt idx="2">
                  <c:v>50000</c:v>
                </c:pt>
                <c:pt idx="3">
                  <c:v>25000</c:v>
                </c:pt>
                <c:pt idx="4">
                  <c:v>5000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0EBC-410F-A556-E022A69C2A47}"/>
            </c:ext>
          </c:extLst>
        </c:ser>
        <c:axId val="68043904"/>
        <c:axId val="68045440"/>
      </c:scatterChart>
      <c:valAx>
        <c:axId val="68043904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045440"/>
        <c:crosses val="autoZero"/>
        <c:crossBetween val="midCat"/>
      </c:valAx>
      <c:valAx>
        <c:axId val="68045440"/>
        <c:scaling>
          <c:orientation val="minMax"/>
        </c:scaling>
        <c:axPos val="l"/>
        <c:majorGridlines/>
        <c:numFmt formatCode="#,##0" sourceLinked="1"/>
        <c:tickLblPos val="nextTo"/>
        <c:crossAx val="6804390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2369591395539514"/>
          <c:y val="0.11582144623226449"/>
          <c:w val="0.3416601210398455"/>
          <c:h val="9.1791438506734893E-2"/>
        </c:manualLayout>
      </c:layout>
      <c:overlay val="1"/>
    </c:legend>
    <c:plotVisOnly val="1"/>
    <c:dispBlanksAs val="gap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Super High</c:v>
          </c:tx>
          <c:spPr>
            <a:ln w="28575">
              <a:noFill/>
            </a:ln>
          </c:spPr>
          <c:xVal>
            <c:numRef>
              <c:f>Sheet1!$B$43:$B$47</c:f>
              <c:numCache>
                <c:formatCode>#,##0</c:formatCode>
                <c:ptCount val="5"/>
                <c:pt idx="0">
                  <c:v>18623847</c:v>
                </c:pt>
                <c:pt idx="1">
                  <c:v>13986306</c:v>
                </c:pt>
                <c:pt idx="2">
                  <c:v>9271570</c:v>
                </c:pt>
                <c:pt idx="3">
                  <c:v>4612481</c:v>
                </c:pt>
                <c:pt idx="4">
                  <c:v>896914</c:v>
                </c:pt>
              </c:numCache>
            </c:numRef>
          </c:xVal>
          <c:yVal>
            <c:numRef>
              <c:f>Sheet1!$F$26:$F$30</c:f>
              <c:numCache>
                <c:formatCode>General</c:formatCode>
                <c:ptCount val="5"/>
                <c:pt idx="0">
                  <c:v>2010</c:v>
                </c:pt>
                <c:pt idx="1">
                  <c:v>1507.5</c:v>
                </c:pt>
                <c:pt idx="2">
                  <c:v>1005</c:v>
                </c:pt>
                <c:pt idx="3">
                  <c:v>502.5</c:v>
                </c:pt>
                <c:pt idx="4">
                  <c:v>100.5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DFD5-47B2-8D63-7E44B70B3A7E}"/>
            </c:ext>
          </c:extLst>
        </c:ser>
        <c:ser>
          <c:idx val="0"/>
          <c:order val="1"/>
          <c:tx>
            <c:v>Extreme</c:v>
          </c:tx>
          <c:spPr>
            <a:ln w="28575">
              <a:noFill/>
            </a:ln>
          </c:spPr>
          <c:xVal>
            <c:numRef>
              <c:f>Sheet1!$B$48:$B$52</c:f>
              <c:numCache>
                <c:formatCode>#,##0</c:formatCode>
                <c:ptCount val="5"/>
                <c:pt idx="0">
                  <c:v>453489881</c:v>
                </c:pt>
                <c:pt idx="1">
                  <c:v>344975648</c:v>
                </c:pt>
                <c:pt idx="2">
                  <c:v>233313148</c:v>
                </c:pt>
                <c:pt idx="3">
                  <c:v>118195503</c:v>
                </c:pt>
                <c:pt idx="4">
                  <c:v>24671075</c:v>
                </c:pt>
              </c:numCache>
            </c:numRef>
          </c:xVal>
          <c:yVal>
            <c:numRef>
              <c:f>Sheet1!$H$26:$H$30</c:f>
              <c:numCache>
                <c:formatCode>#,##0</c:formatCode>
                <c:ptCount val="5"/>
                <c:pt idx="0">
                  <c:v>50000</c:v>
                </c:pt>
                <c:pt idx="1">
                  <c:v>37500</c:v>
                </c:pt>
                <c:pt idx="2">
                  <c:v>25000</c:v>
                </c:pt>
                <c:pt idx="3">
                  <c:v>12500</c:v>
                </c:pt>
                <c:pt idx="4">
                  <c:v>2500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axId val="68079616"/>
        <c:axId val="68081152"/>
      </c:scatterChart>
      <c:valAx>
        <c:axId val="68079616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081152"/>
        <c:crosses val="autoZero"/>
        <c:crossBetween val="midCat"/>
      </c:valAx>
      <c:valAx>
        <c:axId val="68081152"/>
        <c:scaling>
          <c:orientation val="minMax"/>
        </c:scaling>
        <c:axPos val="l"/>
        <c:majorGridlines/>
        <c:numFmt formatCode="General" sourceLinked="1"/>
        <c:tickLblPos val="nextTo"/>
        <c:crossAx val="68079616"/>
        <c:crosses val="autoZero"/>
        <c:crossBetween val="midCat"/>
      </c:valAx>
    </c:plotArea>
    <c:legend>
      <c:legendPos val="t"/>
      <c:layout/>
    </c:legend>
    <c:plotVisOnly val="1"/>
    <c:dispBlanksAs val="gap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90.1</c:v>
          </c:tx>
          <c:spPr>
            <a:ln w="28575">
              <a:noFill/>
            </a:ln>
          </c:spPr>
          <c:xVal>
            <c:numRef>
              <c:f>Sheet1!$B$53:$B$57</c:f>
              <c:numCache>
                <c:formatCode>#,##0</c:formatCode>
                <c:ptCount val="5"/>
                <c:pt idx="0">
                  <c:v>7921643960</c:v>
                </c:pt>
                <c:pt idx="1">
                  <c:v>5862470195</c:v>
                </c:pt>
                <c:pt idx="2">
                  <c:v>3951062605</c:v>
                </c:pt>
                <c:pt idx="3">
                  <c:v>1971760753</c:v>
                </c:pt>
                <c:pt idx="4">
                  <c:v>430471417</c:v>
                </c:pt>
              </c:numCache>
            </c:numRef>
          </c:xVal>
          <c:yVal>
            <c:numRef>
              <c:f>Sheet1!$J$26:$J$30</c:f>
              <c:numCache>
                <c:formatCode>#,##0</c:formatCode>
                <c:ptCount val="5"/>
                <c:pt idx="0">
                  <c:v>900000</c:v>
                </c:pt>
                <c:pt idx="1">
                  <c:v>675000</c:v>
                </c:pt>
                <c:pt idx="2">
                  <c:v>450000</c:v>
                </c:pt>
                <c:pt idx="3">
                  <c:v>225000</c:v>
                </c:pt>
                <c:pt idx="4">
                  <c:v>45000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85D-419B-84E9-BA82235C525A}"/>
            </c:ext>
          </c:extLst>
        </c:ser>
        <c:axId val="63387136"/>
        <c:axId val="63388672"/>
      </c:scatterChart>
      <c:valAx>
        <c:axId val="63387136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388672"/>
        <c:crosses val="autoZero"/>
        <c:crossBetween val="midCat"/>
      </c:valAx>
      <c:valAx>
        <c:axId val="63388672"/>
        <c:scaling>
          <c:orientation val="minMax"/>
        </c:scaling>
        <c:axPos val="l"/>
        <c:majorGridlines/>
        <c:numFmt formatCode="#,##0" sourceLinked="1"/>
        <c:tickLblPos val="nextTo"/>
        <c:crossAx val="63387136"/>
        <c:crosses val="autoZero"/>
        <c:crossBetween val="midCat"/>
      </c:valAx>
    </c:plotArea>
    <c:legend>
      <c:legendPos val="t"/>
      <c:layout/>
    </c:legend>
    <c:plotVisOnly val="1"/>
    <c:dispBlanksAs val="gap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135467</xdr:colOff>
      <xdr:row>6</xdr:row>
      <xdr:rowOff>7409</xdr:rowOff>
    </xdr:from>
    <xdr:to>
      <xdr:col>27</xdr:col>
      <xdr:colOff>116417</xdr:colOff>
      <xdr:row>21</xdr:row>
      <xdr:rowOff>128059</xdr:rowOff>
    </xdr:to>
    <xdr:graphicFrame macro="">
      <xdr:nvGraphicFramePr>
        <xdr:cNvPr id="1028" name="Chart 1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240242</xdr:colOff>
      <xdr:row>5</xdr:row>
      <xdr:rowOff>106891</xdr:rowOff>
    </xdr:from>
    <xdr:to>
      <xdr:col>16</xdr:col>
      <xdr:colOff>273051</xdr:colOff>
      <xdr:row>21</xdr:row>
      <xdr:rowOff>68791</xdr:rowOff>
    </xdr:to>
    <xdr:graphicFrame macro="">
      <xdr:nvGraphicFramePr>
        <xdr:cNvPr id="1029" name="Chart 2">
          <a:extLst>
            <a:ext uri="{FF2B5EF4-FFF2-40B4-BE49-F238E27FC236}">
              <a16:creationId xmlns:a16="http://schemas.microsoft.com/office/drawing/2014/main" xmlns="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7144</xdr:colOff>
      <xdr:row>5</xdr:row>
      <xdr:rowOff>71438</xdr:rowOff>
    </xdr:from>
    <xdr:to>
      <xdr:col>3</xdr:col>
      <xdr:colOff>788195</xdr:colOff>
      <xdr:row>21</xdr:row>
      <xdr:rowOff>38101</xdr:rowOff>
    </xdr:to>
    <xdr:graphicFrame macro="">
      <xdr:nvGraphicFramePr>
        <xdr:cNvPr id="1030" name="Chart 3">
          <a:extLst>
            <a:ext uri="{FF2B5EF4-FFF2-40B4-BE49-F238E27FC236}">
              <a16:creationId xmlns:a16="http://schemas.microsoft.com/office/drawing/2014/main" xmlns="" id="{00000000-0008-0000-00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465402</xdr:colOff>
      <xdr:row>5</xdr:row>
      <xdr:rowOff>80169</xdr:rowOff>
    </xdr:from>
    <xdr:to>
      <xdr:col>22</xdr:col>
      <xdr:colOff>69584</xdr:colOff>
      <xdr:row>21</xdr:row>
      <xdr:rowOff>42069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857250</xdr:colOff>
      <xdr:row>5</xdr:row>
      <xdr:rowOff>85725</xdr:rowOff>
    </xdr:from>
    <xdr:to>
      <xdr:col>6</xdr:col>
      <xdr:colOff>742951</xdr:colOff>
      <xdr:row>21</xdr:row>
      <xdr:rowOff>52388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825500</xdr:colOff>
      <xdr:row>5</xdr:row>
      <xdr:rowOff>74083</xdr:rowOff>
    </xdr:from>
    <xdr:to>
      <xdr:col>11</xdr:col>
      <xdr:colOff>65617</xdr:colOff>
      <xdr:row>21</xdr:row>
      <xdr:rowOff>40746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6F067624-A040-4EA3-884E-0BD85CEBD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54"/>
  <sheetViews>
    <sheetView tabSelected="1" zoomScale="80" zoomScaleNormal="80" workbookViewId="0">
      <selection activeCell="G44" sqref="G44"/>
    </sheetView>
  </sheetViews>
  <sheetFormatPr defaultRowHeight="12.75"/>
  <cols>
    <col min="1" max="2" width="23.140625" style="1" customWidth="1"/>
    <col min="3" max="3" width="30.85546875" style="1" customWidth="1"/>
    <col min="4" max="4" width="21.5703125" customWidth="1"/>
    <col min="5" max="5" width="13" customWidth="1"/>
    <col min="6" max="6" width="13.5703125" style="2" customWidth="1"/>
    <col min="7" max="7" width="13.7109375" style="2" customWidth="1"/>
    <col min="8" max="8" width="11.42578125" customWidth="1"/>
    <col min="9" max="9" width="11.7109375" customWidth="1"/>
    <col min="10" max="10" width="11.7109375" bestFit="1" customWidth="1"/>
    <col min="11" max="11" width="9.28515625" bestFit="1" customWidth="1"/>
    <col min="12" max="12" width="9" bestFit="1" customWidth="1"/>
    <col min="15" max="15" width="13" bestFit="1" customWidth="1"/>
  </cols>
  <sheetData>
    <row r="1" spans="1:9">
      <c r="A1" s="89"/>
      <c r="B1" s="90"/>
      <c r="C1" s="90"/>
      <c r="D1" s="90"/>
      <c r="E1" s="90"/>
      <c r="F1" s="90"/>
      <c r="G1" s="90"/>
    </row>
    <row r="3" spans="1:9">
      <c r="A3"/>
      <c r="B3"/>
      <c r="C3"/>
    </row>
    <row r="4" spans="1:9">
      <c r="A4"/>
      <c r="B4"/>
      <c r="C4"/>
    </row>
    <row r="5" spans="1:9">
      <c r="A5"/>
      <c r="B5"/>
      <c r="C5"/>
      <c r="G5"/>
    </row>
    <row r="6" spans="1:9">
      <c r="A6"/>
      <c r="B6"/>
      <c r="C6"/>
      <c r="F6"/>
      <c r="G6"/>
      <c r="I6" s="2"/>
    </row>
    <row r="7" spans="1:9">
      <c r="A7"/>
      <c r="B7"/>
      <c r="C7"/>
      <c r="F7"/>
      <c r="G7"/>
      <c r="H7" s="2"/>
      <c r="I7" s="2"/>
    </row>
    <row r="8" spans="1:9">
      <c r="A8"/>
      <c r="B8"/>
      <c r="C8"/>
      <c r="F8"/>
      <c r="G8"/>
      <c r="H8" s="2"/>
    </row>
    <row r="9" spans="1:9">
      <c r="A9"/>
      <c r="B9"/>
      <c r="C9"/>
      <c r="F9"/>
      <c r="G9"/>
      <c r="H9" s="2"/>
    </row>
    <row r="10" spans="1:9">
      <c r="A10"/>
      <c r="B10"/>
      <c r="C10"/>
      <c r="F10"/>
      <c r="G10"/>
      <c r="H10" s="2"/>
    </row>
    <row r="11" spans="1:9">
      <c r="A11"/>
      <c r="B11"/>
      <c r="C11"/>
      <c r="F11"/>
      <c r="G11"/>
      <c r="H11" s="2"/>
    </row>
    <row r="12" spans="1:9">
      <c r="A12"/>
      <c r="B12"/>
      <c r="C12"/>
      <c r="F12"/>
      <c r="G12"/>
      <c r="H12" s="2"/>
    </row>
    <row r="13" spans="1:9">
      <c r="A13"/>
      <c r="B13"/>
      <c r="C13"/>
      <c r="F13"/>
      <c r="G13"/>
      <c r="H13" s="2"/>
    </row>
    <row r="14" spans="1:9">
      <c r="A14"/>
      <c r="B14"/>
      <c r="C14"/>
      <c r="F14"/>
      <c r="G14"/>
      <c r="H14" s="2"/>
    </row>
    <row r="15" spans="1:9">
      <c r="A15"/>
      <c r="B15"/>
      <c r="C15"/>
      <c r="F15"/>
      <c r="G15"/>
      <c r="H15" s="2"/>
    </row>
    <row r="16" spans="1:9">
      <c r="A16"/>
      <c r="B16"/>
      <c r="C16"/>
      <c r="F16"/>
      <c r="G16"/>
      <c r="H16" s="2"/>
    </row>
    <row r="17" spans="1:25">
      <c r="A17"/>
      <c r="B17"/>
      <c r="C17"/>
      <c r="F17"/>
      <c r="G17"/>
      <c r="H17" s="2"/>
    </row>
    <row r="18" spans="1:25">
      <c r="A18"/>
      <c r="B18"/>
      <c r="C18"/>
      <c r="F18"/>
      <c r="G18"/>
      <c r="H18" s="2"/>
    </row>
    <row r="19" spans="1:25">
      <c r="A19"/>
      <c r="B19"/>
      <c r="C19"/>
      <c r="F19"/>
      <c r="G19"/>
      <c r="H19" s="2"/>
    </row>
    <row r="20" spans="1:25">
      <c r="A20"/>
      <c r="B20"/>
      <c r="C20"/>
      <c r="F20"/>
      <c r="G20"/>
      <c r="H20" s="2"/>
    </row>
    <row r="21" spans="1:25">
      <c r="A21"/>
      <c r="B21"/>
      <c r="C21"/>
      <c r="F21"/>
      <c r="G21"/>
      <c r="H21" s="2"/>
    </row>
    <row r="22" spans="1:25">
      <c r="A22"/>
      <c r="B22"/>
      <c r="C22"/>
      <c r="F22"/>
      <c r="G22"/>
      <c r="H22" s="2"/>
      <c r="T22" s="5"/>
      <c r="U22" s="5"/>
    </row>
    <row r="23" spans="1:25">
      <c r="A23"/>
      <c r="R23" s="5"/>
      <c r="S23" s="34"/>
    </row>
    <row r="24" spans="1:25" s="52" customFormat="1">
      <c r="B24" s="37" t="s">
        <v>5</v>
      </c>
      <c r="C24" s="60"/>
      <c r="D24" s="60"/>
      <c r="E24" s="60"/>
      <c r="F24" s="60"/>
      <c r="G24" s="60"/>
      <c r="H24" s="60"/>
      <c r="I24" s="60"/>
      <c r="J24" s="60"/>
      <c r="K24" s="60"/>
      <c r="L24" s="31" t="s">
        <v>2</v>
      </c>
      <c r="M24" s="32"/>
      <c r="N24" s="32"/>
      <c r="O24" s="32"/>
      <c r="P24" s="32"/>
      <c r="Q24" s="33"/>
      <c r="R24" s="32"/>
      <c r="S24" s="32"/>
      <c r="T24" s="37" t="s">
        <v>4</v>
      </c>
      <c r="U24" s="56"/>
      <c r="V24" s="5"/>
      <c r="W24" s="34"/>
    </row>
    <row r="25" spans="1:25" s="52" customFormat="1">
      <c r="B25" s="7" t="s">
        <v>7</v>
      </c>
      <c r="C25" s="4" t="s">
        <v>6</v>
      </c>
      <c r="D25" s="4" t="s">
        <v>8</v>
      </c>
      <c r="E25" s="22" t="s">
        <v>6</v>
      </c>
      <c r="F25" s="22" t="s">
        <v>19</v>
      </c>
      <c r="G25" s="22" t="s">
        <v>6</v>
      </c>
      <c r="H25" s="22" t="s">
        <v>41</v>
      </c>
      <c r="I25" s="22" t="s">
        <v>6</v>
      </c>
      <c r="J25" s="61" t="s">
        <v>54</v>
      </c>
      <c r="K25" s="6" t="s">
        <v>6</v>
      </c>
      <c r="L25" s="3" t="s">
        <v>7</v>
      </c>
      <c r="M25" s="4" t="s">
        <v>6</v>
      </c>
      <c r="N25" s="5" t="s">
        <v>8</v>
      </c>
      <c r="O25" s="4" t="s">
        <v>6</v>
      </c>
      <c r="P25" s="22" t="s">
        <v>41</v>
      </c>
      <c r="Q25" s="4" t="s">
        <v>6</v>
      </c>
      <c r="R25" s="61" t="s">
        <v>54</v>
      </c>
      <c r="S25" s="6" t="s">
        <v>6</v>
      </c>
      <c r="T25" s="7"/>
      <c r="U25" s="6" t="s">
        <v>6</v>
      </c>
      <c r="V25" s="5"/>
      <c r="W25" s="34"/>
    </row>
    <row r="26" spans="1:25" s="52" customFormat="1">
      <c r="B26" s="3">
        <v>30.3</v>
      </c>
      <c r="C26" s="8">
        <f>RSQ(B33:B37,B26:B30)</f>
        <v>0.99968282382657025</v>
      </c>
      <c r="D26" s="5">
        <v>152</v>
      </c>
      <c r="E26" s="62">
        <f>RSQ(B38:B42,D26:D30)</f>
        <v>0.99951174347666238</v>
      </c>
      <c r="F26" s="63">
        <v>2010</v>
      </c>
      <c r="G26" s="62">
        <f>RSQ(B43:B47,F26:F30)</f>
        <v>0.99999363078150327</v>
      </c>
      <c r="H26" s="64">
        <v>50000</v>
      </c>
      <c r="I26" s="62">
        <f>RSQ(B48:B52,H26:H30)</f>
        <v>0.99978409234210575</v>
      </c>
      <c r="J26" s="64">
        <f>90*10000</f>
        <v>900000</v>
      </c>
      <c r="K26" s="9">
        <f>RSQ(B53:B57,J26:J30)</f>
        <v>0.99986131490726404</v>
      </c>
      <c r="L26" s="3">
        <v>2010</v>
      </c>
      <c r="M26" s="8">
        <f>RSQ(C33:C37,L26:L30)</f>
        <v>0.99948565461240935</v>
      </c>
      <c r="N26" s="54">
        <v>7010</v>
      </c>
      <c r="O26" s="8">
        <f>RSQ(C38:C42,N26:N30)</f>
        <v>0.99994365115668782</v>
      </c>
      <c r="P26" s="54">
        <v>25000</v>
      </c>
      <c r="Q26" s="8">
        <f>RSQ(C48:C52,P26:P30)</f>
        <v>0.99859246523015632</v>
      </c>
      <c r="R26" s="68">
        <f>10*10000</f>
        <v>100000</v>
      </c>
      <c r="S26" s="9">
        <f>RSQ(C53:C57,R26:R30)</f>
        <v>0.99989669417710025</v>
      </c>
      <c r="T26" s="3">
        <v>2.0099999999999998</v>
      </c>
      <c r="U26" s="9">
        <f>RSQ(T26:T30,D33:D37)</f>
        <v>0.99851240328933821</v>
      </c>
      <c r="V26" s="5"/>
      <c r="W26" s="34"/>
    </row>
    <row r="27" spans="1:25" s="52" customFormat="1">
      <c r="B27" s="3">
        <v>22.725000000000001</v>
      </c>
      <c r="C27" s="4" t="s">
        <v>9</v>
      </c>
      <c r="D27" s="5">
        <v>114</v>
      </c>
      <c r="E27" s="22" t="s">
        <v>9</v>
      </c>
      <c r="F27" s="63">
        <v>1507.5</v>
      </c>
      <c r="G27" s="22" t="s">
        <v>9</v>
      </c>
      <c r="H27" s="64">
        <v>37500</v>
      </c>
      <c r="I27" s="22" t="s">
        <v>9</v>
      </c>
      <c r="J27" s="66">
        <f>J26*(15/20)</f>
        <v>675000</v>
      </c>
      <c r="K27" s="6" t="s">
        <v>9</v>
      </c>
      <c r="L27" s="3">
        <v>1507.5</v>
      </c>
      <c r="M27" s="4" t="s">
        <v>9</v>
      </c>
      <c r="N27" s="67">
        <v>5257.5</v>
      </c>
      <c r="O27" s="4" t="s">
        <v>9</v>
      </c>
      <c r="P27" s="54">
        <v>18750</v>
      </c>
      <c r="Q27" s="4" t="s">
        <v>9</v>
      </c>
      <c r="R27" s="69">
        <f>R26*(15/20)</f>
        <v>75000</v>
      </c>
      <c r="S27" s="6" t="s">
        <v>9</v>
      </c>
      <c r="T27" s="3">
        <v>1.5074999999999998</v>
      </c>
      <c r="U27" s="6" t="s">
        <v>9</v>
      </c>
      <c r="V27" s="5"/>
      <c r="W27" s="34"/>
    </row>
    <row r="28" spans="1:25">
      <c r="A28"/>
      <c r="B28" s="3">
        <v>15.15</v>
      </c>
      <c r="C28" s="10">
        <f>SLOPE(B26:B30,B33:B37)</f>
        <v>1.3009207965013669E-4</v>
      </c>
      <c r="D28" s="5">
        <v>76</v>
      </c>
      <c r="E28" s="65">
        <f>SLOPE(D26:D30,B38:B42)</f>
        <v>1.2349267870528555E-4</v>
      </c>
      <c r="F28" s="63">
        <v>1005</v>
      </c>
      <c r="G28" s="65">
        <f>SLOPE(F26:F30,B43:B47)</f>
        <v>1.0760604674174386E-4</v>
      </c>
      <c r="H28" s="64">
        <v>25000</v>
      </c>
      <c r="I28" s="65">
        <f>SLOPE(H26:H30,B48:B52)</f>
        <v>1.1068575370582315E-4</v>
      </c>
      <c r="J28" s="64">
        <f>J26*(10/20)</f>
        <v>450000</v>
      </c>
      <c r="K28" s="11">
        <f>SLOPE(J26:J30,B53:B57)</f>
        <v>1.1440738598280579E-4</v>
      </c>
      <c r="L28" s="3">
        <v>1005</v>
      </c>
      <c r="M28" s="10">
        <f>SLOPE(L26:L30,C33:C37)</f>
        <v>1.1138423666782977E-4</v>
      </c>
      <c r="N28" s="54">
        <v>3505</v>
      </c>
      <c r="O28" s="10">
        <f>SLOPE(N26:N30,C38:C42)</f>
        <v>1.1048756354677623E-4</v>
      </c>
      <c r="P28" s="54">
        <v>12500</v>
      </c>
      <c r="Q28" s="10">
        <f>SLOPE(P26:P30,C48:C52)</f>
        <v>1.1001824998098389E-4</v>
      </c>
      <c r="R28" s="68">
        <f>R26*(10/20)</f>
        <v>50000</v>
      </c>
      <c r="S28" s="11">
        <f>SLOPE(R26:R30,C53:C57)</f>
        <v>1.1328274398224191E-4</v>
      </c>
      <c r="T28" s="3">
        <v>1.0049999999999999</v>
      </c>
      <c r="U28" s="11">
        <f>SLOPE(T26:T30,D33:D37)</f>
        <v>6.8889076272007308E-6</v>
      </c>
      <c r="X28" s="5"/>
      <c r="Y28" s="5"/>
    </row>
    <row r="29" spans="1:25">
      <c r="B29" s="3">
        <v>7.5750000000000002</v>
      </c>
      <c r="C29" s="4" t="s">
        <v>10</v>
      </c>
      <c r="D29" s="5">
        <v>38</v>
      </c>
      <c r="E29" s="22" t="s">
        <v>10</v>
      </c>
      <c r="F29" s="63">
        <v>502.5</v>
      </c>
      <c r="G29" s="22" t="s">
        <v>10</v>
      </c>
      <c r="H29" s="64">
        <v>12500</v>
      </c>
      <c r="I29" s="22" t="s">
        <v>10</v>
      </c>
      <c r="J29" s="66">
        <f>J26*(5/20)</f>
        <v>225000</v>
      </c>
      <c r="K29" s="6" t="s">
        <v>10</v>
      </c>
      <c r="L29" s="3">
        <v>502.5</v>
      </c>
      <c r="M29" s="4" t="s">
        <v>10</v>
      </c>
      <c r="N29" s="67">
        <v>1752.5</v>
      </c>
      <c r="O29" s="4" t="s">
        <v>10</v>
      </c>
      <c r="P29" s="54">
        <v>6250</v>
      </c>
      <c r="Q29" s="4" t="s">
        <v>10</v>
      </c>
      <c r="R29" s="69">
        <f>R26*(5/20)</f>
        <v>25000</v>
      </c>
      <c r="S29" s="6" t="s">
        <v>10</v>
      </c>
      <c r="T29" s="3">
        <v>0.50249999999999995</v>
      </c>
      <c r="U29" s="6" t="s">
        <v>10</v>
      </c>
    </row>
    <row r="30" spans="1:25">
      <c r="B30" s="12">
        <v>1.5150000000000001</v>
      </c>
      <c r="C30" s="13">
        <f>INTERCEPT(B26:B30,B33:B37)</f>
        <v>-0.11558750321859712</v>
      </c>
      <c r="D30" s="15">
        <v>7.6000000000000005</v>
      </c>
      <c r="E30" s="13">
        <f>INTERCEPT(D26:D30,B38:B42)</f>
        <v>0.36174964640186147</v>
      </c>
      <c r="F30" s="15">
        <v>100.5</v>
      </c>
      <c r="G30" s="13">
        <f>INTERCEPT(F26:F30,B43:B47)</f>
        <v>5.1858282697002096</v>
      </c>
      <c r="H30" s="55">
        <v>2500</v>
      </c>
      <c r="I30" s="13">
        <f>INTERCEPT(H26:H30,B48:B52)</f>
        <v>-503.29907732876745</v>
      </c>
      <c r="J30" s="55">
        <f>J26*(1/20)</f>
        <v>45000</v>
      </c>
      <c r="K30" s="14">
        <f>INTERCEPT(J26:J30,B53:B57)</f>
        <v>-1773.6632296220632</v>
      </c>
      <c r="L30" s="12">
        <v>100.5</v>
      </c>
      <c r="M30" s="13">
        <f>INTERCEPT(L26:L30,C33:C37)</f>
        <v>18.567412335375479</v>
      </c>
      <c r="N30" s="55">
        <v>350.5</v>
      </c>
      <c r="O30" s="13">
        <f>INTERCEPT(N26:N30,C38:C42)</f>
        <v>-9.7517102652263929</v>
      </c>
      <c r="P30" s="55">
        <v>1250</v>
      </c>
      <c r="Q30" s="13">
        <f>INTERCEPT(P26:P30,C48:C52)</f>
        <v>-117.7422630606743</v>
      </c>
      <c r="R30" s="70">
        <f>R26*(1/20)</f>
        <v>5000</v>
      </c>
      <c r="S30" s="14">
        <f>INTERCEPT(R26:R30,C53:C57)</f>
        <v>-507.50517666500673</v>
      </c>
      <c r="T30" s="12">
        <v>0.10050000000000001</v>
      </c>
      <c r="U30" s="14">
        <f>INTERCEPT(T26:T30,D33:D37)</f>
        <v>-8.6265422991887108E-2</v>
      </c>
    </row>
    <row r="32" spans="1:25">
      <c r="A32"/>
      <c r="B32" s="1" t="s">
        <v>1</v>
      </c>
      <c r="C32" s="1" t="s">
        <v>0</v>
      </c>
      <c r="D32" s="1" t="s">
        <v>3</v>
      </c>
      <c r="F32"/>
      <c r="G32" s="1"/>
      <c r="H32" s="1"/>
    </row>
    <row r="33" spans="1:16" ht="15">
      <c r="A33" s="20" t="s">
        <v>30</v>
      </c>
      <c r="B33" s="42">
        <v>235709</v>
      </c>
      <c r="C33" s="42">
        <v>18055138</v>
      </c>
      <c r="D33" s="80">
        <v>301561</v>
      </c>
      <c r="F33"/>
      <c r="G33" s="42"/>
      <c r="H33" s="2"/>
    </row>
    <row r="34" spans="1:16" ht="15">
      <c r="A34" s="20" t="s">
        <v>29</v>
      </c>
      <c r="B34" s="42">
        <v>173370</v>
      </c>
      <c r="C34" s="42">
        <v>13189220</v>
      </c>
      <c r="D34" s="80">
        <v>230352</v>
      </c>
      <c r="F34"/>
      <c r="G34" s="42"/>
      <c r="H34" s="2"/>
    </row>
    <row r="35" spans="1:16" ht="15">
      <c r="A35" s="20" t="s">
        <v>28</v>
      </c>
      <c r="B35" s="42">
        <v>116594</v>
      </c>
      <c r="C35" s="42">
        <v>8783399</v>
      </c>
      <c r="D35" s="80">
        <v>163610</v>
      </c>
      <c r="F35"/>
      <c r="G35" s="42"/>
      <c r="H35" s="2"/>
    </row>
    <row r="36" spans="1:16" ht="15">
      <c r="A36" s="20" t="s">
        <v>27</v>
      </c>
      <c r="B36" s="42">
        <v>59235</v>
      </c>
      <c r="C36" s="42">
        <v>4268747</v>
      </c>
      <c r="D36" s="80">
        <v>89003</v>
      </c>
      <c r="F36"/>
      <c r="G36" s="42"/>
      <c r="H36" s="2"/>
      <c r="I36" s="36"/>
    </row>
    <row r="37" spans="1:16" ht="15">
      <c r="A37" s="20" t="s">
        <v>26</v>
      </c>
      <c r="B37" s="42">
        <v>13460</v>
      </c>
      <c r="C37" s="42">
        <v>886397</v>
      </c>
      <c r="D37" s="80">
        <v>22108</v>
      </c>
      <c r="F37"/>
      <c r="G37" s="42"/>
      <c r="H37" s="2"/>
      <c r="I37" s="36"/>
    </row>
    <row r="38" spans="1:16" ht="15">
      <c r="A38" s="20" t="s">
        <v>25</v>
      </c>
      <c r="B38" s="42">
        <v>1240326</v>
      </c>
      <c r="C38" s="42">
        <v>63678961</v>
      </c>
      <c r="D38" s="80">
        <v>166352</v>
      </c>
      <c r="F38" s="42"/>
      <c r="H38" s="2"/>
      <c r="I38" s="36"/>
    </row>
    <row r="39" spans="1:16" ht="15">
      <c r="A39" s="20" t="s">
        <v>24</v>
      </c>
      <c r="B39" s="42">
        <v>905466</v>
      </c>
      <c r="C39" s="42">
        <v>47374307</v>
      </c>
      <c r="D39" s="80">
        <v>128924</v>
      </c>
      <c r="F39" s="42"/>
      <c r="G39" s="36"/>
      <c r="H39" s="2"/>
      <c r="I39" s="36"/>
      <c r="P39" s="5"/>
    </row>
    <row r="40" spans="1:16" ht="15">
      <c r="A40" s="20" t="s">
        <v>23</v>
      </c>
      <c r="B40" s="42">
        <v>608179</v>
      </c>
      <c r="C40" s="42">
        <v>31941481</v>
      </c>
      <c r="D40" s="80">
        <v>91618</v>
      </c>
      <c r="F40" s="42"/>
      <c r="G40" s="36"/>
      <c r="H40" s="20"/>
      <c r="J40" s="5"/>
    </row>
    <row r="41" spans="1:16" ht="15">
      <c r="A41" s="20" t="s">
        <v>22</v>
      </c>
      <c r="B41" s="42">
        <v>305366</v>
      </c>
      <c r="C41" s="42">
        <v>16004191</v>
      </c>
      <c r="D41" s="80">
        <v>49936</v>
      </c>
      <c r="F41" s="42"/>
      <c r="G41" s="36"/>
      <c r="H41" s="20"/>
    </row>
    <row r="42" spans="1:16" ht="15">
      <c r="A42" s="20" t="s">
        <v>21</v>
      </c>
      <c r="B42" s="42">
        <v>64664</v>
      </c>
      <c r="C42" s="42">
        <v>3229803</v>
      </c>
      <c r="D42" s="80">
        <v>12021</v>
      </c>
      <c r="F42" s="42"/>
      <c r="G42" s="36"/>
      <c r="H42" s="20"/>
    </row>
    <row r="43" spans="1:16" s="19" customFormat="1">
      <c r="A43" s="20" t="s">
        <v>32</v>
      </c>
      <c r="B43" s="42">
        <v>18623847</v>
      </c>
      <c r="C43" s="71">
        <v>86162</v>
      </c>
      <c r="D43" s="71"/>
      <c r="E43" s="21"/>
      <c r="F43"/>
      <c r="H43" s="20"/>
    </row>
    <row r="44" spans="1:16" s="19" customFormat="1">
      <c r="A44" s="20" t="s">
        <v>33</v>
      </c>
      <c r="B44" s="42">
        <v>13986306</v>
      </c>
      <c r="C44" s="71">
        <v>78182</v>
      </c>
      <c r="D44" s="71"/>
      <c r="E44" s="21"/>
      <c r="H44" s="20"/>
      <c r="I44" s="36"/>
    </row>
    <row r="45" spans="1:16" s="19" customFormat="1">
      <c r="A45" s="20" t="s">
        <v>34</v>
      </c>
      <c r="B45" s="42">
        <v>9271570</v>
      </c>
      <c r="C45" s="71">
        <v>67016</v>
      </c>
      <c r="D45" s="71"/>
      <c r="E45" s="21"/>
      <c r="G45" s="2"/>
      <c r="H45" s="2"/>
      <c r="I45" s="36"/>
    </row>
    <row r="46" spans="1:16" s="19" customFormat="1">
      <c r="A46" s="20" t="s">
        <v>35</v>
      </c>
      <c r="B46" s="42">
        <v>4612481</v>
      </c>
      <c r="C46" s="71">
        <v>55640</v>
      </c>
      <c r="D46" s="71"/>
      <c r="E46" s="21"/>
      <c r="G46" s="2"/>
      <c r="H46" s="43"/>
      <c r="I46" s="36"/>
    </row>
    <row r="47" spans="1:16" s="19" customFormat="1">
      <c r="A47" s="20" t="s">
        <v>31</v>
      </c>
      <c r="B47" s="42">
        <v>896914</v>
      </c>
      <c r="C47" s="71">
        <v>58318</v>
      </c>
      <c r="D47" s="71"/>
      <c r="E47" s="21"/>
      <c r="G47" s="2"/>
      <c r="H47" s="43"/>
      <c r="I47" s="36"/>
    </row>
    <row r="48" spans="1:16" s="28" customFormat="1" ht="15">
      <c r="A48" s="30" t="s">
        <v>36</v>
      </c>
      <c r="B48" s="81">
        <v>453489881</v>
      </c>
      <c r="C48" s="81">
        <v>224451719</v>
      </c>
      <c r="D48" s="71"/>
      <c r="E48" s="21"/>
      <c r="G48" s="26"/>
      <c r="H48" s="43"/>
    </row>
    <row r="49" spans="1:11" s="28" customFormat="1">
      <c r="A49" s="30" t="s">
        <v>37</v>
      </c>
      <c r="B49" s="42">
        <v>344975648</v>
      </c>
      <c r="C49" s="42">
        <v>176622798</v>
      </c>
      <c r="D49" s="71"/>
      <c r="E49" s="21"/>
      <c r="G49" s="26"/>
      <c r="H49" s="43"/>
      <c r="K49" s="18"/>
    </row>
    <row r="50" spans="1:11" s="28" customFormat="1">
      <c r="A50" s="30" t="s">
        <v>38</v>
      </c>
      <c r="B50" s="42">
        <v>233313148</v>
      </c>
      <c r="C50" s="42">
        <v>114661069</v>
      </c>
      <c r="D50" s="71"/>
      <c r="E50" s="21"/>
      <c r="G50" s="26"/>
      <c r="H50" s="43"/>
    </row>
    <row r="51" spans="1:11" s="28" customFormat="1">
      <c r="A51" s="30" t="s">
        <v>39</v>
      </c>
      <c r="B51" s="42">
        <v>118195503</v>
      </c>
      <c r="C51" s="42">
        <v>57378257</v>
      </c>
      <c r="D51" s="71"/>
      <c r="E51" s="21"/>
      <c r="H51" s="43"/>
    </row>
    <row r="52" spans="1:11" s="28" customFormat="1">
      <c r="A52" s="30" t="s">
        <v>40</v>
      </c>
      <c r="B52" s="42">
        <v>24671075</v>
      </c>
      <c r="C52" s="42">
        <v>11686509</v>
      </c>
      <c r="D52" s="71"/>
      <c r="E52" s="21"/>
      <c r="F52" s="25"/>
      <c r="H52" s="43"/>
    </row>
    <row r="53" spans="1:11" s="53" customFormat="1">
      <c r="A53" s="30" t="s">
        <v>49</v>
      </c>
      <c r="B53" s="42">
        <v>7921643960</v>
      </c>
      <c r="C53" s="42">
        <v>888919750</v>
      </c>
      <c r="D53" s="71"/>
      <c r="E53" s="21"/>
      <c r="F53" s="25"/>
    </row>
    <row r="54" spans="1:11" s="53" customFormat="1">
      <c r="A54" s="30" t="s">
        <v>50</v>
      </c>
      <c r="B54" s="42">
        <v>5862470195</v>
      </c>
      <c r="C54" s="42">
        <v>661431555</v>
      </c>
      <c r="D54" s="71"/>
      <c r="E54" s="21"/>
      <c r="F54" s="25"/>
    </row>
    <row r="55" spans="1:11" s="53" customFormat="1">
      <c r="A55" s="30" t="s">
        <v>51</v>
      </c>
      <c r="B55" s="42">
        <v>3951062605</v>
      </c>
      <c r="C55" s="42">
        <v>449651584</v>
      </c>
      <c r="D55" s="71"/>
      <c r="E55" s="21"/>
      <c r="F55" s="25"/>
    </row>
    <row r="56" spans="1:11" s="53" customFormat="1">
      <c r="A56" s="30" t="s">
        <v>52</v>
      </c>
      <c r="B56" s="42">
        <v>1971760753</v>
      </c>
      <c r="C56" s="42">
        <v>226197500</v>
      </c>
      <c r="D56" s="71"/>
      <c r="E56" s="21"/>
      <c r="F56" s="25"/>
    </row>
    <row r="57" spans="1:11" s="53" customFormat="1">
      <c r="A57" s="30" t="s">
        <v>53</v>
      </c>
      <c r="B57" s="42">
        <v>430471417</v>
      </c>
      <c r="C57" s="42">
        <v>47204340</v>
      </c>
      <c r="D57" s="71"/>
      <c r="E57" s="21"/>
      <c r="F57" s="25"/>
    </row>
    <row r="58" spans="1:11">
      <c r="A58" s="20"/>
      <c r="D58" s="21"/>
      <c r="E58" s="1"/>
      <c r="F58" s="1"/>
      <c r="G58" s="1"/>
    </row>
    <row r="59" spans="1:11" s="29" customFormat="1">
      <c r="A59" s="20"/>
      <c r="B59" s="25"/>
      <c r="C59" s="25"/>
      <c r="D59" s="21"/>
      <c r="E59" s="25"/>
      <c r="F59" s="25"/>
      <c r="G59" s="25"/>
    </row>
    <row r="60" spans="1:11" s="29" customFormat="1">
      <c r="A60" s="44" t="s">
        <v>42</v>
      </c>
      <c r="B60" s="45"/>
      <c r="C60" s="45"/>
      <c r="D60" s="45"/>
      <c r="E60" s="45"/>
      <c r="F60" s="45"/>
      <c r="G60" s="45"/>
      <c r="H60" s="45"/>
      <c r="I60" s="45"/>
      <c r="J60" s="46"/>
    </row>
    <row r="61" spans="1:11" s="29" customFormat="1">
      <c r="A61" s="38" t="s">
        <v>43</v>
      </c>
      <c r="B61" s="39" t="s">
        <v>1</v>
      </c>
      <c r="C61" s="39" t="s">
        <v>0</v>
      </c>
      <c r="D61" s="47" t="s">
        <v>48</v>
      </c>
      <c r="E61" s="39" t="s">
        <v>15</v>
      </c>
      <c r="F61" s="40" t="s">
        <v>14</v>
      </c>
      <c r="G61" s="39" t="s">
        <v>13</v>
      </c>
      <c r="H61" s="47" t="s">
        <v>18</v>
      </c>
      <c r="I61" s="39" t="s">
        <v>17</v>
      </c>
      <c r="J61" s="41" t="s">
        <v>16</v>
      </c>
    </row>
    <row r="62" spans="1:11" s="29" customFormat="1">
      <c r="A62" s="57" t="s">
        <v>44</v>
      </c>
      <c r="B62" s="83">
        <v>3636847</v>
      </c>
      <c r="C62" s="83">
        <v>4428550</v>
      </c>
      <c r="D62" s="82">
        <v>76832</v>
      </c>
      <c r="E62" s="78">
        <f>(B62*$E$28)+$E$30</f>
        <v>449.48572771768352</v>
      </c>
      <c r="F62" s="78">
        <f>(C62*$M$28)+$M$30</f>
        <v>511.83807363069303</v>
      </c>
      <c r="G62" s="77">
        <f>(D62*$U$28)+$U$30</f>
        <v>0.44302312782119946</v>
      </c>
      <c r="H62" s="58">
        <f>((498-E62)/498)*100</f>
        <v>9.7418217434370451</v>
      </c>
      <c r="I62" s="58">
        <f>((500-F62)/500)*100</f>
        <v>-2.3676147261386062</v>
      </c>
      <c r="J62" s="59">
        <f>((0.48-G62)/0.48)*100</f>
        <v>7.70351503725011</v>
      </c>
    </row>
    <row r="63" spans="1:11" s="35" customFormat="1">
      <c r="A63"/>
      <c r="B63"/>
      <c r="C63"/>
      <c r="D63"/>
      <c r="E63"/>
      <c r="F63"/>
      <c r="G63"/>
    </row>
    <row r="64" spans="1:11" s="35" customFormat="1">
      <c r="A64"/>
      <c r="B64" s="42"/>
      <c r="C64" s="42"/>
      <c r="D64" s="84"/>
      <c r="E64"/>
      <c r="F64"/>
      <c r="G64"/>
    </row>
    <row r="65" spans="1:26">
      <c r="D65" s="5"/>
      <c r="M65" s="25"/>
    </row>
    <row r="66" spans="1:26">
      <c r="A66" s="24" t="s">
        <v>20</v>
      </c>
      <c r="B66" s="16" t="s">
        <v>11</v>
      </c>
      <c r="C66" s="16" t="s">
        <v>12</v>
      </c>
      <c r="D66" s="1" t="s">
        <v>1</v>
      </c>
      <c r="E66" s="1" t="s">
        <v>0</v>
      </c>
      <c r="F66" s="1" t="s">
        <v>3</v>
      </c>
      <c r="G66" s="76" t="s">
        <v>15</v>
      </c>
      <c r="H66" s="17" t="s">
        <v>14</v>
      </c>
      <c r="I66" s="1" t="s">
        <v>13</v>
      </c>
      <c r="J66" s="1" t="s">
        <v>18</v>
      </c>
      <c r="K66" s="1" t="s">
        <v>17</v>
      </c>
      <c r="L66" s="1" t="s">
        <v>16</v>
      </c>
      <c r="M66" s="25" t="s">
        <v>47</v>
      </c>
      <c r="N66" s="25" t="s">
        <v>46</v>
      </c>
      <c r="O66" s="25" t="s">
        <v>45</v>
      </c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</row>
    <row r="67" spans="1:26">
      <c r="A67" s="79" t="s">
        <v>55</v>
      </c>
      <c r="B67" s="25" t="str">
        <f>RIGHT(A67, LEN(A67) - 39)</f>
        <v>low1 CHK STD1_1_001.gcd</v>
      </c>
      <c r="C67" s="25" t="str">
        <f>LEFT(B67, LEN(B67) -8)</f>
        <v>low1 CHK STD1_1</v>
      </c>
      <c r="D67" s="42">
        <v>236788</v>
      </c>
      <c r="E67" s="42">
        <v>17885728</v>
      </c>
      <c r="F67" s="42">
        <v>297094</v>
      </c>
      <c r="G67" s="91">
        <f>IF(D67&gt;$B$48, (D67*$K$28)+$K$30, IF(AND(D67&gt;$B$52,D67&lt;$B$48), (D67*$I$28)+$I$30,IF(AND(D67&lt;$B$43,D67&gt;$B$47), (D67*$G$28)+$G$30, IF(AND(D67&lt;$B$38,D67&gt;$B$42),(D67*$E$28)+$E$30,(D67*$C$28)+$C$30))))</f>
        <v>29.603334051669016</v>
      </c>
      <c r="H67" s="92">
        <f>IF(E67&gt;$C$48,(E67*$S$28)+$S$30, IF(AND(E67&lt;$C$48,E67&gt;$C$52),(E67*$Q$28)+$Q$30,IF(AND(E67&lt;$C$52,E67&gt;$C$42),(E67*$O$28)+$O$30, (E67*$M$28)+$M$30)))</f>
        <v>1850.0142311352088</v>
      </c>
      <c r="I67" s="48">
        <f t="shared" ref="I67:I98" si="0">((F67*$U$28)+$U$30)</f>
        <v>1.9603876996036866</v>
      </c>
      <c r="J67" s="86">
        <f>((G67-$B$26)/$B$26)*100</f>
        <v>-2.2992275522474745</v>
      </c>
      <c r="K67" s="85">
        <f>((H67-$L$26)/$L$26)*100</f>
        <v>-7.9594909882980707</v>
      </c>
      <c r="L67" s="85">
        <f>((I67-$T$26)/$T$26)*100</f>
        <v>-2.4682736515578685</v>
      </c>
      <c r="P67" s="79"/>
      <c r="Q67" s="79"/>
      <c r="R67" s="79"/>
      <c r="S67" s="42"/>
      <c r="T67" s="42"/>
      <c r="U67" s="79"/>
      <c r="V67" s="79"/>
      <c r="W67" s="79"/>
      <c r="X67" s="42"/>
      <c r="Y67" s="79"/>
      <c r="Z67" s="79"/>
    </row>
    <row r="68" spans="1:26">
      <c r="A68" s="79" t="s">
        <v>56</v>
      </c>
      <c r="B68" s="25" t="str">
        <f t="shared" ref="B68:B131" si="1">RIGHT(A68, LEN(A68) - 39)</f>
        <v>9010 1 chk std 1_1_002.gcd</v>
      </c>
      <c r="C68" s="25" t="str">
        <f t="shared" ref="C68:C131" si="2">LEFT(B68, LEN(B68) -8)</f>
        <v>9010 1 chk std 1_1</v>
      </c>
      <c r="D68" s="42">
        <v>7897296031</v>
      </c>
      <c r="E68" s="42">
        <v>883154054</v>
      </c>
      <c r="F68" s="42">
        <v>13972</v>
      </c>
      <c r="G68" s="91">
        <f t="shared" ref="G68:G131" si="3">IF(D68&gt;$B$48, (D68*$K$28)+$K$30, IF(AND(D68&gt;$B$52,D68&lt;$B$48), (D68*$I$28)+$I$30,IF(AND(D68&lt;$B$43,D68&gt;$B$47), (D68*$G$28)+$G$30, IF(AND(D68&lt;$B$38,D68&gt;$B$42),(D68*$E$28)+$E$30,(D68*$C$28)+$C$30))))</f>
        <v>901735.33200947521</v>
      </c>
      <c r="H68" s="92">
        <f t="shared" ref="H68:H131" si="4">IF(E68&gt;$C$48,(E68*$S$28)+$S$30, IF(AND(E68&lt;$C$48,E68&gt;$C$52),(E68*$Q$28)+$Q$30,IF(AND(E68&lt;$C$52,E68&gt;$C$42),(E68*$O$28)+$O$30, (E68*$M$28)+$M$30)))</f>
        <v>99538.609419496031</v>
      </c>
      <c r="I68" s="48">
        <f t="shared" si="0"/>
        <v>9.9863943753615014E-3</v>
      </c>
      <c r="J68" s="86">
        <f>((G68-$J$26)/$J$26)*100</f>
        <v>0.19281466771946806</v>
      </c>
      <c r="K68" s="85">
        <f>((H68-$R$26)/$R$26)*100</f>
        <v>-0.46139058050396847</v>
      </c>
      <c r="L68" s="85"/>
      <c r="M68" s="27"/>
      <c r="P68" s="79"/>
      <c r="Q68" s="79"/>
      <c r="R68" s="79"/>
      <c r="S68" s="42"/>
      <c r="T68" s="42"/>
      <c r="U68" s="79"/>
      <c r="V68" s="79"/>
      <c r="W68" s="79"/>
      <c r="X68" s="42"/>
      <c r="Y68" s="79"/>
      <c r="Z68" s="79"/>
    </row>
    <row r="69" spans="1:26">
      <c r="A69" s="79" t="s">
        <v>57</v>
      </c>
      <c r="B69" s="25" t="str">
        <f t="shared" si="1"/>
        <v>071118fl57_BT1_003.gcd</v>
      </c>
      <c r="C69" s="25" t="str">
        <f t="shared" si="2"/>
        <v>071118fl57_BT1</v>
      </c>
      <c r="D69" s="42">
        <v>5429806385</v>
      </c>
      <c r="E69" s="42">
        <v>27768112</v>
      </c>
      <c r="F69" s="42">
        <v>56939</v>
      </c>
      <c r="G69" s="91">
        <f t="shared" si="3"/>
        <v>619436.29167097632</v>
      </c>
      <c r="H69" s="92">
        <f t="shared" si="4"/>
        <v>2937.256824455284</v>
      </c>
      <c r="I69" s="48">
        <f t="shared" si="0"/>
        <v>0.30598208839329533</v>
      </c>
      <c r="J69" s="85"/>
      <c r="K69" s="85"/>
      <c r="L69" s="85"/>
      <c r="M69" s="27"/>
      <c r="P69" s="79"/>
      <c r="Q69" s="79"/>
      <c r="R69" s="79"/>
      <c r="S69" s="42"/>
      <c r="T69" s="42"/>
      <c r="U69" s="79"/>
      <c r="V69" s="79"/>
      <c r="W69" s="79"/>
      <c r="X69" s="42"/>
      <c r="Y69" s="79"/>
      <c r="Z69" s="79"/>
    </row>
    <row r="70" spans="1:26">
      <c r="A70" s="79" t="s">
        <v>58</v>
      </c>
      <c r="B70" s="25" t="str">
        <f t="shared" si="1"/>
        <v>071118FL57_BT2_004.gcd</v>
      </c>
      <c r="C70" s="25" t="str">
        <f t="shared" si="2"/>
        <v>071118FL57_BT2</v>
      </c>
      <c r="D70" s="42">
        <v>5423665811</v>
      </c>
      <c r="E70" s="42">
        <v>28471553</v>
      </c>
      <c r="F70" s="42">
        <v>54889</v>
      </c>
      <c r="G70" s="91">
        <f t="shared" si="3"/>
        <v>618733.76465120236</v>
      </c>
      <c r="H70" s="92">
        <f t="shared" si="4"/>
        <v>3014.6481722401572</v>
      </c>
      <c r="I70" s="48">
        <f t="shared" si="0"/>
        <v>0.29185982775753383</v>
      </c>
      <c r="J70" s="85"/>
      <c r="K70" s="85"/>
      <c r="L70" s="85"/>
      <c r="M70" s="27"/>
      <c r="P70" s="79"/>
      <c r="Q70" s="79"/>
      <c r="R70" s="79"/>
      <c r="S70" s="42"/>
      <c r="T70" s="42"/>
      <c r="U70" s="79"/>
      <c r="V70" s="79"/>
      <c r="W70" s="79"/>
      <c r="X70" s="42"/>
      <c r="Y70" s="79"/>
      <c r="Z70" s="79"/>
    </row>
    <row r="71" spans="1:26">
      <c r="A71" s="79" t="s">
        <v>59</v>
      </c>
      <c r="B71" s="25" t="str">
        <f t="shared" si="1"/>
        <v>ACT18_019_005.gcd</v>
      </c>
      <c r="C71" s="25" t="str">
        <f t="shared" si="2"/>
        <v>ACT18_019</v>
      </c>
      <c r="D71" s="42">
        <v>2198948113</v>
      </c>
      <c r="E71" s="42">
        <v>61086561</v>
      </c>
      <c r="F71" s="42">
        <v>40389</v>
      </c>
      <c r="G71" s="91">
        <f t="shared" si="3"/>
        <v>249802.2422905314</v>
      </c>
      <c r="H71" s="92">
        <f t="shared" si="4"/>
        <v>6602.8942755159469</v>
      </c>
      <c r="I71" s="48">
        <f t="shared" si="0"/>
        <v>0.19197066716312322</v>
      </c>
      <c r="J71" s="85"/>
      <c r="K71" s="85"/>
      <c r="L71" s="85"/>
      <c r="M71" s="27"/>
      <c r="P71" s="79"/>
      <c r="Q71" s="79"/>
      <c r="R71" s="79"/>
      <c r="S71" s="42"/>
      <c r="T71" s="42"/>
      <c r="U71" s="79"/>
      <c r="V71" s="79"/>
      <c r="W71" s="79"/>
      <c r="X71" s="42"/>
      <c r="Y71" s="79"/>
      <c r="Z71" s="79"/>
    </row>
    <row r="72" spans="1:26">
      <c r="A72" s="79" t="s">
        <v>60</v>
      </c>
      <c r="B72" s="25" t="str">
        <f t="shared" si="1"/>
        <v>ACT18_020_006.gcd</v>
      </c>
      <c r="C72" s="25" t="str">
        <f t="shared" si="2"/>
        <v>ACT18_020</v>
      </c>
      <c r="D72" s="42">
        <v>2180756285</v>
      </c>
      <c r="E72" s="42">
        <v>59590301</v>
      </c>
      <c r="F72" s="42">
        <v>45060</v>
      </c>
      <c r="G72" s="91">
        <f t="shared" si="3"/>
        <v>247720.96280280256</v>
      </c>
      <c r="H72" s="92">
        <f t="shared" si="4"/>
        <v>6438.2783687993997</v>
      </c>
      <c r="I72" s="48">
        <f t="shared" si="0"/>
        <v>0.2241487546897778</v>
      </c>
      <c r="J72" s="85"/>
      <c r="K72" s="85"/>
      <c r="L72" s="85"/>
      <c r="M72" s="27"/>
      <c r="P72" s="79"/>
      <c r="Q72" s="79"/>
      <c r="R72" s="79"/>
      <c r="S72" s="42"/>
      <c r="T72" s="42"/>
      <c r="U72" s="79"/>
      <c r="V72" s="79"/>
      <c r="W72" s="79"/>
      <c r="X72" s="42"/>
      <c r="Y72" s="79"/>
      <c r="Z72" s="79"/>
    </row>
    <row r="73" spans="1:26">
      <c r="A73" s="79" t="s">
        <v>61</v>
      </c>
      <c r="B73" s="25" t="str">
        <f t="shared" si="1"/>
        <v>ACT18_022_007.gcd</v>
      </c>
      <c r="C73" s="25" t="str">
        <f t="shared" si="2"/>
        <v>ACT18_022</v>
      </c>
      <c r="D73" s="42">
        <v>3536266080</v>
      </c>
      <c r="E73" s="42">
        <v>6758501</v>
      </c>
      <c r="F73" s="42">
        <v>37298</v>
      </c>
      <c r="G73" s="91">
        <f t="shared" si="3"/>
        <v>402801.29512284155</v>
      </c>
      <c r="H73" s="92">
        <f t="shared" si="4"/>
        <v>736.97859845322432</v>
      </c>
      <c r="I73" s="48">
        <f t="shared" si="0"/>
        <v>0.17067705368744573</v>
      </c>
      <c r="J73" s="85"/>
      <c r="K73" s="85"/>
      <c r="L73" s="85"/>
      <c r="M73" s="27"/>
      <c r="P73" s="79"/>
      <c r="Q73" s="79"/>
      <c r="R73" s="79"/>
      <c r="S73" s="42"/>
      <c r="T73" s="42"/>
      <c r="U73" s="79"/>
      <c r="V73" s="79"/>
      <c r="W73" s="79"/>
      <c r="X73" s="42"/>
      <c r="Y73" s="79"/>
      <c r="Z73" s="79"/>
    </row>
    <row r="74" spans="1:26">
      <c r="A74" s="79" t="s">
        <v>62</v>
      </c>
      <c r="B74" s="25" t="str">
        <f t="shared" si="1"/>
        <v>ACT18_023_008.gcd</v>
      </c>
      <c r="C74" s="25" t="str">
        <f t="shared" si="2"/>
        <v>ACT18_023</v>
      </c>
      <c r="D74" s="42">
        <v>3738319690</v>
      </c>
      <c r="E74" s="42">
        <v>6208077</v>
      </c>
      <c r="F74" s="42">
        <v>30414</v>
      </c>
      <c r="G74" s="91">
        <f t="shared" si="3"/>
        <v>425917.72047133086</v>
      </c>
      <c r="H74" s="92">
        <f t="shared" si="4"/>
        <v>676.16359177555353</v>
      </c>
      <c r="I74" s="48">
        <f t="shared" si="0"/>
        <v>0.12325381358179591</v>
      </c>
      <c r="J74" s="85"/>
      <c r="K74" s="85"/>
      <c r="L74" s="85"/>
      <c r="M74" s="27"/>
      <c r="P74" s="79"/>
      <c r="Q74" s="79"/>
      <c r="R74" s="79"/>
      <c r="S74" s="42"/>
      <c r="T74" s="42"/>
      <c r="U74" s="79"/>
      <c r="V74" s="79"/>
      <c r="W74" s="79"/>
      <c r="X74" s="42"/>
      <c r="Y74" s="79"/>
      <c r="Z74" s="79"/>
    </row>
    <row r="75" spans="1:26">
      <c r="A75" s="79" t="s">
        <v>63</v>
      </c>
      <c r="B75" s="25" t="str">
        <f t="shared" si="1"/>
        <v>ACT18_024_009.gcd</v>
      </c>
      <c r="C75" s="25" t="str">
        <f t="shared" si="2"/>
        <v>ACT18_024</v>
      </c>
      <c r="D75" s="42">
        <v>4044855711</v>
      </c>
      <c r="E75" s="42">
        <v>5860905</v>
      </c>
      <c r="F75" s="42">
        <v>16108</v>
      </c>
      <c r="G75" s="91">
        <f t="shared" si="3"/>
        <v>460987.7053435113</v>
      </c>
      <c r="H75" s="92">
        <f t="shared" si="4"/>
        <v>637.8054033638922</v>
      </c>
      <c r="I75" s="48">
        <f t="shared" si="0"/>
        <v>2.4701101067062262E-2</v>
      </c>
      <c r="J75" s="85"/>
      <c r="K75" s="85"/>
      <c r="L75" s="85"/>
      <c r="M75" s="27"/>
      <c r="P75" s="79"/>
      <c r="Q75" s="79"/>
      <c r="R75" s="79"/>
      <c r="S75" s="42"/>
      <c r="T75" s="42"/>
      <c r="U75" s="79"/>
      <c r="V75" s="79"/>
      <c r="W75" s="79"/>
      <c r="X75" s="42"/>
      <c r="Y75" s="79"/>
      <c r="Z75" s="79"/>
    </row>
    <row r="76" spans="1:26">
      <c r="A76" s="79" t="s">
        <v>64</v>
      </c>
      <c r="B76" s="25" t="str">
        <f t="shared" si="1"/>
        <v>ACT18_035_010.gcd</v>
      </c>
      <c r="C76" s="25" t="str">
        <f t="shared" si="2"/>
        <v>ACT18_035</v>
      </c>
      <c r="D76" s="42">
        <v>1898470479</v>
      </c>
      <c r="E76" s="42">
        <v>8674974</v>
      </c>
      <c r="F76" s="42">
        <v>154911</v>
      </c>
      <c r="G76" s="91">
        <f t="shared" si="3"/>
        <v>215425.38163829313</v>
      </c>
      <c r="H76" s="92">
        <f t="shared" si="4"/>
        <v>948.72503082640526</v>
      </c>
      <c r="I76" s="48">
        <f t="shared" si="0"/>
        <v>0.9809021464454053</v>
      </c>
      <c r="J76" s="86"/>
      <c r="K76" s="85"/>
      <c r="L76" s="85"/>
      <c r="M76" s="27"/>
      <c r="P76" s="79"/>
      <c r="Q76" s="79"/>
      <c r="R76" s="79"/>
      <c r="S76" s="42"/>
      <c r="T76" s="42"/>
      <c r="U76" s="79"/>
      <c r="V76" s="79"/>
      <c r="W76" s="79"/>
      <c r="X76" s="42"/>
      <c r="Y76" s="79"/>
      <c r="Z76" s="79"/>
    </row>
    <row r="77" spans="1:26">
      <c r="A77" s="79" t="s">
        <v>65</v>
      </c>
      <c r="B77" s="25" t="str">
        <f t="shared" si="1"/>
        <v>ACT18_036_011.gcd</v>
      </c>
      <c r="C77" s="25" t="str">
        <f t="shared" si="2"/>
        <v>ACT18_036</v>
      </c>
      <c r="D77" s="42">
        <v>2252547288</v>
      </c>
      <c r="E77" s="42">
        <v>7921944</v>
      </c>
      <c r="F77" s="42">
        <v>136030</v>
      </c>
      <c r="G77" s="91">
        <f t="shared" si="3"/>
        <v>255934.38379311634</v>
      </c>
      <c r="H77" s="92">
        <f t="shared" si="4"/>
        <v>865.52458084877628</v>
      </c>
      <c r="I77" s="48">
        <f t="shared" si="0"/>
        <v>0.85083268153622826</v>
      </c>
      <c r="M77" s="27"/>
      <c r="P77" s="79"/>
      <c r="Q77" s="79"/>
      <c r="R77" s="79"/>
      <c r="S77" s="42"/>
      <c r="T77" s="42"/>
      <c r="U77" s="79"/>
      <c r="V77" s="79"/>
      <c r="W77" s="79"/>
      <c r="X77" s="42"/>
      <c r="Y77" s="79"/>
      <c r="Z77" s="79"/>
    </row>
    <row r="78" spans="1:26">
      <c r="A78" s="79" t="s">
        <v>66</v>
      </c>
      <c r="B78" s="25" t="str">
        <f t="shared" si="1"/>
        <v>ACT18_037_012.gcd</v>
      </c>
      <c r="C78" s="25" t="str">
        <f t="shared" si="2"/>
        <v>ACT18_037</v>
      </c>
      <c r="D78" s="42">
        <v>2825364636</v>
      </c>
      <c r="E78" s="42">
        <v>6580634</v>
      </c>
      <c r="F78" s="42">
        <v>86546</v>
      </c>
      <c r="G78" s="91">
        <f t="shared" si="3"/>
        <v>321468.91922339954</v>
      </c>
      <c r="H78" s="92">
        <f t="shared" si="4"/>
        <v>717.32650698784994</v>
      </c>
      <c r="I78" s="48">
        <f t="shared" si="0"/>
        <v>0.50994197651182738</v>
      </c>
      <c r="M78" s="27"/>
      <c r="P78" s="79"/>
      <c r="Q78" s="79"/>
      <c r="R78" s="79"/>
      <c r="S78" s="42"/>
      <c r="T78" s="42"/>
      <c r="U78" s="79"/>
      <c r="V78" s="79"/>
      <c r="W78" s="79"/>
      <c r="X78" s="42"/>
      <c r="Y78" s="79"/>
      <c r="Z78" s="79"/>
    </row>
    <row r="79" spans="1:26">
      <c r="A79" s="79" t="s">
        <v>67</v>
      </c>
      <c r="B79" s="25" t="str">
        <f t="shared" si="1"/>
        <v>low1 CHK STD1_2_013.gcd</v>
      </c>
      <c r="C79" s="25" t="str">
        <f t="shared" si="2"/>
        <v>low1 CHK STD1_2</v>
      </c>
      <c r="D79" s="42">
        <v>372988</v>
      </c>
      <c r="E79" s="42">
        <v>17760303</v>
      </c>
      <c r="F79" s="42">
        <v>294506</v>
      </c>
      <c r="G79" s="91">
        <f t="shared" si="3"/>
        <v>46.423036891328906</v>
      </c>
      <c r="H79" s="92">
        <f t="shared" si="4"/>
        <v>1836.2151921313437</v>
      </c>
      <c r="I79" s="48">
        <f t="shared" si="0"/>
        <v>1.9425592066644912</v>
      </c>
      <c r="J79" s="87">
        <f>((G79-$B$26)/$B$26)*100</f>
        <v>53.211342875672955</v>
      </c>
      <c r="K79" s="85">
        <f>((H79-$L$26)/$L$26)*100</f>
        <v>-8.646010341724196</v>
      </c>
      <c r="L79" s="85">
        <f>((I79-$T$26)/$T$26)*100</f>
        <v>-3.355263350025302</v>
      </c>
      <c r="M79" s="27"/>
      <c r="P79" s="79"/>
      <c r="Q79" s="79"/>
      <c r="R79" s="79"/>
      <c r="S79" s="42"/>
      <c r="T79" s="42"/>
      <c r="U79" s="79"/>
      <c r="V79" s="79"/>
      <c r="W79" s="79"/>
      <c r="X79" s="42"/>
      <c r="Y79" s="79"/>
      <c r="Z79" s="79"/>
    </row>
    <row r="80" spans="1:26">
      <c r="A80" s="79" t="s">
        <v>68</v>
      </c>
      <c r="B80" s="25" t="str">
        <f t="shared" si="1"/>
        <v>9010 1 chk std 1_2_014.gcd</v>
      </c>
      <c r="C80" s="25" t="str">
        <f t="shared" si="2"/>
        <v>9010 1 chk std 1_2</v>
      </c>
      <c r="D80" s="42">
        <v>7885640388</v>
      </c>
      <c r="E80" s="42">
        <v>881423624</v>
      </c>
      <c r="F80" s="42">
        <v>14059</v>
      </c>
      <c r="G80" s="93">
        <f t="shared" si="3"/>
        <v>900401.84036189632</v>
      </c>
      <c r="H80" s="92">
        <f t="shared" si="4"/>
        <v>99342.581560826831</v>
      </c>
      <c r="I80" s="48">
        <f t="shared" si="0"/>
        <v>1.0585729338927971E-2</v>
      </c>
      <c r="J80" s="86">
        <f>((G80-$J$26)/$J$26)*100</f>
        <v>4.4648929099591138E-2</v>
      </c>
      <c r="K80" s="85">
        <f>((H80-$R$26)/$R$26)*100</f>
        <v>-0.65741843917316878</v>
      </c>
      <c r="L80" s="85"/>
      <c r="M80" s="27"/>
      <c r="P80" s="79"/>
      <c r="Q80" s="79"/>
      <c r="R80" s="79"/>
      <c r="S80" s="42"/>
      <c r="T80" s="42"/>
      <c r="U80" s="79"/>
      <c r="V80" s="79"/>
      <c r="W80" s="79"/>
      <c r="X80" s="42"/>
      <c r="Y80" s="79"/>
      <c r="Z80" s="79"/>
    </row>
    <row r="81" spans="1:26">
      <c r="A81" s="79" t="s">
        <v>69</v>
      </c>
      <c r="B81" s="25" t="str">
        <f t="shared" si="1"/>
        <v>ACT18_038_015.gcd</v>
      </c>
      <c r="C81" s="25" t="str">
        <f t="shared" si="2"/>
        <v>ACT18_038</v>
      </c>
      <c r="D81" s="42">
        <v>5643064637</v>
      </c>
      <c r="E81" s="42">
        <v>148582619</v>
      </c>
      <c r="F81" s="42">
        <v>15012</v>
      </c>
      <c r="G81" s="93">
        <f t="shared" si="3"/>
        <v>643834.61082155874</v>
      </c>
      <c r="H81" s="92">
        <f t="shared" si="4"/>
        <v>16229.057456910612</v>
      </c>
      <c r="I81" s="48">
        <f t="shared" si="0"/>
        <v>1.7150858307650257E-2</v>
      </c>
      <c r="J81" s="85"/>
      <c r="K81" s="85"/>
      <c r="L81" s="85"/>
      <c r="M81" s="27"/>
      <c r="P81" s="79"/>
      <c r="Q81" s="79"/>
      <c r="R81" s="79"/>
      <c r="S81" s="42"/>
      <c r="T81" s="42"/>
      <c r="U81" s="79"/>
      <c r="V81" s="79"/>
      <c r="W81" s="79"/>
      <c r="X81" s="42"/>
      <c r="Y81" s="79"/>
      <c r="Z81" s="79"/>
    </row>
    <row r="82" spans="1:26">
      <c r="A82" s="79" t="s">
        <v>70</v>
      </c>
      <c r="B82" s="25" t="str">
        <f t="shared" si="1"/>
        <v>ACT18_039_016.gcd</v>
      </c>
      <c r="C82" s="25" t="str">
        <f t="shared" si="2"/>
        <v>ACT18_039</v>
      </c>
      <c r="D82" s="42">
        <v>5519127178</v>
      </c>
      <c r="E82" s="42">
        <v>138129086</v>
      </c>
      <c r="F82" s="42">
        <v>23519</v>
      </c>
      <c r="G82" s="93">
        <f t="shared" si="3"/>
        <v>629655.25011201762</v>
      </c>
      <c r="H82" s="92">
        <f t="shared" si="4"/>
        <v>15078.978050132147</v>
      </c>
      <c r="I82" s="48">
        <f t="shared" si="0"/>
        <v>7.5754795492246868E-2</v>
      </c>
      <c r="J82" s="85"/>
      <c r="K82" s="85"/>
      <c r="L82" s="85"/>
      <c r="M82" s="27"/>
      <c r="P82" s="79"/>
      <c r="Q82" s="79"/>
      <c r="R82" s="79"/>
      <c r="S82" s="42"/>
      <c r="T82" s="42"/>
      <c r="U82" s="79"/>
      <c r="V82" s="79"/>
      <c r="W82" s="79"/>
      <c r="X82" s="42"/>
      <c r="Y82" s="79"/>
      <c r="Z82" s="79"/>
    </row>
    <row r="83" spans="1:26">
      <c r="A83" s="79" t="s">
        <v>71</v>
      </c>
      <c r="B83" s="25" t="str">
        <f t="shared" si="1"/>
        <v>ACT18_040_017.gcd</v>
      </c>
      <c r="C83" s="25" t="str">
        <f t="shared" si="2"/>
        <v>ACT18_040</v>
      </c>
      <c r="D83" s="42">
        <v>5514438906</v>
      </c>
      <c r="E83" s="42">
        <v>137926672</v>
      </c>
      <c r="F83" s="42">
        <v>26335</v>
      </c>
      <c r="G83" s="93">
        <f t="shared" si="3"/>
        <v>629118.87716772128</v>
      </c>
      <c r="H83" s="92">
        <f t="shared" si="4"/>
        <v>15056.708816080496</v>
      </c>
      <c r="I83" s="48">
        <f t="shared" si="0"/>
        <v>9.515395937044413E-2</v>
      </c>
      <c r="J83" s="85"/>
      <c r="K83" s="85"/>
      <c r="L83" s="85"/>
      <c r="M83" s="27"/>
      <c r="P83" s="79"/>
      <c r="Q83" s="79"/>
      <c r="R83" s="79"/>
      <c r="S83" s="42"/>
      <c r="T83" s="42"/>
      <c r="U83" s="79"/>
      <c r="V83" s="79"/>
      <c r="W83" s="79"/>
      <c r="X83" s="42"/>
      <c r="Y83" s="79"/>
      <c r="Z83" s="79"/>
    </row>
    <row r="84" spans="1:26">
      <c r="A84" s="79" t="s">
        <v>72</v>
      </c>
      <c r="B84" s="25" t="str">
        <f t="shared" si="1"/>
        <v>ACT18_049_018.gcd</v>
      </c>
      <c r="C84" s="25" t="str">
        <f t="shared" si="2"/>
        <v>ACT18_049</v>
      </c>
      <c r="D84" s="42">
        <v>4139430727</v>
      </c>
      <c r="E84" s="42">
        <v>70394053</v>
      </c>
      <c r="F84" s="42">
        <v>130912</v>
      </c>
      <c r="G84" s="93">
        <f t="shared" si="3"/>
        <v>471807.78570335335</v>
      </c>
      <c r="H84" s="92">
        <f t="shared" si="4"/>
        <v>7626.8882570679543</v>
      </c>
      <c r="I84" s="48">
        <f t="shared" si="0"/>
        <v>0.81557525230021499</v>
      </c>
      <c r="J84" s="85"/>
      <c r="K84" s="85"/>
      <c r="L84" s="85"/>
      <c r="M84" s="27"/>
      <c r="P84" s="79"/>
      <c r="Q84" s="79"/>
      <c r="R84" s="79"/>
      <c r="S84" s="42"/>
      <c r="T84" s="42"/>
      <c r="U84" s="79"/>
      <c r="V84" s="79"/>
      <c r="W84" s="79"/>
      <c r="X84" s="42"/>
      <c r="Y84" s="79"/>
      <c r="Z84" s="79"/>
    </row>
    <row r="85" spans="1:26">
      <c r="A85" s="79" t="s">
        <v>73</v>
      </c>
      <c r="B85" s="25" t="str">
        <f t="shared" si="1"/>
        <v>ACT18_050_019.gcd</v>
      </c>
      <c r="C85" s="25" t="str">
        <f t="shared" si="2"/>
        <v>ACT18_050</v>
      </c>
      <c r="D85" s="42">
        <v>4117538390</v>
      </c>
      <c r="E85" s="42">
        <v>67236350</v>
      </c>
      <c r="F85" s="42">
        <v>133858</v>
      </c>
      <c r="G85" s="93">
        <f t="shared" si="3"/>
        <v>469303.14065412869</v>
      </c>
      <c r="H85" s="92">
        <f t="shared" si="4"/>
        <v>7279.4832990482519</v>
      </c>
      <c r="I85" s="48">
        <f t="shared" si="0"/>
        <v>0.83586997416994835</v>
      </c>
      <c r="J85" s="85"/>
      <c r="K85" s="85"/>
      <c r="L85" s="85"/>
      <c r="M85" s="27"/>
      <c r="P85" s="79"/>
      <c r="Q85" s="79"/>
      <c r="R85" s="79"/>
      <c r="S85" s="42"/>
      <c r="T85" s="42"/>
      <c r="U85" s="79"/>
      <c r="V85" s="79"/>
      <c r="W85" s="79"/>
      <c r="X85" s="42"/>
      <c r="Y85" s="79"/>
      <c r="Z85" s="79"/>
    </row>
    <row r="86" spans="1:26">
      <c r="A86" s="79" t="s">
        <v>74</v>
      </c>
      <c r="B86" s="25" t="str">
        <f t="shared" si="1"/>
        <v>ACT18_051_020.gcd</v>
      </c>
      <c r="C86" s="25" t="str">
        <f t="shared" si="2"/>
        <v>ACT18_051</v>
      </c>
      <c r="D86" s="42">
        <v>4121902797</v>
      </c>
      <c r="E86" s="42">
        <v>66364367</v>
      </c>
      <c r="F86" s="42">
        <v>135754</v>
      </c>
      <c r="G86" s="93">
        <f t="shared" si="3"/>
        <v>469802.46105036372</v>
      </c>
      <c r="H86" s="92">
        <f t="shared" si="4"/>
        <v>7183.5492553750837</v>
      </c>
      <c r="I86" s="48">
        <f t="shared" si="0"/>
        <v>0.84893134303112094</v>
      </c>
      <c r="J86" s="85"/>
      <c r="K86" s="85"/>
      <c r="L86" s="85"/>
      <c r="M86" s="27"/>
      <c r="P86" s="79"/>
      <c r="Q86" s="79"/>
      <c r="R86" s="79"/>
      <c r="S86" s="42"/>
      <c r="T86" s="42"/>
      <c r="U86" s="79"/>
      <c r="V86" s="79"/>
      <c r="W86" s="79"/>
      <c r="X86" s="42"/>
      <c r="Y86" s="79"/>
      <c r="Z86" s="79"/>
    </row>
    <row r="87" spans="1:26">
      <c r="A87" s="79" t="s">
        <v>75</v>
      </c>
      <c r="B87" s="25" t="str">
        <f t="shared" si="1"/>
        <v>18R10_0148_021.gcd</v>
      </c>
      <c r="C87" s="25" t="str">
        <f t="shared" si="2"/>
        <v>18R10_0148</v>
      </c>
      <c r="D87" s="42">
        <v>3328810475</v>
      </c>
      <c r="E87" s="42">
        <v>10770647</v>
      </c>
      <c r="F87" s="42">
        <v>130216</v>
      </c>
      <c r="G87" s="93">
        <f t="shared" si="3"/>
        <v>379066.84164731001</v>
      </c>
      <c r="H87" s="92">
        <f t="shared" si="4"/>
        <v>1180.2708345871683</v>
      </c>
      <c r="I87" s="48">
        <f t="shared" si="0"/>
        <v>0.81078057259168324</v>
      </c>
      <c r="J87" s="85"/>
      <c r="K87" s="85"/>
      <c r="L87" s="85"/>
      <c r="M87" s="27"/>
      <c r="P87" s="79"/>
      <c r="Q87" s="79"/>
      <c r="R87" s="79"/>
      <c r="S87" s="42"/>
      <c r="T87" s="42"/>
      <c r="U87" s="79"/>
      <c r="V87" s="79"/>
      <c r="W87" s="79"/>
      <c r="X87" s="42"/>
      <c r="Y87" s="79"/>
      <c r="Z87" s="79"/>
    </row>
    <row r="88" spans="1:26">
      <c r="A88" s="79" t="s">
        <v>76</v>
      </c>
      <c r="B88" s="25" t="str">
        <f t="shared" si="1"/>
        <v>18R10_0149_022.gcd</v>
      </c>
      <c r="C88" s="25" t="str">
        <f t="shared" si="2"/>
        <v>18R10_0149</v>
      </c>
      <c r="D88" s="42">
        <v>1312523597</v>
      </c>
      <c r="E88" s="42">
        <v>33914676</v>
      </c>
      <c r="F88" s="42">
        <v>156676</v>
      </c>
      <c r="G88" s="93">
        <f t="shared" si="3"/>
        <v>148388.73054389757</v>
      </c>
      <c r="H88" s="92">
        <f t="shared" si="4"/>
        <v>3613.4910391314002</v>
      </c>
      <c r="I88" s="48">
        <f t="shared" si="0"/>
        <v>0.99306106840741459</v>
      </c>
      <c r="J88" s="86"/>
      <c r="K88" s="85"/>
      <c r="L88" s="85"/>
      <c r="M88" s="27"/>
      <c r="P88" s="79"/>
      <c r="Q88" s="79"/>
      <c r="R88" s="79"/>
      <c r="S88" s="42"/>
      <c r="T88" s="42"/>
      <c r="U88" s="79"/>
      <c r="V88" s="79"/>
      <c r="W88" s="79"/>
      <c r="X88" s="42"/>
      <c r="Y88" s="79"/>
      <c r="Z88" s="79"/>
    </row>
    <row r="89" spans="1:26">
      <c r="A89" s="79" t="s">
        <v>77</v>
      </c>
      <c r="B89" s="25" t="str">
        <f t="shared" si="1"/>
        <v>18R10_0204_023.gcd</v>
      </c>
      <c r="C89" s="25" t="str">
        <f t="shared" si="2"/>
        <v>18R10_0204</v>
      </c>
      <c r="D89" s="42">
        <v>1395789297</v>
      </c>
      <c r="E89" s="42">
        <v>38724683</v>
      </c>
      <c r="F89" s="42">
        <v>158720</v>
      </c>
      <c r="G89" s="93">
        <f t="shared" si="3"/>
        <v>157914.9416229261</v>
      </c>
      <c r="H89" s="92">
        <f t="shared" si="4"/>
        <v>4142.6795916676829</v>
      </c>
      <c r="I89" s="48">
        <f t="shared" si="0"/>
        <v>1.0071419955974128</v>
      </c>
      <c r="M89" s="27"/>
      <c r="P89" s="79"/>
      <c r="Q89" s="79"/>
      <c r="R89" s="79"/>
      <c r="S89" s="42"/>
      <c r="T89" s="42"/>
      <c r="U89" s="79"/>
      <c r="V89" s="79"/>
      <c r="W89" s="79"/>
      <c r="X89" s="42"/>
      <c r="Y89" s="79"/>
      <c r="Z89" s="79"/>
    </row>
    <row r="90" spans="1:26">
      <c r="A90" s="79" t="s">
        <v>78</v>
      </c>
      <c r="B90" s="25" t="str">
        <f t="shared" si="1"/>
        <v>18R10_0208_024.gcd</v>
      </c>
      <c r="C90" s="25" t="str">
        <f t="shared" si="2"/>
        <v>18R10_0208</v>
      </c>
      <c r="D90" s="42">
        <v>805614083</v>
      </c>
      <c r="E90" s="42">
        <v>25285981</v>
      </c>
      <c r="F90" s="42">
        <v>147690</v>
      </c>
      <c r="G90" s="93">
        <f t="shared" si="3"/>
        <v>90394.53811734308</v>
      </c>
      <c r="H90" s="92">
        <f t="shared" si="4"/>
        <v>2664.1771156117347</v>
      </c>
      <c r="I90" s="48">
        <f t="shared" si="0"/>
        <v>0.9311573444693888</v>
      </c>
      <c r="M90" s="27"/>
      <c r="P90" s="79"/>
      <c r="Q90" s="79"/>
      <c r="R90" s="79"/>
      <c r="S90" s="42"/>
      <c r="T90" s="42"/>
      <c r="U90" s="79"/>
      <c r="V90" s="79"/>
      <c r="W90" s="79"/>
      <c r="X90" s="42"/>
      <c r="Y90" s="79"/>
      <c r="Z90" s="79"/>
    </row>
    <row r="91" spans="1:26">
      <c r="A91" s="79" t="s">
        <v>79</v>
      </c>
      <c r="B91" s="25" t="str">
        <f t="shared" si="1"/>
        <v>low1 CHK STD1_3_025.gcd</v>
      </c>
      <c r="C91" s="25" t="str">
        <f t="shared" si="2"/>
        <v>low1 CHK STD1_3</v>
      </c>
      <c r="D91" s="42">
        <v>311419</v>
      </c>
      <c r="E91" s="42">
        <v>17758361</v>
      </c>
      <c r="F91" s="42">
        <v>293832</v>
      </c>
      <c r="G91" s="93">
        <f t="shared" si="3"/>
        <v>38.819716156123185</v>
      </c>
      <c r="H91" s="92">
        <f t="shared" si="4"/>
        <v>1836.0015366898806</v>
      </c>
      <c r="I91" s="48">
        <f t="shared" si="0"/>
        <v>1.9379160829237578</v>
      </c>
      <c r="J91" s="87">
        <f>((G91-$B$26)/$B$26)*100</f>
        <v>28.117875102716777</v>
      </c>
      <c r="K91" s="85">
        <f>((H91-$L$26)/$L$26)*100</f>
        <v>-8.6566399656775808</v>
      </c>
      <c r="L91" s="85">
        <f>((I91-$T$26)/$T$26)*100</f>
        <v>-3.5862645311563162</v>
      </c>
      <c r="M91" s="27"/>
      <c r="P91" s="79"/>
      <c r="Q91" s="79"/>
      <c r="R91" s="79"/>
      <c r="S91" s="42"/>
      <c r="T91" s="42"/>
      <c r="U91" s="79"/>
      <c r="V91" s="79"/>
      <c r="W91" s="79"/>
      <c r="X91" s="42"/>
      <c r="Y91" s="79"/>
      <c r="Z91" s="79"/>
    </row>
    <row r="92" spans="1:26">
      <c r="A92" s="79" t="s">
        <v>80</v>
      </c>
      <c r="B92" s="25" t="str">
        <f t="shared" si="1"/>
        <v>9010 1 chk std 1_3_026.gcd</v>
      </c>
      <c r="C92" s="25" t="str">
        <f t="shared" si="2"/>
        <v>9010 1 chk std 1_3</v>
      </c>
      <c r="D92" s="42">
        <v>7865308548</v>
      </c>
      <c r="E92" s="42">
        <v>879548878</v>
      </c>
      <c r="F92" s="42">
        <v>14114</v>
      </c>
      <c r="G92" s="93">
        <f t="shared" si="3"/>
        <v>898075.72769527568</v>
      </c>
      <c r="H92" s="92">
        <f t="shared" si="4"/>
        <v>99130.205189677101</v>
      </c>
      <c r="I92" s="48">
        <f t="shared" si="0"/>
        <v>1.0964619258423999E-2</v>
      </c>
      <c r="J92" s="86">
        <f>((G92-$J$26)/$J$26)*100</f>
        <v>-0.21380803385825775</v>
      </c>
      <c r="K92" s="85">
        <f>((H92-$R$26)/$R$26)*100</f>
        <v>-0.86979481032289918</v>
      </c>
      <c r="L92" s="85"/>
      <c r="M92" s="27"/>
      <c r="P92" s="79"/>
      <c r="Q92" s="79"/>
      <c r="R92" s="79"/>
      <c r="S92" s="42"/>
      <c r="T92" s="42"/>
      <c r="U92" s="79"/>
      <c r="V92" s="79"/>
      <c r="W92" s="79"/>
      <c r="X92" s="42"/>
      <c r="Y92" s="79"/>
      <c r="Z92" s="79"/>
    </row>
    <row r="93" spans="1:26">
      <c r="A93" s="79" t="s">
        <v>81</v>
      </c>
      <c r="B93" s="25" t="str">
        <f t="shared" si="1"/>
        <v>18R10_0121_027.gcd</v>
      </c>
      <c r="C93" s="25" t="str">
        <f t="shared" si="2"/>
        <v>18R10_0121</v>
      </c>
      <c r="D93" s="42">
        <v>184152</v>
      </c>
      <c r="E93" s="42">
        <v>4425206</v>
      </c>
      <c r="F93" s="42">
        <v>63399</v>
      </c>
      <c r="G93" s="93">
        <f t="shared" si="3"/>
        <v>23.103173415337608</v>
      </c>
      <c r="H93" s="92">
        <f t="shared" si="4"/>
        <v>479.17851886734906</v>
      </c>
      <c r="I93" s="48">
        <f t="shared" si="0"/>
        <v>0.35048443166501203</v>
      </c>
      <c r="M93" s="27"/>
      <c r="P93" s="79"/>
      <c r="Q93" s="79"/>
      <c r="R93" s="79"/>
      <c r="S93" s="42"/>
      <c r="T93" s="42"/>
      <c r="U93" s="79"/>
      <c r="V93" s="79"/>
      <c r="W93" s="79"/>
      <c r="X93" s="42"/>
      <c r="Y93" s="42"/>
      <c r="Z93" s="79"/>
    </row>
    <row r="94" spans="1:26">
      <c r="A94" s="79" t="s">
        <v>82</v>
      </c>
      <c r="B94" s="25" t="str">
        <f t="shared" si="1"/>
        <v>18R10_0122_028.gcd</v>
      </c>
      <c r="C94" s="25" t="str">
        <f t="shared" si="2"/>
        <v>18R10_0122</v>
      </c>
      <c r="D94" s="42">
        <v>3801273667</v>
      </c>
      <c r="E94" s="42">
        <v>367379867</v>
      </c>
      <c r="F94" s="42">
        <v>41543</v>
      </c>
      <c r="G94" s="93">
        <f t="shared" si="3"/>
        <v>433120.1204171225</v>
      </c>
      <c r="H94" s="92">
        <f t="shared" si="4"/>
        <v>41110.294240926072</v>
      </c>
      <c r="I94" s="48">
        <f t="shared" si="0"/>
        <v>0.19992046656491286</v>
      </c>
      <c r="M94" s="27"/>
      <c r="P94" s="79"/>
      <c r="Q94" s="79"/>
      <c r="R94" s="79"/>
      <c r="S94" s="42"/>
      <c r="T94" s="42"/>
      <c r="U94" s="79"/>
      <c r="V94" s="79"/>
      <c r="W94" s="79"/>
      <c r="X94" s="42"/>
      <c r="Y94" s="79"/>
      <c r="Z94" s="79"/>
    </row>
    <row r="95" spans="1:26">
      <c r="A95" s="79" t="s">
        <v>83</v>
      </c>
      <c r="B95" s="25" t="str">
        <f t="shared" si="1"/>
        <v>18R10_0112_029.gcd</v>
      </c>
      <c r="C95" s="25" t="str">
        <f t="shared" si="2"/>
        <v>18R10_0112</v>
      </c>
      <c r="D95" s="42">
        <v>913228312</v>
      </c>
      <c r="E95" s="42">
        <v>189601814</v>
      </c>
      <c r="F95" s="42">
        <v>37401</v>
      </c>
      <c r="G95" s="93">
        <f t="shared" si="3"/>
        <v>102706.40075178813</v>
      </c>
      <c r="H95" s="92">
        <f t="shared" si="4"/>
        <v>20741.917506439335</v>
      </c>
      <c r="I95" s="48">
        <f t="shared" si="0"/>
        <v>0.17138661117304743</v>
      </c>
      <c r="M95" s="27"/>
      <c r="P95" s="79"/>
      <c r="Q95" s="79"/>
      <c r="R95" s="79"/>
      <c r="S95" s="42"/>
      <c r="T95" s="42"/>
      <c r="U95" s="79"/>
      <c r="V95" s="79"/>
      <c r="W95" s="79"/>
      <c r="X95" s="42"/>
      <c r="Y95" s="42"/>
      <c r="Z95" s="79"/>
    </row>
    <row r="96" spans="1:26">
      <c r="A96" s="79" t="s">
        <v>84</v>
      </c>
      <c r="B96" s="25" t="str">
        <f t="shared" si="1"/>
        <v>18R10_0113_030.gcd</v>
      </c>
      <c r="C96" s="25" t="str">
        <f t="shared" si="2"/>
        <v>18R10_0113</v>
      </c>
      <c r="D96" s="42">
        <v>910850603</v>
      </c>
      <c r="E96" s="42">
        <v>181990367</v>
      </c>
      <c r="F96" s="42">
        <v>38519</v>
      </c>
      <c r="G96" s="93">
        <f t="shared" si="3"/>
        <v>102434.37328047035</v>
      </c>
      <c r="H96" s="92">
        <f t="shared" si="4"/>
        <v>19904.519427676325</v>
      </c>
      <c r="I96" s="48">
        <f t="shared" si="0"/>
        <v>0.17908840990025782</v>
      </c>
      <c r="M96" s="27"/>
      <c r="P96" s="79"/>
      <c r="Q96" s="79"/>
      <c r="R96" s="79"/>
      <c r="S96" s="42"/>
      <c r="T96" s="42"/>
      <c r="U96" s="79"/>
      <c r="V96" s="79"/>
      <c r="W96" s="79"/>
      <c r="X96" s="42"/>
      <c r="Y96" s="42"/>
      <c r="Z96" s="79"/>
    </row>
    <row r="97" spans="1:26">
      <c r="A97" s="79" t="s">
        <v>85</v>
      </c>
      <c r="B97" s="25" t="str">
        <f t="shared" si="1"/>
        <v>18R10_0220_031.gcd</v>
      </c>
      <c r="C97" s="25" t="str">
        <f t="shared" si="2"/>
        <v>18R10_0220</v>
      </c>
      <c r="D97" s="42">
        <v>4279528350</v>
      </c>
      <c r="E97" s="42">
        <v>24075514</v>
      </c>
      <c r="F97" s="42">
        <v>58513</v>
      </c>
      <c r="G97" s="93">
        <f t="shared" si="3"/>
        <v>487835.98853318795</v>
      </c>
      <c r="H97" s="92">
        <f t="shared" si="4"/>
        <v>2531.0036546120032</v>
      </c>
      <c r="I97" s="48">
        <f t="shared" si="0"/>
        <v>0.31682522899850923</v>
      </c>
      <c r="M97" s="27"/>
      <c r="P97" s="79"/>
      <c r="Q97" s="79"/>
      <c r="R97" s="79"/>
      <c r="S97" s="42"/>
      <c r="T97" s="42"/>
      <c r="U97" s="79"/>
      <c r="V97" s="79"/>
      <c r="W97" s="79"/>
      <c r="X97" s="42"/>
      <c r="Y97" s="79"/>
      <c r="Z97" s="79"/>
    </row>
    <row r="98" spans="1:26">
      <c r="A98" s="79" t="s">
        <v>86</v>
      </c>
      <c r="B98" s="25" t="str">
        <f t="shared" si="1"/>
        <v>18R10_0218_032.gcd</v>
      </c>
      <c r="C98" s="25" t="str">
        <f t="shared" si="2"/>
        <v>18R10_0218</v>
      </c>
      <c r="D98" s="42">
        <v>4235380843</v>
      </c>
      <c r="E98" s="42">
        <v>24255849</v>
      </c>
      <c r="F98" s="42">
        <v>57652</v>
      </c>
      <c r="G98" s="93">
        <f t="shared" si="3"/>
        <v>482785.1876596603</v>
      </c>
      <c r="H98" s="92">
        <f t="shared" si="4"/>
        <v>2550.8437957223236</v>
      </c>
      <c r="I98" s="48">
        <f t="shared" si="0"/>
        <v>0.31089387953148945</v>
      </c>
      <c r="M98" s="27"/>
      <c r="P98" s="79"/>
      <c r="Q98" s="79"/>
      <c r="R98" s="79"/>
      <c r="S98" s="42"/>
      <c r="T98" s="42"/>
      <c r="U98" s="79"/>
      <c r="V98" s="79"/>
      <c r="W98" s="79"/>
      <c r="X98" s="42"/>
      <c r="Y98" s="79"/>
      <c r="Z98" s="79"/>
    </row>
    <row r="99" spans="1:26">
      <c r="A99" s="79" t="s">
        <v>87</v>
      </c>
      <c r="B99" s="25" t="str">
        <f t="shared" si="1"/>
        <v>18R10_0217_033.gcd</v>
      </c>
      <c r="C99" s="25" t="str">
        <f t="shared" si="2"/>
        <v>18R10_0217</v>
      </c>
      <c r="D99" s="42">
        <v>4272428145</v>
      </c>
      <c r="E99" s="42">
        <v>24929516</v>
      </c>
      <c r="F99" s="42">
        <v>58123</v>
      </c>
      <c r="G99" s="93">
        <f t="shared" si="3"/>
        <v>487023.67263919592</v>
      </c>
      <c r="H99" s="92">
        <f t="shared" si="4"/>
        <v>2624.9594601322633</v>
      </c>
      <c r="I99" s="48">
        <f t="shared" ref="I99:I130" si="5">((F99*$U$28)+$U$30)</f>
        <v>0.31413855502390098</v>
      </c>
      <c r="M99" s="27"/>
      <c r="P99" s="79"/>
      <c r="Q99" s="79"/>
      <c r="R99" s="79"/>
      <c r="S99" s="42"/>
      <c r="T99" s="42"/>
      <c r="U99" s="79"/>
      <c r="V99" s="79"/>
      <c r="W99" s="79"/>
      <c r="X99" s="42"/>
      <c r="Y99" s="79"/>
      <c r="Z99" s="79"/>
    </row>
    <row r="100" spans="1:26">
      <c r="A100" s="79" t="s">
        <v>88</v>
      </c>
      <c r="B100" s="25" t="str">
        <f t="shared" si="1"/>
        <v>18R10_0229_034.gcd</v>
      </c>
      <c r="C100" s="25" t="str">
        <f t="shared" si="2"/>
        <v>18R10_0229</v>
      </c>
      <c r="D100" s="42">
        <v>5143748113</v>
      </c>
      <c r="E100" s="42">
        <v>13632061</v>
      </c>
      <c r="F100" s="42">
        <v>56296</v>
      </c>
      <c r="G100" s="93">
        <f t="shared" si="3"/>
        <v>586709.11253269785</v>
      </c>
      <c r="H100" s="92">
        <f t="shared" si="4"/>
        <v>1382.0332317933469</v>
      </c>
      <c r="I100" s="48">
        <f t="shared" si="5"/>
        <v>0.30155252078900524</v>
      </c>
      <c r="M100" s="27"/>
      <c r="P100" s="79"/>
      <c r="Q100" s="79"/>
      <c r="R100" s="79"/>
      <c r="S100" s="42"/>
      <c r="T100" s="42"/>
      <c r="U100" s="79"/>
      <c r="V100" s="79"/>
      <c r="W100" s="79"/>
      <c r="X100" s="42"/>
      <c r="Y100" s="79"/>
      <c r="Z100" s="79"/>
    </row>
    <row r="101" spans="1:26">
      <c r="A101" s="79" t="s">
        <v>89</v>
      </c>
      <c r="B101" s="25" t="str">
        <f t="shared" si="1"/>
        <v>18R10_0215_035.gcd</v>
      </c>
      <c r="C101" s="25" t="str">
        <f t="shared" si="2"/>
        <v>18R10_0215</v>
      </c>
      <c r="D101" s="42">
        <v>5203160412</v>
      </c>
      <c r="E101" s="42">
        <v>12966683</v>
      </c>
      <c r="F101" s="42">
        <v>56854</v>
      </c>
      <c r="G101" s="93">
        <f t="shared" si="3"/>
        <v>593506.31835651677</v>
      </c>
      <c r="H101" s="92">
        <f t="shared" si="4"/>
        <v>1308.8295086574997</v>
      </c>
      <c r="I101" s="48">
        <f t="shared" si="5"/>
        <v>0.30539653124498323</v>
      </c>
      <c r="M101" s="27"/>
      <c r="P101" s="79"/>
      <c r="Q101" s="79"/>
      <c r="R101" s="79"/>
      <c r="S101" s="42"/>
      <c r="T101" s="42"/>
      <c r="U101" s="79"/>
      <c r="V101" s="79"/>
      <c r="W101" s="79"/>
      <c r="X101" s="42"/>
      <c r="Y101" s="79"/>
      <c r="Z101" s="79"/>
    </row>
    <row r="102" spans="1:26">
      <c r="A102" s="79" t="s">
        <v>90</v>
      </c>
      <c r="B102" s="25" t="str">
        <f t="shared" si="1"/>
        <v>18R10_0227_036.gcd</v>
      </c>
      <c r="C102" s="25" t="str">
        <f t="shared" si="2"/>
        <v>18R10_0227</v>
      </c>
      <c r="D102" s="42">
        <v>6758207608</v>
      </c>
      <c r="E102" s="42">
        <v>8294318</v>
      </c>
      <c r="F102" s="42">
        <v>55179</v>
      </c>
      <c r="G102" s="93">
        <f t="shared" si="3"/>
        <v>771415.20313076861</v>
      </c>
      <c r="H102" s="92">
        <f t="shared" si="4"/>
        <v>906.66727683694353</v>
      </c>
      <c r="I102" s="48">
        <f t="shared" si="5"/>
        <v>0.29385761096942203</v>
      </c>
      <c r="M102" s="27"/>
      <c r="P102" s="79"/>
      <c r="Q102" s="79"/>
      <c r="R102" s="79"/>
      <c r="S102" s="42"/>
      <c r="T102" s="42"/>
      <c r="U102" s="79"/>
      <c r="V102" s="79"/>
      <c r="W102" s="79"/>
      <c r="X102" s="42"/>
      <c r="Y102" s="79"/>
      <c r="Z102" s="79"/>
    </row>
    <row r="103" spans="1:26">
      <c r="A103" s="79" t="s">
        <v>91</v>
      </c>
      <c r="B103" s="25" t="str">
        <f t="shared" si="1"/>
        <v>low1 CHK STD1_4_037.gcd</v>
      </c>
      <c r="C103" s="25" t="str">
        <f t="shared" si="2"/>
        <v>low1 CHK STD1_4</v>
      </c>
      <c r="D103" s="42">
        <v>586046</v>
      </c>
      <c r="E103" s="42">
        <v>17705523</v>
      </c>
      <c r="F103" s="42">
        <v>294107</v>
      </c>
      <c r="G103" s="93">
        <f t="shared" si="3"/>
        <v>72.734140030919633</v>
      </c>
      <c r="H103" s="92">
        <f t="shared" si="4"/>
        <v>1830.1883923973855</v>
      </c>
      <c r="I103" s="48">
        <f t="shared" si="5"/>
        <v>1.939810532521238</v>
      </c>
      <c r="J103" s="87">
        <f>((G103-$B$26)/$B$26)*100</f>
        <v>140.04666676871167</v>
      </c>
      <c r="K103" s="85">
        <f>((H103-$L$26)/$L$26)*100</f>
        <v>-8.9458511245081827</v>
      </c>
      <c r="L103" s="85">
        <f>((I103-$T$26)/$T$26)*100</f>
        <v>-3.4920133074010833</v>
      </c>
      <c r="M103" s="27"/>
      <c r="P103" s="79"/>
      <c r="Q103" s="79"/>
      <c r="R103" s="79"/>
      <c r="S103" s="42"/>
      <c r="T103" s="42"/>
      <c r="U103" s="79"/>
      <c r="V103" s="79"/>
      <c r="W103" s="79"/>
      <c r="X103" s="42"/>
      <c r="Y103" s="79"/>
      <c r="Z103" s="79"/>
    </row>
    <row r="104" spans="1:26">
      <c r="A104" s="79" t="s">
        <v>92</v>
      </c>
      <c r="B104" s="25" t="str">
        <f t="shared" si="1"/>
        <v>9010 1 chk std 1_4_038.gcd</v>
      </c>
      <c r="C104" s="25" t="str">
        <f t="shared" si="2"/>
        <v>9010 1 chk std 1_4</v>
      </c>
      <c r="D104" s="42">
        <v>7850889240</v>
      </c>
      <c r="E104" s="42">
        <v>878269608</v>
      </c>
      <c r="F104" s="42">
        <v>14184</v>
      </c>
      <c r="G104" s="93">
        <f t="shared" si="3"/>
        <v>896426.05235931475</v>
      </c>
      <c r="H104" s="92">
        <f t="shared" si="4"/>
        <v>98985.285973782942</v>
      </c>
      <c r="I104" s="48">
        <f t="shared" si="5"/>
        <v>1.1446842792328063E-2</v>
      </c>
      <c r="J104" s="86">
        <f>((G104-$J$26)/$J$26)*100</f>
        <v>-0.39710529340947198</v>
      </c>
      <c r="K104" s="85">
        <f>((H104-$R$26)/$R$26)*100</f>
        <v>-1.0147140262170578</v>
      </c>
      <c r="L104" s="85"/>
      <c r="M104" s="27"/>
      <c r="P104" s="79"/>
      <c r="Q104" s="79"/>
      <c r="R104" s="79"/>
      <c r="S104" s="42"/>
      <c r="T104" s="42"/>
      <c r="U104" s="79"/>
      <c r="V104" s="79"/>
      <c r="W104" s="79"/>
      <c r="X104" s="42"/>
      <c r="Y104" s="79"/>
      <c r="Z104" s="79"/>
    </row>
    <row r="105" spans="1:26">
      <c r="A105" s="79" t="s">
        <v>93</v>
      </c>
      <c r="B105" s="25" t="str">
        <f t="shared" si="1"/>
        <v>18R10_0228_039.gcd</v>
      </c>
      <c r="C105" s="25" t="str">
        <f t="shared" si="2"/>
        <v>18R10_0228</v>
      </c>
      <c r="D105" s="42">
        <v>6770197882</v>
      </c>
      <c r="E105" s="42">
        <v>6618299</v>
      </c>
      <c r="F105" s="42">
        <v>55633</v>
      </c>
      <c r="G105" s="93">
        <f t="shared" si="3"/>
        <v>772786.97903632617</v>
      </c>
      <c r="H105" s="92">
        <f t="shared" si="4"/>
        <v>721.4880210688392</v>
      </c>
      <c r="I105" s="48">
        <f t="shared" si="5"/>
        <v>0.29698517503217114</v>
      </c>
      <c r="M105" s="27"/>
      <c r="P105" s="79"/>
      <c r="Q105" s="79"/>
      <c r="R105" s="79"/>
      <c r="S105" s="42"/>
      <c r="T105" s="42"/>
      <c r="U105" s="79"/>
      <c r="V105" s="79"/>
      <c r="W105" s="79"/>
      <c r="X105" s="42"/>
      <c r="Y105" s="79"/>
      <c r="Z105" s="79"/>
    </row>
    <row r="106" spans="1:26">
      <c r="A106" s="79" t="s">
        <v>94</v>
      </c>
      <c r="B106" s="25" t="str">
        <f t="shared" si="1"/>
        <v>18R10_0230_040.gcd</v>
      </c>
      <c r="C106" s="25" t="str">
        <f t="shared" si="2"/>
        <v>18R10_0230</v>
      </c>
      <c r="D106" s="42">
        <v>6694992192</v>
      </c>
      <c r="E106" s="42">
        <v>6529236</v>
      </c>
      <c r="F106" s="42">
        <v>55548</v>
      </c>
      <c r="G106" s="93">
        <f t="shared" si="3"/>
        <v>764182.89263239293</v>
      </c>
      <c r="H106" s="92">
        <f t="shared" si="4"/>
        <v>711.64766719667273</v>
      </c>
      <c r="I106" s="48">
        <f t="shared" si="5"/>
        <v>0.2963996178838591</v>
      </c>
      <c r="M106" s="27"/>
      <c r="P106" s="79"/>
      <c r="Q106" s="79"/>
      <c r="R106" s="79"/>
      <c r="S106" s="42"/>
      <c r="T106" s="42"/>
      <c r="U106" s="79"/>
      <c r="V106" s="79"/>
      <c r="W106" s="79"/>
      <c r="X106" s="42"/>
      <c r="Y106" s="79"/>
      <c r="Z106" s="79"/>
    </row>
    <row r="107" spans="1:26">
      <c r="A107" s="79" t="s">
        <v>95</v>
      </c>
      <c r="B107" s="25" t="str">
        <f t="shared" si="1"/>
        <v>18R10_0261_041.gcd</v>
      </c>
      <c r="C107" s="25" t="str">
        <f t="shared" si="2"/>
        <v>18R10_0261</v>
      </c>
      <c r="D107" s="42">
        <v>3273426064</v>
      </c>
      <c r="E107" s="42">
        <v>110116521</v>
      </c>
      <c r="F107" s="42">
        <v>16168</v>
      </c>
      <c r="G107" s="93">
        <f t="shared" si="3"/>
        <v>372730.45596060267</v>
      </c>
      <c r="H107" s="92">
        <f t="shared" si="4"/>
        <v>11997.084671353587</v>
      </c>
      <c r="I107" s="48">
        <f t="shared" si="5"/>
        <v>2.5114435524694306E-2</v>
      </c>
      <c r="M107" s="27"/>
      <c r="P107" s="79"/>
      <c r="Q107" s="79"/>
      <c r="R107" s="79"/>
      <c r="S107" s="42"/>
      <c r="T107" s="42"/>
      <c r="U107" s="79"/>
      <c r="V107" s="79"/>
      <c r="W107" s="79"/>
      <c r="X107" s="42"/>
      <c r="Y107" s="79"/>
      <c r="Z107" s="79"/>
    </row>
    <row r="108" spans="1:26">
      <c r="A108" s="79" t="s">
        <v>96</v>
      </c>
      <c r="B108" s="25" t="str">
        <f t="shared" si="1"/>
        <v>18R10_0251_042.gcd</v>
      </c>
      <c r="C108" s="25" t="str">
        <f t="shared" si="2"/>
        <v>18R10_0251</v>
      </c>
      <c r="D108" s="42">
        <v>5399748083</v>
      </c>
      <c r="E108" s="42">
        <v>105376860</v>
      </c>
      <c r="F108" s="42">
        <v>12476</v>
      </c>
      <c r="G108" s="93">
        <f t="shared" si="3"/>
        <v>615997.39991207456</v>
      </c>
      <c r="H108" s="92">
        <f t="shared" si="4"/>
        <v>11475.635462630467</v>
      </c>
      <c r="I108" s="48">
        <f t="shared" si="5"/>
        <v>-3.1941143493079138E-4</v>
      </c>
      <c r="M108" s="27"/>
      <c r="P108" s="79"/>
      <c r="Q108" s="79"/>
      <c r="R108" s="79"/>
      <c r="S108" s="42"/>
      <c r="T108" s="42"/>
      <c r="U108" s="79"/>
      <c r="V108" s="79"/>
      <c r="W108" s="79"/>
      <c r="X108" s="42"/>
      <c r="Y108" s="79"/>
      <c r="Z108" s="79"/>
    </row>
    <row r="109" spans="1:26">
      <c r="A109" s="79" t="s">
        <v>97</v>
      </c>
      <c r="B109" s="25" t="str">
        <f t="shared" si="1"/>
        <v>18R10_0223_043.gcd</v>
      </c>
      <c r="C109" s="25" t="str">
        <f t="shared" si="2"/>
        <v>18R10_0223</v>
      </c>
      <c r="D109" s="42">
        <v>5537627858</v>
      </c>
      <c r="E109" s="42">
        <v>120181919</v>
      </c>
      <c r="F109" s="42">
        <v>15393</v>
      </c>
      <c r="G109" s="93">
        <f t="shared" si="3"/>
        <v>631771.86454972206</v>
      </c>
      <c r="H109" s="92">
        <f t="shared" si="4"/>
        <v>13104.462144675683</v>
      </c>
      <c r="I109" s="48">
        <f t="shared" si="5"/>
        <v>1.9775532113613742E-2</v>
      </c>
      <c r="M109" s="27"/>
      <c r="P109" s="79"/>
      <c r="Q109" s="79"/>
      <c r="R109" s="79"/>
      <c r="S109" s="42"/>
      <c r="T109" s="42"/>
      <c r="U109" s="79"/>
      <c r="V109" s="79"/>
      <c r="W109" s="79"/>
      <c r="X109" s="42"/>
      <c r="Y109" s="79"/>
      <c r="Z109" s="79"/>
    </row>
    <row r="110" spans="1:26">
      <c r="A110" s="79" t="s">
        <v>98</v>
      </c>
      <c r="B110" s="25" t="str">
        <f t="shared" si="1"/>
        <v>18R10_0211_044.gcd</v>
      </c>
      <c r="C110" s="25" t="str">
        <f t="shared" si="2"/>
        <v>18R10_0211</v>
      </c>
      <c r="D110" s="42">
        <v>2929096020</v>
      </c>
      <c r="E110" s="42">
        <v>92875310</v>
      </c>
      <c r="F110" s="79">
        <v>661</v>
      </c>
      <c r="G110" s="93">
        <f t="shared" si="3"/>
        <v>333336.55571121816</v>
      </c>
      <c r="H110" s="92">
        <f t="shared" si="4"/>
        <v>10100.236809580698</v>
      </c>
      <c r="I110" s="48">
        <f t="shared" si="5"/>
        <v>-8.1711855050307425E-2</v>
      </c>
      <c r="M110" s="27"/>
      <c r="P110" s="79"/>
      <c r="Q110" s="79"/>
      <c r="R110" s="79"/>
      <c r="S110" s="42"/>
      <c r="T110" s="42"/>
      <c r="U110" s="79"/>
      <c r="V110" s="79"/>
      <c r="W110" s="79"/>
      <c r="X110" s="79"/>
      <c r="Y110" s="79"/>
      <c r="Z110" s="79"/>
    </row>
    <row r="111" spans="1:26">
      <c r="A111" s="79" t="s">
        <v>99</v>
      </c>
      <c r="B111" s="25" t="str">
        <f t="shared" si="1"/>
        <v>18R10_0212_045.gcd</v>
      </c>
      <c r="C111" s="25" t="str">
        <f t="shared" si="2"/>
        <v>18R10_0212</v>
      </c>
      <c r="D111" s="42">
        <v>5530300132</v>
      </c>
      <c r="E111" s="42">
        <v>75583262</v>
      </c>
      <c r="F111" s="42">
        <v>25214</v>
      </c>
      <c r="G111" s="93">
        <f t="shared" si="3"/>
        <v>630933.51857286377</v>
      </c>
      <c r="H111" s="92">
        <f t="shared" si="4"/>
        <v>8197.7959500335255</v>
      </c>
      <c r="I111" s="48">
        <f t="shared" si="5"/>
        <v>8.7431493920352127E-2</v>
      </c>
      <c r="M111" s="27"/>
      <c r="P111" s="79"/>
      <c r="Q111" s="79"/>
      <c r="R111" s="79"/>
      <c r="S111" s="42"/>
      <c r="T111" s="42"/>
      <c r="U111" s="79"/>
      <c r="V111" s="79"/>
      <c r="W111" s="79"/>
      <c r="X111" s="42"/>
      <c r="Y111" s="79"/>
      <c r="Z111" s="79"/>
    </row>
    <row r="112" spans="1:26">
      <c r="A112" s="79" t="s">
        <v>100</v>
      </c>
      <c r="B112" s="25" t="str">
        <f t="shared" si="1"/>
        <v>18R10_0232_046.gcd</v>
      </c>
      <c r="C112" s="25" t="str">
        <f t="shared" si="2"/>
        <v>18R10_0232</v>
      </c>
      <c r="D112" s="42">
        <v>4950926485</v>
      </c>
      <c r="E112" s="42">
        <v>10765782</v>
      </c>
      <c r="F112" s="42">
        <v>57479</v>
      </c>
      <c r="G112" s="93">
        <f t="shared" si="3"/>
        <v>564648.89411226893</v>
      </c>
      <c r="H112" s="92">
        <f t="shared" si="4"/>
        <v>1179.7333125905134</v>
      </c>
      <c r="I112" s="48">
        <f t="shared" si="5"/>
        <v>0.30970209851198371</v>
      </c>
      <c r="M112" s="27"/>
      <c r="P112" s="79"/>
      <c r="Q112" s="79"/>
      <c r="R112" s="79"/>
      <c r="S112" s="42"/>
      <c r="T112" s="42"/>
      <c r="U112" s="79"/>
      <c r="V112" s="79"/>
      <c r="W112" s="79"/>
      <c r="X112" s="42"/>
      <c r="Y112" s="79"/>
      <c r="Z112" s="79"/>
    </row>
    <row r="113" spans="1:26">
      <c r="A113" s="79" t="s">
        <v>101</v>
      </c>
      <c r="B113" s="25" t="str">
        <f t="shared" si="1"/>
        <v>18R10_0250_047.gcd</v>
      </c>
      <c r="C113" s="25" t="str">
        <f t="shared" si="2"/>
        <v>18R10_0250</v>
      </c>
      <c r="D113" s="42">
        <v>4964221802</v>
      </c>
      <c r="E113" s="42">
        <v>10930988</v>
      </c>
      <c r="F113" s="42">
        <v>57292</v>
      </c>
      <c r="G113" s="93">
        <f t="shared" si="3"/>
        <v>566169.97657605167</v>
      </c>
      <c r="H113" s="92">
        <f t="shared" si="4"/>
        <v>1197.9865210138221</v>
      </c>
      <c r="I113" s="48">
        <f t="shared" si="5"/>
        <v>0.30841387278569715</v>
      </c>
      <c r="M113" s="27"/>
      <c r="P113" s="79"/>
      <c r="Q113" s="79"/>
      <c r="R113" s="79"/>
      <c r="S113" s="42"/>
      <c r="T113" s="42"/>
      <c r="U113" s="79"/>
      <c r="V113" s="79"/>
      <c r="W113" s="79"/>
      <c r="X113" s="42"/>
      <c r="Y113" s="79"/>
      <c r="Z113" s="79"/>
    </row>
    <row r="114" spans="1:26">
      <c r="A114" s="79" t="s">
        <v>102</v>
      </c>
      <c r="B114" s="25" t="str">
        <f t="shared" si="1"/>
        <v>ACT18_418_048.gcd</v>
      </c>
      <c r="C114" s="25" t="str">
        <f t="shared" si="2"/>
        <v>ACT18_418</v>
      </c>
      <c r="D114" s="42">
        <v>4635588178</v>
      </c>
      <c r="E114" s="42">
        <v>21317664</v>
      </c>
      <c r="F114" s="42">
        <v>44627</v>
      </c>
      <c r="G114" s="93">
        <f t="shared" si="3"/>
        <v>528571.86270815542</v>
      </c>
      <c r="H114" s="92">
        <f t="shared" si="4"/>
        <v>2227.5898239019466</v>
      </c>
      <c r="I114" s="48">
        <f t="shared" si="5"/>
        <v>0.22116585768719993</v>
      </c>
      <c r="M114" s="27"/>
      <c r="P114" s="79"/>
      <c r="Q114" s="79"/>
      <c r="R114" s="79"/>
      <c r="S114" s="42"/>
      <c r="T114" s="42"/>
      <c r="U114" s="79"/>
      <c r="V114" s="79"/>
      <c r="W114" s="79"/>
      <c r="X114" s="42"/>
      <c r="Y114" s="79"/>
      <c r="Z114" s="79"/>
    </row>
    <row r="115" spans="1:26">
      <c r="A115" s="79" t="s">
        <v>103</v>
      </c>
      <c r="B115" s="25" t="str">
        <f t="shared" si="1"/>
        <v>low1 CHK STD1_5_049.gcd</v>
      </c>
      <c r="C115" s="25" t="str">
        <f t="shared" si="2"/>
        <v>low1 CHK STD1_5</v>
      </c>
      <c r="D115" s="42">
        <v>539566</v>
      </c>
      <c r="E115" s="42">
        <v>17673303</v>
      </c>
      <c r="F115" s="42">
        <v>293421</v>
      </c>
      <c r="G115" s="93">
        <f t="shared" si="3"/>
        <v>66.994200324697971</v>
      </c>
      <c r="H115" s="92">
        <f t="shared" si="4"/>
        <v>1826.6436043829981</v>
      </c>
      <c r="I115" s="48">
        <f t="shared" si="5"/>
        <v>1.9350847418889787</v>
      </c>
      <c r="J115" s="87">
        <f>((G115-$B$26)/$B$26)*100</f>
        <v>121.10297136864017</v>
      </c>
      <c r="K115" s="85">
        <f>((H115-$L$26)/$L$26)*100</f>
        <v>-9.1222087371642733</v>
      </c>
      <c r="L115" s="85">
        <f>((I115-$T$26)/$T$26)*100</f>
        <v>-3.7271272692050288</v>
      </c>
      <c r="M115" s="27"/>
      <c r="P115" s="79"/>
      <c r="Q115" s="79"/>
      <c r="R115" s="79"/>
      <c r="S115" s="42"/>
      <c r="T115" s="42"/>
      <c r="U115" s="79"/>
      <c r="V115" s="79"/>
      <c r="W115" s="79"/>
      <c r="X115" s="42"/>
      <c r="Y115" s="79"/>
      <c r="Z115" s="79"/>
    </row>
    <row r="116" spans="1:26">
      <c r="A116" s="79" t="s">
        <v>104</v>
      </c>
      <c r="B116" s="25" t="str">
        <f t="shared" si="1"/>
        <v>9010 1 chk std 1_5_050.gcd</v>
      </c>
      <c r="C116" s="25" t="str">
        <f t="shared" si="2"/>
        <v>9010 1 chk std 1_5</v>
      </c>
      <c r="D116" s="42">
        <v>7836119404</v>
      </c>
      <c r="E116" s="42">
        <v>876236472</v>
      </c>
      <c r="F116" s="42">
        <v>14281</v>
      </c>
      <c r="G116" s="93">
        <f t="shared" si="3"/>
        <v>894736.27403116005</v>
      </c>
      <c r="H116" s="92">
        <f t="shared" si="4"/>
        <v>98754.966748813866</v>
      </c>
      <c r="I116" s="48">
        <f t="shared" si="5"/>
        <v>1.2115066832166524E-2</v>
      </c>
      <c r="J116" s="86">
        <f>((G116-$J$26)/$J$26)*100</f>
        <v>-0.58485844098221662</v>
      </c>
      <c r="K116" s="85">
        <f>((H116-$R$26)/$R$26)*100</f>
        <v>-1.2450332511861344</v>
      </c>
      <c r="L116" s="85"/>
      <c r="M116" s="27"/>
      <c r="P116" s="79"/>
      <c r="Q116" s="79"/>
      <c r="R116" s="79"/>
      <c r="S116" s="42"/>
      <c r="T116" s="42"/>
      <c r="U116" s="79"/>
      <c r="V116" s="79"/>
      <c r="W116" s="79"/>
      <c r="X116" s="42"/>
      <c r="Y116" s="79"/>
      <c r="Z116" s="79"/>
    </row>
    <row r="117" spans="1:26">
      <c r="A117" s="79" t="s">
        <v>105</v>
      </c>
      <c r="B117" s="25" t="str">
        <f t="shared" si="1"/>
        <v>ACT18_429_051.gcd</v>
      </c>
      <c r="C117" s="25" t="str">
        <f t="shared" si="2"/>
        <v>ACT18_429</v>
      </c>
      <c r="D117" s="42">
        <v>4538472356</v>
      </c>
      <c r="E117" s="42">
        <v>25482804</v>
      </c>
      <c r="F117" s="42">
        <v>16911</v>
      </c>
      <c r="G117" s="93">
        <f t="shared" si="3"/>
        <v>517461.09537556395</v>
      </c>
      <c r="H117" s="92">
        <f t="shared" si="4"/>
        <v>2685.8312376277418</v>
      </c>
      <c r="I117" s="48">
        <f t="shared" si="5"/>
        <v>3.0232893891704443E-2</v>
      </c>
      <c r="M117" s="27"/>
      <c r="P117" s="79"/>
      <c r="Q117" s="79"/>
      <c r="R117" s="79"/>
      <c r="S117" s="42"/>
      <c r="T117" s="42"/>
      <c r="U117" s="79"/>
      <c r="V117" s="79"/>
      <c r="W117" s="79"/>
      <c r="X117" s="42"/>
      <c r="Y117" s="79"/>
      <c r="Z117" s="79"/>
    </row>
    <row r="118" spans="1:26">
      <c r="A118" s="79" t="s">
        <v>106</v>
      </c>
      <c r="B118" s="25" t="str">
        <f t="shared" si="1"/>
        <v>ACT18_504_052.gcd</v>
      </c>
      <c r="C118" s="25" t="str">
        <f t="shared" si="2"/>
        <v>ACT18_504</v>
      </c>
      <c r="D118" s="42">
        <v>1541889570</v>
      </c>
      <c r="E118" s="42">
        <v>74024684</v>
      </c>
      <c r="F118" s="42">
        <v>92128</v>
      </c>
      <c r="G118" s="93">
        <f t="shared" si="3"/>
        <v>174629.89194823039</v>
      </c>
      <c r="H118" s="92">
        <f t="shared" si="4"/>
        <v>8026.3239260146638</v>
      </c>
      <c r="I118" s="48">
        <f t="shared" si="5"/>
        <v>0.54839585888686182</v>
      </c>
      <c r="M118" s="27"/>
      <c r="P118" s="79"/>
      <c r="Q118" s="79"/>
      <c r="R118" s="79"/>
      <c r="S118" s="42"/>
      <c r="T118" s="42"/>
      <c r="U118" s="79"/>
      <c r="V118" s="79"/>
      <c r="W118" s="79"/>
      <c r="X118" s="42"/>
      <c r="Y118" s="79"/>
      <c r="Z118" s="79"/>
    </row>
    <row r="119" spans="1:26">
      <c r="A119" s="79" t="s">
        <v>107</v>
      </c>
      <c r="B119" s="25" t="str">
        <f t="shared" si="1"/>
        <v>ACT18_503_053.gcd</v>
      </c>
      <c r="C119" s="25" t="str">
        <f t="shared" si="2"/>
        <v>ACT18_503</v>
      </c>
      <c r="D119" s="42">
        <v>1673460528</v>
      </c>
      <c r="E119" s="42">
        <v>89629380</v>
      </c>
      <c r="F119" s="42">
        <v>53861</v>
      </c>
      <c r="G119" s="93">
        <f t="shared" si="3"/>
        <v>189682.58132426391</v>
      </c>
      <c r="H119" s="92">
        <f t="shared" si="4"/>
        <v>9743.1252714199236</v>
      </c>
      <c r="I119" s="48">
        <f t="shared" si="5"/>
        <v>0.28477803071677144</v>
      </c>
      <c r="M119" s="27"/>
      <c r="P119" s="79"/>
      <c r="Q119" s="79"/>
      <c r="R119" s="79"/>
      <c r="S119" s="42"/>
      <c r="T119" s="42"/>
      <c r="U119" s="79"/>
      <c r="V119" s="79"/>
      <c r="W119" s="79"/>
      <c r="X119" s="42"/>
      <c r="Y119" s="79"/>
      <c r="Z119" s="79"/>
    </row>
    <row r="120" spans="1:26">
      <c r="A120" s="79" t="s">
        <v>108</v>
      </c>
      <c r="B120" s="25" t="str">
        <f t="shared" si="1"/>
        <v>ACT18_512_054.gcd</v>
      </c>
      <c r="C120" s="25" t="str">
        <f t="shared" si="2"/>
        <v>ACT18_512</v>
      </c>
      <c r="D120" s="42">
        <v>5039866481</v>
      </c>
      <c r="E120" s="42">
        <v>74901196</v>
      </c>
      <c r="F120" s="42">
        <v>79746</v>
      </c>
      <c r="G120" s="93">
        <f t="shared" si="3"/>
        <v>574824.28656395013</v>
      </c>
      <c r="H120" s="92">
        <f t="shared" si="4"/>
        <v>8122.7562423419968</v>
      </c>
      <c r="I120" s="48">
        <f t="shared" si="5"/>
        <v>0.46309740464686233</v>
      </c>
      <c r="M120" s="27"/>
      <c r="P120" s="79"/>
      <c r="Q120" s="79"/>
      <c r="R120" s="79"/>
      <c r="S120" s="42"/>
      <c r="T120" s="42"/>
      <c r="U120" s="79"/>
      <c r="V120" s="79"/>
      <c r="W120" s="79"/>
      <c r="X120" s="42"/>
      <c r="Y120" s="79"/>
      <c r="Z120" s="79"/>
    </row>
    <row r="121" spans="1:26">
      <c r="A121" s="79" t="s">
        <v>109</v>
      </c>
      <c r="B121" s="25" t="str">
        <f t="shared" si="1"/>
        <v>ACT18_511_055.gcd</v>
      </c>
      <c r="C121" s="25" t="str">
        <f t="shared" si="2"/>
        <v>ACT18_511</v>
      </c>
      <c r="D121" s="42">
        <v>6013722215</v>
      </c>
      <c r="E121" s="42">
        <v>98679711</v>
      </c>
      <c r="F121" s="42">
        <v>48445</v>
      </c>
      <c r="G121" s="93">
        <f t="shared" si="3"/>
        <v>686240.57541525678</v>
      </c>
      <c r="H121" s="92">
        <f t="shared" si="4"/>
        <v>10738.826849788571</v>
      </c>
      <c r="I121" s="48">
        <f t="shared" si="5"/>
        <v>0.24746770700785231</v>
      </c>
      <c r="M121" s="27"/>
      <c r="N121" s="50"/>
      <c r="P121" s="79"/>
      <c r="Q121" s="79"/>
      <c r="R121" s="79"/>
      <c r="S121" s="42"/>
      <c r="T121" s="42"/>
      <c r="U121" s="79"/>
      <c r="V121" s="79"/>
      <c r="W121" s="79"/>
      <c r="X121" s="42"/>
      <c r="Y121" s="79"/>
      <c r="Z121" s="79"/>
    </row>
    <row r="122" spans="1:26">
      <c r="A122" s="79" t="s">
        <v>110</v>
      </c>
      <c r="B122" s="25" t="str">
        <f t="shared" si="1"/>
        <v>ACT18_510_056.gcd</v>
      </c>
      <c r="C122" s="25" t="str">
        <f t="shared" si="2"/>
        <v>ACT18_510</v>
      </c>
      <c r="D122" s="42">
        <v>5986981369</v>
      </c>
      <c r="E122" s="42">
        <v>101814415</v>
      </c>
      <c r="F122" s="42">
        <v>35478</v>
      </c>
      <c r="G122" s="93">
        <f t="shared" si="3"/>
        <v>683181.22512542794</v>
      </c>
      <c r="H122" s="92">
        <f t="shared" si="4"/>
        <v>11083.701498076962</v>
      </c>
      <c r="I122" s="48">
        <f t="shared" si="5"/>
        <v>0.15813924180594041</v>
      </c>
      <c r="M122" s="27"/>
      <c r="N122" s="50"/>
      <c r="P122" s="79"/>
      <c r="Q122" s="79"/>
      <c r="R122" s="79"/>
      <c r="S122" s="42"/>
      <c r="T122" s="42"/>
      <c r="U122" s="79"/>
      <c r="V122" s="79"/>
      <c r="W122" s="79"/>
      <c r="X122" s="42"/>
      <c r="Y122" s="79"/>
      <c r="Z122" s="79"/>
    </row>
    <row r="123" spans="1:26">
      <c r="A123" s="79" t="s">
        <v>111</v>
      </c>
      <c r="B123" s="25" t="str">
        <f t="shared" si="1"/>
        <v>111918FL63_BT1_057.gcd</v>
      </c>
      <c r="C123" s="25" t="str">
        <f t="shared" si="2"/>
        <v>111918FL63_BT1</v>
      </c>
      <c r="D123" s="42">
        <v>1479607265</v>
      </c>
      <c r="E123" s="42">
        <v>26745085</v>
      </c>
      <c r="F123" s="42">
        <v>88289</v>
      </c>
      <c r="G123" s="93">
        <f t="shared" si="3"/>
        <v>167504.33624019654</v>
      </c>
      <c r="H123" s="92">
        <f t="shared" si="4"/>
        <v>2824.7051842319879</v>
      </c>
      <c r="I123" s="48">
        <f t="shared" si="5"/>
        <v>0.52194934250603819</v>
      </c>
      <c r="M123" s="52"/>
      <c r="N123" s="52"/>
      <c r="O123" s="52"/>
      <c r="P123" s="79"/>
      <c r="Q123" s="79"/>
      <c r="R123" s="79"/>
      <c r="S123" s="42"/>
      <c r="T123" s="42"/>
      <c r="U123" s="79"/>
      <c r="V123" s="79"/>
      <c r="W123" s="79"/>
      <c r="X123" s="42"/>
      <c r="Y123" s="42"/>
      <c r="Z123" s="79"/>
    </row>
    <row r="124" spans="1:26">
      <c r="A124" s="79" t="s">
        <v>112</v>
      </c>
      <c r="B124" s="25" t="str">
        <f t="shared" si="1"/>
        <v>ACT18_316_058.gcd</v>
      </c>
      <c r="C124" s="25" t="str">
        <f t="shared" si="2"/>
        <v>ACT18_316</v>
      </c>
      <c r="D124" s="42">
        <v>5812555115</v>
      </c>
      <c r="E124" s="42">
        <v>199324393</v>
      </c>
      <c r="F124" s="79">
        <v>1169</v>
      </c>
      <c r="G124" s="93">
        <f t="shared" si="3"/>
        <v>663225.57335851504</v>
      </c>
      <c r="H124" s="92">
        <f t="shared" si="4"/>
        <v>21811.578633321202</v>
      </c>
      <c r="I124" s="48">
        <f t="shared" si="5"/>
        <v>-7.821228997568945E-2</v>
      </c>
      <c r="M124" s="52"/>
      <c r="N124" s="52"/>
      <c r="O124" s="52"/>
      <c r="P124" s="79"/>
      <c r="Q124" s="79"/>
      <c r="R124" s="79"/>
      <c r="S124" s="42"/>
      <c r="T124" s="42"/>
      <c r="U124" s="79"/>
      <c r="V124" s="79"/>
      <c r="W124" s="79"/>
      <c r="X124" s="79"/>
      <c r="Y124" s="79"/>
      <c r="Z124" s="79"/>
    </row>
    <row r="125" spans="1:26">
      <c r="A125" s="79" t="s">
        <v>113</v>
      </c>
      <c r="B125" s="25" t="str">
        <f t="shared" si="1"/>
        <v>ACT18_313_059.gcd</v>
      </c>
      <c r="C125" s="25" t="str">
        <f t="shared" si="2"/>
        <v>ACT18_313</v>
      </c>
      <c r="D125" s="42">
        <v>6037953554</v>
      </c>
      <c r="E125" s="42">
        <v>212999513</v>
      </c>
      <c r="F125" s="42">
        <v>35163</v>
      </c>
      <c r="G125" s="93">
        <f t="shared" si="3"/>
        <v>689012.81956910994</v>
      </c>
      <c r="H125" s="92">
        <f t="shared" si="4"/>
        <v>23316.091404001152</v>
      </c>
      <c r="I125" s="48">
        <f t="shared" si="5"/>
        <v>0.15596923590337219</v>
      </c>
      <c r="M125" s="52"/>
      <c r="N125" s="52"/>
      <c r="O125" s="52"/>
      <c r="P125" s="79"/>
      <c r="Q125" s="79"/>
      <c r="R125" s="79"/>
      <c r="S125" s="42"/>
      <c r="T125" s="42"/>
      <c r="U125" s="79"/>
      <c r="V125" s="79"/>
      <c r="W125" s="79"/>
      <c r="X125" s="42"/>
      <c r="Y125" s="79"/>
      <c r="Z125" s="79"/>
    </row>
    <row r="126" spans="1:26">
      <c r="A126" s="79" t="s">
        <v>114</v>
      </c>
      <c r="B126" s="25" t="str">
        <f t="shared" si="1"/>
        <v>ACT18_304_060.gcd</v>
      </c>
      <c r="C126" s="25" t="str">
        <f t="shared" si="2"/>
        <v>ACT18_304</v>
      </c>
      <c r="D126" s="42">
        <v>4645450456</v>
      </c>
      <c r="E126" s="42">
        <v>147166755</v>
      </c>
      <c r="F126" s="42">
        <v>66775</v>
      </c>
      <c r="G126" s="93">
        <f t="shared" si="3"/>
        <v>529700.18015397107</v>
      </c>
      <c r="H126" s="92">
        <f t="shared" si="4"/>
        <v>16073.286577419536</v>
      </c>
      <c r="I126" s="48">
        <f t="shared" si="5"/>
        <v>0.37374138381444166</v>
      </c>
      <c r="M126" s="52"/>
      <c r="N126" s="52"/>
      <c r="O126" s="52"/>
      <c r="P126" s="79"/>
      <c r="Q126" s="79"/>
      <c r="R126" s="79"/>
      <c r="S126" s="42"/>
      <c r="T126" s="42"/>
      <c r="U126" s="79"/>
      <c r="V126" s="79"/>
      <c r="W126" s="79"/>
      <c r="X126" s="42"/>
      <c r="Y126" s="79"/>
      <c r="Z126" s="79"/>
    </row>
    <row r="127" spans="1:26">
      <c r="A127" s="79" t="s">
        <v>115</v>
      </c>
      <c r="B127" s="25" t="str">
        <f t="shared" si="1"/>
        <v>low1 CHK STD2_1_061.gcd</v>
      </c>
      <c r="C127" s="25" t="str">
        <f t="shared" si="2"/>
        <v>low1 CHK STD2_1</v>
      </c>
      <c r="D127" s="42">
        <v>476144</v>
      </c>
      <c r="E127" s="42">
        <v>17834746</v>
      </c>
      <c r="F127" s="42">
        <v>297253</v>
      </c>
      <c r="G127" s="93">
        <f t="shared" si="3"/>
        <v>59.162047655851346</v>
      </c>
      <c r="H127" s="92">
        <f t="shared" si="4"/>
        <v>1844.4052807146782</v>
      </c>
      <c r="I127" s="48">
        <f t="shared" si="5"/>
        <v>1.9614830359164117</v>
      </c>
      <c r="J127" s="87">
        <f>((G127-$B$26)/$B$26)*100</f>
        <v>95.254282692578698</v>
      </c>
      <c r="K127" s="85">
        <f>((H127-$L$26)/$L$26)*100</f>
        <v>-8.2385432480259624</v>
      </c>
      <c r="L127" s="85">
        <f>((I127-$T$26)/$T$26)*100</f>
        <v>-2.4137793076411982</v>
      </c>
      <c r="M127" s="52"/>
      <c r="N127" s="52"/>
      <c r="O127" s="52"/>
      <c r="P127" s="79"/>
      <c r="Q127" s="79"/>
      <c r="R127" s="79"/>
      <c r="S127" s="42"/>
      <c r="T127" s="42"/>
      <c r="U127" s="79"/>
      <c r="V127" s="79"/>
      <c r="W127" s="79"/>
      <c r="X127" s="42"/>
      <c r="Y127" s="79"/>
      <c r="Z127" s="79"/>
    </row>
    <row r="128" spans="1:26">
      <c r="A128" s="79" t="s">
        <v>116</v>
      </c>
      <c r="B128" s="25" t="str">
        <f t="shared" si="1"/>
        <v>9010 1 chk std 2_1_062.gcd</v>
      </c>
      <c r="C128" s="25" t="str">
        <f t="shared" si="2"/>
        <v>9010 1 chk std 2_1</v>
      </c>
      <c r="D128" s="42">
        <v>7890085363</v>
      </c>
      <c r="E128" s="42">
        <v>881016026</v>
      </c>
      <c r="F128" s="42">
        <v>13946</v>
      </c>
      <c r="G128" s="93">
        <f t="shared" si="3"/>
        <v>900910.37833240535</v>
      </c>
      <c r="H128" s="92">
        <f t="shared" si="4"/>
        <v>99296.407740945171</v>
      </c>
      <c r="I128" s="48">
        <f t="shared" si="5"/>
        <v>9.8072827770542825E-3</v>
      </c>
      <c r="J128" s="86">
        <f>((G128-$J$26)/$J$26)*100</f>
        <v>0.10115314804503901</v>
      </c>
      <c r="K128" s="85">
        <f>((H128-$R$26)/$R$26)*100</f>
        <v>-0.70359225905482892</v>
      </c>
      <c r="L128" s="85"/>
      <c r="M128" s="52"/>
      <c r="N128" s="52"/>
      <c r="O128" s="52"/>
      <c r="P128" s="79"/>
      <c r="Q128" s="79"/>
      <c r="R128" s="79"/>
      <c r="S128" s="42"/>
      <c r="T128" s="42"/>
      <c r="U128" s="79"/>
      <c r="V128" s="79"/>
      <c r="W128" s="79"/>
      <c r="X128" s="42"/>
      <c r="Y128" s="79"/>
      <c r="Z128" s="79"/>
    </row>
    <row r="129" spans="1:26">
      <c r="A129" s="79" t="s">
        <v>117</v>
      </c>
      <c r="B129" s="25" t="str">
        <f t="shared" si="1"/>
        <v>ACT18_303_063.gcd</v>
      </c>
      <c r="C129" s="25" t="str">
        <f t="shared" si="2"/>
        <v>ACT18_303</v>
      </c>
      <c r="D129" s="42">
        <v>4747112507</v>
      </c>
      <c r="E129" s="42">
        <v>116239212</v>
      </c>
      <c r="F129" s="42">
        <v>61411</v>
      </c>
      <c r="G129" s="93">
        <f t="shared" si="3"/>
        <v>541331.06966253184</v>
      </c>
      <c r="H129" s="92">
        <f t="shared" si="4"/>
        <v>12670.692420347908</v>
      </c>
      <c r="I129" s="48">
        <f t="shared" si="5"/>
        <v>0.33678928330213698</v>
      </c>
      <c r="M129" s="52"/>
      <c r="N129" s="52"/>
      <c r="O129" s="52"/>
      <c r="P129" s="79"/>
      <c r="Q129" s="79"/>
      <c r="R129" s="79"/>
      <c r="S129" s="42"/>
      <c r="T129" s="42"/>
      <c r="U129" s="79"/>
      <c r="V129" s="79"/>
      <c r="W129" s="79"/>
      <c r="X129" s="42"/>
      <c r="Y129" s="79"/>
      <c r="Z129" s="79"/>
    </row>
    <row r="130" spans="1:26">
      <c r="A130" s="79" t="s">
        <v>118</v>
      </c>
      <c r="B130" s="25" t="str">
        <f t="shared" si="1"/>
        <v>ACT18_459_064.gcd</v>
      </c>
      <c r="C130" s="25" t="str">
        <f t="shared" si="2"/>
        <v>ACT18_459</v>
      </c>
      <c r="D130" s="42">
        <v>1110347</v>
      </c>
      <c r="E130" s="42">
        <v>3165398</v>
      </c>
      <c r="F130" s="42">
        <v>169643</v>
      </c>
      <c r="G130" s="93">
        <f t="shared" si="3"/>
        <v>124.66587945125528</v>
      </c>
      <c r="H130" s="92">
        <f t="shared" si="4"/>
        <v>371.14285231525048</v>
      </c>
      <c r="I130" s="48">
        <f t="shared" si="5"/>
        <v>1.0823895336093265</v>
      </c>
      <c r="M130" s="52"/>
      <c r="N130" s="52"/>
      <c r="O130" s="52"/>
      <c r="P130" s="79"/>
      <c r="Q130" s="79"/>
      <c r="R130" s="79"/>
      <c r="S130" s="42"/>
      <c r="T130" s="42"/>
      <c r="U130" s="79"/>
      <c r="V130" s="79"/>
      <c r="W130" s="79"/>
      <c r="X130" s="42"/>
      <c r="Y130" s="79"/>
      <c r="Z130" s="79"/>
    </row>
    <row r="131" spans="1:26">
      <c r="A131" s="79" t="s">
        <v>119</v>
      </c>
      <c r="B131" s="25" t="str">
        <f t="shared" si="1"/>
        <v>ACT18_458_065.gcd</v>
      </c>
      <c r="C131" s="25" t="str">
        <f t="shared" si="2"/>
        <v>ACT18_458</v>
      </c>
      <c r="D131" s="42">
        <v>5557358427</v>
      </c>
      <c r="E131" s="42">
        <v>156439330</v>
      </c>
      <c r="F131" s="42">
        <v>38471</v>
      </c>
      <c r="G131" s="93">
        <f t="shared" si="3"/>
        <v>634029.18737296539</v>
      </c>
      <c r="H131" s="92">
        <f t="shared" si="4"/>
        <v>17093.439051736957</v>
      </c>
      <c r="I131" s="48">
        <f t="shared" ref="I131:I162" si="6">((F131*$U$28)+$U$30)</f>
        <v>0.1787577423341522</v>
      </c>
      <c r="M131" s="52"/>
      <c r="N131" s="52"/>
      <c r="O131" s="52"/>
      <c r="P131" s="79"/>
      <c r="Q131" s="79"/>
      <c r="R131" s="79"/>
      <c r="S131" s="42"/>
      <c r="T131" s="42"/>
      <c r="U131" s="79"/>
      <c r="V131" s="79"/>
      <c r="W131" s="79"/>
      <c r="X131" s="42"/>
      <c r="Y131" s="79"/>
      <c r="Z131" s="79"/>
    </row>
    <row r="132" spans="1:26">
      <c r="A132" s="79" t="s">
        <v>120</v>
      </c>
      <c r="B132" s="25" t="str">
        <f t="shared" ref="B132:B195" si="7">RIGHT(A132, LEN(A132) - 39)</f>
        <v>ACT18_368_066.gcd</v>
      </c>
      <c r="C132" s="25" t="str">
        <f t="shared" ref="C132:C195" si="8">LEFT(B132, LEN(B132) -8)</f>
        <v>ACT18_368</v>
      </c>
      <c r="D132" s="42">
        <v>4915197110</v>
      </c>
      <c r="E132" s="42">
        <v>81454581</v>
      </c>
      <c r="F132" s="42">
        <v>298864</v>
      </c>
      <c r="G132" s="93">
        <f t="shared" ref="G132:G195" si="9">IF(D132&gt;$B$48, (D132*$K$28)+$K$30, IF(AND(D132&gt;$B$52,D132&lt;$B$48), (D132*$I$28)+$I$30,IF(AND(D132&lt;$B$43,D132&gt;$B$47), (D132*$G$28)+$G$30, IF(AND(D132&lt;$B$38,D132&gt;$B$42),(D132*$E$28)+$E$30,(D132*$C$28)+$C$30))))</f>
        <v>560561.18971571943</v>
      </c>
      <c r="H132" s="92">
        <f t="shared" ref="H132:H195" si="10">IF(E132&gt;$C$48,(E132*$S$28)+$S$30, IF(AND(E132&lt;$C$48,E132&gt;$C$52),(E132*$Q$28)+$Q$30,IF(AND(E132&lt;$C$52,E132&gt;$C$42),(E132*$O$28)+$O$30, (E132*$M$28)+$M$30)))</f>
        <v>8843.748191493627</v>
      </c>
      <c r="I132" s="48">
        <f t="shared" si="6"/>
        <v>1.9725810661038319</v>
      </c>
      <c r="M132" s="27"/>
      <c r="P132" s="79"/>
      <c r="Q132" s="79"/>
      <c r="R132" s="79"/>
      <c r="S132" s="42"/>
      <c r="T132" s="42"/>
      <c r="U132" s="79"/>
      <c r="V132" s="79"/>
      <c r="W132" s="79"/>
      <c r="X132" s="42"/>
      <c r="Y132" s="79"/>
      <c r="Z132" s="79"/>
    </row>
    <row r="133" spans="1:26" s="49" customFormat="1">
      <c r="A133" s="79" t="s">
        <v>121</v>
      </c>
      <c r="B133" s="25" t="str">
        <f t="shared" si="7"/>
        <v>ACT18_367_067.gcd</v>
      </c>
      <c r="C133" s="25" t="str">
        <f t="shared" si="8"/>
        <v>ACT18_367</v>
      </c>
      <c r="D133" s="42">
        <v>6872329561</v>
      </c>
      <c r="E133" s="42">
        <v>42557685</v>
      </c>
      <c r="F133" s="42">
        <v>344950</v>
      </c>
      <c r="G133" s="93">
        <f t="shared" si="9"/>
        <v>784471.59745675127</v>
      </c>
      <c r="H133" s="92">
        <f t="shared" si="10"/>
        <v>4564.3797638812939</v>
      </c>
      <c r="I133" s="48">
        <f t="shared" si="6"/>
        <v>2.2900632630110049</v>
      </c>
      <c r="J133"/>
      <c r="K133"/>
      <c r="L133"/>
      <c r="P133" s="79"/>
      <c r="Q133" s="79"/>
      <c r="R133" s="79"/>
      <c r="S133" s="42"/>
      <c r="T133" s="42"/>
      <c r="U133" s="79"/>
      <c r="V133" s="79"/>
      <c r="W133" s="79"/>
      <c r="X133" s="42"/>
      <c r="Y133" s="79"/>
      <c r="Z133" s="79"/>
    </row>
    <row r="134" spans="1:26" s="49" customFormat="1">
      <c r="A134" s="79" t="s">
        <v>122</v>
      </c>
      <c r="B134" s="25" t="str">
        <f t="shared" si="7"/>
        <v>ACT18_366_068.gcd</v>
      </c>
      <c r="C134" s="25" t="str">
        <f t="shared" si="8"/>
        <v>ACT18_366</v>
      </c>
      <c r="D134" s="42">
        <v>6915867705</v>
      </c>
      <c r="E134" s="42">
        <v>22330433</v>
      </c>
      <c r="F134" s="42">
        <v>431643</v>
      </c>
      <c r="G134" s="93">
        <f t="shared" si="9"/>
        <v>789452.68270233425</v>
      </c>
      <c r="H134" s="92">
        <f t="shared" si="10"/>
        <v>2339.0128969169377</v>
      </c>
      <c r="I134" s="48">
        <f t="shared" si="6"/>
        <v>2.8872833319359179</v>
      </c>
      <c r="J134"/>
      <c r="K134"/>
      <c r="L134"/>
      <c r="P134" s="79"/>
      <c r="Q134" s="79"/>
      <c r="R134" s="79"/>
      <c r="S134" s="42"/>
      <c r="T134" s="42"/>
      <c r="U134" s="79"/>
      <c r="V134" s="79"/>
      <c r="W134" s="79"/>
      <c r="X134" s="42"/>
      <c r="Y134" s="79"/>
      <c r="Z134" s="79"/>
    </row>
    <row r="135" spans="1:26" s="49" customFormat="1">
      <c r="A135" s="79" t="s">
        <v>123</v>
      </c>
      <c r="B135" s="25" t="str">
        <f t="shared" si="7"/>
        <v>ACT18_481_069.gcd</v>
      </c>
      <c r="C135" s="25" t="str">
        <f t="shared" si="8"/>
        <v>ACT18_481</v>
      </c>
      <c r="D135" s="42">
        <v>5351638620</v>
      </c>
      <c r="E135" s="42">
        <v>128010767</v>
      </c>
      <c r="F135" s="42">
        <v>45168</v>
      </c>
      <c r="G135" s="93">
        <f t="shared" si="9"/>
        <v>610493.32200920803</v>
      </c>
      <c r="H135" s="92">
        <f t="shared" si="10"/>
        <v>13965.778301002809</v>
      </c>
      <c r="I135" s="48">
        <f t="shared" si="6"/>
        <v>0.2248927567135155</v>
      </c>
      <c r="J135"/>
      <c r="K135"/>
      <c r="L135"/>
      <c r="P135" s="79"/>
      <c r="Q135" s="79"/>
      <c r="R135" s="79"/>
      <c r="S135" s="42"/>
      <c r="T135" s="42"/>
      <c r="U135" s="79"/>
      <c r="V135" s="79"/>
      <c r="W135" s="79"/>
      <c r="X135" s="42"/>
      <c r="Y135" s="79"/>
      <c r="Z135" s="79"/>
    </row>
    <row r="136" spans="1:26">
      <c r="A136" s="79" t="s">
        <v>124</v>
      </c>
      <c r="B136" s="25" t="str">
        <f t="shared" si="7"/>
        <v>ACT18_482_070.gcd</v>
      </c>
      <c r="C136" s="25" t="str">
        <f t="shared" si="8"/>
        <v>ACT18_482</v>
      </c>
      <c r="D136" s="42">
        <v>5378793209</v>
      </c>
      <c r="E136" s="42">
        <v>140517638</v>
      </c>
      <c r="F136" s="42">
        <v>42250</v>
      </c>
      <c r="G136" s="93">
        <f t="shared" si="9"/>
        <v>613600.00755413552</v>
      </c>
      <c r="H136" s="92">
        <f t="shared" si="10"/>
        <v>15341.762361160727</v>
      </c>
      <c r="I136" s="48">
        <f t="shared" si="6"/>
        <v>0.20479092425734374</v>
      </c>
      <c r="M136" s="27"/>
      <c r="P136" s="79"/>
      <c r="Q136" s="79"/>
      <c r="R136" s="79"/>
      <c r="S136" s="42"/>
      <c r="T136" s="42"/>
      <c r="U136" s="79"/>
      <c r="V136" s="79"/>
      <c r="W136" s="79"/>
      <c r="X136" s="42"/>
      <c r="Y136" s="79"/>
      <c r="Z136" s="79"/>
    </row>
    <row r="137" spans="1:26">
      <c r="A137" s="79" t="s">
        <v>125</v>
      </c>
      <c r="B137" s="25" t="str">
        <f t="shared" si="7"/>
        <v>ACT18_483_071.gcd</v>
      </c>
      <c r="C137" s="25" t="str">
        <f t="shared" si="8"/>
        <v>ACT18_483</v>
      </c>
      <c r="D137" s="42">
        <v>5227885282</v>
      </c>
      <c r="E137" s="42">
        <v>130562149</v>
      </c>
      <c r="F137" s="42">
        <v>4071</v>
      </c>
      <c r="G137" s="93">
        <f t="shared" si="9"/>
        <v>596335.02610198141</v>
      </c>
      <c r="H137" s="92">
        <f t="shared" si="10"/>
        <v>14246.47688367579</v>
      </c>
      <c r="I137" s="48">
        <f t="shared" si="6"/>
        <v>-5.8220680041552939E-2</v>
      </c>
      <c r="M137" s="27"/>
      <c r="P137" s="79"/>
      <c r="Q137" s="79"/>
      <c r="R137" s="79"/>
      <c r="S137" s="42"/>
      <c r="T137" s="42"/>
      <c r="U137" s="79"/>
      <c r="V137" s="79"/>
      <c r="W137" s="79"/>
      <c r="X137" s="42"/>
      <c r="Y137" s="79"/>
      <c r="Z137" s="79"/>
    </row>
    <row r="138" spans="1:26">
      <c r="A138" s="79" t="s">
        <v>126</v>
      </c>
      <c r="B138" s="25" t="str">
        <f t="shared" si="7"/>
        <v>ACT18_468_072.gcd</v>
      </c>
      <c r="C138" s="25" t="str">
        <f t="shared" si="8"/>
        <v>ACT18_468</v>
      </c>
      <c r="D138" s="42">
        <v>6450105428</v>
      </c>
      <c r="E138" s="42">
        <v>85079032</v>
      </c>
      <c r="F138" s="42">
        <v>34200</v>
      </c>
      <c r="G138" s="93">
        <f t="shared" si="9"/>
        <v>736166.03810136474</v>
      </c>
      <c r="H138" s="92">
        <f t="shared" si="10"/>
        <v>9242.5039476554539</v>
      </c>
      <c r="I138" s="48">
        <f t="shared" si="6"/>
        <v>0.14933521785837789</v>
      </c>
      <c r="M138" s="27"/>
      <c r="P138" s="79"/>
      <c r="Q138" s="79"/>
      <c r="R138" s="79"/>
      <c r="S138" s="42"/>
      <c r="T138" s="42"/>
      <c r="U138" s="79"/>
      <c r="V138" s="79"/>
      <c r="W138" s="79"/>
      <c r="X138" s="42"/>
      <c r="Y138" s="79"/>
      <c r="Z138" s="79"/>
    </row>
    <row r="139" spans="1:26">
      <c r="A139" s="79" t="s">
        <v>127</v>
      </c>
      <c r="B139" s="25" t="str">
        <f t="shared" si="7"/>
        <v>low1 CHK STD2_2_073.gcd</v>
      </c>
      <c r="C139" s="25" t="str">
        <f t="shared" si="8"/>
        <v>low1 CHK STD2_2</v>
      </c>
      <c r="D139" s="42">
        <v>582782</v>
      </c>
      <c r="E139" s="42">
        <v>17774038</v>
      </c>
      <c r="F139" s="42">
        <v>296730</v>
      </c>
      <c r="G139" s="93">
        <f t="shared" si="9"/>
        <v>72.331059927625589</v>
      </c>
      <c r="H139" s="92">
        <f t="shared" si="10"/>
        <v>1837.7262927948325</v>
      </c>
      <c r="I139" s="48">
        <f t="shared" si="6"/>
        <v>1.9578801372273855</v>
      </c>
      <c r="J139" s="87">
        <f>((G139-$B$26)/$B$26)*100</f>
        <v>138.71636939810426</v>
      </c>
      <c r="K139" s="85">
        <f>((H139-$L$26)/$L$26)*100</f>
        <v>-8.570831204237189</v>
      </c>
      <c r="L139" s="85">
        <f>((I139-$T$26)/$T$26)*100</f>
        <v>-2.5930279986375258</v>
      </c>
      <c r="M139" s="27"/>
      <c r="P139" s="79"/>
      <c r="Q139" s="79"/>
      <c r="R139" s="79"/>
      <c r="S139" s="42"/>
      <c r="T139" s="42"/>
      <c r="U139" s="79"/>
      <c r="V139" s="79"/>
      <c r="W139" s="79"/>
      <c r="X139" s="42"/>
      <c r="Y139" s="79"/>
      <c r="Z139" s="79"/>
    </row>
    <row r="140" spans="1:26">
      <c r="A140" s="79" t="s">
        <v>128</v>
      </c>
      <c r="B140" s="25" t="str">
        <f t="shared" si="7"/>
        <v>9010 1 chk std 2_2_074.gcd</v>
      </c>
      <c r="C140" s="25" t="str">
        <f t="shared" si="8"/>
        <v>9010 1 chk std 2_2</v>
      </c>
      <c r="D140" s="42">
        <v>7878545703</v>
      </c>
      <c r="E140" s="42">
        <v>879724477</v>
      </c>
      <c r="F140" s="42">
        <v>13261</v>
      </c>
      <c r="G140" s="93">
        <f t="shared" si="9"/>
        <v>899590.1559966749</v>
      </c>
      <c r="H140" s="92">
        <f t="shared" si="10"/>
        <v>99150.09752623766</v>
      </c>
      <c r="I140" s="48">
        <f t="shared" si="6"/>
        <v>5.0883810524217782E-3</v>
      </c>
      <c r="J140" s="86">
        <f>((G140-$J$26)/$J$26)*100</f>
        <v>-4.5538222591677266E-2</v>
      </c>
      <c r="K140" s="85">
        <f>((H140-$R$26)/$R$26)*100</f>
        <v>-0.8499024737623404</v>
      </c>
      <c r="L140" s="85"/>
      <c r="M140" s="27"/>
      <c r="P140" s="79"/>
      <c r="Q140" s="79"/>
      <c r="R140" s="79"/>
      <c r="S140" s="42"/>
      <c r="T140" s="42"/>
      <c r="U140" s="79"/>
      <c r="V140" s="79"/>
      <c r="W140" s="79"/>
      <c r="X140" s="42"/>
      <c r="Y140" s="79"/>
      <c r="Z140" s="79"/>
    </row>
    <row r="141" spans="1:26">
      <c r="A141" s="79" t="s">
        <v>129</v>
      </c>
      <c r="B141" s="25" t="str">
        <f t="shared" si="7"/>
        <v>ACT18_469_075.gcd</v>
      </c>
      <c r="C141" s="25" t="str">
        <f t="shared" si="8"/>
        <v>ACT18_469</v>
      </c>
      <c r="D141" s="42">
        <v>6518577047</v>
      </c>
      <c r="E141" s="42">
        <v>89963730</v>
      </c>
      <c r="F141" s="42">
        <v>20744</v>
      </c>
      <c r="G141" s="93">
        <f t="shared" si="9"/>
        <v>743999.69704516535</v>
      </c>
      <c r="H141" s="92">
        <f t="shared" si="10"/>
        <v>9779.9098733010651</v>
      </c>
      <c r="I141" s="48">
        <f t="shared" si="6"/>
        <v>5.663807682676486E-2</v>
      </c>
      <c r="M141" s="27"/>
      <c r="P141" s="79"/>
      <c r="Q141" s="79"/>
      <c r="R141" s="79"/>
      <c r="S141" s="42"/>
      <c r="T141" s="42"/>
      <c r="U141" s="79"/>
      <c r="V141" s="79"/>
      <c r="W141" s="79"/>
      <c r="X141" s="42"/>
      <c r="Y141" s="79"/>
      <c r="Z141" s="79"/>
    </row>
    <row r="142" spans="1:26">
      <c r="A142" s="79" t="s">
        <v>130</v>
      </c>
      <c r="B142" s="25" t="str">
        <f t="shared" si="7"/>
        <v>ACT18_470_076.gcd</v>
      </c>
      <c r="C142" s="25" t="str">
        <f t="shared" si="8"/>
        <v>ACT18_470</v>
      </c>
      <c r="D142" s="42">
        <v>6361004559</v>
      </c>
      <c r="E142" s="42">
        <v>94267191</v>
      </c>
      <c r="F142" s="42">
        <v>1250</v>
      </c>
      <c r="G142" s="93">
        <f t="shared" si="9"/>
        <v>725972.24059027829</v>
      </c>
      <c r="H142" s="92">
        <f t="shared" si="10"/>
        <v>10253.36912138248</v>
      </c>
      <c r="I142" s="48">
        <f t="shared" si="6"/>
        <v>-7.7654288457886189E-2</v>
      </c>
      <c r="P142" s="79"/>
      <c r="Q142" s="79"/>
      <c r="R142" s="79"/>
      <c r="S142" s="42"/>
      <c r="T142" s="42"/>
      <c r="U142" s="79"/>
      <c r="V142" s="79"/>
      <c r="W142" s="79"/>
      <c r="X142" s="42"/>
      <c r="Y142" s="79"/>
      <c r="Z142" s="79"/>
    </row>
    <row r="143" spans="1:26" s="49" customFormat="1">
      <c r="A143" s="79" t="s">
        <v>131</v>
      </c>
      <c r="B143" s="25" t="str">
        <f t="shared" si="7"/>
        <v>ACT18_369_077.gcd</v>
      </c>
      <c r="C143" s="25" t="str">
        <f t="shared" si="8"/>
        <v>ACT18_369</v>
      </c>
      <c r="D143" s="42">
        <v>3574113263</v>
      </c>
      <c r="E143" s="42">
        <v>84421102</v>
      </c>
      <c r="F143" s="42">
        <v>128823</v>
      </c>
      <c r="G143" s="93">
        <f t="shared" si="9"/>
        <v>407131.29239668441</v>
      </c>
      <c r="H143" s="92">
        <f t="shared" si="10"/>
        <v>9170.119640445464</v>
      </c>
      <c r="I143" s="48">
        <f t="shared" si="6"/>
        <v>0.8011843242669926</v>
      </c>
      <c r="J143"/>
      <c r="K143"/>
      <c r="L143"/>
      <c r="P143" s="79"/>
      <c r="Q143" s="79"/>
      <c r="R143" s="79"/>
      <c r="S143" s="42"/>
      <c r="T143" s="42"/>
      <c r="U143" s="79"/>
      <c r="V143" s="79"/>
      <c r="W143" s="79"/>
      <c r="X143" s="42"/>
      <c r="Y143" s="79"/>
      <c r="Z143" s="79"/>
    </row>
    <row r="144" spans="1:26" s="49" customFormat="1">
      <c r="A144" s="79" t="s">
        <v>132</v>
      </c>
      <c r="B144" s="25" t="str">
        <f t="shared" si="7"/>
        <v>ACT18_370_078.gcd</v>
      </c>
      <c r="C144" s="25" t="str">
        <f t="shared" si="8"/>
        <v>ACT18_370</v>
      </c>
      <c r="D144" s="42">
        <v>3919535201</v>
      </c>
      <c r="E144" s="42">
        <v>118403696</v>
      </c>
      <c r="F144" s="42">
        <v>92001</v>
      </c>
      <c r="G144" s="93">
        <f t="shared" si="9"/>
        <v>446650.11338437925</v>
      </c>
      <c r="H144" s="92">
        <f t="shared" si="10"/>
        <v>12908.825162139747</v>
      </c>
      <c r="I144" s="48">
        <f t="shared" si="6"/>
        <v>0.54752096761820734</v>
      </c>
      <c r="J144"/>
      <c r="K144"/>
      <c r="L144"/>
      <c r="P144" s="79"/>
      <c r="Q144" s="79"/>
      <c r="R144" s="79"/>
      <c r="S144" s="42"/>
      <c r="T144" s="42"/>
      <c r="U144" s="79"/>
      <c r="V144" s="79"/>
      <c r="W144" s="79"/>
      <c r="X144" s="42"/>
      <c r="Y144" s="79"/>
      <c r="Z144" s="79"/>
    </row>
    <row r="145" spans="1:26" s="49" customFormat="1">
      <c r="A145" s="79" t="s">
        <v>133</v>
      </c>
      <c r="B145" s="25" t="str">
        <f t="shared" si="7"/>
        <v>102218FL10_BT1_079.gcd</v>
      </c>
      <c r="C145" s="25" t="str">
        <f t="shared" si="8"/>
        <v>102218FL10_BT1</v>
      </c>
      <c r="D145" s="42">
        <v>6456802694</v>
      </c>
      <c r="E145" s="42">
        <v>37586115</v>
      </c>
      <c r="F145" s="42">
        <v>83277</v>
      </c>
      <c r="G145" s="93">
        <f t="shared" si="9"/>
        <v>736932.25479765621</v>
      </c>
      <c r="H145" s="92">
        <f t="shared" si="10"/>
        <v>4017.4163328233335</v>
      </c>
      <c r="I145" s="48">
        <f t="shared" si="6"/>
        <v>0.48742213747850816</v>
      </c>
      <c r="J145"/>
      <c r="K145"/>
      <c r="L145"/>
      <c r="N145" s="88"/>
      <c r="O145" s="88"/>
      <c r="P145" s="88"/>
      <c r="Q145" s="88"/>
      <c r="R145" s="88"/>
      <c r="S145" s="42"/>
      <c r="T145" s="42"/>
      <c r="U145" s="88"/>
      <c r="V145" s="88"/>
      <c r="W145" s="88"/>
      <c r="X145" s="42"/>
      <c r="Y145" s="79"/>
      <c r="Z145" s="79"/>
    </row>
    <row r="146" spans="1:26" s="49" customFormat="1">
      <c r="A146" s="88" t="s">
        <v>134</v>
      </c>
      <c r="B146" s="25" t="str">
        <f t="shared" si="7"/>
        <v>ACT18_076_080.gcd</v>
      </c>
      <c r="C146" s="25" t="str">
        <f t="shared" si="8"/>
        <v>ACT18_076</v>
      </c>
      <c r="D146" s="42">
        <v>3169044265</v>
      </c>
      <c r="E146" s="42">
        <v>4708411</v>
      </c>
      <c r="F146" s="42">
        <v>79057</v>
      </c>
      <c r="G146" s="93">
        <f t="shared" si="9"/>
        <v>360788.40719283005</v>
      </c>
      <c r="H146" s="92">
        <f t="shared" si="10"/>
        <v>510.46914930161381</v>
      </c>
      <c r="I146" s="48">
        <f t="shared" si="6"/>
        <v>0.4583509472917211</v>
      </c>
      <c r="J146"/>
      <c r="K146"/>
      <c r="L146"/>
      <c r="N146" s="88"/>
      <c r="O146" s="88"/>
      <c r="P146" s="88"/>
      <c r="Q146" s="42"/>
      <c r="R146" s="42"/>
      <c r="S146" s="88"/>
      <c r="T146" s="88"/>
      <c r="U146" s="88"/>
      <c r="V146" s="42"/>
      <c r="W146" s="88"/>
      <c r="X146" s="88"/>
    </row>
    <row r="147" spans="1:26" s="49" customFormat="1">
      <c r="A147" s="88" t="s">
        <v>135</v>
      </c>
      <c r="B147" s="25" t="str">
        <f t="shared" si="7"/>
        <v>ACT18_075_081.gcd</v>
      </c>
      <c r="C147" s="25" t="str">
        <f t="shared" si="8"/>
        <v>ACT18_075</v>
      </c>
      <c r="D147" s="42">
        <v>3198153750</v>
      </c>
      <c r="E147" s="42">
        <v>4693697</v>
      </c>
      <c r="F147" s="42">
        <v>80386</v>
      </c>
      <c r="G147" s="93">
        <f t="shared" si="9"/>
        <v>364118.74727898574</v>
      </c>
      <c r="H147" s="92">
        <f t="shared" si="10"/>
        <v>508.84343529158662</v>
      </c>
      <c r="I147" s="48">
        <f t="shared" si="6"/>
        <v>0.46750630552827088</v>
      </c>
      <c r="J147"/>
      <c r="K147"/>
      <c r="L147"/>
      <c r="N147" s="88"/>
      <c r="O147" s="88"/>
      <c r="P147" s="88"/>
      <c r="Q147" s="42"/>
      <c r="R147" s="42"/>
      <c r="S147" s="88"/>
      <c r="T147" s="88"/>
      <c r="U147" s="88"/>
      <c r="V147" s="42"/>
      <c r="W147" s="88"/>
      <c r="X147" s="88"/>
    </row>
    <row r="148" spans="1:26" s="49" customFormat="1">
      <c r="A148" s="88" t="s">
        <v>136</v>
      </c>
      <c r="B148" s="25" t="str">
        <f t="shared" si="7"/>
        <v>ACT18_074_082.gcd</v>
      </c>
      <c r="C148" s="25" t="str">
        <f t="shared" si="8"/>
        <v>ACT18_074</v>
      </c>
      <c r="D148" s="42">
        <v>3185413261</v>
      </c>
      <c r="E148" s="42">
        <v>4049240</v>
      </c>
      <c r="F148" s="42">
        <v>81051</v>
      </c>
      <c r="G148" s="93">
        <f t="shared" si="9"/>
        <v>362661.14123635303</v>
      </c>
      <c r="H148" s="92">
        <f t="shared" si="10"/>
        <v>437.63895155092183</v>
      </c>
      <c r="I148" s="48">
        <f t="shared" si="6"/>
        <v>0.47208742910035928</v>
      </c>
      <c r="J148"/>
      <c r="K148"/>
      <c r="L148"/>
      <c r="N148" s="88"/>
      <c r="O148" s="88"/>
      <c r="P148" s="88"/>
      <c r="Q148" s="42"/>
      <c r="R148" s="42"/>
      <c r="S148" s="88"/>
      <c r="T148" s="88"/>
      <c r="U148" s="88"/>
      <c r="V148" s="42"/>
      <c r="W148" s="88"/>
      <c r="X148" s="88"/>
    </row>
    <row r="149" spans="1:26" s="49" customFormat="1">
      <c r="A149" s="88" t="s">
        <v>137</v>
      </c>
      <c r="B149" s="25" t="str">
        <f t="shared" si="7"/>
        <v>ACT18_085_083.gcd</v>
      </c>
      <c r="C149" s="25" t="str">
        <f t="shared" si="8"/>
        <v>ACT18_085</v>
      </c>
      <c r="D149" s="42">
        <v>2829028359</v>
      </c>
      <c r="E149" s="42">
        <v>6411759</v>
      </c>
      <c r="F149" s="42">
        <v>153511</v>
      </c>
      <c r="G149" s="93">
        <f t="shared" si="9"/>
        <v>321888.07619479462</v>
      </c>
      <c r="H149" s="92">
        <f t="shared" si="10"/>
        <v>698.66791969388805</v>
      </c>
      <c r="I149" s="48">
        <f t="shared" si="6"/>
        <v>0.97125767576732436</v>
      </c>
      <c r="J149"/>
      <c r="K149"/>
      <c r="L149"/>
      <c r="N149" s="88"/>
      <c r="O149" s="88"/>
      <c r="P149" s="88"/>
      <c r="Q149" s="42"/>
      <c r="R149" s="42"/>
      <c r="S149" s="88"/>
      <c r="T149" s="88"/>
      <c r="U149" s="88"/>
      <c r="V149" s="42"/>
      <c r="W149" s="88"/>
      <c r="X149" s="88"/>
    </row>
    <row r="150" spans="1:26" s="49" customFormat="1">
      <c r="A150" s="88" t="s">
        <v>138</v>
      </c>
      <c r="B150" s="25" t="str">
        <f t="shared" si="7"/>
        <v>ACT18_084_084.gcd</v>
      </c>
      <c r="C150" s="25" t="str">
        <f t="shared" si="8"/>
        <v>ACT18_084</v>
      </c>
      <c r="D150" s="42">
        <v>2775256551</v>
      </c>
      <c r="E150" s="42">
        <v>6405858</v>
      </c>
      <c r="F150" s="42">
        <v>148129</v>
      </c>
      <c r="G150" s="93">
        <f t="shared" si="9"/>
        <v>315736.18420194532</v>
      </c>
      <c r="H150" s="92">
        <f t="shared" si="10"/>
        <v>698.01593258139849</v>
      </c>
      <c r="I150" s="48">
        <f t="shared" si="6"/>
        <v>0.93418157491773002</v>
      </c>
      <c r="J150"/>
      <c r="K150"/>
      <c r="L150"/>
      <c r="N150" s="88"/>
      <c r="O150" s="88"/>
      <c r="P150" s="88"/>
      <c r="Q150" s="42"/>
      <c r="R150" s="42"/>
      <c r="S150" s="88"/>
      <c r="T150" s="88"/>
      <c r="U150" s="88"/>
      <c r="V150" s="42"/>
      <c r="W150" s="88"/>
      <c r="X150" s="88"/>
    </row>
    <row r="151" spans="1:26" s="49" customFormat="1">
      <c r="A151" s="88" t="s">
        <v>139</v>
      </c>
      <c r="B151" s="25" t="str">
        <f t="shared" si="7"/>
        <v>low1 CHK STD2_3_085.gcd</v>
      </c>
      <c r="C151" s="25" t="str">
        <f t="shared" si="8"/>
        <v>low1 CHK STD2_3</v>
      </c>
      <c r="D151" s="42">
        <v>418223</v>
      </c>
      <c r="E151" s="42">
        <v>17703097</v>
      </c>
      <c r="F151" s="42">
        <v>299324</v>
      </c>
      <c r="G151" s="93">
        <f t="shared" si="9"/>
        <v>52.009228212562498</v>
      </c>
      <c r="H151" s="92">
        <f t="shared" si="10"/>
        <v>1829.9214881229316</v>
      </c>
      <c r="I151" s="48">
        <f t="shared" si="6"/>
        <v>1.9757499636123443</v>
      </c>
      <c r="J151" s="87">
        <f>((G151-$B$26)/$B$26)*100</f>
        <v>71.647617863242559</v>
      </c>
      <c r="K151" s="85">
        <f>((H151-$L$26)/$L$26)*100</f>
        <v>-8.9591299441327568</v>
      </c>
      <c r="L151" s="85">
        <f>((I151-$T$26)/$T$26)*100</f>
        <v>-1.7039819098336046</v>
      </c>
      <c r="N151" s="88"/>
      <c r="O151" s="88"/>
      <c r="P151" s="88"/>
      <c r="Q151" s="42"/>
      <c r="R151" s="42"/>
      <c r="S151" s="88"/>
      <c r="T151" s="88"/>
      <c r="U151" s="88"/>
      <c r="V151" s="42"/>
      <c r="W151" s="88"/>
      <c r="X151" s="88"/>
    </row>
    <row r="152" spans="1:26" s="49" customFormat="1">
      <c r="A152" s="88" t="s">
        <v>140</v>
      </c>
      <c r="B152" s="25" t="str">
        <f t="shared" si="7"/>
        <v>9010 1 chk std 2_3_086.gcd</v>
      </c>
      <c r="C152" s="25" t="str">
        <f t="shared" si="8"/>
        <v>9010 1 chk std 2_3</v>
      </c>
      <c r="D152" s="42">
        <v>7863459627</v>
      </c>
      <c r="E152" s="42">
        <v>878336539</v>
      </c>
      <c r="F152" s="42">
        <v>13866</v>
      </c>
      <c r="G152" s="93">
        <f t="shared" si="9"/>
        <v>897864.19747677702</v>
      </c>
      <c r="H152" s="92">
        <f t="shared" si="10"/>
        <v>98992.868101120432</v>
      </c>
      <c r="I152" s="48">
        <f t="shared" si="6"/>
        <v>9.2561701668782276E-3</v>
      </c>
      <c r="J152" s="86">
        <f>((G152-$J$26)/$J$26)*100</f>
        <v>-0.23731139146922053</v>
      </c>
      <c r="K152" s="85">
        <f>((H152-$R$26)/$R$26)*100</f>
        <v>-1.0071318988795683</v>
      </c>
      <c r="L152" s="85"/>
      <c r="N152" s="88"/>
      <c r="O152" s="88"/>
      <c r="P152" s="88"/>
      <c r="Q152" s="42"/>
      <c r="R152" s="42"/>
      <c r="S152" s="88"/>
      <c r="T152" s="88"/>
      <c r="U152" s="88"/>
      <c r="V152" s="42"/>
      <c r="W152" s="88"/>
      <c r="X152" s="88"/>
    </row>
    <row r="153" spans="1:26" s="49" customFormat="1">
      <c r="A153" s="88" t="s">
        <v>141</v>
      </c>
      <c r="B153" s="25" t="str">
        <f t="shared" si="7"/>
        <v>ACT18_083_087.gcd</v>
      </c>
      <c r="C153" s="25" t="str">
        <f t="shared" si="8"/>
        <v>ACT18_083</v>
      </c>
      <c r="D153" s="42">
        <v>2818290075</v>
      </c>
      <c r="E153" s="42">
        <v>5705427</v>
      </c>
      <c r="F153" s="42">
        <v>151657</v>
      </c>
      <c r="G153" s="93">
        <f t="shared" si="9"/>
        <v>320659.53719241364</v>
      </c>
      <c r="H153" s="92">
        <f t="shared" si="10"/>
        <v>620.62701795876649</v>
      </c>
      <c r="I153" s="48">
        <f t="shared" si="6"/>
        <v>0.95848564102649414</v>
      </c>
      <c r="J153"/>
      <c r="K153"/>
      <c r="L153"/>
      <c r="N153" s="88"/>
      <c r="O153" s="88"/>
      <c r="P153" s="88"/>
      <c r="Q153" s="42"/>
      <c r="R153" s="42"/>
      <c r="S153" s="88"/>
      <c r="T153" s="88"/>
      <c r="U153" s="88"/>
      <c r="V153" s="42"/>
      <c r="W153" s="88"/>
      <c r="X153" s="88"/>
    </row>
    <row r="154" spans="1:26" s="49" customFormat="1">
      <c r="A154" s="88" t="s">
        <v>142</v>
      </c>
      <c r="B154" s="25" t="str">
        <f t="shared" si="7"/>
        <v>ACT18_089_088.gcd</v>
      </c>
      <c r="C154" s="25" t="str">
        <f t="shared" si="8"/>
        <v>ACT18_089</v>
      </c>
      <c r="D154" s="42">
        <v>1672081785</v>
      </c>
      <c r="E154" s="42">
        <v>9270452</v>
      </c>
      <c r="F154" s="42">
        <v>113174</v>
      </c>
      <c r="G154" s="93">
        <f t="shared" si="9"/>
        <v>189524.84294169184</v>
      </c>
      <c r="H154" s="92">
        <f t="shared" si="10"/>
        <v>1014.5179441921125</v>
      </c>
      <c r="I154" s="48">
        <f t="shared" si="6"/>
        <v>0.69337980880892836</v>
      </c>
      <c r="J154"/>
      <c r="K154"/>
      <c r="L154"/>
      <c r="N154" s="88"/>
      <c r="O154" s="88"/>
      <c r="P154" s="88"/>
      <c r="Q154" s="42"/>
      <c r="R154" s="42"/>
      <c r="S154" s="88"/>
      <c r="T154" s="88"/>
      <c r="U154" s="88"/>
      <c r="V154" s="42"/>
      <c r="W154" s="88"/>
      <c r="X154" s="88"/>
    </row>
    <row r="155" spans="1:26" s="49" customFormat="1">
      <c r="A155" s="88" t="s">
        <v>143</v>
      </c>
      <c r="B155" s="25" t="str">
        <f t="shared" si="7"/>
        <v>ACT18_092_089.gcd</v>
      </c>
      <c r="C155" s="25" t="str">
        <f t="shared" si="8"/>
        <v>ACT18_092</v>
      </c>
      <c r="D155" s="42">
        <v>2203904756</v>
      </c>
      <c r="E155" s="42">
        <v>4380181</v>
      </c>
      <c r="F155" s="42">
        <v>84106</v>
      </c>
      <c r="G155" s="93">
        <f t="shared" si="9"/>
        <v>250369.31885941135</v>
      </c>
      <c r="H155" s="92">
        <f t="shared" si="10"/>
        <v>474.20381631865547</v>
      </c>
      <c r="I155" s="48">
        <f t="shared" si="6"/>
        <v>0.49313304190145757</v>
      </c>
      <c r="J155"/>
      <c r="K155"/>
      <c r="L155"/>
      <c r="N155" s="88"/>
      <c r="O155" s="88"/>
      <c r="P155" s="88"/>
      <c r="Q155" s="42"/>
      <c r="R155" s="42"/>
      <c r="S155" s="88"/>
      <c r="T155" s="88"/>
      <c r="U155" s="88"/>
      <c r="V155" s="42"/>
      <c r="W155" s="88"/>
      <c r="X155" s="88"/>
    </row>
    <row r="156" spans="1:26" s="49" customFormat="1">
      <c r="A156" s="88" t="s">
        <v>144</v>
      </c>
      <c r="B156" s="25" t="str">
        <f t="shared" si="7"/>
        <v>ACT18_091_090.gcd</v>
      </c>
      <c r="C156" s="25" t="str">
        <f t="shared" si="8"/>
        <v>ACT18_091</v>
      </c>
      <c r="D156" s="42">
        <v>1656463010</v>
      </c>
      <c r="E156" s="42">
        <v>10422199</v>
      </c>
      <c r="F156" s="42">
        <v>137776</v>
      </c>
      <c r="G156" s="93">
        <f t="shared" si="9"/>
        <v>187737.93972168822</v>
      </c>
      <c r="H156" s="92">
        <f t="shared" si="10"/>
        <v>1141.7716640444214</v>
      </c>
      <c r="I156" s="48">
        <f t="shared" si="6"/>
        <v>0.86286071425332078</v>
      </c>
      <c r="J156"/>
      <c r="K156"/>
      <c r="L156"/>
      <c r="N156" s="88"/>
      <c r="O156" s="88"/>
      <c r="P156" s="88"/>
      <c r="Q156" s="42"/>
      <c r="R156" s="42"/>
      <c r="S156" s="88"/>
      <c r="T156" s="88"/>
      <c r="U156" s="88"/>
      <c r="V156" s="42"/>
      <c r="W156" s="88"/>
      <c r="X156" s="88"/>
    </row>
    <row r="157" spans="1:26" s="49" customFormat="1">
      <c r="A157" s="88" t="s">
        <v>145</v>
      </c>
      <c r="B157" s="25" t="str">
        <f t="shared" si="7"/>
        <v>ACT18_090_091.gcd</v>
      </c>
      <c r="C157" s="25" t="str">
        <f t="shared" si="8"/>
        <v>ACT18_090</v>
      </c>
      <c r="D157" s="42">
        <v>1641696606</v>
      </c>
      <c r="E157" s="42">
        <v>24172062</v>
      </c>
      <c r="F157" s="42">
        <v>110054</v>
      </c>
      <c r="G157" s="93">
        <f t="shared" si="9"/>
        <v>186048.55403968217</v>
      </c>
      <c r="H157" s="92">
        <f t="shared" si="10"/>
        <v>2541.6256966111669</v>
      </c>
      <c r="I157" s="48">
        <f t="shared" si="6"/>
        <v>0.67188641701206209</v>
      </c>
      <c r="J157"/>
      <c r="K157"/>
      <c r="L157"/>
      <c r="N157" s="88"/>
      <c r="O157" s="88"/>
      <c r="P157" s="88"/>
      <c r="Q157" s="42"/>
      <c r="R157" s="42"/>
      <c r="S157" s="88"/>
      <c r="T157" s="88"/>
      <c r="U157" s="88"/>
      <c r="V157" s="42"/>
      <c r="W157" s="88"/>
      <c r="X157" s="88"/>
    </row>
    <row r="158" spans="1:26" s="49" customFormat="1">
      <c r="A158" s="88" t="s">
        <v>146</v>
      </c>
      <c r="B158" s="25" t="str">
        <f t="shared" si="7"/>
        <v>ACT18_095_092.gcd</v>
      </c>
      <c r="C158" s="25" t="str">
        <f t="shared" si="8"/>
        <v>ACT18_095</v>
      </c>
      <c r="D158" s="42">
        <v>2185455685</v>
      </c>
      <c r="E158" s="42">
        <v>15827869</v>
      </c>
      <c r="F158" s="42">
        <v>83600</v>
      </c>
      <c r="G158" s="93">
        <f t="shared" si="9"/>
        <v>248258.60887249018</v>
      </c>
      <c r="H158" s="92">
        <f t="shared" si="10"/>
        <v>1623.6121852475912</v>
      </c>
      <c r="I158" s="48">
        <f t="shared" si="6"/>
        <v>0.48964725464209402</v>
      </c>
      <c r="J158"/>
      <c r="K158"/>
      <c r="L158"/>
      <c r="N158" s="88"/>
      <c r="O158" s="88"/>
      <c r="P158" s="88"/>
      <c r="Q158" s="42"/>
      <c r="R158" s="42"/>
      <c r="S158" s="88"/>
      <c r="T158" s="88"/>
      <c r="U158" s="88"/>
      <c r="V158" s="42"/>
      <c r="W158" s="88"/>
      <c r="X158" s="88"/>
    </row>
    <row r="159" spans="1:26" s="49" customFormat="1">
      <c r="A159" s="88" t="s">
        <v>147</v>
      </c>
      <c r="B159" s="25" t="str">
        <f t="shared" si="7"/>
        <v>ACT18_093_093.gcd</v>
      </c>
      <c r="C159" s="25" t="str">
        <f t="shared" si="8"/>
        <v>ACT18_093</v>
      </c>
      <c r="D159" s="42">
        <v>2218925308</v>
      </c>
      <c r="E159" s="42">
        <v>4158670</v>
      </c>
      <c r="F159" s="42">
        <v>84213</v>
      </c>
      <c r="G159" s="93">
        <f t="shared" si="9"/>
        <v>252087.78094975016</v>
      </c>
      <c r="H159" s="92">
        <f t="shared" si="10"/>
        <v>449.72960562984554</v>
      </c>
      <c r="I159" s="48">
        <f t="shared" si="6"/>
        <v>0.49387015501756804</v>
      </c>
      <c r="J159"/>
      <c r="K159"/>
      <c r="L159"/>
      <c r="N159" s="88"/>
      <c r="O159" s="88"/>
      <c r="P159" s="88"/>
      <c r="Q159" s="42"/>
      <c r="R159" s="42"/>
      <c r="S159" s="88"/>
      <c r="T159" s="88"/>
      <c r="U159" s="88"/>
      <c r="V159" s="42"/>
      <c r="W159" s="88"/>
      <c r="X159" s="88"/>
    </row>
    <row r="160" spans="1:26" s="49" customFormat="1">
      <c r="A160" s="88" t="s">
        <v>148</v>
      </c>
      <c r="B160" s="25" t="str">
        <f t="shared" si="7"/>
        <v>ACT18_096_094.gcd</v>
      </c>
      <c r="C160" s="25" t="str">
        <f t="shared" si="8"/>
        <v>ACT18_096</v>
      </c>
      <c r="D160" s="42">
        <v>855913206</v>
      </c>
      <c r="E160" s="42">
        <v>30509952</v>
      </c>
      <c r="F160" s="42">
        <v>86701</v>
      </c>
      <c r="G160" s="93">
        <f t="shared" si="9"/>
        <v>96149.129297000705</v>
      </c>
      <c r="H160" s="92">
        <f t="shared" si="10"/>
        <v>3238.9092629831448</v>
      </c>
      <c r="I160" s="48">
        <f t="shared" si="6"/>
        <v>0.5110097571940434</v>
      </c>
      <c r="J160"/>
      <c r="K160"/>
      <c r="L160"/>
      <c r="N160" s="88"/>
      <c r="O160" s="88"/>
      <c r="P160" s="88"/>
      <c r="Q160" s="42"/>
      <c r="R160" s="42"/>
      <c r="S160" s="88"/>
      <c r="T160" s="88"/>
      <c r="U160" s="88"/>
      <c r="V160" s="42"/>
      <c r="W160" s="88"/>
      <c r="X160" s="88"/>
    </row>
    <row r="161" spans="1:24" s="49" customFormat="1">
      <c r="A161" s="88" t="s">
        <v>149</v>
      </c>
      <c r="B161" s="25" t="str">
        <f t="shared" si="7"/>
        <v>ACT18_097_095.gcd</v>
      </c>
      <c r="C161" s="25" t="str">
        <f t="shared" si="8"/>
        <v>ACT18_097</v>
      </c>
      <c r="D161" s="42">
        <v>854106341</v>
      </c>
      <c r="E161" s="42">
        <v>26081242</v>
      </c>
      <c r="F161" s="42">
        <v>87184</v>
      </c>
      <c r="G161" s="93">
        <f t="shared" si="9"/>
        <v>95942.410595526875</v>
      </c>
      <c r="H161" s="92">
        <f t="shared" si="10"/>
        <v>2751.6703391098617</v>
      </c>
      <c r="I161" s="48">
        <f t="shared" si="6"/>
        <v>0.51433709957798135</v>
      </c>
      <c r="J161"/>
      <c r="K161"/>
      <c r="L161"/>
      <c r="N161" s="88"/>
      <c r="O161" s="88"/>
      <c r="P161" s="88"/>
      <c r="Q161" s="42"/>
      <c r="R161" s="42"/>
      <c r="S161" s="88"/>
      <c r="T161" s="88"/>
      <c r="U161" s="88"/>
      <c r="V161" s="42"/>
      <c r="W161" s="88"/>
      <c r="X161" s="88"/>
    </row>
    <row r="162" spans="1:24" s="49" customFormat="1">
      <c r="A162" s="88" t="s">
        <v>150</v>
      </c>
      <c r="B162" s="25" t="str">
        <f t="shared" si="7"/>
        <v>ACT18_098_096.gcd</v>
      </c>
      <c r="C162" s="25" t="str">
        <f t="shared" si="8"/>
        <v>ACT18_098</v>
      </c>
      <c r="D162" s="42">
        <v>126834698</v>
      </c>
      <c r="E162" s="42">
        <v>6391204</v>
      </c>
      <c r="F162" s="42">
        <v>67037</v>
      </c>
      <c r="G162" s="93">
        <f t="shared" si="9"/>
        <v>13535.495066851692</v>
      </c>
      <c r="H162" s="92">
        <f t="shared" si="10"/>
        <v>696.39684782518407</v>
      </c>
      <c r="I162" s="48">
        <f t="shared" si="6"/>
        <v>0.37554627761276826</v>
      </c>
      <c r="J162"/>
      <c r="K162"/>
      <c r="L162"/>
      <c r="N162" s="88"/>
      <c r="O162" s="88"/>
      <c r="P162" s="88"/>
      <c r="Q162" s="42"/>
      <c r="R162" s="42"/>
      <c r="S162" s="88"/>
      <c r="T162" s="88"/>
      <c r="U162" s="88"/>
      <c r="V162" s="42"/>
      <c r="W162" s="88"/>
      <c r="X162" s="88"/>
    </row>
    <row r="163" spans="1:24" s="49" customFormat="1">
      <c r="A163" s="88" t="s">
        <v>151</v>
      </c>
      <c r="B163" s="25" t="str">
        <f t="shared" si="7"/>
        <v>low1 CHK STD2_4_097.gcd</v>
      </c>
      <c r="C163" s="25" t="str">
        <f t="shared" si="8"/>
        <v>low1 CHK STD2_4</v>
      </c>
      <c r="D163" s="42">
        <v>271666</v>
      </c>
      <c r="E163" s="42">
        <v>17656781</v>
      </c>
      <c r="F163" s="42">
        <v>296672</v>
      </c>
      <c r="G163" s="93">
        <f t="shared" si="9"/>
        <v>33.910511699551968</v>
      </c>
      <c r="H163" s="92">
        <f t="shared" si="10"/>
        <v>1824.8258828568123</v>
      </c>
      <c r="I163" s="48">
        <f t="shared" ref="I163:I194" si="11">((F163*$U$28)+$U$30)</f>
        <v>1.9574805805850082</v>
      </c>
      <c r="J163" s="87">
        <f>((G163-$B$26)/$B$26)*100</f>
        <v>11.915880196541146</v>
      </c>
      <c r="K163" s="85">
        <f>((H163-$L$26)/$L$26)*100</f>
        <v>-9.2126426439396862</v>
      </c>
      <c r="L163" s="85">
        <f>((I163-$T$26)/$T$26)*100</f>
        <v>-2.6129064385567968</v>
      </c>
      <c r="N163" s="88"/>
      <c r="O163" s="88"/>
      <c r="P163" s="88"/>
      <c r="Q163" s="42"/>
      <c r="R163" s="42"/>
      <c r="S163" s="88"/>
      <c r="T163" s="88"/>
      <c r="U163" s="88"/>
      <c r="V163" s="42"/>
      <c r="W163" s="88"/>
      <c r="X163" s="88"/>
    </row>
    <row r="164" spans="1:24" s="49" customFormat="1">
      <c r="A164" s="88" t="s">
        <v>152</v>
      </c>
      <c r="B164" s="25" t="str">
        <f t="shared" si="7"/>
        <v>9010 1 chk std 2_4_098.gcd</v>
      </c>
      <c r="C164" s="25" t="str">
        <f t="shared" si="8"/>
        <v>9010 1 chk std 2_4</v>
      </c>
      <c r="D164" s="42">
        <v>7828040361</v>
      </c>
      <c r="E164" s="42">
        <v>875573255</v>
      </c>
      <c r="F164" s="42">
        <v>13697</v>
      </c>
      <c r="G164" s="93">
        <f t="shared" si="9"/>
        <v>893811.97184028733</v>
      </c>
      <c r="H164" s="92">
        <f t="shared" si="10"/>
        <v>98679.835707198188</v>
      </c>
      <c r="I164" s="48">
        <f t="shared" si="11"/>
        <v>8.0919447778813047E-3</v>
      </c>
      <c r="J164" s="86">
        <f>((G164-$J$26)/$J$26)*100</f>
        <v>-0.68755868441251933</v>
      </c>
      <c r="K164" s="85">
        <f>((H164-$R$26)/$R$26)*100</f>
        <v>-1.3201642928018118</v>
      </c>
      <c r="L164" s="85"/>
      <c r="N164" s="88"/>
      <c r="O164" s="88"/>
      <c r="P164" s="88"/>
      <c r="Q164" s="42"/>
      <c r="R164" s="42"/>
      <c r="S164" s="88"/>
      <c r="T164" s="88"/>
      <c r="U164" s="88"/>
      <c r="V164" s="42"/>
      <c r="W164" s="88"/>
      <c r="X164" s="88"/>
    </row>
    <row r="165" spans="1:24" s="49" customFormat="1">
      <c r="A165" s="88" t="s">
        <v>153</v>
      </c>
      <c r="B165" s="25" t="str">
        <f t="shared" si="7"/>
        <v>ACT18_099_099.gcd</v>
      </c>
      <c r="C165" s="25" t="str">
        <f t="shared" si="8"/>
        <v>ACT18_099</v>
      </c>
      <c r="D165" s="42">
        <v>5491571501</v>
      </c>
      <c r="E165" s="42">
        <v>111645350</v>
      </c>
      <c r="F165" s="42">
        <v>77157</v>
      </c>
      <c r="G165" s="93">
        <f t="shared" si="9"/>
        <v>626502.67713746114</v>
      </c>
      <c r="H165" s="92">
        <f t="shared" si="10"/>
        <v>12165.283762453764</v>
      </c>
      <c r="I165" s="48">
        <f t="shared" si="11"/>
        <v>0.44526202280003968</v>
      </c>
      <c r="J165"/>
      <c r="K165"/>
      <c r="L165"/>
      <c r="N165" s="88"/>
      <c r="O165" s="88"/>
      <c r="P165" s="88"/>
      <c r="Q165" s="42"/>
      <c r="R165" s="42"/>
      <c r="S165" s="88"/>
      <c r="T165" s="88"/>
      <c r="U165" s="88"/>
      <c r="V165" s="42"/>
      <c r="W165" s="88"/>
      <c r="X165" s="88"/>
    </row>
    <row r="166" spans="1:24" s="49" customFormat="1">
      <c r="A166" s="88" t="s">
        <v>154</v>
      </c>
      <c r="B166" s="25" t="str">
        <f t="shared" si="7"/>
        <v>ACT18_100_100.gcd</v>
      </c>
      <c r="C166" s="25" t="str">
        <f t="shared" si="8"/>
        <v>ACT18_100</v>
      </c>
      <c r="D166" s="42">
        <v>5467362367</v>
      </c>
      <c r="E166" s="42">
        <v>105592040</v>
      </c>
      <c r="F166" s="42">
        <v>77178</v>
      </c>
      <c r="G166" s="93">
        <f t="shared" si="9"/>
        <v>623732.97339961363</v>
      </c>
      <c r="H166" s="92">
        <f t="shared" si="10"/>
        <v>11499.309189661375</v>
      </c>
      <c r="I166" s="48">
        <f t="shared" si="11"/>
        <v>0.44540668986021092</v>
      </c>
      <c r="J166"/>
      <c r="K166"/>
      <c r="L166"/>
      <c r="N166" s="88"/>
      <c r="O166" s="88"/>
      <c r="P166" s="88"/>
      <c r="Q166" s="42"/>
      <c r="R166" s="42"/>
      <c r="S166" s="88"/>
      <c r="T166" s="88"/>
      <c r="U166" s="88"/>
      <c r="V166" s="42"/>
      <c r="W166" s="88"/>
      <c r="X166" s="88"/>
    </row>
    <row r="167" spans="1:24" s="49" customFormat="1">
      <c r="A167" s="88" t="s">
        <v>155</v>
      </c>
      <c r="B167" s="25" t="str">
        <f t="shared" si="7"/>
        <v>ACT18_101_101.gcd</v>
      </c>
      <c r="C167" s="25" t="str">
        <f t="shared" si="8"/>
        <v>ACT18_101</v>
      </c>
      <c r="D167" s="42">
        <v>5432818493</v>
      </c>
      <c r="E167" s="42">
        <v>97571184</v>
      </c>
      <c r="F167" s="42">
        <v>77469</v>
      </c>
      <c r="G167" s="93">
        <f t="shared" si="9"/>
        <v>619780.8990735542</v>
      </c>
      <c r="H167" s="92">
        <f t="shared" si="10"/>
        <v>10616.868649191902</v>
      </c>
      <c r="I167" s="48">
        <f t="shared" si="11"/>
        <v>0.44741136197972631</v>
      </c>
      <c r="J167"/>
      <c r="K167"/>
      <c r="L167"/>
      <c r="N167" s="88"/>
      <c r="O167" s="88"/>
      <c r="P167" s="88"/>
      <c r="Q167" s="42"/>
      <c r="R167" s="42"/>
      <c r="S167" s="88"/>
      <c r="T167" s="88"/>
      <c r="U167" s="88"/>
      <c r="V167" s="42"/>
      <c r="W167" s="88"/>
      <c r="X167" s="88"/>
    </row>
    <row r="168" spans="1:24" s="49" customFormat="1">
      <c r="A168" s="88" t="s">
        <v>156</v>
      </c>
      <c r="B168" s="25" t="str">
        <f t="shared" si="7"/>
        <v>ACT18_102_102.gcd</v>
      </c>
      <c r="C168" s="25" t="str">
        <f t="shared" si="8"/>
        <v>ACT18_102</v>
      </c>
      <c r="D168" s="42">
        <v>2701856242</v>
      </c>
      <c r="E168" s="42">
        <v>15987965</v>
      </c>
      <c r="F168" s="42">
        <v>85334</v>
      </c>
      <c r="G168" s="93">
        <f t="shared" si="9"/>
        <v>307338.6467189251</v>
      </c>
      <c r="H168" s="92">
        <f t="shared" si="10"/>
        <v>1641.2256669965468</v>
      </c>
      <c r="I168" s="48">
        <f t="shared" si="11"/>
        <v>0.50159262046766007</v>
      </c>
      <c r="J168"/>
      <c r="K168"/>
      <c r="L168"/>
      <c r="N168" s="88"/>
      <c r="O168" s="88"/>
      <c r="P168" s="88"/>
      <c r="Q168" s="42"/>
      <c r="R168" s="42"/>
      <c r="S168" s="88"/>
      <c r="T168" s="88"/>
      <c r="U168" s="88"/>
      <c r="V168" s="42"/>
      <c r="W168" s="88"/>
      <c r="X168" s="88"/>
    </row>
    <row r="169" spans="1:24" s="49" customFormat="1">
      <c r="A169" s="88" t="s">
        <v>157</v>
      </c>
      <c r="B169" s="25" t="str">
        <f t="shared" si="7"/>
        <v>ACT18_103_103.gcd</v>
      </c>
      <c r="C169" s="25" t="str">
        <f t="shared" si="8"/>
        <v>ACT18_103</v>
      </c>
      <c r="D169" s="42">
        <v>2706192450</v>
      </c>
      <c r="E169" s="42">
        <v>16828266</v>
      </c>
      <c r="F169" s="42">
        <v>85842</v>
      </c>
      <c r="G169" s="93">
        <f t="shared" si="9"/>
        <v>307834.74094128283</v>
      </c>
      <c r="H169" s="92">
        <f t="shared" si="10"/>
        <v>1733.6741124738176</v>
      </c>
      <c r="I169" s="48">
        <f t="shared" si="11"/>
        <v>0.50509218554227797</v>
      </c>
      <c r="J169"/>
      <c r="K169"/>
      <c r="L169"/>
      <c r="N169" s="88"/>
      <c r="O169" s="88"/>
      <c r="P169" s="88"/>
      <c r="Q169" s="42"/>
      <c r="R169" s="42"/>
      <c r="S169" s="88"/>
      <c r="T169" s="88"/>
      <c r="U169" s="88"/>
      <c r="V169" s="42"/>
      <c r="W169" s="88"/>
      <c r="X169" s="88"/>
    </row>
    <row r="170" spans="1:24" s="49" customFormat="1">
      <c r="A170" s="88" t="s">
        <v>158</v>
      </c>
      <c r="B170" s="25" t="str">
        <f t="shared" si="7"/>
        <v>ACT18_104_104.gcd</v>
      </c>
      <c r="C170" s="25" t="str">
        <f t="shared" si="8"/>
        <v>ACT18_104</v>
      </c>
      <c r="D170" s="42">
        <v>2691537773</v>
      </c>
      <c r="E170" s="42">
        <v>14917034</v>
      </c>
      <c r="F170" s="42">
        <v>84396</v>
      </c>
      <c r="G170" s="93">
        <f t="shared" si="9"/>
        <v>306158.13765329047</v>
      </c>
      <c r="H170" s="92">
        <f t="shared" si="10"/>
        <v>1523.4037125261616</v>
      </c>
      <c r="I170" s="48">
        <f t="shared" si="11"/>
        <v>0.49513082511334572</v>
      </c>
      <c r="J170"/>
      <c r="K170"/>
      <c r="L170"/>
      <c r="N170" s="88"/>
      <c r="O170" s="88"/>
      <c r="P170" s="88"/>
      <c r="Q170" s="42"/>
      <c r="R170" s="42"/>
      <c r="S170" s="88"/>
      <c r="T170" s="88"/>
      <c r="U170" s="88"/>
      <c r="V170" s="42"/>
      <c r="W170" s="88"/>
      <c r="X170" s="88"/>
    </row>
    <row r="171" spans="1:24" s="49" customFormat="1">
      <c r="A171" s="88" t="s">
        <v>159</v>
      </c>
      <c r="B171" s="25" t="str">
        <f t="shared" si="7"/>
        <v>ACT18_105_105.gcd</v>
      </c>
      <c r="C171" s="25" t="str">
        <f t="shared" si="8"/>
        <v>ACT18_105</v>
      </c>
      <c r="D171" s="42">
        <v>5792539824</v>
      </c>
      <c r="E171" s="42">
        <v>3462866</v>
      </c>
      <c r="F171" s="42">
        <v>80023</v>
      </c>
      <c r="G171" s="93">
        <f t="shared" si="9"/>
        <v>660935.67623551993</v>
      </c>
      <c r="H171" s="92">
        <f t="shared" si="10"/>
        <v>372.85191696374443</v>
      </c>
      <c r="I171" s="48">
        <f t="shared" si="11"/>
        <v>0.465005632059597</v>
      </c>
      <c r="J171"/>
      <c r="K171"/>
      <c r="L171"/>
      <c r="N171" s="88"/>
      <c r="O171" s="88"/>
      <c r="P171" s="88"/>
      <c r="Q171" s="42"/>
      <c r="R171" s="42"/>
      <c r="S171" s="88"/>
      <c r="T171" s="88"/>
      <c r="U171" s="88"/>
      <c r="V171" s="42"/>
      <c r="W171" s="88"/>
      <c r="X171" s="88"/>
    </row>
    <row r="172" spans="1:24" s="49" customFormat="1">
      <c r="A172" s="88" t="s">
        <v>160</v>
      </c>
      <c r="B172" s="25" t="str">
        <f t="shared" si="7"/>
        <v>ACT18_270_106.gcd</v>
      </c>
      <c r="C172" s="25" t="str">
        <f t="shared" si="8"/>
        <v>ACT18_270</v>
      </c>
      <c r="D172" s="42">
        <v>4960350387</v>
      </c>
      <c r="E172" s="42">
        <v>106596322</v>
      </c>
      <c r="F172" s="88">
        <v>1276</v>
      </c>
      <c r="G172" s="93">
        <f t="shared" si="9"/>
        <v>565727.05810584698</v>
      </c>
      <c r="H172" s="92">
        <f t="shared" si="10"/>
        <v>11609.798537788778</v>
      </c>
      <c r="I172" s="48">
        <f t="shared" si="11"/>
        <v>-7.747517685957897E-2</v>
      </c>
      <c r="J172"/>
      <c r="K172"/>
      <c r="L172"/>
      <c r="N172" s="88"/>
      <c r="O172" s="88"/>
      <c r="P172" s="88"/>
      <c r="Q172" s="42"/>
      <c r="R172" s="42"/>
      <c r="S172" s="88"/>
      <c r="T172" s="88"/>
      <c r="U172" s="88"/>
      <c r="V172" s="88"/>
      <c r="W172" s="88"/>
      <c r="X172" s="88"/>
    </row>
    <row r="173" spans="1:24">
      <c r="A173" s="88" t="s">
        <v>161</v>
      </c>
      <c r="B173" s="25" t="str">
        <f t="shared" si="7"/>
        <v>ACT18_271_107.gcd</v>
      </c>
      <c r="C173" s="25" t="str">
        <f t="shared" si="8"/>
        <v>ACT18_271</v>
      </c>
      <c r="D173" s="42">
        <v>7450601150</v>
      </c>
      <c r="E173" s="42">
        <v>15038035</v>
      </c>
      <c r="F173" s="42">
        <v>43460</v>
      </c>
      <c r="G173" s="93">
        <f t="shared" si="9"/>
        <v>850630.13834236469</v>
      </c>
      <c r="H173" s="92">
        <f t="shared" si="10"/>
        <v>1536.7160307921108</v>
      </c>
      <c r="I173" s="48">
        <f t="shared" si="11"/>
        <v>0.21312650248625664</v>
      </c>
      <c r="N173" s="88"/>
      <c r="O173" s="88"/>
      <c r="P173" s="88"/>
      <c r="Q173" s="42"/>
      <c r="R173" s="42"/>
      <c r="S173" s="88"/>
      <c r="T173" s="88"/>
      <c r="U173" s="88"/>
      <c r="V173" s="42"/>
      <c r="W173" s="88"/>
      <c r="X173" s="88"/>
    </row>
    <row r="174" spans="1:24">
      <c r="A174" s="88" t="s">
        <v>162</v>
      </c>
      <c r="B174" s="25" t="str">
        <f t="shared" si="7"/>
        <v>ACT18_272_108.gcd</v>
      </c>
      <c r="C174" s="25" t="str">
        <f t="shared" si="8"/>
        <v>ACT18_272</v>
      </c>
      <c r="D174" s="42">
        <v>7448335923</v>
      </c>
      <c r="E174" s="42">
        <v>15791485</v>
      </c>
      <c r="F174" s="42">
        <v>43173</v>
      </c>
      <c r="G174" s="93">
        <f t="shared" si="9"/>
        <v>850370.97964263696</v>
      </c>
      <c r="H174" s="92">
        <f t="shared" si="10"/>
        <v>1619.6092812402831</v>
      </c>
      <c r="I174" s="48">
        <f t="shared" si="11"/>
        <v>0.21114938599725003</v>
      </c>
      <c r="N174" s="88"/>
      <c r="O174" s="88"/>
      <c r="P174" s="88"/>
      <c r="Q174" s="42"/>
      <c r="R174" s="42"/>
      <c r="S174" s="88"/>
      <c r="T174" s="88"/>
      <c r="U174" s="88"/>
      <c r="V174" s="42"/>
      <c r="W174" s="88"/>
      <c r="X174" s="88"/>
    </row>
    <row r="175" spans="1:24">
      <c r="A175" s="88" t="s">
        <v>163</v>
      </c>
      <c r="B175" s="25" t="str">
        <f t="shared" si="7"/>
        <v>low1 CHK STD2_5_109.gcd</v>
      </c>
      <c r="C175" s="25" t="str">
        <f t="shared" si="8"/>
        <v>low1 CHK STD2_5</v>
      </c>
      <c r="D175" s="42">
        <v>696313</v>
      </c>
      <c r="E175" s="42">
        <v>17601600</v>
      </c>
      <c r="F175" s="42">
        <v>295942</v>
      </c>
      <c r="G175" s="93">
        <f t="shared" si="9"/>
        <v>86.35130723371536</v>
      </c>
      <c r="H175" s="92">
        <f t="shared" si="10"/>
        <v>1818.7549658046116</v>
      </c>
      <c r="I175" s="48">
        <f t="shared" si="11"/>
        <v>1.9524516780171515</v>
      </c>
      <c r="J175" s="87">
        <f>((G175-$B$26)/$B$26)*100</f>
        <v>184.98781265252595</v>
      </c>
      <c r="K175" s="85">
        <f>((H175-$L$26)/$L$26)*100</f>
        <v>-9.5146783181785253</v>
      </c>
      <c r="L175" s="85">
        <f>((I175-$T$26)/$T$26)*100</f>
        <v>-2.8631005961616078</v>
      </c>
      <c r="N175" s="88"/>
      <c r="O175" s="88"/>
      <c r="P175" s="88"/>
      <c r="Q175" s="42"/>
      <c r="R175" s="42"/>
      <c r="S175" s="88"/>
      <c r="T175" s="88"/>
      <c r="U175" s="88"/>
      <c r="V175" s="42"/>
      <c r="W175" s="88"/>
      <c r="X175" s="88"/>
    </row>
    <row r="176" spans="1:24">
      <c r="A176" s="88" t="s">
        <v>164</v>
      </c>
      <c r="B176" s="25" t="str">
        <f t="shared" si="7"/>
        <v>9010 1 chk std 2_5_110.gcd</v>
      </c>
      <c r="C176" s="25" t="str">
        <f t="shared" si="8"/>
        <v>9010 1 chk std 2_5</v>
      </c>
      <c r="D176" s="42">
        <v>7812093440</v>
      </c>
      <c r="E176" s="42">
        <v>873406316</v>
      </c>
      <c r="F176" s="42">
        <v>13740</v>
      </c>
      <c r="G176" s="93">
        <f t="shared" si="9"/>
        <v>891987.52629420301</v>
      </c>
      <c r="H176" s="92">
        <f t="shared" si="10"/>
        <v>98434.358911236079</v>
      </c>
      <c r="I176" s="48">
        <f t="shared" si="11"/>
        <v>8.3881678058509296E-3</v>
      </c>
      <c r="J176" s="86">
        <f>((G176-$J$26)/$J$26)*100</f>
        <v>-0.89027485619966562</v>
      </c>
      <c r="K176" s="85">
        <f>((H176-$R$26)/$R$26)*100</f>
        <v>-1.5656410887639212</v>
      </c>
      <c r="L176" s="85"/>
      <c r="N176" s="88"/>
      <c r="O176" s="88"/>
      <c r="P176" s="88"/>
      <c r="Q176" s="42"/>
      <c r="R176" s="42"/>
      <c r="S176" s="88"/>
      <c r="T176" s="88"/>
      <c r="U176" s="88"/>
      <c r="V176" s="42"/>
      <c r="W176" s="88"/>
      <c r="X176" s="88"/>
    </row>
    <row r="177" spans="1:24">
      <c r="A177" s="88" t="s">
        <v>165</v>
      </c>
      <c r="B177" s="25" t="str">
        <f t="shared" si="7"/>
        <v>ACT18_273_111.gcd</v>
      </c>
      <c r="C177" s="25" t="str">
        <f t="shared" si="8"/>
        <v>ACT18_273</v>
      </c>
      <c r="D177" s="42">
        <v>7412668529</v>
      </c>
      <c r="E177" s="42">
        <v>15393820</v>
      </c>
      <c r="F177" s="42">
        <v>43502</v>
      </c>
      <c r="G177" s="93">
        <f t="shared" si="9"/>
        <v>846290.36633027822</v>
      </c>
      <c r="H177" s="92">
        <f t="shared" si="10"/>
        <v>1575.8588738615952</v>
      </c>
      <c r="I177" s="48">
        <f t="shared" si="11"/>
        <v>0.21341583660659907</v>
      </c>
      <c r="N177" s="88"/>
      <c r="O177" s="88"/>
      <c r="P177" s="88"/>
      <c r="Q177" s="42"/>
      <c r="R177" s="42"/>
      <c r="S177" s="88"/>
      <c r="T177" s="88"/>
      <c r="U177" s="88"/>
      <c r="V177" s="42"/>
      <c r="W177" s="88"/>
      <c r="X177" s="88"/>
    </row>
    <row r="178" spans="1:24">
      <c r="A178" s="88" t="s">
        <v>166</v>
      </c>
      <c r="B178" s="25" t="str">
        <f t="shared" si="7"/>
        <v>ACT18_274_112.gcd</v>
      </c>
      <c r="C178" s="25" t="str">
        <f t="shared" si="8"/>
        <v>ACT18_274</v>
      </c>
      <c r="D178" s="42">
        <v>6699679854</v>
      </c>
      <c r="E178" s="42">
        <v>56952319</v>
      </c>
      <c r="F178" s="42">
        <v>17680</v>
      </c>
      <c r="G178" s="93">
        <f t="shared" si="9"/>
        <v>764719.19578818395</v>
      </c>
      <c r="H178" s="92">
        <f t="shared" si="10"/>
        <v>6148.0522056780637</v>
      </c>
      <c r="I178" s="48">
        <f t="shared" si="11"/>
        <v>3.5530463857021813E-2</v>
      </c>
      <c r="N178" s="88"/>
      <c r="O178" s="88"/>
      <c r="P178" s="88"/>
      <c r="Q178" s="42"/>
      <c r="R178" s="42"/>
      <c r="S178" s="88"/>
      <c r="T178" s="88"/>
      <c r="U178" s="88"/>
      <c r="V178" s="42"/>
      <c r="W178" s="88"/>
      <c r="X178" s="88"/>
    </row>
    <row r="179" spans="1:24">
      <c r="A179" s="88" t="s">
        <v>167</v>
      </c>
      <c r="B179" s="25" t="str">
        <f t="shared" si="7"/>
        <v>ACT18_275_113.gcd</v>
      </c>
      <c r="C179" s="25" t="str">
        <f t="shared" si="8"/>
        <v>ACT18_275</v>
      </c>
      <c r="D179" s="42">
        <v>6635270576</v>
      </c>
      <c r="E179" s="42">
        <v>46112178</v>
      </c>
      <c r="F179" s="42">
        <v>20620</v>
      </c>
      <c r="G179" s="93">
        <f t="shared" si="9"/>
        <v>757350.29865916411</v>
      </c>
      <c r="H179" s="92">
        <f t="shared" si="10"/>
        <v>4955.4388633109511</v>
      </c>
      <c r="I179" s="48">
        <f t="shared" si="11"/>
        <v>5.5783852280991947E-2</v>
      </c>
      <c r="N179" s="88"/>
      <c r="O179" s="88"/>
      <c r="P179" s="88"/>
      <c r="Q179" s="42"/>
      <c r="R179" s="42"/>
      <c r="S179" s="88"/>
      <c r="T179" s="88"/>
      <c r="U179" s="88"/>
      <c r="V179" s="42"/>
      <c r="W179" s="88"/>
      <c r="X179" s="88"/>
    </row>
    <row r="180" spans="1:24">
      <c r="A180" s="88" t="s">
        <v>168</v>
      </c>
      <c r="B180" s="25" t="str">
        <f t="shared" si="7"/>
        <v>ACT18_276_114.gcd</v>
      </c>
      <c r="C180" s="25" t="str">
        <f t="shared" si="8"/>
        <v>ACT18_276</v>
      </c>
      <c r="D180" s="42">
        <v>6661336489</v>
      </c>
      <c r="E180" s="42">
        <v>49567712</v>
      </c>
      <c r="F180" s="42">
        <v>19025</v>
      </c>
      <c r="G180" s="93">
        <f t="shared" si="9"/>
        <v>760332.43162874924</v>
      </c>
      <c r="H180" s="92">
        <f t="shared" si="10"/>
        <v>5335.6106667407403</v>
      </c>
      <c r="I180" s="48">
        <f t="shared" si="11"/>
        <v>4.4796044615606795E-2</v>
      </c>
      <c r="N180" s="88"/>
      <c r="O180" s="88"/>
      <c r="P180" s="88"/>
      <c r="Q180" s="42"/>
      <c r="R180" s="42"/>
      <c r="S180" s="88"/>
      <c r="T180" s="88"/>
      <c r="U180" s="88"/>
      <c r="V180" s="42"/>
      <c r="W180" s="88"/>
      <c r="X180" s="88"/>
    </row>
    <row r="181" spans="1:24">
      <c r="A181" s="88" t="s">
        <v>169</v>
      </c>
      <c r="B181" s="25" t="str">
        <f t="shared" si="7"/>
        <v>ACT18_365_115.gcd</v>
      </c>
      <c r="C181" s="25" t="str">
        <f t="shared" si="8"/>
        <v>ACT18_365</v>
      </c>
      <c r="D181" s="42">
        <v>6865360702</v>
      </c>
      <c r="E181" s="42">
        <v>20498749</v>
      </c>
      <c r="F181" s="42">
        <v>441135</v>
      </c>
      <c r="G181" s="93">
        <f t="shared" si="9"/>
        <v>783674.30851527851</v>
      </c>
      <c r="H181" s="92">
        <f t="shared" si="10"/>
        <v>2137.4942287187691</v>
      </c>
      <c r="I181" s="48">
        <f t="shared" si="11"/>
        <v>2.9526728431333069</v>
      </c>
      <c r="N181" s="88"/>
      <c r="O181" s="88"/>
      <c r="P181" s="88"/>
      <c r="Q181" s="42"/>
      <c r="R181" s="42"/>
      <c r="S181" s="88"/>
      <c r="T181" s="88"/>
      <c r="U181" s="88"/>
      <c r="V181" s="42"/>
      <c r="W181" s="88"/>
      <c r="X181" s="88"/>
    </row>
    <row r="182" spans="1:24">
      <c r="A182" s="88" t="s">
        <v>170</v>
      </c>
      <c r="B182" s="25" t="str">
        <f t="shared" si="7"/>
        <v>ACT18_364_116.gcd</v>
      </c>
      <c r="C182" s="25" t="str">
        <f t="shared" si="8"/>
        <v>ACT18_364</v>
      </c>
      <c r="D182" s="42">
        <v>5553070944</v>
      </c>
      <c r="E182" s="42">
        <v>11398176</v>
      </c>
      <c r="F182" s="42">
        <v>253802</v>
      </c>
      <c r="G182" s="93">
        <f t="shared" si="9"/>
        <v>633538.66765048972</v>
      </c>
      <c r="H182" s="92">
        <f t="shared" si="10"/>
        <v>1249.6049848521134</v>
      </c>
      <c r="I182" s="48">
        <f t="shared" si="11"/>
        <v>1.6621531106069127</v>
      </c>
      <c r="N182" s="88"/>
      <c r="O182" s="88"/>
      <c r="P182" s="88"/>
      <c r="Q182" s="42"/>
      <c r="R182" s="42"/>
      <c r="S182" s="88"/>
      <c r="T182" s="88"/>
      <c r="U182" s="88"/>
      <c r="V182" s="42"/>
      <c r="W182" s="88"/>
      <c r="X182" s="88"/>
    </row>
    <row r="183" spans="1:24">
      <c r="A183" s="88" t="s">
        <v>171</v>
      </c>
      <c r="B183" s="25" t="str">
        <f t="shared" si="7"/>
        <v>ACT18_363_117.gcd</v>
      </c>
      <c r="C183" s="25" t="str">
        <f t="shared" si="8"/>
        <v>ACT18_363</v>
      </c>
      <c r="D183" s="42">
        <v>5356677229</v>
      </c>
      <c r="E183" s="42">
        <v>9851981</v>
      </c>
      <c r="F183" s="42">
        <v>250301</v>
      </c>
      <c r="G183" s="93">
        <f t="shared" si="9"/>
        <v>611069.77609388751</v>
      </c>
      <c r="H183" s="92">
        <f t="shared" si="10"/>
        <v>1078.7696665339056</v>
      </c>
      <c r="I183" s="48">
        <f t="shared" si="11"/>
        <v>1.638035045004083</v>
      </c>
      <c r="N183" s="88"/>
      <c r="O183" s="88"/>
      <c r="P183" s="88"/>
      <c r="Q183" s="42"/>
      <c r="R183" s="42"/>
      <c r="S183" s="88"/>
      <c r="T183" s="88"/>
      <c r="U183" s="88"/>
      <c r="V183" s="42"/>
      <c r="W183" s="88"/>
      <c r="X183" s="88"/>
    </row>
    <row r="184" spans="1:24">
      <c r="A184" s="88" t="s">
        <v>172</v>
      </c>
      <c r="B184" s="25" t="str">
        <f t="shared" si="7"/>
        <v>ACT18_362_118.gcd</v>
      </c>
      <c r="C184" s="25" t="str">
        <f t="shared" si="8"/>
        <v>ACT18_362</v>
      </c>
      <c r="D184" s="42">
        <v>5541025960</v>
      </c>
      <c r="E184" s="42">
        <v>11913548</v>
      </c>
      <c r="F184" s="42">
        <v>253583</v>
      </c>
      <c r="G184" s="93">
        <f t="shared" si="9"/>
        <v>632160.6325168449</v>
      </c>
      <c r="H184" s="92">
        <f t="shared" si="10"/>
        <v>1192.9654389637763</v>
      </c>
      <c r="I184" s="48">
        <f t="shared" si="11"/>
        <v>1.6606444398365559</v>
      </c>
      <c r="N184" s="88"/>
      <c r="O184" s="88"/>
      <c r="P184" s="88"/>
      <c r="Q184" s="42"/>
      <c r="R184" s="42"/>
      <c r="S184" s="88"/>
      <c r="T184" s="88"/>
      <c r="U184" s="88"/>
      <c r="V184" s="42"/>
      <c r="W184" s="88"/>
      <c r="X184" s="88"/>
    </row>
    <row r="185" spans="1:24">
      <c r="A185" s="88" t="s">
        <v>173</v>
      </c>
      <c r="B185" s="25" t="str">
        <f t="shared" si="7"/>
        <v>ACT18_361_119.gcd</v>
      </c>
      <c r="C185" s="25" t="str">
        <f t="shared" si="8"/>
        <v>ACT18_361</v>
      </c>
      <c r="D185" s="42">
        <v>5327399721</v>
      </c>
      <c r="E185" s="42">
        <v>10667358</v>
      </c>
      <c r="F185" s="42">
        <v>307611</v>
      </c>
      <c r="G185" s="93">
        <f t="shared" si="9"/>
        <v>607720.21293551684</v>
      </c>
      <c r="H185" s="92">
        <f t="shared" si="10"/>
        <v>1168.8586846359854</v>
      </c>
      <c r="I185" s="48">
        <f t="shared" si="11"/>
        <v>2.032838341118957</v>
      </c>
      <c r="N185" s="88"/>
      <c r="O185" s="88"/>
      <c r="P185" s="88"/>
      <c r="Q185" s="42"/>
      <c r="R185" s="42"/>
      <c r="S185" s="88"/>
      <c r="T185" s="88"/>
      <c r="U185" s="88"/>
      <c r="V185" s="42"/>
      <c r="W185" s="88"/>
      <c r="X185" s="88"/>
    </row>
    <row r="186" spans="1:24">
      <c r="A186" s="88" t="s">
        <v>174</v>
      </c>
      <c r="B186" s="25" t="str">
        <f t="shared" si="7"/>
        <v>ACT18_360_120.gcd</v>
      </c>
      <c r="C186" s="25" t="str">
        <f t="shared" si="8"/>
        <v>ACT18_360</v>
      </c>
      <c r="D186" s="42">
        <v>5245447233</v>
      </c>
      <c r="E186" s="42">
        <v>11956912</v>
      </c>
      <c r="F186" s="42">
        <v>299300</v>
      </c>
      <c r="G186" s="93">
        <f t="shared" si="9"/>
        <v>598344.24300864956</v>
      </c>
      <c r="H186" s="92">
        <f t="shared" si="10"/>
        <v>1197.7362703559518</v>
      </c>
      <c r="I186" s="48">
        <f t="shared" si="11"/>
        <v>1.9755846298292916</v>
      </c>
      <c r="N186" s="88"/>
      <c r="O186" s="88"/>
      <c r="P186" s="88"/>
      <c r="Q186" s="42"/>
      <c r="R186" s="42"/>
      <c r="S186" s="88"/>
      <c r="T186" s="88"/>
      <c r="U186" s="88"/>
      <c r="V186" s="42"/>
      <c r="W186" s="88"/>
      <c r="X186" s="88"/>
    </row>
    <row r="187" spans="1:24">
      <c r="A187" s="88" t="s">
        <v>175</v>
      </c>
      <c r="B187" s="25" t="str">
        <f t="shared" si="7"/>
        <v>LOW1 chk std 3_1_121.gcd</v>
      </c>
      <c r="C187" s="25" t="str">
        <f t="shared" si="8"/>
        <v>LOW1 chk std 3_1</v>
      </c>
      <c r="D187" s="42">
        <v>508663</v>
      </c>
      <c r="E187" s="42">
        <v>17676776</v>
      </c>
      <c r="F187" s="42">
        <v>297323</v>
      </c>
      <c r="G187" s="93">
        <f t="shared" si="9"/>
        <v>63.177906074668527</v>
      </c>
      <c r="H187" s="92">
        <f t="shared" si="10"/>
        <v>1827.025697765182</v>
      </c>
      <c r="I187" s="48">
        <f t="shared" si="11"/>
        <v>1.9619652594503159</v>
      </c>
      <c r="J187" s="87">
        <f>((G187-$B$26)/$B$26)*100</f>
        <v>108.50794084049021</v>
      </c>
      <c r="K187" s="85">
        <f>((H187-$L$26)/$L$26)*100</f>
        <v>-9.1031991161600967</v>
      </c>
      <c r="L187" s="85">
        <f>((I187-$T$26)/$T$26)*100</f>
        <v>-2.3897880870489518</v>
      </c>
      <c r="N187" s="88"/>
      <c r="O187" s="88"/>
      <c r="P187" s="88"/>
      <c r="Q187" s="42"/>
      <c r="R187" s="42"/>
      <c r="S187" s="88"/>
      <c r="T187" s="88"/>
      <c r="U187" s="88"/>
      <c r="V187" s="42"/>
      <c r="W187" s="88"/>
      <c r="X187" s="88"/>
    </row>
    <row r="188" spans="1:24">
      <c r="A188" s="88" t="s">
        <v>176</v>
      </c>
      <c r="B188" s="25" t="str">
        <f t="shared" si="7"/>
        <v>9010 1 chk std 3_1_122.gcd</v>
      </c>
      <c r="C188" s="25" t="str">
        <f t="shared" si="8"/>
        <v>9010 1 chk std 3_1</v>
      </c>
      <c r="D188" s="42">
        <v>7850102508</v>
      </c>
      <c r="E188" s="42">
        <v>876745385</v>
      </c>
      <c r="F188" s="42">
        <v>13974</v>
      </c>
      <c r="G188" s="93">
        <f t="shared" si="9"/>
        <v>896336.0444077258</v>
      </c>
      <c r="H188" s="92">
        <f t="shared" si="10"/>
        <v>98812.61780990212</v>
      </c>
      <c r="I188" s="48">
        <f t="shared" si="11"/>
        <v>1.00001721906159E-2</v>
      </c>
      <c r="J188" s="86">
        <f>((G188-$J$26)/$J$26)*100</f>
        <v>-0.40710617691935558</v>
      </c>
      <c r="K188" s="85">
        <f>((H188-$R$26)/$R$26)*100</f>
        <v>-1.1873821900978803</v>
      </c>
      <c r="L188" s="85"/>
      <c r="N188" s="88"/>
      <c r="O188" s="88"/>
      <c r="P188" s="88"/>
      <c r="Q188" s="42"/>
      <c r="R188" s="42"/>
      <c r="S188" s="88"/>
      <c r="T188" s="88"/>
      <c r="U188" s="88"/>
      <c r="V188" s="42"/>
      <c r="W188" s="88"/>
      <c r="X188" s="88"/>
    </row>
    <row r="189" spans="1:24">
      <c r="A189" s="88" t="s">
        <v>177</v>
      </c>
      <c r="B189" s="25" t="str">
        <f t="shared" si="7"/>
        <v>ACT18_359_123.gcd</v>
      </c>
      <c r="C189" s="25" t="str">
        <f t="shared" si="8"/>
        <v>ACT18_359</v>
      </c>
      <c r="D189" s="42">
        <v>5253383543</v>
      </c>
      <c r="E189" s="42">
        <v>9532891</v>
      </c>
      <c r="F189" s="42">
        <v>305206</v>
      </c>
      <c r="G189" s="93">
        <f t="shared" si="9"/>
        <v>599252.21549009881</v>
      </c>
      <c r="H189" s="92">
        <f t="shared" si="10"/>
        <v>1043.5141898817649</v>
      </c>
      <c r="I189" s="48">
        <f t="shared" si="11"/>
        <v>2.0162705182755394</v>
      </c>
      <c r="N189" s="88"/>
      <c r="O189" s="88"/>
      <c r="P189" s="88"/>
      <c r="Q189" s="42"/>
      <c r="R189" s="42"/>
      <c r="S189" s="88"/>
      <c r="T189" s="88"/>
      <c r="U189" s="88"/>
      <c r="V189" s="42"/>
      <c r="W189" s="88"/>
      <c r="X189" s="88"/>
    </row>
    <row r="190" spans="1:24">
      <c r="A190" s="88" t="s">
        <v>178</v>
      </c>
      <c r="B190" s="25" t="str">
        <f t="shared" si="7"/>
        <v>ACT18_358_124.gcd</v>
      </c>
      <c r="C190" s="25" t="str">
        <f t="shared" si="8"/>
        <v>ACT18_358</v>
      </c>
      <c r="D190" s="42">
        <v>6456437881</v>
      </c>
      <c r="E190" s="42">
        <v>12370020</v>
      </c>
      <c r="F190" s="42">
        <v>259024</v>
      </c>
      <c r="G190" s="93">
        <f t="shared" si="9"/>
        <v>736890.51749595371</v>
      </c>
      <c r="H190" s="92">
        <f t="shared" si="10"/>
        <v>1243.185689569096</v>
      </c>
      <c r="I190" s="48">
        <f t="shared" si="11"/>
        <v>1.698126986236155</v>
      </c>
      <c r="N190" s="88"/>
      <c r="O190" s="88"/>
      <c r="P190" s="88"/>
      <c r="Q190" s="42"/>
      <c r="R190" s="42"/>
      <c r="S190" s="88"/>
      <c r="T190" s="88"/>
      <c r="U190" s="88"/>
      <c r="V190" s="42"/>
      <c r="W190" s="88"/>
      <c r="X190" s="88"/>
    </row>
    <row r="191" spans="1:24">
      <c r="A191" s="88" t="s">
        <v>179</v>
      </c>
      <c r="B191" s="25" t="str">
        <f t="shared" si="7"/>
        <v>ACT18_357_125.gcd</v>
      </c>
      <c r="C191" s="25" t="str">
        <f t="shared" si="8"/>
        <v>ACT18_357</v>
      </c>
      <c r="D191" s="42">
        <v>6394548050</v>
      </c>
      <c r="E191" s="42">
        <v>10494488</v>
      </c>
      <c r="F191" s="42">
        <v>256769</v>
      </c>
      <c r="G191" s="93">
        <f t="shared" si="9"/>
        <v>729809.86371232604</v>
      </c>
      <c r="H191" s="92">
        <f t="shared" si="10"/>
        <v>1149.7586995256543</v>
      </c>
      <c r="I191" s="48">
        <f t="shared" si="11"/>
        <v>1.6825924995368173</v>
      </c>
      <c r="N191" s="88"/>
      <c r="O191" s="88"/>
      <c r="P191" s="88"/>
      <c r="Q191" s="42"/>
      <c r="R191" s="42"/>
      <c r="S191" s="88"/>
      <c r="T191" s="88"/>
      <c r="U191" s="88"/>
      <c r="V191" s="42"/>
      <c r="W191" s="88"/>
      <c r="X191" s="88"/>
    </row>
    <row r="192" spans="1:24">
      <c r="A192" s="88" t="s">
        <v>180</v>
      </c>
      <c r="B192" s="25" t="str">
        <f t="shared" si="7"/>
        <v>ACT18_356_126.gcd</v>
      </c>
      <c r="C192" s="25" t="str">
        <f t="shared" si="8"/>
        <v>ACT18_356</v>
      </c>
      <c r="D192" s="42">
        <v>6498612102</v>
      </c>
      <c r="E192" s="42">
        <v>13391950</v>
      </c>
      <c r="F192" s="42">
        <v>259244</v>
      </c>
      <c r="G192" s="93">
        <f t="shared" si="9"/>
        <v>741715.55987642484</v>
      </c>
      <c r="H192" s="92">
        <f t="shared" si="10"/>
        <v>1355.6166397721629</v>
      </c>
      <c r="I192" s="48">
        <f t="shared" si="11"/>
        <v>1.6996425459141391</v>
      </c>
      <c r="N192" s="88"/>
      <c r="O192" s="88"/>
      <c r="P192" s="88"/>
      <c r="Q192" s="42"/>
      <c r="R192" s="42"/>
      <c r="S192" s="88"/>
      <c r="T192" s="88"/>
      <c r="U192" s="88"/>
      <c r="V192" s="42"/>
      <c r="W192" s="88"/>
      <c r="X192" s="88"/>
    </row>
    <row r="193" spans="1:24">
      <c r="A193" s="88" t="s">
        <v>181</v>
      </c>
      <c r="B193" s="25" t="str">
        <f t="shared" si="7"/>
        <v>ACT18_355_127.gcd</v>
      </c>
      <c r="C193" s="25" t="str">
        <f t="shared" si="8"/>
        <v>ACT18_355</v>
      </c>
      <c r="D193" s="42">
        <v>5985446065</v>
      </c>
      <c r="E193" s="42">
        <v>31552570</v>
      </c>
      <c r="F193" s="42">
        <v>388473</v>
      </c>
      <c r="G193" s="93">
        <f t="shared" si="9"/>
        <v>683005.57500809908</v>
      </c>
      <c r="H193" s="92">
        <f t="shared" si="10"/>
        <v>3353.6162707418184</v>
      </c>
      <c r="I193" s="48">
        <f t="shared" si="11"/>
        <v>2.5898891896696625</v>
      </c>
      <c r="N193" s="88"/>
      <c r="O193" s="88"/>
      <c r="P193" s="88"/>
      <c r="Q193" s="42"/>
      <c r="R193" s="42"/>
      <c r="S193" s="88"/>
      <c r="T193" s="88"/>
      <c r="U193" s="88"/>
      <c r="V193" s="42"/>
      <c r="W193" s="88"/>
      <c r="X193" s="88"/>
    </row>
    <row r="194" spans="1:24">
      <c r="A194" s="88" t="s">
        <v>182</v>
      </c>
      <c r="B194" s="25" t="str">
        <f t="shared" si="7"/>
        <v>ACT18_354_128.gcd</v>
      </c>
      <c r="C194" s="25" t="str">
        <f t="shared" si="8"/>
        <v>ACT18_354</v>
      </c>
      <c r="D194" s="42">
        <v>6041255898</v>
      </c>
      <c r="E194" s="42">
        <v>27135688</v>
      </c>
      <c r="F194" s="42">
        <v>393347</v>
      </c>
      <c r="G194" s="93">
        <f t="shared" si="9"/>
        <v>689390.63211376593</v>
      </c>
      <c r="H194" s="92">
        <f t="shared" si="10"/>
        <v>2867.6786427293105</v>
      </c>
      <c r="I194" s="48">
        <f t="shared" si="11"/>
        <v>2.623465725444639</v>
      </c>
      <c r="N194" s="88"/>
      <c r="O194" s="88"/>
      <c r="P194" s="88"/>
      <c r="Q194" s="42"/>
      <c r="R194" s="42"/>
      <c r="S194" s="88"/>
      <c r="T194" s="88"/>
      <c r="U194" s="88"/>
      <c r="V194" s="42"/>
      <c r="W194" s="88"/>
      <c r="X194" s="88"/>
    </row>
    <row r="195" spans="1:24">
      <c r="A195" s="88" t="s">
        <v>183</v>
      </c>
      <c r="B195" s="25" t="str">
        <f t="shared" si="7"/>
        <v>ACT18_353_129.gcd</v>
      </c>
      <c r="C195" s="25" t="str">
        <f t="shared" si="8"/>
        <v>ACT18_353</v>
      </c>
      <c r="D195" s="42">
        <v>850182</v>
      </c>
      <c r="E195" s="42">
        <v>3647754</v>
      </c>
      <c r="F195" s="42">
        <v>59616</v>
      </c>
      <c r="G195" s="93">
        <f t="shared" si="9"/>
        <v>105.35300221341895</v>
      </c>
      <c r="H195" s="92">
        <f t="shared" si="10"/>
        <v>393.27974161278081</v>
      </c>
      <c r="I195" s="48">
        <f t="shared" ref="I195:I207" si="12">((F195*$U$28)+$U$30)</f>
        <v>0.32442369411131167</v>
      </c>
      <c r="N195" s="88"/>
      <c r="O195" s="88"/>
      <c r="P195" s="88"/>
      <c r="Q195" s="42"/>
      <c r="R195" s="42"/>
      <c r="S195" s="88"/>
      <c r="T195" s="88"/>
      <c r="U195" s="88"/>
      <c r="V195" s="42"/>
      <c r="W195" s="42"/>
      <c r="X195" s="88"/>
    </row>
    <row r="196" spans="1:24">
      <c r="A196" s="88" t="s">
        <v>184</v>
      </c>
      <c r="B196" s="25" t="str">
        <f t="shared" ref="B196:C220" si="13">RIGHT(A196, LEN(A196) - 39)</f>
        <v>ACT18_352_130.gcd</v>
      </c>
      <c r="C196" s="25" t="str">
        <f t="shared" ref="C196:C207" si="14">LEFT(B196, LEN(B196) -8)</f>
        <v>ACT18_352</v>
      </c>
      <c r="D196" s="42">
        <v>5612569161</v>
      </c>
      <c r="E196" s="42">
        <v>6063585</v>
      </c>
      <c r="F196" s="42">
        <v>236282</v>
      </c>
      <c r="G196" s="93">
        <f t="shared" ref="G196:G207" si="15">IF(D196&gt;$B$48, (D196*$K$28)+$K$30, IF(AND(D196&gt;$B$52,D196&lt;$B$48), (D196*$I$28)+$I$30,IF(AND(D196&lt;$B$43,D196&gt;$B$47), (D196*$G$28)+$G$30, IF(AND(D196&lt;$B$38,D196&gt;$B$42),(D196*$E$28)+$E$30,(D196*$C$28)+$C$30))))</f>
        <v>640345.70312809746</v>
      </c>
      <c r="H196" s="92">
        <f t="shared" ref="H196:H207" si="16">IF(E196&gt;$C$48,(E196*$S$28)+$S$30, IF(AND(E196&lt;$C$48,E196&gt;$C$52),(E196*$Q$28)+$Q$30,IF(AND(E196&lt;$C$52,E196&gt;$C$42),(E196*$O$28)+$O$30, (E196*$M$28)+$M$30)))</f>
        <v>660.19902274355275</v>
      </c>
      <c r="I196" s="48">
        <f t="shared" si="12"/>
        <v>1.541459448978356</v>
      </c>
      <c r="N196" s="88"/>
      <c r="O196" s="88"/>
      <c r="P196" s="88"/>
      <c r="Q196" s="42"/>
      <c r="R196" s="42"/>
      <c r="S196" s="88"/>
      <c r="T196" s="88"/>
      <c r="U196" s="88"/>
      <c r="V196" s="42"/>
      <c r="W196" s="88"/>
      <c r="X196" s="88"/>
    </row>
    <row r="197" spans="1:24">
      <c r="A197" s="88" t="s">
        <v>185</v>
      </c>
      <c r="B197" s="25" t="str">
        <f t="shared" si="13"/>
        <v>ACT18_351_131.gcd</v>
      </c>
      <c r="C197" s="25" t="str">
        <f t="shared" si="14"/>
        <v>ACT18_351</v>
      </c>
      <c r="D197" s="42">
        <v>5436233754</v>
      </c>
      <c r="E197" s="42">
        <v>7917381</v>
      </c>
      <c r="F197" s="42">
        <v>226438</v>
      </c>
      <c r="G197" s="93">
        <f t="shared" si="15"/>
        <v>620171.63015701331</v>
      </c>
      <c r="H197" s="92">
        <f t="shared" si="16"/>
        <v>865.02042609631235</v>
      </c>
      <c r="I197" s="48">
        <f t="shared" si="12"/>
        <v>1.473645042296192</v>
      </c>
      <c r="N197" s="88"/>
      <c r="O197" s="88"/>
      <c r="P197" s="88"/>
      <c r="Q197" s="42"/>
      <c r="R197" s="42"/>
      <c r="S197" s="88"/>
      <c r="T197" s="88"/>
      <c r="U197" s="88"/>
      <c r="V197" s="42"/>
      <c r="W197" s="88"/>
      <c r="X197" s="88"/>
    </row>
    <row r="198" spans="1:24">
      <c r="A198" s="88" t="s">
        <v>186</v>
      </c>
      <c r="B198" s="25" t="str">
        <f t="shared" si="13"/>
        <v>ACT18_446_132.gcd</v>
      </c>
      <c r="C198" s="25" t="str">
        <f t="shared" si="14"/>
        <v>ACT18_446</v>
      </c>
      <c r="D198" s="42">
        <v>84320553</v>
      </c>
      <c r="E198" s="42">
        <v>111020801</v>
      </c>
      <c r="F198" s="42">
        <v>79583</v>
      </c>
      <c r="G198" s="93">
        <f t="shared" si="15"/>
        <v>8829.7848843680404</v>
      </c>
      <c r="H198" s="92">
        <f t="shared" si="16"/>
        <v>12096.571974446391</v>
      </c>
      <c r="I198" s="48">
        <f t="shared" si="12"/>
        <v>0.46197451270362866</v>
      </c>
      <c r="N198" s="88"/>
      <c r="O198" s="88"/>
      <c r="P198" s="88"/>
      <c r="Q198" s="42"/>
      <c r="R198" s="42"/>
      <c r="S198" s="88"/>
      <c r="T198" s="88"/>
      <c r="U198" s="88"/>
      <c r="V198" s="42"/>
      <c r="W198" s="88"/>
      <c r="X198" s="88"/>
    </row>
    <row r="199" spans="1:24">
      <c r="A199" s="88" t="s">
        <v>187</v>
      </c>
      <c r="B199" s="25" t="str">
        <f t="shared" si="13"/>
        <v>LOW1 chk std 3_2_133.gcd</v>
      </c>
      <c r="C199" s="25" t="str">
        <f t="shared" si="14"/>
        <v>LOW1 chk std 3_2</v>
      </c>
      <c r="D199" s="42">
        <v>338202</v>
      </c>
      <c r="E199" s="42">
        <v>17664468</v>
      </c>
      <c r="F199" s="42">
        <v>299181</v>
      </c>
      <c r="G199" s="93">
        <f t="shared" si="15"/>
        <v>42.127220569886845</v>
      </c>
      <c r="H199" s="92">
        <f t="shared" si="16"/>
        <v>1825.6715931444162</v>
      </c>
      <c r="I199" s="48">
        <f t="shared" si="12"/>
        <v>1.9747648498216546</v>
      </c>
      <c r="J199" s="87">
        <f>((G199-$B$26)/$B$26)*100</f>
        <v>39.033731253751959</v>
      </c>
      <c r="K199" s="85">
        <f>((H199-$L$26)/$L$26)*100</f>
        <v>-9.1705675052529259</v>
      </c>
      <c r="L199" s="85">
        <f>((I199-$T$26)/$T$26)*100</f>
        <v>-1.7529925461863296</v>
      </c>
      <c r="N199" s="88"/>
      <c r="O199" s="88"/>
      <c r="P199" s="88"/>
      <c r="Q199" s="42"/>
      <c r="R199" s="42"/>
      <c r="S199" s="88"/>
      <c r="T199" s="88"/>
      <c r="U199" s="88"/>
      <c r="V199" s="42"/>
      <c r="W199" s="88"/>
      <c r="X199" s="88"/>
    </row>
    <row r="200" spans="1:24">
      <c r="A200" s="88" t="s">
        <v>188</v>
      </c>
      <c r="B200" s="25" t="str">
        <f t="shared" si="13"/>
        <v>9010 1 chk std 3_2_134.gcd</v>
      </c>
      <c r="C200" s="25" t="str">
        <f t="shared" si="14"/>
        <v>9010 1 chk std 3_2</v>
      </c>
      <c r="D200" s="42">
        <v>7828048564</v>
      </c>
      <c r="E200" s="42">
        <v>874819132</v>
      </c>
      <c r="F200" s="42">
        <v>14484</v>
      </c>
      <c r="G200" s="93">
        <f t="shared" si="15"/>
        <v>893812.91032407456</v>
      </c>
      <c r="H200" s="92">
        <f t="shared" si="16"/>
        <v>98594.406584458076</v>
      </c>
      <c r="I200" s="48">
        <f t="shared" si="12"/>
        <v>1.3513515080488273E-2</v>
      </c>
      <c r="J200" s="86">
        <f>((G200-$J$26)/$J$26)*100</f>
        <v>-0.6874544084361599</v>
      </c>
      <c r="K200" s="85">
        <f>((H200-$R$26)/$R$26)*100</f>
        <v>-1.4055934155419236</v>
      </c>
      <c r="L200" s="85"/>
      <c r="N200" s="88"/>
      <c r="O200" s="88"/>
      <c r="P200" s="88"/>
      <c r="Q200" s="42"/>
      <c r="R200" s="42"/>
      <c r="S200" s="88"/>
      <c r="T200" s="88"/>
      <c r="U200" s="88"/>
      <c r="V200" s="42"/>
      <c r="W200" s="88"/>
      <c r="X200" s="88"/>
    </row>
    <row r="201" spans="1:24">
      <c r="A201" s="88" t="s">
        <v>189</v>
      </c>
      <c r="B201" s="25" t="str">
        <f t="shared" si="13"/>
        <v>ACT18_350_135.gcd</v>
      </c>
      <c r="C201" s="25" t="str">
        <f t="shared" si="14"/>
        <v>ACT18_350</v>
      </c>
      <c r="D201" s="42">
        <v>5673520294</v>
      </c>
      <c r="E201" s="42">
        <v>6705940</v>
      </c>
      <c r="F201" s="42">
        <v>238261</v>
      </c>
      <c r="G201" s="93">
        <f t="shared" si="15"/>
        <v>647318.96292731771</v>
      </c>
      <c r="H201" s="92">
        <f t="shared" si="16"/>
        <v>731.17126162564227</v>
      </c>
      <c r="I201" s="48">
        <f t="shared" si="12"/>
        <v>1.5550925971725862</v>
      </c>
      <c r="N201" s="88"/>
      <c r="O201" s="88"/>
      <c r="P201" s="88"/>
      <c r="Q201" s="42"/>
      <c r="R201" s="42"/>
      <c r="S201" s="88"/>
      <c r="T201" s="88"/>
      <c r="U201" s="88"/>
      <c r="V201" s="42"/>
      <c r="W201" s="88"/>
      <c r="X201" s="88"/>
    </row>
    <row r="202" spans="1:24">
      <c r="A202" s="88" t="s">
        <v>190</v>
      </c>
      <c r="B202" s="25" t="str">
        <f t="shared" si="13"/>
        <v>ACT18_349_136.gcd</v>
      </c>
      <c r="C202" s="25" t="str">
        <f t="shared" si="14"/>
        <v>ACT18_349</v>
      </c>
      <c r="D202" s="42">
        <v>5463346652</v>
      </c>
      <c r="E202" s="42">
        <v>11995820</v>
      </c>
      <c r="F202" s="42">
        <v>206151</v>
      </c>
      <c r="G202" s="93">
        <f t="shared" si="15"/>
        <v>623273.54594361165</v>
      </c>
      <c r="H202" s="92">
        <f t="shared" si="16"/>
        <v>1202.0168604262119</v>
      </c>
      <c r="I202" s="48">
        <f t="shared" si="12"/>
        <v>1.3338897732631707</v>
      </c>
      <c r="N202" s="88"/>
      <c r="O202" s="88"/>
      <c r="P202" s="88"/>
      <c r="Q202" s="42"/>
      <c r="R202" s="42"/>
      <c r="S202" s="88"/>
      <c r="T202" s="88"/>
      <c r="U202" s="88"/>
      <c r="V202" s="42"/>
      <c r="W202" s="88"/>
      <c r="X202" s="88"/>
    </row>
    <row r="203" spans="1:24">
      <c r="A203" s="88" t="s">
        <v>191</v>
      </c>
      <c r="B203" s="25" t="str">
        <f t="shared" si="13"/>
        <v>ACT18_348_137.gcd</v>
      </c>
      <c r="C203" s="25" t="str">
        <f t="shared" si="14"/>
        <v>ACT18_348</v>
      </c>
      <c r="D203" s="42">
        <v>5509534496</v>
      </c>
      <c r="E203" s="42">
        <v>13452684</v>
      </c>
      <c r="F203" s="42">
        <v>201649</v>
      </c>
      <c r="G203" s="93">
        <f t="shared" si="15"/>
        <v>628557.77643983334</v>
      </c>
      <c r="H203" s="92">
        <f t="shared" si="16"/>
        <v>1362.2984881665079</v>
      </c>
      <c r="I203" s="48">
        <f t="shared" si="12"/>
        <v>1.302875911125513</v>
      </c>
      <c r="N203" s="88"/>
      <c r="O203" s="88"/>
      <c r="P203" s="88"/>
      <c r="Q203" s="42"/>
      <c r="R203" s="42"/>
      <c r="S203" s="88"/>
      <c r="T203" s="88"/>
      <c r="U203" s="88"/>
      <c r="V203" s="42"/>
      <c r="W203" s="88"/>
      <c r="X203" s="88"/>
    </row>
    <row r="204" spans="1:24">
      <c r="A204" s="88" t="s">
        <v>192</v>
      </c>
      <c r="B204" s="25" t="str">
        <f t="shared" si="13"/>
        <v>ACT18_347_138.gcd</v>
      </c>
      <c r="C204" s="25" t="str">
        <f t="shared" si="14"/>
        <v>ACT18_347</v>
      </c>
      <c r="D204" s="42">
        <v>5524269777</v>
      </c>
      <c r="E204" s="42">
        <v>10974322</v>
      </c>
      <c r="F204" s="42">
        <v>202329</v>
      </c>
      <c r="G204" s="93">
        <f t="shared" si="15"/>
        <v>630243.60142076539</v>
      </c>
      <c r="H204" s="92">
        <f t="shared" si="16"/>
        <v>1202.7743890925581</v>
      </c>
      <c r="I204" s="48">
        <f t="shared" si="12"/>
        <v>1.3075603683120096</v>
      </c>
      <c r="N204" s="88"/>
      <c r="O204" s="88"/>
      <c r="P204" s="88"/>
      <c r="Q204" s="42"/>
      <c r="R204" s="42"/>
      <c r="S204" s="88"/>
      <c r="T204" s="88"/>
      <c r="U204" s="88"/>
      <c r="V204" s="42"/>
      <c r="W204" s="88"/>
      <c r="X204" s="88"/>
    </row>
    <row r="205" spans="1:24">
      <c r="A205" s="88" t="s">
        <v>193</v>
      </c>
      <c r="B205" s="25" t="str">
        <f t="shared" si="13"/>
        <v>ACT18_346_139.gcd</v>
      </c>
      <c r="C205" s="25" t="str">
        <f t="shared" si="14"/>
        <v>ACT18_346</v>
      </c>
      <c r="D205" s="42">
        <v>5569077061</v>
      </c>
      <c r="E205" s="42">
        <v>6946678</v>
      </c>
      <c r="F205" s="42">
        <v>204045</v>
      </c>
      <c r="G205" s="93">
        <f t="shared" si="15"/>
        <v>635369.88565619464</v>
      </c>
      <c r="H205" s="92">
        <f t="shared" si="16"/>
        <v>757.76981669876602</v>
      </c>
      <c r="I205" s="48">
        <f t="shared" si="12"/>
        <v>1.319381733800286</v>
      </c>
      <c r="N205" s="88"/>
      <c r="O205" s="88"/>
      <c r="P205" s="88"/>
      <c r="Q205" s="42"/>
      <c r="R205" s="42"/>
      <c r="S205" s="88"/>
      <c r="T205" s="88"/>
      <c r="U205" s="88"/>
      <c r="V205" s="42"/>
      <c r="W205" s="88"/>
      <c r="X205" s="88"/>
    </row>
    <row r="206" spans="1:24">
      <c r="A206" s="88" t="s">
        <v>194</v>
      </c>
      <c r="B206" s="25" t="str">
        <f t="shared" si="13"/>
        <v>ACT18_345_140.gcd</v>
      </c>
      <c r="C206" s="25" t="str">
        <f t="shared" si="14"/>
        <v>ACT18_345</v>
      </c>
      <c r="D206" s="42">
        <v>5845319003</v>
      </c>
      <c r="E206" s="42">
        <v>12010505</v>
      </c>
      <c r="F206" s="42">
        <v>234784</v>
      </c>
      <c r="G206" s="93">
        <f t="shared" si="15"/>
        <v>666974.00413922849</v>
      </c>
      <c r="H206" s="92">
        <f t="shared" si="16"/>
        <v>1203.6324784271826</v>
      </c>
      <c r="I206" s="48">
        <f t="shared" si="12"/>
        <v>1.5311398653528092</v>
      </c>
      <c r="N206" s="88"/>
      <c r="O206" s="88"/>
      <c r="P206" s="88"/>
      <c r="Q206" s="42"/>
      <c r="R206" s="42"/>
      <c r="S206" s="88"/>
      <c r="T206" s="88"/>
      <c r="U206" s="88"/>
      <c r="V206" s="42"/>
      <c r="W206" s="88"/>
      <c r="X206" s="88"/>
    </row>
    <row r="207" spans="1:24">
      <c r="A207" s="88" t="s">
        <v>195</v>
      </c>
      <c r="B207" s="25" t="str">
        <f t="shared" si="13"/>
        <v>ACT18_344_141.gcd</v>
      </c>
      <c r="C207" s="25" t="str">
        <f t="shared" si="14"/>
        <v>ACT18_344</v>
      </c>
      <c r="D207" s="42">
        <v>5788338753</v>
      </c>
      <c r="E207" s="42">
        <v>10818945</v>
      </c>
      <c r="F207" s="42">
        <v>237981</v>
      </c>
      <c r="G207" s="93">
        <f t="shared" si="15"/>
        <v>660455.04268408171</v>
      </c>
      <c r="H207" s="92">
        <f t="shared" si="16"/>
        <v>1185.6071629313506</v>
      </c>
      <c r="I207" s="48">
        <f t="shared" si="12"/>
        <v>1.55316370303697</v>
      </c>
      <c r="N207" s="88"/>
      <c r="O207" s="88"/>
      <c r="P207" s="88"/>
      <c r="Q207" s="42"/>
      <c r="R207" s="42"/>
      <c r="S207" s="88"/>
      <c r="T207" s="88"/>
      <c r="U207" s="88"/>
      <c r="V207" s="42"/>
      <c r="W207" s="88"/>
      <c r="X207" s="88"/>
    </row>
    <row r="208" spans="1:24">
      <c r="A208" s="88" t="s">
        <v>196</v>
      </c>
      <c r="B208" s="25" t="str">
        <f t="shared" si="13"/>
        <v>ACT18_343_142.gcd</v>
      </c>
      <c r="C208" s="25" t="str">
        <f t="shared" ref="C208:C209" si="17">LEFT(B208, LEN(B208) -8)</f>
        <v>ACT18_343</v>
      </c>
      <c r="D208" s="42">
        <v>4473848584</v>
      </c>
      <c r="E208" s="42">
        <v>13807371</v>
      </c>
      <c r="F208" s="42">
        <v>219634</v>
      </c>
      <c r="G208" s="93">
        <f t="shared" ref="G208:G209" si="18">IF(D208&gt;$B$48, (D208*$K$28)+$K$30, IF(AND(D208&gt;$B$52,D208&lt;$B$48), (D208*$I$28)+$I$30,IF(AND(D208&lt;$B$43,D208&gt;$B$47), (D208*$G$28)+$G$30, IF(AND(D208&lt;$B$38,D208&gt;$B$42),(D208*$E$28)+$E$30,(D208*$C$28)+$C$30))))</f>
        <v>510067.65854869509</v>
      </c>
      <c r="H208" s="92">
        <f t="shared" ref="H208:H209" si="19">IF(E208&gt;$C$48,(E208*$S$28)+$S$30, IF(AND(E208&lt;$C$48,E208&gt;$C$52),(E208*$Q$28)+$Q$30,IF(AND(E208&lt;$C$52,E208&gt;$C$42),(E208*$O$28)+$O$30, (E208*$M$28)+$M$30)))</f>
        <v>1401.3205311975132</v>
      </c>
      <c r="I208" s="48">
        <f t="shared" ref="I208:I209" si="20">((F208*$U$28)+$U$30)</f>
        <v>1.4267729148007182</v>
      </c>
      <c r="N208" s="88"/>
      <c r="O208" s="88"/>
      <c r="P208" s="88"/>
      <c r="Q208" s="42"/>
      <c r="R208" s="42"/>
      <c r="S208" s="88"/>
      <c r="T208" s="88"/>
      <c r="U208" s="88"/>
      <c r="V208" s="42"/>
      <c r="W208" s="88"/>
      <c r="X208" s="88"/>
    </row>
    <row r="209" spans="1:24">
      <c r="A209" s="88" t="s">
        <v>197</v>
      </c>
      <c r="B209" s="25" t="str">
        <f t="shared" si="13"/>
        <v>ACT18_342_143.gcd</v>
      </c>
      <c r="C209" s="25" t="str">
        <f t="shared" si="17"/>
        <v>ACT18_342</v>
      </c>
      <c r="D209" s="42">
        <v>5890410439</v>
      </c>
      <c r="E209" s="42">
        <v>14605259</v>
      </c>
      <c r="F209" s="42">
        <v>238757</v>
      </c>
      <c r="G209" s="93">
        <f t="shared" si="18"/>
        <v>672132.79746219947</v>
      </c>
      <c r="H209" s="92">
        <f t="shared" si="19"/>
        <v>1489.1027726383404</v>
      </c>
      <c r="I209" s="48">
        <f t="shared" si="20"/>
        <v>1.5585094953556777</v>
      </c>
      <c r="N209" s="88"/>
      <c r="O209" s="88"/>
      <c r="P209" s="88"/>
      <c r="Q209" s="42"/>
      <c r="R209" s="42"/>
      <c r="S209" s="88"/>
      <c r="T209" s="88"/>
      <c r="U209" s="88"/>
      <c r="V209" s="42"/>
      <c r="W209" s="88"/>
      <c r="X209" s="88"/>
    </row>
    <row r="210" spans="1:24">
      <c r="A210" s="88" t="s">
        <v>198</v>
      </c>
      <c r="B210" s="25" t="str">
        <f t="shared" si="13"/>
        <v>ACT18_341_144.gcd</v>
      </c>
      <c r="C210" s="25" t="str">
        <f t="shared" ref="C210:C220" si="21">LEFT(B210, LEN(B210) -8)</f>
        <v>ACT18_341</v>
      </c>
      <c r="D210" s="42">
        <v>4484265795</v>
      </c>
      <c r="E210" s="42">
        <v>10105387</v>
      </c>
      <c r="F210" s="42">
        <v>218034</v>
      </c>
      <c r="G210" s="93">
        <f t="shared" ref="G210:G220" si="22">IF(D210&gt;$B$48, (D210*$K$28)+$K$30, IF(AND(D210&gt;$B$52,D210&lt;$B$48), (D210*$I$28)+$I$30,IF(AND(D210&lt;$B$43,D210&gt;$B$47), (D210*$G$28)+$G$30, IF(AND(D210&lt;$B$38,D210&gt;$B$42),(D210*$E$28)+$E$30,(D210*$C$28)+$C$30))))</f>
        <v>511259.46442843642</v>
      </c>
      <c r="H210" s="92">
        <f t="shared" ref="H210:H220" si="23">IF(E210&gt;$C$48,(E210*$S$28)+$S$30, IF(AND(E210&lt;$C$48,E210&gt;$C$52),(E210*$Q$28)+$Q$30,IF(AND(E210&lt;$C$52,E210&gt;$C$42),(E210*$O$28)+$O$30, (E210*$M$28)+$M$30)))</f>
        <v>1106.7678780620402</v>
      </c>
      <c r="I210" s="48">
        <f t="shared" ref="I210:I220" si="24">((F210*$U$28)+$U$30)</f>
        <v>1.415750662597197</v>
      </c>
      <c r="N210" s="88"/>
      <c r="O210" s="88"/>
      <c r="P210" s="88"/>
      <c r="Q210" s="42"/>
      <c r="R210" s="42"/>
      <c r="S210" s="88"/>
      <c r="T210" s="88"/>
      <c r="U210" s="88"/>
      <c r="V210" s="42"/>
      <c r="W210" s="88"/>
      <c r="X210" s="88"/>
    </row>
    <row r="211" spans="1:24">
      <c r="A211" s="88" t="s">
        <v>199</v>
      </c>
      <c r="B211" s="25" t="str">
        <f t="shared" si="13"/>
        <v>LOW1 chk std 3_3_145.gcd</v>
      </c>
      <c r="C211" s="25" t="str">
        <f t="shared" si="21"/>
        <v>LOW1 chk std 3_3</v>
      </c>
      <c r="D211" s="42">
        <v>533124</v>
      </c>
      <c r="E211" s="42">
        <v>17596567</v>
      </c>
      <c r="F211" s="42">
        <v>298761</v>
      </c>
      <c r="G211" s="93">
        <f t="shared" si="22"/>
        <v>66.198660488478509</v>
      </c>
      <c r="H211" s="92">
        <f t="shared" si="23"/>
        <v>1818.2012439524574</v>
      </c>
      <c r="I211" s="48">
        <f t="shared" si="24"/>
        <v>1.9718715086182306</v>
      </c>
      <c r="J211" s="87">
        <f>((G211-$B$26)/$B$26)*100</f>
        <v>118.47742735471456</v>
      </c>
      <c r="K211" s="85">
        <f>((H211-$L$26)/$L$26)*100</f>
        <v>-9.5422266690319706</v>
      </c>
      <c r="L211" s="85">
        <f>((I211-$T$26)/$T$26)*100</f>
        <v>-1.8969398697397621</v>
      </c>
      <c r="N211" s="88"/>
      <c r="O211" s="88"/>
      <c r="P211" s="88"/>
      <c r="Q211" s="42"/>
      <c r="R211" s="42"/>
      <c r="S211" s="88"/>
      <c r="T211" s="88"/>
      <c r="U211" s="88"/>
      <c r="V211" s="42"/>
      <c r="W211" s="88"/>
      <c r="X211" s="88"/>
    </row>
    <row r="212" spans="1:24">
      <c r="A212" s="88" t="s">
        <v>200</v>
      </c>
      <c r="B212" s="25" t="str">
        <f t="shared" si="13"/>
        <v>9010 1 chk std 3_3_146.gcd</v>
      </c>
      <c r="C212" s="25" t="str">
        <f t="shared" si="21"/>
        <v>9010 1 chk std 3_3</v>
      </c>
      <c r="D212" s="42">
        <v>7812411252</v>
      </c>
      <c r="E212" s="42">
        <v>873377323</v>
      </c>
      <c r="F212" s="42">
        <v>14036</v>
      </c>
      <c r="G212" s="93">
        <f t="shared" si="22"/>
        <v>892023.88633435697</v>
      </c>
      <c r="H212" s="92">
        <f t="shared" si="23"/>
        <v>98431.074504639779</v>
      </c>
      <c r="I212" s="48">
        <f t="shared" si="24"/>
        <v>1.0427284463502343E-2</v>
      </c>
      <c r="J212" s="86">
        <f>((G212-$J$26)/$J$26)*100</f>
        <v>-0.88623485173811456</v>
      </c>
      <c r="K212" s="85">
        <f>((H212-$R$26)/$R$26)*100</f>
        <v>-1.568925495360221</v>
      </c>
      <c r="L212" s="85"/>
      <c r="N212" s="88"/>
      <c r="O212" s="88"/>
      <c r="P212" s="88"/>
      <c r="Q212" s="42"/>
      <c r="R212" s="42"/>
      <c r="S212" s="88"/>
      <c r="T212" s="88"/>
      <c r="U212" s="88"/>
      <c r="V212" s="42"/>
      <c r="W212" s="88"/>
      <c r="X212" s="88"/>
    </row>
    <row r="213" spans="1:24">
      <c r="A213" s="88" t="s">
        <v>201</v>
      </c>
      <c r="B213" s="25" t="str">
        <f t="shared" si="13"/>
        <v>ACT18_340_147.gcd</v>
      </c>
      <c r="C213" s="25" t="str">
        <f t="shared" si="21"/>
        <v>ACT18_340</v>
      </c>
      <c r="D213" s="42">
        <v>4500388799</v>
      </c>
      <c r="E213" s="42">
        <v>11628956</v>
      </c>
      <c r="F213" s="42">
        <v>222251</v>
      </c>
      <c r="G213" s="93">
        <f t="shared" si="22"/>
        <v>513104.05517026671</v>
      </c>
      <c r="H213" s="92">
        <f t="shared" si="23"/>
        <v>1275.1033047674384</v>
      </c>
      <c r="I213" s="48">
        <f t="shared" si="24"/>
        <v>1.4448011860611025</v>
      </c>
      <c r="N213" s="88"/>
      <c r="O213" s="88"/>
      <c r="P213" s="88"/>
      <c r="Q213" s="42"/>
      <c r="R213" s="42"/>
      <c r="S213" s="88"/>
      <c r="T213" s="88"/>
      <c r="U213" s="88"/>
      <c r="V213" s="42"/>
      <c r="W213" s="88"/>
      <c r="X213" s="88"/>
    </row>
    <row r="214" spans="1:24">
      <c r="A214" s="88" t="s">
        <v>202</v>
      </c>
      <c r="B214" s="25" t="str">
        <f t="shared" si="13"/>
        <v>ACT18_339_148.gcd</v>
      </c>
      <c r="C214" s="25" t="str">
        <f t="shared" si="21"/>
        <v>ACT18_339</v>
      </c>
      <c r="D214" s="42">
        <v>6061680226</v>
      </c>
      <c r="E214" s="42">
        <v>35698940</v>
      </c>
      <c r="F214" s="42">
        <v>481632</v>
      </c>
      <c r="G214" s="93">
        <f t="shared" si="22"/>
        <v>691727.32609070139</v>
      </c>
      <c r="H214" s="92">
        <f t="shared" si="23"/>
        <v>3809.7926419154705</v>
      </c>
      <c r="I214" s="48">
        <f t="shared" si="24"/>
        <v>3.2316529353120549</v>
      </c>
      <c r="N214" s="88"/>
      <c r="O214" s="88"/>
      <c r="P214" s="88"/>
      <c r="Q214" s="42"/>
      <c r="R214" s="42"/>
      <c r="S214" s="88"/>
      <c r="T214" s="88"/>
      <c r="U214" s="88"/>
      <c r="V214" s="42"/>
      <c r="W214" s="88"/>
      <c r="X214" s="88"/>
    </row>
    <row r="215" spans="1:24">
      <c r="A215" s="88" t="s">
        <v>203</v>
      </c>
      <c r="B215" s="25" t="str">
        <f t="shared" si="13"/>
        <v>ACT18_338_149.gcd</v>
      </c>
      <c r="C215" s="25" t="str">
        <f t="shared" si="21"/>
        <v>ACT18_338</v>
      </c>
      <c r="D215" s="42">
        <v>6079900064</v>
      </c>
      <c r="E215" s="42">
        <v>37267608</v>
      </c>
      <c r="F215" s="42">
        <v>481221</v>
      </c>
      <c r="G215" s="93">
        <f t="shared" si="22"/>
        <v>693811.81012931163</v>
      </c>
      <c r="H215" s="92">
        <f t="shared" si="23"/>
        <v>3982.3747500766403</v>
      </c>
      <c r="I215" s="48">
        <f t="shared" si="24"/>
        <v>3.2288215942772753</v>
      </c>
      <c r="N215" s="88"/>
      <c r="O215" s="88"/>
      <c r="P215" s="88"/>
      <c r="Q215" s="42"/>
      <c r="R215" s="42"/>
      <c r="S215" s="88"/>
      <c r="T215" s="88"/>
      <c r="U215" s="88"/>
      <c r="V215" s="42"/>
      <c r="W215" s="88"/>
      <c r="X215" s="88"/>
    </row>
    <row r="216" spans="1:24">
      <c r="A216" s="88" t="s">
        <v>204</v>
      </c>
      <c r="B216" s="25" t="str">
        <f t="shared" si="13"/>
        <v>ACT18_337_150.gcd</v>
      </c>
      <c r="C216" s="25" t="str">
        <f t="shared" si="21"/>
        <v>ACT18_337</v>
      </c>
      <c r="D216" s="42">
        <v>6134132754</v>
      </c>
      <c r="E216" s="42">
        <v>39055922</v>
      </c>
      <c r="F216" s="42">
        <v>480599</v>
      </c>
      <c r="G216" s="93">
        <f t="shared" si="22"/>
        <v>700016.4304270274</v>
      </c>
      <c r="H216" s="92">
        <f t="shared" si="23"/>
        <v>4179.121926773134</v>
      </c>
      <c r="I216" s="48">
        <f t="shared" si="24"/>
        <v>3.2245366937331568</v>
      </c>
      <c r="N216" s="88"/>
      <c r="O216" s="88"/>
      <c r="P216" s="88"/>
      <c r="Q216" s="42"/>
      <c r="R216" s="42"/>
      <c r="S216" s="88"/>
      <c r="T216" s="88"/>
      <c r="U216" s="88"/>
      <c r="V216" s="42"/>
      <c r="W216" s="88"/>
      <c r="X216" s="88"/>
    </row>
    <row r="217" spans="1:24">
      <c r="A217" s="88" t="s">
        <v>205</v>
      </c>
      <c r="B217" s="25" t="str">
        <f t="shared" si="13"/>
        <v>ACT18_336_151.gcd</v>
      </c>
      <c r="C217" s="25" t="str">
        <f t="shared" si="21"/>
        <v>ACT18_336</v>
      </c>
      <c r="D217" s="42">
        <v>6378797305</v>
      </c>
      <c r="E217" s="42">
        <v>22524867</v>
      </c>
      <c r="F217" s="42">
        <v>231746</v>
      </c>
      <c r="G217" s="93">
        <f t="shared" si="22"/>
        <v>728007.86214959435</v>
      </c>
      <c r="H217" s="92">
        <f t="shared" si="23"/>
        <v>2360.4041853337403</v>
      </c>
      <c r="I217" s="48">
        <f t="shared" si="24"/>
        <v>1.5102113639813735</v>
      </c>
      <c r="N217" s="88"/>
      <c r="O217" s="88"/>
      <c r="P217" s="88"/>
      <c r="Q217" s="42"/>
      <c r="R217" s="42"/>
      <c r="S217" s="88"/>
      <c r="T217" s="88"/>
      <c r="U217" s="88"/>
      <c r="V217" s="42"/>
      <c r="W217" s="88"/>
      <c r="X217" s="88"/>
    </row>
    <row r="218" spans="1:24">
      <c r="A218" s="88" t="s">
        <v>206</v>
      </c>
      <c r="B218" s="25" t="str">
        <f t="shared" si="13"/>
        <v>ACT18_335_152.gcd</v>
      </c>
      <c r="C218" s="25" t="str">
        <f t="shared" si="21"/>
        <v>ACT18_335</v>
      </c>
      <c r="D218" s="42">
        <v>6439633533</v>
      </c>
      <c r="E218" s="42">
        <v>22210547</v>
      </c>
      <c r="F218" s="42">
        <v>234459</v>
      </c>
      <c r="G218" s="93">
        <f t="shared" si="22"/>
        <v>734967.9759681283</v>
      </c>
      <c r="H218" s="92">
        <f t="shared" si="23"/>
        <v>2325.8232489997176</v>
      </c>
      <c r="I218" s="48">
        <f t="shared" si="24"/>
        <v>1.5289009703739691</v>
      </c>
      <c r="N218" s="88"/>
      <c r="O218" s="88"/>
      <c r="P218" s="88"/>
      <c r="Q218" s="42"/>
      <c r="R218" s="42"/>
      <c r="S218" s="88"/>
      <c r="T218" s="88"/>
      <c r="U218" s="88"/>
      <c r="V218" s="42"/>
      <c r="W218" s="88"/>
      <c r="X218" s="88"/>
    </row>
    <row r="219" spans="1:24">
      <c r="A219" s="88" t="s">
        <v>207</v>
      </c>
      <c r="B219" s="25" t="str">
        <f t="shared" si="13"/>
        <v>ACT18_334_153.gcd</v>
      </c>
      <c r="C219" s="25" t="str">
        <f t="shared" si="21"/>
        <v>ACT18_334</v>
      </c>
      <c r="D219" s="42">
        <v>6386837693</v>
      </c>
      <c r="E219" s="42">
        <v>20074250</v>
      </c>
      <c r="F219" s="42">
        <v>230671</v>
      </c>
      <c r="G219" s="93">
        <f t="shared" si="22"/>
        <v>728927.74192296178</v>
      </c>
      <c r="H219" s="92">
        <f t="shared" si="23"/>
        <v>2090.7915916200914</v>
      </c>
      <c r="I219" s="48">
        <f t="shared" si="24"/>
        <v>1.5028057882821326</v>
      </c>
      <c r="N219" s="88"/>
      <c r="O219" s="88"/>
      <c r="P219" s="88"/>
      <c r="Q219" s="42"/>
      <c r="R219" s="42"/>
      <c r="S219" s="88"/>
      <c r="T219" s="88"/>
      <c r="U219" s="88"/>
      <c r="V219" s="42"/>
      <c r="W219" s="88"/>
      <c r="X219" s="88"/>
    </row>
    <row r="220" spans="1:24">
      <c r="A220" s="88" t="s">
        <v>208</v>
      </c>
      <c r="B220" s="25" t="str">
        <f t="shared" si="13"/>
        <v>ACT18_011_154.gcd</v>
      </c>
      <c r="C220" s="25" t="str">
        <f t="shared" si="21"/>
        <v>ACT18_011</v>
      </c>
      <c r="D220" s="42">
        <v>5635621311</v>
      </c>
      <c r="E220" s="42">
        <v>46001711</v>
      </c>
      <c r="F220" s="42">
        <v>9590</v>
      </c>
      <c r="G220" s="93">
        <f t="shared" si="22"/>
        <v>642983.03935088089</v>
      </c>
      <c r="H220" s="92">
        <f t="shared" si="23"/>
        <v>4943.285477290302</v>
      </c>
      <c r="I220" s="48">
        <f t="shared" si="24"/>
        <v>-2.0200798847032103E-2</v>
      </c>
      <c r="N220" s="88"/>
      <c r="O220" s="88"/>
      <c r="P220" s="88"/>
      <c r="Q220" s="42"/>
      <c r="R220" s="42"/>
      <c r="S220" s="88"/>
      <c r="T220" s="88"/>
      <c r="U220" s="88"/>
      <c r="V220" s="42"/>
      <c r="W220" s="88"/>
      <c r="X220" s="88"/>
    </row>
    <row r="221" spans="1:24">
      <c r="A221" s="88" t="s">
        <v>209</v>
      </c>
      <c r="B221" s="25" t="str">
        <f t="shared" ref="B221:B251" si="25">RIGHT(A221, LEN(A221) - 39)</f>
        <v>ACT18_010_155.gcd</v>
      </c>
      <c r="C221" s="25" t="str">
        <f t="shared" ref="C221:C251" si="26">LEFT(B221, LEN(B221) -8)</f>
        <v>ACT18_010</v>
      </c>
      <c r="D221" s="42">
        <v>5578303129</v>
      </c>
      <c r="E221" s="42">
        <v>47091373</v>
      </c>
      <c r="F221" s="42">
        <v>10066</v>
      </c>
      <c r="G221" s="93">
        <f t="shared" ref="G221:G251" si="27">IF(D221&gt;$B$48, (D221*$K$28)+$K$30, IF(AND(D221&gt;$B$52,D221&lt;$B$48), (D221*$I$28)+$I$30,IF(AND(D221&lt;$B$43,D221&gt;$B$47), (D221*$G$28)+$G$30, IF(AND(D221&lt;$B$38,D221&gt;$B$42),(D221*$E$28)+$E$30,(D221*$C$28)+$C$30))))</f>
        <v>636425.4159789742</v>
      </c>
      <c r="H221" s="92">
        <f t="shared" ref="H221:H251" si="28">IF(E221&gt;$C$48,(E221*$S$28)+$S$30, IF(AND(E221&lt;$C$48,E221&gt;$C$52),(E221*$Q$28)+$Q$30,IF(AND(E221&lt;$C$52,E221&gt;$C$42),(E221*$O$28)+$O$30, (E221*$M$28)+$M$30)))</f>
        <v>5063.1681836010812</v>
      </c>
      <c r="I221" s="48">
        <f t="shared" ref="I221:I251" si="29">((F221*$U$28)+$U$30)</f>
        <v>-1.6921678816484556E-2</v>
      </c>
      <c r="N221" s="88"/>
      <c r="O221" s="88"/>
      <c r="P221" s="88"/>
      <c r="Q221" s="42"/>
      <c r="R221" s="42"/>
      <c r="S221" s="88"/>
      <c r="T221" s="88"/>
      <c r="U221" s="88"/>
      <c r="V221" s="42"/>
      <c r="W221" s="88"/>
      <c r="X221" s="88"/>
    </row>
    <row r="222" spans="1:24">
      <c r="A222" s="88" t="s">
        <v>210</v>
      </c>
      <c r="B222" s="25" t="str">
        <f t="shared" si="25"/>
        <v>ACT18_004_156.gcd</v>
      </c>
      <c r="C222" s="25" t="str">
        <f t="shared" si="26"/>
        <v>ACT18_004</v>
      </c>
      <c r="D222" s="42">
        <v>4962453379</v>
      </c>
      <c r="E222" s="42">
        <v>57914676</v>
      </c>
      <c r="F222" s="88">
        <v>600</v>
      </c>
      <c r="G222" s="93">
        <f t="shared" si="27"/>
        <v>565967.65592330974</v>
      </c>
      <c r="H222" s="92">
        <f t="shared" si="28"/>
        <v>6253.9290386750135</v>
      </c>
      <c r="I222" s="48">
        <f t="shared" si="29"/>
        <v>-8.2132078415566676E-2</v>
      </c>
      <c r="N222" s="88"/>
      <c r="O222" s="88"/>
      <c r="P222" s="88"/>
      <c r="Q222" s="42"/>
      <c r="R222" s="42"/>
      <c r="S222" s="88"/>
      <c r="T222" s="88"/>
      <c r="U222" s="88"/>
      <c r="V222" s="88"/>
      <c r="W222" s="88"/>
      <c r="X222" s="88"/>
    </row>
    <row r="223" spans="1:24">
      <c r="A223" s="88" t="s">
        <v>211</v>
      </c>
      <c r="B223" s="25" t="str">
        <f t="shared" si="25"/>
        <v>LOW1 chk std3_4_157.gcd</v>
      </c>
      <c r="C223" s="25" t="str">
        <f t="shared" si="26"/>
        <v>LOW1 chk std3_4</v>
      </c>
      <c r="D223" s="42">
        <v>569363</v>
      </c>
      <c r="E223" s="42">
        <v>17582190</v>
      </c>
      <c r="F223" s="42">
        <v>297021</v>
      </c>
      <c r="G223" s="93">
        <f t="shared" si="27"/>
        <v>70.673911672079356</v>
      </c>
      <c r="H223" s="92">
        <f t="shared" si="28"/>
        <v>1816.6195115724809</v>
      </c>
      <c r="I223" s="48">
        <f t="shared" si="29"/>
        <v>1.959884809346901</v>
      </c>
      <c r="J223" s="87">
        <f>((G223-$B$26)/$B$26)*100</f>
        <v>133.247233241186</v>
      </c>
      <c r="K223" s="85">
        <f>((H223-$L$26)/$L$26)*100</f>
        <v>-9.6209198222646339</v>
      </c>
      <c r="L223" s="85">
        <f>((I223-$T$26)/$T$26)*100</f>
        <v>-2.4932930673183473</v>
      </c>
      <c r="N223" s="88"/>
      <c r="O223" s="88"/>
      <c r="P223" s="88"/>
      <c r="Q223" s="42"/>
      <c r="R223" s="42"/>
      <c r="S223" s="88"/>
      <c r="T223" s="88"/>
      <c r="U223" s="88"/>
      <c r="V223" s="42"/>
      <c r="W223" s="88"/>
      <c r="X223" s="88"/>
    </row>
    <row r="224" spans="1:24">
      <c r="A224" s="88" t="s">
        <v>212</v>
      </c>
      <c r="B224" s="25" t="str">
        <f t="shared" si="25"/>
        <v>9010 1 chk std 3_4_158.gcd</v>
      </c>
      <c r="C224" s="25" t="str">
        <f t="shared" si="26"/>
        <v>9010 1 chk std 3_4</v>
      </c>
      <c r="D224" s="42">
        <v>7791518699</v>
      </c>
      <c r="E224" s="42">
        <v>871015074</v>
      </c>
      <c r="F224" s="42">
        <v>14034</v>
      </c>
      <c r="G224" s="93">
        <f t="shared" si="27"/>
        <v>889633.62395911978</v>
      </c>
      <c r="H224" s="92">
        <f t="shared" si="28"/>
        <v>98163.472455950483</v>
      </c>
      <c r="I224" s="48">
        <f t="shared" si="29"/>
        <v>1.0413506648247944E-2</v>
      </c>
      <c r="J224" s="86">
        <f>((G224-$J$26)/$J$26)*100</f>
        <v>-1.1518195600978021</v>
      </c>
      <c r="K224" s="85">
        <f>((H224-$R$26)/$R$26)*100</f>
        <v>-1.8365275440495168</v>
      </c>
      <c r="L224" s="85"/>
      <c r="N224" s="88"/>
      <c r="O224" s="88"/>
      <c r="P224" s="88"/>
      <c r="Q224" s="42"/>
      <c r="R224" s="42"/>
      <c r="S224" s="88"/>
      <c r="T224" s="88"/>
      <c r="U224" s="88"/>
      <c r="V224" s="42"/>
      <c r="W224" s="88"/>
      <c r="X224" s="88"/>
    </row>
    <row r="225" spans="1:24">
      <c r="A225" s="88" t="s">
        <v>213</v>
      </c>
      <c r="B225" s="25" t="str">
        <f t="shared" si="25"/>
        <v>ACT18_003_159.gcd</v>
      </c>
      <c r="C225" s="25" t="str">
        <f t="shared" si="26"/>
        <v>ACT18_003</v>
      </c>
      <c r="D225" s="42">
        <v>5014181365</v>
      </c>
      <c r="E225" s="42">
        <v>43971986</v>
      </c>
      <c r="F225" s="42">
        <v>23516</v>
      </c>
      <c r="G225" s="93">
        <f t="shared" si="27"/>
        <v>571885.71958372497</v>
      </c>
      <c r="H225" s="92">
        <f t="shared" si="28"/>
        <v>4719.9786848476497</v>
      </c>
      <c r="I225" s="48">
        <f t="shared" si="29"/>
        <v>7.5734128769365278E-2</v>
      </c>
      <c r="N225" s="88"/>
      <c r="O225" s="88"/>
      <c r="P225" s="88"/>
      <c r="Q225" s="42"/>
      <c r="R225" s="42"/>
      <c r="S225" s="88"/>
      <c r="T225" s="88"/>
      <c r="U225" s="88"/>
      <c r="V225" s="42"/>
      <c r="W225" s="88"/>
      <c r="X225" s="88"/>
    </row>
    <row r="226" spans="1:24">
      <c r="A226" s="88" t="s">
        <v>214</v>
      </c>
      <c r="B226" s="25" t="str">
        <f t="shared" si="25"/>
        <v>ACT18_002_160.gcd</v>
      </c>
      <c r="C226" s="25" t="str">
        <f t="shared" si="26"/>
        <v>ACT18_002</v>
      </c>
      <c r="D226" s="42">
        <v>5063694201</v>
      </c>
      <c r="E226" s="42">
        <v>38932563</v>
      </c>
      <c r="F226" s="42">
        <v>19008</v>
      </c>
      <c r="G226" s="93">
        <f t="shared" si="27"/>
        <v>577550.35372308036</v>
      </c>
      <c r="H226" s="92">
        <f t="shared" si="28"/>
        <v>4165.5501854737295</v>
      </c>
      <c r="I226" s="48">
        <f t="shared" si="29"/>
        <v>4.4678933185944375E-2</v>
      </c>
      <c r="N226" s="88"/>
      <c r="O226" s="88"/>
      <c r="P226" s="88"/>
      <c r="Q226" s="42"/>
      <c r="R226" s="42"/>
      <c r="S226" s="88"/>
      <c r="T226" s="88"/>
      <c r="U226" s="88"/>
      <c r="V226" s="42"/>
      <c r="W226" s="88"/>
      <c r="X226" s="88"/>
    </row>
    <row r="227" spans="1:24">
      <c r="A227" s="88" t="s">
        <v>215</v>
      </c>
      <c r="B227" s="25" t="str">
        <f t="shared" si="25"/>
        <v>ACT18_126_161.gcd</v>
      </c>
      <c r="C227" s="25" t="str">
        <f t="shared" si="26"/>
        <v>ACT18_126</v>
      </c>
      <c r="D227" s="42">
        <v>5878074769</v>
      </c>
      <c r="E227" s="42">
        <v>66935748</v>
      </c>
      <c r="F227" s="42">
        <v>51271</v>
      </c>
      <c r="G227" s="93">
        <f t="shared" si="27"/>
        <v>670721.50570315297</v>
      </c>
      <c r="H227" s="92">
        <f t="shared" si="28"/>
        <v>7246.4115930674679</v>
      </c>
      <c r="I227" s="48">
        <f t="shared" si="29"/>
        <v>0.26693575996232155</v>
      </c>
      <c r="N227" s="88"/>
      <c r="O227" s="88"/>
      <c r="P227" s="88"/>
      <c r="Q227" s="42"/>
      <c r="R227" s="42"/>
      <c r="S227" s="88"/>
      <c r="T227" s="88"/>
      <c r="U227" s="88"/>
      <c r="V227" s="42"/>
      <c r="W227" s="88"/>
      <c r="X227" s="88"/>
    </row>
    <row r="228" spans="1:24">
      <c r="A228" s="88" t="s">
        <v>216</v>
      </c>
      <c r="B228" s="25" t="str">
        <f t="shared" si="25"/>
        <v>ACT18_125_162.gcd</v>
      </c>
      <c r="C228" s="25" t="str">
        <f t="shared" si="26"/>
        <v>ACT18_125</v>
      </c>
      <c r="D228" s="42">
        <v>5863904408</v>
      </c>
      <c r="E228" s="42">
        <v>61585258</v>
      </c>
      <c r="F228" s="42">
        <v>53393</v>
      </c>
      <c r="G228" s="93">
        <f t="shared" si="27"/>
        <v>669100.3117427103</v>
      </c>
      <c r="H228" s="92">
        <f t="shared" si="28"/>
        <v>6657.7600467267139</v>
      </c>
      <c r="I228" s="48">
        <f t="shared" si="29"/>
        <v>0.2815540219472415</v>
      </c>
      <c r="N228" s="88"/>
      <c r="O228" s="88"/>
      <c r="P228" s="88"/>
      <c r="Q228" s="42"/>
      <c r="R228" s="42"/>
      <c r="S228" s="88"/>
      <c r="T228" s="88"/>
      <c r="U228" s="88"/>
      <c r="V228" s="42"/>
      <c r="W228" s="88"/>
      <c r="X228" s="88"/>
    </row>
    <row r="229" spans="1:24">
      <c r="A229" s="88" t="s">
        <v>217</v>
      </c>
      <c r="B229" s="25" t="str">
        <f t="shared" si="25"/>
        <v>ACT18_124_163.gcd</v>
      </c>
      <c r="C229" s="25" t="str">
        <f t="shared" si="26"/>
        <v>ACT18_124</v>
      </c>
      <c r="D229" s="42">
        <v>5832036945</v>
      </c>
      <c r="E229" s="42">
        <v>67997236</v>
      </c>
      <c r="F229" s="42">
        <v>52519</v>
      </c>
      <c r="G229" s="93">
        <f t="shared" si="27"/>
        <v>665454.4386029765</v>
      </c>
      <c r="H229" s="92">
        <f t="shared" si="28"/>
        <v>7363.1946452032826</v>
      </c>
      <c r="I229" s="48">
        <f t="shared" si="29"/>
        <v>0.27553311668106806</v>
      </c>
      <c r="N229" s="88"/>
      <c r="O229" s="88"/>
      <c r="P229" s="88"/>
      <c r="Q229" s="42"/>
      <c r="R229" s="42"/>
      <c r="S229" s="88"/>
      <c r="T229" s="88"/>
      <c r="U229" s="88"/>
      <c r="V229" s="42"/>
      <c r="W229" s="88"/>
      <c r="X229" s="88"/>
    </row>
    <row r="230" spans="1:24">
      <c r="A230" s="88" t="s">
        <v>218</v>
      </c>
      <c r="B230" s="25" t="str">
        <f t="shared" si="25"/>
        <v>ACT18_123_164.gcd</v>
      </c>
      <c r="C230" s="25" t="str">
        <f t="shared" si="26"/>
        <v>ACT18_123</v>
      </c>
      <c r="D230" s="42">
        <v>6627606991</v>
      </c>
      <c r="E230" s="42">
        <v>14092903</v>
      </c>
      <c r="F230" s="42">
        <v>85878</v>
      </c>
      <c r="G230" s="93">
        <f t="shared" si="27"/>
        <v>756473.52793205704</v>
      </c>
      <c r="H230" s="92">
        <f t="shared" si="28"/>
        <v>1432.7342621510834</v>
      </c>
      <c r="I230" s="48">
        <f t="shared" si="29"/>
        <v>0.50534018621685728</v>
      </c>
      <c r="N230" s="88"/>
      <c r="O230" s="88"/>
      <c r="P230" s="88"/>
      <c r="Q230" s="42"/>
      <c r="R230" s="42"/>
      <c r="S230" s="88"/>
      <c r="T230" s="88"/>
      <c r="U230" s="88"/>
      <c r="V230" s="42"/>
      <c r="W230" s="88"/>
      <c r="X230" s="88"/>
    </row>
    <row r="231" spans="1:24">
      <c r="A231" s="88" t="s">
        <v>219</v>
      </c>
      <c r="B231" s="25" t="str">
        <f t="shared" si="25"/>
        <v>ACT18_122_165.gcd</v>
      </c>
      <c r="C231" s="25" t="str">
        <f t="shared" si="26"/>
        <v>ACT18_122</v>
      </c>
      <c r="D231" s="42">
        <v>6699387941</v>
      </c>
      <c r="E231" s="42">
        <v>15505602</v>
      </c>
      <c r="F231" s="42">
        <v>87420</v>
      </c>
      <c r="G231" s="93">
        <f t="shared" si="27"/>
        <v>764685.79878491955</v>
      </c>
      <c r="H231" s="92">
        <f t="shared" si="28"/>
        <v>1588.1569338809695</v>
      </c>
      <c r="I231" s="48">
        <f t="shared" si="29"/>
        <v>0.51596288177800076</v>
      </c>
      <c r="J231" s="72"/>
      <c r="K231" s="72"/>
      <c r="L231" s="72"/>
      <c r="N231" s="88"/>
      <c r="O231" s="88"/>
      <c r="P231" s="88"/>
      <c r="Q231" s="42"/>
      <c r="R231" s="42"/>
      <c r="S231" s="88"/>
      <c r="T231" s="88"/>
      <c r="U231" s="88"/>
      <c r="V231" s="42"/>
      <c r="W231" s="88"/>
      <c r="X231" s="88"/>
    </row>
    <row r="232" spans="1:24">
      <c r="A232" s="88" t="s">
        <v>220</v>
      </c>
      <c r="B232" s="25" t="str">
        <f t="shared" si="25"/>
        <v>ACT18_121_166.gcd</v>
      </c>
      <c r="C232" s="25" t="str">
        <f t="shared" si="26"/>
        <v>ACT18_121</v>
      </c>
      <c r="D232" s="42">
        <v>6637168248</v>
      </c>
      <c r="E232" s="42">
        <v>14790775</v>
      </c>
      <c r="F232" s="42">
        <v>87017</v>
      </c>
      <c r="G232" s="93">
        <f t="shared" si="27"/>
        <v>757567.40635213687</v>
      </c>
      <c r="H232" s="92">
        <f t="shared" si="28"/>
        <v>1509.5129183018125</v>
      </c>
      <c r="I232" s="48">
        <f t="shared" si="29"/>
        <v>0.51318665200423885</v>
      </c>
      <c r="J232" s="51"/>
      <c r="K232" s="72"/>
      <c r="L232" s="72"/>
      <c r="N232" s="88"/>
      <c r="O232" s="88"/>
      <c r="P232" s="88"/>
      <c r="Q232" s="42"/>
      <c r="R232" s="42"/>
      <c r="S232" s="88"/>
      <c r="T232" s="88"/>
      <c r="U232" s="88"/>
      <c r="V232" s="42"/>
      <c r="W232" s="88"/>
      <c r="X232" s="88"/>
    </row>
    <row r="233" spans="1:24">
      <c r="A233" s="88" t="s">
        <v>221</v>
      </c>
      <c r="B233" s="25" t="str">
        <f t="shared" si="25"/>
        <v>ACT18_119_167.gcd</v>
      </c>
      <c r="C233" s="25" t="str">
        <f t="shared" si="26"/>
        <v>ACT18_119</v>
      </c>
      <c r="D233" s="42">
        <v>2077192527</v>
      </c>
      <c r="E233" s="42">
        <v>15606410</v>
      </c>
      <c r="F233" s="42">
        <v>555483</v>
      </c>
      <c r="G233" s="93">
        <f t="shared" si="27"/>
        <v>235872.50396746668</v>
      </c>
      <c r="H233" s="92">
        <f t="shared" si="28"/>
        <v>1599.2476536250524</v>
      </c>
      <c r="I233" s="48">
        <f t="shared" si="29"/>
        <v>3.7404056524884561</v>
      </c>
      <c r="J233" s="51"/>
      <c r="K233" s="72"/>
      <c r="L233" s="72"/>
      <c r="N233" s="88"/>
      <c r="O233" s="88"/>
      <c r="P233" s="88"/>
      <c r="Q233" s="42"/>
      <c r="R233" s="42"/>
      <c r="S233" s="88"/>
      <c r="T233" s="88"/>
      <c r="U233" s="88"/>
      <c r="V233" s="42"/>
      <c r="W233" s="88"/>
      <c r="X233" s="88"/>
    </row>
    <row r="234" spans="1:24">
      <c r="A234" s="88" t="s">
        <v>222</v>
      </c>
      <c r="B234" s="25" t="str">
        <f t="shared" si="25"/>
        <v>ACT18_118_168.gcd</v>
      </c>
      <c r="C234" s="25" t="str">
        <f t="shared" si="26"/>
        <v>ACT18_118</v>
      </c>
      <c r="D234" s="42">
        <v>6380704245</v>
      </c>
      <c r="E234" s="42">
        <v>7334198</v>
      </c>
      <c r="F234" s="42">
        <v>113797</v>
      </c>
      <c r="G234" s="93">
        <f t="shared" si="27"/>
        <v>728226.03017022042</v>
      </c>
      <c r="H234" s="92">
        <f t="shared" si="28"/>
        <v>800.58595732441279</v>
      </c>
      <c r="I234" s="48">
        <f t="shared" si="29"/>
        <v>0.69767159826067449</v>
      </c>
      <c r="J234" s="51"/>
      <c r="K234" s="72"/>
      <c r="L234" s="72"/>
      <c r="N234" s="88"/>
      <c r="O234" s="88"/>
      <c r="P234" s="88"/>
      <c r="Q234" s="42"/>
      <c r="R234" s="42"/>
      <c r="S234" s="88"/>
      <c r="T234" s="88"/>
      <c r="U234" s="88"/>
      <c r="V234" s="42"/>
      <c r="W234" s="88"/>
      <c r="X234" s="88"/>
    </row>
    <row r="235" spans="1:24">
      <c r="A235" s="88" t="s">
        <v>223</v>
      </c>
      <c r="B235" s="25" t="str">
        <f t="shared" si="25"/>
        <v>low 1 chk std 3_5_169.gcd</v>
      </c>
      <c r="C235" s="25" t="str">
        <f t="shared" si="26"/>
        <v>low 1 chk std 3_5</v>
      </c>
      <c r="D235" s="42">
        <v>647905</v>
      </c>
      <c r="E235" s="42">
        <v>17527993</v>
      </c>
      <c r="F235" s="42">
        <v>298641</v>
      </c>
      <c r="G235" s="93">
        <f t="shared" si="27"/>
        <v>80.373273642949897</v>
      </c>
      <c r="H235" s="92">
        <f t="shared" si="28"/>
        <v>1810.6568524782615</v>
      </c>
      <c r="I235" s="48">
        <f t="shared" si="29"/>
        <v>1.9710448397029665</v>
      </c>
      <c r="J235" s="87">
        <f>((G235-$B$26)/$B$26)*100</f>
        <v>165.25832885462012</v>
      </c>
      <c r="K235" s="85">
        <f>((H235-$L$26)/$L$26)*100</f>
        <v>-9.9175695284447016</v>
      </c>
      <c r="L235" s="85">
        <f>((I235-$T$26)/$T$26)*100</f>
        <v>-1.9380676764693172</v>
      </c>
      <c r="N235" s="88"/>
      <c r="O235" s="88"/>
      <c r="P235" s="88"/>
      <c r="Q235" s="42"/>
      <c r="R235" s="42"/>
      <c r="S235" s="88"/>
      <c r="T235" s="88"/>
      <c r="U235" s="88"/>
      <c r="V235" s="42"/>
      <c r="W235" s="88"/>
      <c r="X235" s="88"/>
    </row>
    <row r="236" spans="1:24">
      <c r="A236" s="88" t="s">
        <v>224</v>
      </c>
      <c r="B236" s="25" t="str">
        <f t="shared" si="25"/>
        <v>9010 1 chk std 3_5_170.gcd</v>
      </c>
      <c r="C236" s="25" t="str">
        <f t="shared" si="26"/>
        <v>9010 1 chk std 3_5</v>
      </c>
      <c r="D236" s="42">
        <v>7781989685</v>
      </c>
      <c r="E236" s="42">
        <v>869968055</v>
      </c>
      <c r="F236" s="42">
        <v>14233</v>
      </c>
      <c r="G236" s="93">
        <f t="shared" si="27"/>
        <v>888543.43437638623</v>
      </c>
      <c r="H236" s="92">
        <f t="shared" si="28"/>
        <v>98044.863270628935</v>
      </c>
      <c r="I236" s="48">
        <f t="shared" si="29"/>
        <v>1.1784399266060896E-2</v>
      </c>
      <c r="J236" s="86">
        <f>((G236-$J$26)/$J$26)*100</f>
        <v>-1.2729517359570859</v>
      </c>
      <c r="K236" s="85">
        <f>((H236-$R$26)/$R$26)*100</f>
        <v>-1.9551367293710646</v>
      </c>
      <c r="L236" s="85"/>
      <c r="N236" s="88"/>
      <c r="O236" s="88"/>
      <c r="P236" s="88"/>
      <c r="Q236" s="42"/>
      <c r="R236" s="42"/>
      <c r="S236" s="88"/>
      <c r="T236" s="88"/>
      <c r="U236" s="88"/>
      <c r="V236" s="42"/>
      <c r="W236" s="88"/>
      <c r="X236" s="88"/>
    </row>
    <row r="237" spans="1:24">
      <c r="A237" s="88" t="s">
        <v>225</v>
      </c>
      <c r="B237" s="25" t="str">
        <f t="shared" si="25"/>
        <v>ACT18_117_171.gcd</v>
      </c>
      <c r="C237" s="25" t="str">
        <f t="shared" si="26"/>
        <v>ACT18_117</v>
      </c>
      <c r="D237" s="42">
        <v>6384565854</v>
      </c>
      <c r="E237" s="42">
        <v>7730891</v>
      </c>
      <c r="F237" s="42">
        <v>111518</v>
      </c>
      <c r="G237" s="93">
        <f t="shared" si="27"/>
        <v>728667.826761598</v>
      </c>
      <c r="H237" s="92">
        <f t="shared" si="28"/>
        <v>844.41560037047407</v>
      </c>
      <c r="I237" s="48">
        <f t="shared" si="29"/>
        <v>0.68197177777828399</v>
      </c>
      <c r="J237" s="18"/>
      <c r="K237" s="18"/>
      <c r="L237" s="18"/>
      <c r="N237" s="88"/>
      <c r="O237" s="88"/>
      <c r="P237" s="88"/>
      <c r="Q237" s="42"/>
      <c r="R237" s="42"/>
      <c r="S237" s="88"/>
      <c r="T237" s="88"/>
      <c r="U237" s="88"/>
      <c r="V237" s="42"/>
      <c r="W237" s="88"/>
      <c r="X237" s="88"/>
    </row>
    <row r="238" spans="1:24">
      <c r="A238" s="88" t="s">
        <v>226</v>
      </c>
      <c r="B238" s="25" t="str">
        <f t="shared" si="25"/>
        <v>ACT18_116_172.gcd</v>
      </c>
      <c r="C238" s="25" t="str">
        <f t="shared" si="26"/>
        <v>ACT18_116</v>
      </c>
      <c r="D238" s="42">
        <v>6383098667</v>
      </c>
      <c r="E238" s="42">
        <v>7994893</v>
      </c>
      <c r="F238" s="42">
        <v>117625</v>
      </c>
      <c r="G238" s="93">
        <f t="shared" si="27"/>
        <v>728499.96973218012</v>
      </c>
      <c r="H238" s="92">
        <f t="shared" si="28"/>
        <v>873.58453812195012</v>
      </c>
      <c r="I238" s="48">
        <f t="shared" si="29"/>
        <v>0.72404233665759887</v>
      </c>
      <c r="J238" s="18"/>
      <c r="K238" s="18"/>
      <c r="L238" s="18"/>
      <c r="N238" s="88"/>
      <c r="O238" s="88"/>
      <c r="P238" s="88"/>
      <c r="Q238" s="42"/>
      <c r="R238" s="42"/>
      <c r="S238" s="88"/>
      <c r="T238" s="88"/>
      <c r="U238" s="88"/>
      <c r="V238" s="42"/>
      <c r="W238" s="88"/>
      <c r="X238" s="88"/>
    </row>
    <row r="239" spans="1:24">
      <c r="A239" s="88" t="s">
        <v>227</v>
      </c>
      <c r="B239" s="25" t="str">
        <f t="shared" si="25"/>
        <v>ACT18_115_173.gcd</v>
      </c>
      <c r="C239" s="25" t="str">
        <f t="shared" si="26"/>
        <v>ACT18_115</v>
      </c>
      <c r="D239" s="42">
        <v>5746470707</v>
      </c>
      <c r="E239" s="42">
        <v>6176972</v>
      </c>
      <c r="F239" s="42">
        <v>87480</v>
      </c>
      <c r="G239" s="93">
        <f t="shared" si="27"/>
        <v>655665.02898501384</v>
      </c>
      <c r="H239" s="92">
        <f t="shared" si="28"/>
        <v>672.72687611143112</v>
      </c>
      <c r="I239" s="48">
        <f t="shared" si="29"/>
        <v>0.51637621623563279</v>
      </c>
      <c r="J239" s="18"/>
      <c r="K239" s="18"/>
      <c r="L239" s="18"/>
      <c r="N239" s="88"/>
      <c r="O239" s="88"/>
      <c r="P239" s="88"/>
      <c r="Q239" s="42"/>
      <c r="R239" s="42"/>
      <c r="S239" s="88"/>
      <c r="T239" s="88"/>
      <c r="U239" s="88"/>
      <c r="V239" s="42"/>
      <c r="W239" s="88"/>
      <c r="X239" s="88"/>
    </row>
    <row r="240" spans="1:24">
      <c r="A240" s="88" t="s">
        <v>228</v>
      </c>
      <c r="B240" s="25" t="str">
        <f t="shared" si="25"/>
        <v>ACT18_114_174.gcd</v>
      </c>
      <c r="C240" s="25" t="str">
        <f t="shared" si="26"/>
        <v>ACT18_114</v>
      </c>
      <c r="D240" s="42">
        <v>5767660644</v>
      </c>
      <c r="E240" s="42">
        <v>6008244</v>
      </c>
      <c r="F240" s="42">
        <v>87088</v>
      </c>
      <c r="G240" s="93">
        <f t="shared" si="27"/>
        <v>658089.3142863242</v>
      </c>
      <c r="H240" s="92">
        <f t="shared" si="28"/>
        <v>654.08453048931062</v>
      </c>
      <c r="I240" s="48">
        <f t="shared" si="29"/>
        <v>0.51367576444577012</v>
      </c>
      <c r="J240" s="18"/>
      <c r="K240" s="18"/>
      <c r="L240" s="18"/>
      <c r="N240" s="88"/>
      <c r="O240" s="88"/>
      <c r="P240" s="88"/>
      <c r="Q240" s="42"/>
      <c r="R240" s="42"/>
      <c r="S240" s="88"/>
      <c r="T240" s="88"/>
      <c r="U240" s="88"/>
      <c r="V240" s="42"/>
      <c r="W240" s="88"/>
      <c r="X240" s="88"/>
    </row>
    <row r="241" spans="1:24">
      <c r="A241" s="88" t="s">
        <v>229</v>
      </c>
      <c r="B241" s="25" t="str">
        <f t="shared" si="25"/>
        <v>ACT18_113_175.gcd</v>
      </c>
      <c r="C241" s="25" t="str">
        <f t="shared" si="26"/>
        <v>ACT18_113</v>
      </c>
      <c r="D241" s="42">
        <v>5754886603</v>
      </c>
      <c r="E241" s="42">
        <v>6561443</v>
      </c>
      <c r="F241" s="42">
        <v>87477</v>
      </c>
      <c r="G241" s="93">
        <f t="shared" si="27"/>
        <v>656627.86964707694</v>
      </c>
      <c r="H241" s="92">
        <f t="shared" si="28"/>
        <v>715.20614015582373</v>
      </c>
      <c r="I241" s="48">
        <f t="shared" si="29"/>
        <v>0.5163555495127512</v>
      </c>
      <c r="J241" s="18"/>
      <c r="K241" s="18"/>
      <c r="L241" s="18"/>
      <c r="N241" s="88"/>
      <c r="O241" s="88"/>
      <c r="P241" s="88"/>
      <c r="Q241" s="42"/>
      <c r="R241" s="42"/>
      <c r="S241" s="88"/>
      <c r="T241" s="88"/>
      <c r="U241" s="88"/>
      <c r="V241" s="42"/>
      <c r="W241" s="88"/>
      <c r="X241" s="88"/>
    </row>
    <row r="242" spans="1:24">
      <c r="A242" s="88" t="s">
        <v>230</v>
      </c>
      <c r="B242" s="25" t="str">
        <f t="shared" si="25"/>
        <v>ACT18_112_176.gcd</v>
      </c>
      <c r="C242" s="25" t="str">
        <f t="shared" si="26"/>
        <v>ACT18_112</v>
      </c>
      <c r="D242" s="42">
        <v>5998160795</v>
      </c>
      <c r="E242" s="42">
        <v>7309708</v>
      </c>
      <c r="F242" s="42">
        <v>81357</v>
      </c>
      <c r="G242" s="93">
        <f t="shared" si="27"/>
        <v>684460.23403087619</v>
      </c>
      <c r="H242" s="92">
        <f t="shared" si="28"/>
        <v>797.88011689315226</v>
      </c>
      <c r="I242" s="48">
        <f t="shared" si="29"/>
        <v>0.47419543483428273</v>
      </c>
      <c r="J242" s="18"/>
      <c r="K242" s="18"/>
      <c r="L242" s="18"/>
      <c r="N242" s="88"/>
      <c r="O242" s="88"/>
      <c r="P242" s="88"/>
      <c r="Q242" s="42"/>
      <c r="R242" s="42"/>
      <c r="S242" s="88"/>
      <c r="T242" s="88"/>
      <c r="U242" s="88"/>
      <c r="V242" s="42"/>
      <c r="W242" s="88"/>
      <c r="X242" s="88"/>
    </row>
    <row r="243" spans="1:24">
      <c r="A243" s="88" t="s">
        <v>231</v>
      </c>
      <c r="B243" s="25" t="str">
        <f t="shared" si="25"/>
        <v>ACT18_109_177.gcd</v>
      </c>
      <c r="C243" s="25" t="str">
        <f t="shared" si="26"/>
        <v>ACT18_109</v>
      </c>
      <c r="D243" s="42">
        <v>6027722734</v>
      </c>
      <c r="E243" s="42">
        <v>7717302</v>
      </c>
      <c r="F243" s="42">
        <v>80741</v>
      </c>
      <c r="G243" s="93">
        <f t="shared" si="27"/>
        <v>687842.33819644933</v>
      </c>
      <c r="H243" s="92">
        <f t="shared" si="28"/>
        <v>842.91418486943689</v>
      </c>
      <c r="I243" s="48">
        <f t="shared" si="29"/>
        <v>0.46995186773592712</v>
      </c>
      <c r="J243" s="51"/>
      <c r="K243" s="72"/>
      <c r="L243" s="72"/>
      <c r="N243" s="88"/>
      <c r="O243" s="88"/>
      <c r="P243" s="88"/>
      <c r="Q243" s="42"/>
      <c r="R243" s="42"/>
      <c r="S243" s="88"/>
      <c r="T243" s="88"/>
      <c r="U243" s="88"/>
      <c r="V243" s="42"/>
      <c r="W243" s="88"/>
      <c r="X243" s="88"/>
    </row>
    <row r="244" spans="1:24">
      <c r="A244" s="88" t="s">
        <v>232</v>
      </c>
      <c r="B244" s="25" t="str">
        <f t="shared" si="25"/>
        <v>ACT18_108_178.gcd</v>
      </c>
      <c r="C244" s="25" t="str">
        <f t="shared" si="26"/>
        <v>ACT18_108</v>
      </c>
      <c r="D244" s="42">
        <v>6029791247</v>
      </c>
      <c r="E244" s="42">
        <v>8219924</v>
      </c>
      <c r="F244" s="42">
        <v>81332</v>
      </c>
      <c r="G244" s="93">
        <f t="shared" si="27"/>
        <v>688078.99136165075</v>
      </c>
      <c r="H244" s="92">
        <f t="shared" si="28"/>
        <v>898.44766503444475</v>
      </c>
      <c r="I244" s="48">
        <f t="shared" si="29"/>
        <v>0.47402321214360277</v>
      </c>
      <c r="J244" s="18"/>
      <c r="K244" s="18"/>
      <c r="L244" s="18"/>
      <c r="N244" s="88"/>
      <c r="O244" s="88"/>
      <c r="P244" s="88"/>
      <c r="Q244" s="42"/>
      <c r="R244" s="42"/>
      <c r="S244" s="88"/>
      <c r="T244" s="88"/>
      <c r="U244" s="88"/>
      <c r="V244" s="42"/>
      <c r="W244" s="88"/>
      <c r="X244" s="88"/>
    </row>
    <row r="245" spans="1:24">
      <c r="A245" s="88" t="s">
        <v>233</v>
      </c>
      <c r="B245" s="25" t="str">
        <f t="shared" si="25"/>
        <v>ACT18_107_179.gcd</v>
      </c>
      <c r="C245" s="25" t="str">
        <f t="shared" si="26"/>
        <v>ACT18_107</v>
      </c>
      <c r="D245" s="42">
        <v>5879761068</v>
      </c>
      <c r="E245" s="42">
        <v>3264688</v>
      </c>
      <c r="F245" s="42">
        <v>82242</v>
      </c>
      <c r="G245" s="93">
        <f t="shared" si="27"/>
        <v>670914.43076372833</v>
      </c>
      <c r="H245" s="92">
        <f t="shared" si="28"/>
        <v>350.95571259517141</v>
      </c>
      <c r="I245" s="48">
        <f t="shared" si="29"/>
        <v>0.48029211808435535</v>
      </c>
      <c r="J245" s="51"/>
      <c r="K245" s="72"/>
      <c r="L245" s="72"/>
      <c r="N245" s="88"/>
      <c r="O245" s="88"/>
      <c r="P245" s="88"/>
      <c r="Q245" s="42"/>
      <c r="R245" s="42"/>
      <c r="S245" s="88"/>
      <c r="T245" s="88"/>
      <c r="U245" s="88"/>
      <c r="V245" s="42"/>
      <c r="W245" s="88"/>
      <c r="X245" s="88"/>
    </row>
    <row r="246" spans="1:24">
      <c r="A246" s="88" t="s">
        <v>234</v>
      </c>
      <c r="B246" s="25" t="str">
        <f t="shared" si="25"/>
        <v>ACT18_106_180.gcd</v>
      </c>
      <c r="C246" s="25" t="str">
        <f t="shared" si="26"/>
        <v>ACT18_106</v>
      </c>
      <c r="D246" s="42">
        <v>5759265583</v>
      </c>
      <c r="E246" s="42">
        <v>3430792</v>
      </c>
      <c r="F246" s="42">
        <v>76892</v>
      </c>
      <c r="G246" s="93">
        <f t="shared" si="27"/>
        <v>657128.85730214801</v>
      </c>
      <c r="H246" s="92">
        <f t="shared" si="28"/>
        <v>369.30813885054516</v>
      </c>
      <c r="I246" s="48">
        <f t="shared" si="29"/>
        <v>0.44343646227883149</v>
      </c>
      <c r="J246" s="51"/>
      <c r="K246" s="72"/>
      <c r="L246" s="72"/>
      <c r="N246" s="88"/>
      <c r="O246" s="88"/>
      <c r="P246" s="88"/>
      <c r="Q246" s="42"/>
      <c r="R246" s="42"/>
      <c r="S246" s="88"/>
      <c r="T246" s="88"/>
      <c r="U246" s="88"/>
      <c r="V246" s="42"/>
      <c r="W246" s="88"/>
      <c r="X246" s="88"/>
    </row>
    <row r="247" spans="1:24">
      <c r="A247" s="88" t="s">
        <v>235</v>
      </c>
      <c r="B247" s="25" t="str">
        <f t="shared" si="25"/>
        <v>low 1 chk std 4_1_181.gcd</v>
      </c>
      <c r="C247" s="25" t="str">
        <f t="shared" si="26"/>
        <v>low 1 chk std 4_1</v>
      </c>
      <c r="D247" s="42">
        <v>543007</v>
      </c>
      <c r="E247" s="42">
        <v>17651260</v>
      </c>
      <c r="F247" s="42">
        <v>297625</v>
      </c>
      <c r="G247" s="93">
        <f t="shared" si="27"/>
        <v>67.419138632122852</v>
      </c>
      <c r="H247" s="92">
        <f t="shared" si="28"/>
        <v>1824.2184720986672</v>
      </c>
      <c r="I247" s="48">
        <f t="shared" si="29"/>
        <v>1.9640457095537303</v>
      </c>
      <c r="J247" s="87">
        <f>((G247-$B$26)/$B$26)*100</f>
        <v>122.5054080268081</v>
      </c>
      <c r="K247" s="85">
        <f>((H247-$L$26)/$L$26)*100</f>
        <v>-9.2428620846434217</v>
      </c>
      <c r="L247" s="85">
        <f>((I247-$T$26)/$T$26)*100</f>
        <v>-2.286283106779579</v>
      </c>
      <c r="N247" s="88"/>
      <c r="O247" s="88"/>
      <c r="P247" s="88"/>
      <c r="Q247" s="42"/>
      <c r="R247" s="42"/>
      <c r="S247" s="88"/>
      <c r="T247" s="88"/>
      <c r="U247" s="88"/>
      <c r="V247" s="42"/>
      <c r="W247" s="88"/>
      <c r="X247" s="88"/>
    </row>
    <row r="248" spans="1:24">
      <c r="A248" s="88" t="s">
        <v>236</v>
      </c>
      <c r="B248" s="25" t="str">
        <f t="shared" si="25"/>
        <v>9010 1 chk std 4_1_182.gcd</v>
      </c>
      <c r="C248" s="25" t="str">
        <f t="shared" si="26"/>
        <v>9010 1 chk std 4_1</v>
      </c>
      <c r="D248" s="42">
        <v>7835340059</v>
      </c>
      <c r="E248" s="42">
        <v>875154337</v>
      </c>
      <c r="F248" s="42">
        <v>14155</v>
      </c>
      <c r="G248" s="93">
        <f t="shared" si="27"/>
        <v>894647.11120693129</v>
      </c>
      <c r="H248" s="92">
        <f t="shared" si="28"/>
        <v>98632.379526654637</v>
      </c>
      <c r="I248" s="48">
        <f t="shared" si="29"/>
        <v>1.124706447113924E-2</v>
      </c>
      <c r="J248" s="86">
        <f>((G248-$J$26)/$J$26)*100</f>
        <v>-0.59476542145207834</v>
      </c>
      <c r="K248" s="85">
        <f>((H248-$R$26)/$R$26)*100</f>
        <v>-1.3676204733453632</v>
      </c>
      <c r="L248" s="85"/>
      <c r="N248" s="88"/>
      <c r="O248" s="88"/>
      <c r="P248" s="88"/>
      <c r="Q248" s="42"/>
      <c r="R248" s="42"/>
      <c r="S248" s="88"/>
      <c r="T248" s="88"/>
      <c r="U248" s="88"/>
      <c r="V248" s="42"/>
      <c r="W248" s="88"/>
      <c r="X248" s="88"/>
    </row>
    <row r="249" spans="1:24">
      <c r="A249" s="88" t="s">
        <v>237</v>
      </c>
      <c r="B249" s="25" t="str">
        <f t="shared" si="25"/>
        <v>18R10_0147_183.gcd</v>
      </c>
      <c r="C249" s="25" t="str">
        <f t="shared" si="26"/>
        <v>18R10_0147</v>
      </c>
      <c r="D249" s="42">
        <v>3294766540</v>
      </c>
      <c r="E249" s="42">
        <v>27655976</v>
      </c>
      <c r="F249" s="42">
        <v>166788</v>
      </c>
      <c r="G249" s="93">
        <f t="shared" si="27"/>
        <v>375171.96403539146</v>
      </c>
      <c r="H249" s="92">
        <f t="shared" si="28"/>
        <v>2924.9198179754167</v>
      </c>
      <c r="I249" s="48">
        <f t="shared" si="29"/>
        <v>1.0627217023336684</v>
      </c>
      <c r="J249" s="18"/>
      <c r="K249" s="18"/>
      <c r="L249" s="18"/>
      <c r="N249" s="88"/>
      <c r="O249" s="88"/>
      <c r="P249" s="88"/>
      <c r="Q249" s="42"/>
      <c r="R249" s="42"/>
      <c r="S249" s="88"/>
      <c r="T249" s="88"/>
      <c r="U249" s="88"/>
      <c r="V249" s="42"/>
      <c r="W249" s="88"/>
      <c r="X249" s="88"/>
    </row>
    <row r="250" spans="1:24">
      <c r="A250" s="88" t="s">
        <v>238</v>
      </c>
      <c r="B250" s="25" t="str">
        <f t="shared" si="25"/>
        <v>low 1 chk std 4_2_184.gcd</v>
      </c>
      <c r="C250" s="25" t="str">
        <f t="shared" si="26"/>
        <v>low 1 chk std 4_2</v>
      </c>
      <c r="D250" s="42">
        <v>460210</v>
      </c>
      <c r="E250" s="42">
        <v>17663344</v>
      </c>
      <c r="F250" s="42">
        <v>298033</v>
      </c>
      <c r="G250" s="93">
        <f t="shared" si="27"/>
        <v>57.194315313361322</v>
      </c>
      <c r="H250" s="92">
        <f t="shared" si="28"/>
        <v>1825.5479326314376</v>
      </c>
      <c r="I250" s="48">
        <f t="shared" si="29"/>
        <v>1.9668563838656283</v>
      </c>
      <c r="J250" s="87">
        <f>((G250-$B$26)/$B$26)*100</f>
        <v>88.760116545746939</v>
      </c>
      <c r="K250" s="85">
        <f>((H250-$L$26)/$L$26)*100</f>
        <v>-9.1767197695802203</v>
      </c>
      <c r="L250" s="85">
        <f>((I250-$T$26)/$T$26)*100</f>
        <v>-2.1464485638990776</v>
      </c>
      <c r="N250" s="88"/>
      <c r="O250" s="88"/>
      <c r="P250" s="88"/>
      <c r="Q250" s="42"/>
      <c r="R250" s="42"/>
      <c r="S250" s="88"/>
      <c r="T250" s="88"/>
      <c r="U250" s="88"/>
      <c r="V250" s="42"/>
      <c r="W250" s="88"/>
      <c r="X250" s="88"/>
    </row>
    <row r="251" spans="1:24">
      <c r="A251" s="88" t="s">
        <v>239</v>
      </c>
      <c r="B251" s="25" t="str">
        <f t="shared" si="25"/>
        <v>9010 1 chk std 4_2_185.gcd</v>
      </c>
      <c r="C251" s="25" t="str">
        <f t="shared" si="26"/>
        <v>9010 1 chk std 4_2</v>
      </c>
      <c r="D251" s="42">
        <v>7821592505</v>
      </c>
      <c r="E251" s="42">
        <v>872960546</v>
      </c>
      <c r="F251" s="42">
        <v>14298</v>
      </c>
      <c r="G251" s="93">
        <f t="shared" si="27"/>
        <v>893074.28949013376</v>
      </c>
      <c r="H251" s="92">
        <f t="shared" si="28"/>
        <v>98383.860862451111</v>
      </c>
      <c r="I251" s="48">
        <f t="shared" si="29"/>
        <v>1.2232178261828944E-2</v>
      </c>
      <c r="J251" s="86">
        <f>((G251-$J$26)/$J$26)*100</f>
        <v>-0.76952338998513814</v>
      </c>
      <c r="K251" s="85">
        <f>((H251-$R$26)/$R$26)*100</f>
        <v>-1.6161391375488894</v>
      </c>
      <c r="L251" s="85"/>
      <c r="N251" s="88"/>
      <c r="O251" s="88"/>
      <c r="P251" s="88"/>
      <c r="Q251" s="42"/>
      <c r="R251" s="42"/>
      <c r="S251" s="88"/>
      <c r="T251" s="88"/>
      <c r="U251" s="88"/>
      <c r="V251" s="42"/>
      <c r="W251" s="88"/>
      <c r="X251" s="88"/>
    </row>
    <row r="252" spans="1:24" ht="15">
      <c r="A252" s="73"/>
      <c r="B252" s="25"/>
      <c r="C252" s="25"/>
      <c r="D252" s="75"/>
      <c r="E252" s="75"/>
      <c r="F252" s="74"/>
      <c r="G252" s="23"/>
      <c r="H252" s="48"/>
      <c r="I252" s="48"/>
      <c r="J252" s="18"/>
      <c r="K252" s="18"/>
      <c r="L252" s="18"/>
    </row>
    <row r="253" spans="1:24" ht="15">
      <c r="A253" s="73"/>
      <c r="B253" s="25"/>
      <c r="C253" s="25"/>
      <c r="D253" s="75"/>
      <c r="E253" s="75"/>
      <c r="F253" s="74"/>
      <c r="G253" s="23"/>
      <c r="H253" s="48"/>
      <c r="I253" s="48"/>
      <c r="J253" s="18"/>
      <c r="K253" s="18"/>
      <c r="L253" s="18"/>
    </row>
    <row r="254" spans="1:24" ht="15">
      <c r="A254" s="73"/>
      <c r="B254" s="25"/>
      <c r="C254" s="25"/>
      <c r="D254" s="75"/>
      <c r="E254" s="75"/>
      <c r="F254" s="74"/>
      <c r="G254" s="23"/>
      <c r="H254" s="48"/>
      <c r="I254" s="48"/>
      <c r="J254" s="51"/>
      <c r="K254" s="72"/>
      <c r="L254" s="72"/>
    </row>
    <row r="255" spans="1:24" ht="15">
      <c r="A255" s="73"/>
      <c r="B255" s="25"/>
      <c r="C255" s="25"/>
      <c r="D255" s="75"/>
      <c r="E255" s="75"/>
      <c r="F255" s="74"/>
      <c r="G255" s="23"/>
      <c r="H255" s="48"/>
      <c r="I255" s="48"/>
      <c r="J255" s="18"/>
      <c r="K255" s="18"/>
      <c r="L255" s="18"/>
    </row>
    <row r="256" spans="1:24" ht="15">
      <c r="A256" s="73"/>
      <c r="B256" s="25"/>
      <c r="C256" s="25"/>
      <c r="D256" s="75"/>
      <c r="E256" s="75"/>
      <c r="F256" s="74"/>
      <c r="G256" s="23"/>
      <c r="H256" s="48"/>
      <c r="I256" s="48"/>
      <c r="J256" s="18"/>
      <c r="K256" s="18"/>
      <c r="L256" s="18"/>
    </row>
    <row r="257" spans="1:12" ht="15">
      <c r="A257" s="73"/>
      <c r="B257" s="25"/>
      <c r="C257" s="25"/>
      <c r="D257" s="75"/>
      <c r="E257" s="75"/>
      <c r="F257" s="74"/>
      <c r="G257" s="23"/>
      <c r="H257" s="48"/>
      <c r="I257" s="48"/>
      <c r="J257" s="51"/>
      <c r="K257" s="72"/>
      <c r="L257" s="72"/>
    </row>
    <row r="258" spans="1:12" ht="15">
      <c r="A258" s="73"/>
      <c r="B258" s="25"/>
      <c r="C258" s="25"/>
      <c r="D258" s="75"/>
      <c r="E258" s="75"/>
      <c r="F258" s="74"/>
      <c r="G258" s="23"/>
      <c r="H258" s="48"/>
      <c r="I258" s="48"/>
      <c r="J258" s="51"/>
      <c r="K258" s="72"/>
      <c r="L258" s="72"/>
    </row>
    <row r="259" spans="1:12" ht="15">
      <c r="A259" s="73"/>
      <c r="B259" s="25"/>
      <c r="C259" s="25"/>
      <c r="D259" s="75"/>
      <c r="E259" s="75"/>
      <c r="F259" s="74"/>
      <c r="G259" s="23"/>
      <c r="H259" s="48"/>
      <c r="I259" s="48"/>
      <c r="J259" s="18"/>
      <c r="K259" s="18"/>
      <c r="L259" s="18"/>
    </row>
    <row r="260" spans="1:12" ht="15">
      <c r="A260" s="73"/>
      <c r="B260" s="25"/>
      <c r="C260" s="25"/>
      <c r="D260" s="75"/>
      <c r="E260" s="75"/>
      <c r="F260" s="74"/>
      <c r="G260" s="23"/>
      <c r="H260" s="48"/>
      <c r="I260" s="48"/>
      <c r="J260" s="18"/>
      <c r="K260" s="18"/>
      <c r="L260" s="18"/>
    </row>
    <row r="261" spans="1:12" ht="15">
      <c r="A261" s="73"/>
      <c r="B261" s="25"/>
      <c r="C261" s="25"/>
      <c r="D261" s="75"/>
      <c r="E261" s="75"/>
      <c r="F261" s="74"/>
      <c r="G261" s="23"/>
      <c r="H261" s="48"/>
      <c r="I261" s="48"/>
      <c r="J261" s="18"/>
      <c r="K261" s="18"/>
      <c r="L261" s="18"/>
    </row>
    <row r="262" spans="1:12" ht="15">
      <c r="A262" s="73"/>
      <c r="B262" s="25"/>
      <c r="C262" s="25"/>
      <c r="D262" s="75"/>
      <c r="E262" s="75"/>
      <c r="F262" s="74"/>
      <c r="G262" s="23"/>
      <c r="H262" s="48"/>
      <c r="I262" s="48"/>
      <c r="J262" s="18"/>
      <c r="K262" s="18"/>
      <c r="L262" s="18"/>
    </row>
    <row r="263" spans="1:12" ht="15">
      <c r="A263" s="73"/>
      <c r="B263" s="25"/>
      <c r="C263" s="25"/>
      <c r="D263" s="75"/>
      <c r="E263" s="75"/>
      <c r="F263" s="74"/>
      <c r="G263" s="23"/>
      <c r="H263" s="48"/>
      <c r="I263" s="48"/>
      <c r="J263" s="18"/>
      <c r="K263" s="18"/>
      <c r="L263" s="18"/>
    </row>
    <row r="264" spans="1:12" ht="15">
      <c r="A264" s="73"/>
      <c r="B264" s="25"/>
      <c r="C264" s="25"/>
      <c r="D264" s="75"/>
      <c r="E264" s="75"/>
      <c r="F264" s="74"/>
      <c r="G264" s="23"/>
      <c r="H264" s="48"/>
      <c r="I264" s="48"/>
      <c r="J264" s="18"/>
      <c r="K264" s="18"/>
      <c r="L264" s="18"/>
    </row>
    <row r="265" spans="1:12" ht="15">
      <c r="A265" s="73"/>
      <c r="B265" s="25"/>
      <c r="C265" s="25"/>
      <c r="D265" s="75"/>
      <c r="E265" s="75"/>
      <c r="F265" s="74"/>
      <c r="G265" s="23"/>
      <c r="H265" s="48"/>
      <c r="I265" s="48"/>
      <c r="J265" s="51"/>
      <c r="K265" s="72"/>
      <c r="L265" s="72"/>
    </row>
    <row r="266" spans="1:12" ht="15">
      <c r="A266" s="73"/>
      <c r="B266" s="25"/>
      <c r="C266" s="25"/>
      <c r="D266" s="75"/>
      <c r="E266" s="75"/>
      <c r="F266" s="74"/>
      <c r="G266" s="23"/>
      <c r="H266" s="48"/>
      <c r="I266" s="48"/>
      <c r="J266" s="72"/>
      <c r="K266" s="72"/>
      <c r="L266" s="72"/>
    </row>
    <row r="267" spans="1:12" ht="15">
      <c r="A267" s="73"/>
      <c r="B267" s="25"/>
      <c r="C267" s="25"/>
      <c r="D267" s="75"/>
      <c r="E267" s="75"/>
      <c r="F267" s="74"/>
      <c r="G267" s="23"/>
      <c r="H267" s="48"/>
      <c r="I267" s="48"/>
      <c r="J267" s="72"/>
      <c r="K267" s="72"/>
      <c r="L267" s="72"/>
    </row>
    <row r="268" spans="1:12" ht="15">
      <c r="A268" s="73"/>
      <c r="B268" s="25"/>
      <c r="C268" s="25"/>
      <c r="D268" s="75"/>
      <c r="E268" s="75"/>
      <c r="F268" s="74"/>
      <c r="G268" s="23"/>
      <c r="H268" s="48"/>
      <c r="I268" s="48"/>
      <c r="J268" s="72"/>
      <c r="K268" s="72"/>
      <c r="L268" s="72"/>
    </row>
    <row r="269" spans="1:12" ht="15">
      <c r="A269" s="73"/>
      <c r="B269" s="25"/>
      <c r="C269" s="25"/>
      <c r="D269" s="75"/>
      <c r="E269" s="75"/>
      <c r="F269" s="74"/>
      <c r="G269" s="23"/>
      <c r="H269" s="48"/>
      <c r="I269" s="48"/>
      <c r="J269" s="51"/>
      <c r="K269" s="72"/>
      <c r="L269" s="72"/>
    </row>
    <row r="270" spans="1:12" ht="15">
      <c r="A270" s="73"/>
      <c r="B270" s="25"/>
      <c r="C270" s="25"/>
      <c r="D270" s="75"/>
      <c r="E270" s="75"/>
      <c r="F270" s="74"/>
      <c r="G270" s="23"/>
      <c r="H270" s="48"/>
      <c r="I270" s="48"/>
      <c r="J270" s="51"/>
      <c r="K270" s="72"/>
      <c r="L270" s="72"/>
    </row>
    <row r="271" spans="1:12" ht="15">
      <c r="A271" s="73"/>
      <c r="B271" s="25"/>
      <c r="C271" s="25"/>
      <c r="D271" s="75"/>
      <c r="E271" s="75"/>
      <c r="F271" s="74"/>
      <c r="G271" s="23"/>
      <c r="H271" s="48"/>
      <c r="I271" s="48"/>
      <c r="J271" s="72"/>
      <c r="K271" s="72"/>
      <c r="L271" s="72"/>
    </row>
    <row r="272" spans="1:12" ht="15">
      <c r="A272" s="73"/>
      <c r="B272" s="25"/>
      <c r="C272" s="25"/>
      <c r="D272" s="75"/>
      <c r="E272" s="75"/>
      <c r="F272" s="74"/>
      <c r="G272" s="23"/>
      <c r="H272" s="48"/>
      <c r="I272" s="48"/>
      <c r="J272" s="72"/>
      <c r="K272" s="72"/>
      <c r="L272" s="72"/>
    </row>
    <row r="273" spans="1:12" ht="15">
      <c r="A273" s="73"/>
      <c r="B273" s="25"/>
      <c r="C273" s="25"/>
      <c r="D273" s="75"/>
      <c r="E273" s="75"/>
      <c r="F273" s="74"/>
      <c r="G273" s="23"/>
      <c r="H273" s="48"/>
      <c r="I273" s="48"/>
      <c r="J273" s="72"/>
      <c r="K273" s="72"/>
      <c r="L273" s="72"/>
    </row>
    <row r="274" spans="1:12" ht="15">
      <c r="A274" s="73"/>
      <c r="B274" s="25"/>
      <c r="C274" s="25"/>
      <c r="D274" s="75"/>
      <c r="E274" s="75"/>
      <c r="F274" s="74"/>
      <c r="G274" s="23"/>
      <c r="H274" s="48"/>
      <c r="I274" s="48"/>
      <c r="J274" s="18"/>
      <c r="K274" s="18"/>
      <c r="L274" s="18"/>
    </row>
    <row r="275" spans="1:12" ht="15">
      <c r="A275" s="73"/>
      <c r="B275" s="25"/>
      <c r="C275" s="25"/>
      <c r="D275" s="75"/>
      <c r="E275" s="75"/>
      <c r="F275" s="74"/>
      <c r="G275" s="23"/>
      <c r="H275" s="48"/>
      <c r="I275" s="48"/>
      <c r="J275" s="18"/>
      <c r="K275" s="18"/>
      <c r="L275" s="18"/>
    </row>
    <row r="276" spans="1:12" ht="15">
      <c r="A276" s="73"/>
      <c r="B276" s="25"/>
      <c r="C276" s="25"/>
      <c r="D276" s="75"/>
      <c r="E276" s="75"/>
      <c r="F276" s="74"/>
      <c r="G276" s="23"/>
      <c r="H276" s="48"/>
      <c r="I276" s="48"/>
      <c r="J276" s="51"/>
      <c r="K276" s="72"/>
      <c r="L276" s="72"/>
    </row>
    <row r="277" spans="1:12" ht="15">
      <c r="A277" s="73"/>
      <c r="B277" s="25"/>
      <c r="C277" s="25"/>
      <c r="D277" s="75"/>
      <c r="E277" s="75"/>
      <c r="F277" s="74"/>
      <c r="G277" s="23"/>
      <c r="H277" s="48"/>
      <c r="I277" s="48"/>
      <c r="J277" s="18"/>
      <c r="K277" s="18"/>
      <c r="L277" s="18"/>
    </row>
    <row r="278" spans="1:12" ht="15">
      <c r="A278" s="73"/>
      <c r="B278" s="25"/>
      <c r="C278" s="25"/>
      <c r="D278" s="75"/>
      <c r="E278" s="75"/>
      <c r="F278" s="74"/>
      <c r="G278" s="23"/>
      <c r="H278" s="48"/>
      <c r="I278" s="48"/>
      <c r="J278" s="72"/>
      <c r="K278" s="72"/>
      <c r="L278" s="72"/>
    </row>
    <row r="279" spans="1:12" ht="15">
      <c r="A279" s="73"/>
      <c r="B279" s="25"/>
      <c r="C279" s="25"/>
      <c r="D279" s="75"/>
      <c r="E279" s="75"/>
      <c r="F279" s="74"/>
      <c r="G279" s="23"/>
      <c r="H279" s="48"/>
      <c r="I279" s="48"/>
      <c r="J279" s="18"/>
      <c r="K279" s="18"/>
      <c r="L279" s="18"/>
    </row>
    <row r="280" spans="1:12" ht="15">
      <c r="A280" s="73"/>
      <c r="B280" s="25"/>
      <c r="C280" s="25"/>
      <c r="D280" s="75"/>
      <c r="E280" s="75"/>
      <c r="F280" s="74"/>
      <c r="G280" s="23"/>
      <c r="H280" s="48"/>
      <c r="I280" s="48"/>
      <c r="J280" s="18"/>
      <c r="K280" s="18"/>
      <c r="L280" s="18"/>
    </row>
    <row r="281" spans="1:12" ht="15">
      <c r="A281" s="73"/>
      <c r="B281" s="25"/>
      <c r="C281" s="25"/>
      <c r="D281" s="75"/>
      <c r="E281" s="75"/>
      <c r="F281" s="74"/>
      <c r="G281" s="23"/>
      <c r="H281" s="48"/>
      <c r="I281" s="48"/>
      <c r="J281" s="51"/>
      <c r="K281" s="72"/>
      <c r="L281" s="72"/>
    </row>
    <row r="282" spans="1:12" ht="15">
      <c r="A282" s="73"/>
      <c r="B282" s="25"/>
      <c r="C282" s="25"/>
      <c r="D282" s="75"/>
      <c r="E282" s="75"/>
      <c r="F282" s="74"/>
      <c r="G282" s="23"/>
      <c r="H282" s="48"/>
      <c r="I282" s="48"/>
      <c r="J282" s="51"/>
      <c r="K282" s="72"/>
      <c r="L282" s="72"/>
    </row>
    <row r="283" spans="1:12" ht="15">
      <c r="A283" s="73"/>
      <c r="B283" s="25"/>
      <c r="C283" s="25"/>
      <c r="D283" s="75"/>
      <c r="E283" s="75"/>
      <c r="F283" s="74"/>
      <c r="G283" s="23"/>
      <c r="H283" s="48"/>
      <c r="I283" s="48"/>
      <c r="J283" s="72"/>
      <c r="K283" s="72"/>
      <c r="L283" s="72"/>
    </row>
    <row r="284" spans="1:12" ht="15">
      <c r="A284" s="73"/>
      <c r="B284" s="25"/>
      <c r="C284" s="25"/>
      <c r="D284" s="75"/>
      <c r="E284" s="75"/>
      <c r="F284" s="74"/>
      <c r="G284" s="23"/>
      <c r="H284" s="48"/>
      <c r="I284" s="48"/>
      <c r="J284" s="72"/>
      <c r="K284" s="72"/>
      <c r="L284" s="72"/>
    </row>
    <row r="285" spans="1:12" ht="15">
      <c r="A285" s="73"/>
      <c r="B285" s="25"/>
      <c r="C285" s="25"/>
      <c r="D285" s="75"/>
      <c r="E285" s="75"/>
      <c r="F285" s="74"/>
      <c r="G285" s="23"/>
      <c r="H285" s="48"/>
      <c r="I285" s="48"/>
      <c r="J285" s="72"/>
      <c r="K285" s="72"/>
      <c r="L285" s="72"/>
    </row>
    <row r="286" spans="1:12" ht="15">
      <c r="A286" s="73"/>
      <c r="B286" s="25"/>
      <c r="C286" s="25"/>
      <c r="D286" s="75"/>
      <c r="E286" s="75"/>
      <c r="F286" s="74"/>
      <c r="G286" s="23"/>
      <c r="H286" s="48"/>
      <c r="I286" s="48"/>
      <c r="J286" s="72"/>
      <c r="K286" s="72"/>
      <c r="L286" s="72"/>
    </row>
    <row r="287" spans="1:12" ht="15">
      <c r="A287" s="73"/>
      <c r="B287" s="25"/>
      <c r="C287" s="25"/>
      <c r="D287" s="75"/>
      <c r="E287" s="75"/>
      <c r="F287" s="74"/>
      <c r="G287" s="23"/>
      <c r="H287" s="48"/>
      <c r="I287" s="48"/>
      <c r="J287" s="72"/>
      <c r="K287" s="72"/>
      <c r="L287" s="72"/>
    </row>
    <row r="288" spans="1:12" ht="15">
      <c r="A288" s="73"/>
      <c r="B288" s="25"/>
      <c r="C288" s="25"/>
      <c r="D288" s="75"/>
      <c r="E288" s="75"/>
      <c r="F288" s="74"/>
      <c r="G288" s="23"/>
      <c r="H288" s="48"/>
      <c r="I288" s="48"/>
      <c r="J288" s="72"/>
      <c r="K288" s="72"/>
      <c r="L288" s="72"/>
    </row>
    <row r="289" spans="1:12" ht="15">
      <c r="A289" s="73"/>
      <c r="B289" s="25"/>
      <c r="C289" s="25"/>
      <c r="D289" s="75"/>
      <c r="E289" s="75"/>
      <c r="F289" s="74"/>
      <c r="G289" s="23"/>
      <c r="H289" s="48"/>
      <c r="I289" s="48"/>
      <c r="J289" s="72"/>
      <c r="K289" s="72"/>
      <c r="L289" s="72"/>
    </row>
    <row r="290" spans="1:12" ht="15">
      <c r="A290" s="73"/>
      <c r="B290" s="25"/>
      <c r="C290" s="25"/>
      <c r="D290" s="75"/>
      <c r="E290" s="75"/>
      <c r="F290" s="74"/>
      <c r="G290" s="23"/>
      <c r="H290" s="48"/>
      <c r="I290" s="48"/>
      <c r="J290" s="72"/>
      <c r="K290" s="72"/>
      <c r="L290" s="72"/>
    </row>
    <row r="291" spans="1:12" ht="15">
      <c r="A291" s="73"/>
      <c r="B291" s="25"/>
      <c r="C291" s="25"/>
      <c r="D291" s="75"/>
      <c r="E291" s="75"/>
      <c r="F291" s="74"/>
      <c r="G291" s="23"/>
      <c r="H291" s="48"/>
      <c r="I291" s="48"/>
      <c r="J291" s="72"/>
      <c r="K291" s="72"/>
      <c r="L291" s="72"/>
    </row>
    <row r="292" spans="1:12" ht="15">
      <c r="A292" s="73"/>
      <c r="B292" s="25"/>
      <c r="C292" s="25"/>
      <c r="D292" s="75"/>
      <c r="E292" s="75"/>
      <c r="F292" s="74"/>
      <c r="G292" s="23"/>
      <c r="H292" s="48"/>
      <c r="I292" s="48"/>
      <c r="J292" s="51"/>
      <c r="K292" s="72"/>
      <c r="L292" s="72"/>
    </row>
    <row r="293" spans="1:12" ht="15">
      <c r="A293" s="73"/>
      <c r="B293" s="25"/>
      <c r="C293" s="25"/>
      <c r="D293" s="75"/>
      <c r="E293" s="75"/>
      <c r="F293" s="74"/>
      <c r="G293" s="23"/>
      <c r="H293" s="48"/>
      <c r="I293" s="48"/>
      <c r="J293" s="51"/>
      <c r="K293" s="72"/>
      <c r="L293" s="72"/>
    </row>
    <row r="294" spans="1:12" ht="15">
      <c r="A294" s="73"/>
      <c r="B294" s="25"/>
      <c r="C294" s="25"/>
      <c r="D294" s="75"/>
      <c r="E294" s="75"/>
      <c r="F294" s="74"/>
      <c r="G294" s="23"/>
      <c r="H294" s="48"/>
      <c r="I294" s="48"/>
      <c r="J294" s="51"/>
      <c r="K294" s="72"/>
      <c r="L294" s="72"/>
    </row>
    <row r="295" spans="1:12" ht="15">
      <c r="A295" s="73"/>
      <c r="B295" s="25"/>
      <c r="C295" s="25"/>
      <c r="D295" s="75"/>
      <c r="E295" s="75"/>
      <c r="F295" s="74"/>
      <c r="G295" s="23"/>
      <c r="H295" s="48"/>
      <c r="I295" s="48"/>
      <c r="J295" s="72"/>
      <c r="K295" s="72"/>
      <c r="L295" s="72"/>
    </row>
    <row r="296" spans="1:12" ht="15">
      <c r="A296" s="73"/>
      <c r="B296" s="25"/>
      <c r="C296" s="25"/>
      <c r="D296" s="75"/>
      <c r="E296" s="75"/>
      <c r="F296" s="74"/>
      <c r="G296" s="23"/>
      <c r="H296" s="48"/>
      <c r="I296" s="48"/>
      <c r="J296" s="72"/>
      <c r="K296" s="72"/>
      <c r="L296" s="72"/>
    </row>
    <row r="297" spans="1:12" ht="15">
      <c r="A297" s="73"/>
      <c r="B297" s="25"/>
      <c r="C297" s="25"/>
      <c r="D297" s="75"/>
      <c r="E297" s="75"/>
      <c r="F297" s="74"/>
      <c r="G297" s="23"/>
      <c r="H297" s="48"/>
      <c r="I297" s="48"/>
      <c r="J297" s="72"/>
      <c r="K297" s="72"/>
      <c r="L297" s="72"/>
    </row>
    <row r="298" spans="1:12" ht="15">
      <c r="A298" s="73"/>
      <c r="B298" s="25"/>
      <c r="C298" s="25"/>
      <c r="D298" s="75"/>
      <c r="E298" s="75"/>
      <c r="F298" s="74"/>
      <c r="G298" s="23"/>
      <c r="H298" s="48"/>
      <c r="I298" s="48"/>
      <c r="J298" s="72"/>
      <c r="K298" s="72"/>
      <c r="L298" s="72"/>
    </row>
    <row r="299" spans="1:12" ht="15">
      <c r="A299" s="73"/>
      <c r="B299" s="25"/>
      <c r="C299" s="25"/>
      <c r="D299" s="75"/>
      <c r="E299" s="75"/>
      <c r="F299" s="74"/>
      <c r="G299" s="23"/>
      <c r="H299" s="48"/>
      <c r="I299" s="48"/>
      <c r="J299" s="72"/>
      <c r="K299" s="72"/>
      <c r="L299" s="72"/>
    </row>
    <row r="300" spans="1:12" ht="15">
      <c r="A300" s="73"/>
      <c r="B300" s="25"/>
      <c r="C300" s="25"/>
      <c r="D300" s="75"/>
      <c r="E300" s="75"/>
      <c r="F300" s="74"/>
      <c r="G300" s="23"/>
      <c r="H300" s="48"/>
      <c r="I300" s="48"/>
      <c r="J300" s="72"/>
      <c r="K300" s="72"/>
      <c r="L300" s="72"/>
    </row>
    <row r="301" spans="1:12" ht="15">
      <c r="A301" s="73"/>
      <c r="B301" s="25"/>
      <c r="C301" s="25"/>
      <c r="D301" s="75"/>
      <c r="E301" s="75"/>
      <c r="F301" s="74"/>
      <c r="G301" s="23"/>
      <c r="H301" s="48"/>
      <c r="I301" s="48"/>
      <c r="J301" s="72"/>
      <c r="K301" s="72"/>
      <c r="L301" s="72"/>
    </row>
    <row r="302" spans="1:12" ht="15">
      <c r="A302" s="73"/>
      <c r="B302" s="25"/>
      <c r="C302" s="25"/>
      <c r="D302" s="75"/>
      <c r="E302" s="75"/>
      <c r="F302" s="74"/>
      <c r="G302" s="23"/>
      <c r="H302" s="48"/>
      <c r="I302" s="48"/>
      <c r="J302" s="72"/>
      <c r="K302" s="72"/>
      <c r="L302" s="72"/>
    </row>
    <row r="303" spans="1:12" ht="15">
      <c r="A303" s="73"/>
      <c r="B303" s="25"/>
      <c r="C303" s="25"/>
      <c r="D303" s="75"/>
      <c r="E303" s="75"/>
      <c r="F303" s="74"/>
      <c r="G303" s="23"/>
      <c r="H303" s="48"/>
      <c r="I303" s="48"/>
      <c r="J303" s="72"/>
      <c r="K303" s="72"/>
      <c r="L303" s="72"/>
    </row>
    <row r="304" spans="1:12" ht="15">
      <c r="A304" s="73"/>
      <c r="B304" s="25"/>
      <c r="C304" s="25"/>
      <c r="D304" s="75"/>
      <c r="E304" s="75"/>
      <c r="F304" s="74"/>
      <c r="G304" s="23"/>
      <c r="H304" s="48"/>
      <c r="I304" s="48"/>
      <c r="J304" s="51"/>
      <c r="K304" s="72"/>
      <c r="L304" s="72"/>
    </row>
    <row r="305" spans="1:12" ht="15">
      <c r="A305" s="73"/>
      <c r="B305" s="25"/>
      <c r="C305" s="25"/>
      <c r="D305" s="75"/>
      <c r="E305" s="75"/>
      <c r="F305" s="74"/>
      <c r="G305" s="23"/>
      <c r="H305" s="48"/>
      <c r="I305" s="48"/>
      <c r="J305" s="51"/>
      <c r="K305" s="72"/>
      <c r="L305" s="72"/>
    </row>
    <row r="306" spans="1:12" ht="15">
      <c r="A306" s="73"/>
      <c r="B306" s="25"/>
      <c r="C306" s="25"/>
      <c r="D306" s="75"/>
      <c r="E306" s="75"/>
      <c r="F306" s="74"/>
      <c r="G306" s="23"/>
      <c r="H306" s="48"/>
      <c r="I306" s="48"/>
      <c r="J306" s="51"/>
      <c r="K306" s="72"/>
      <c r="L306" s="72"/>
    </row>
    <row r="307" spans="1:12" ht="15">
      <c r="A307" s="73"/>
      <c r="B307" s="25"/>
      <c r="C307" s="25"/>
      <c r="D307" s="75"/>
      <c r="E307" s="75"/>
      <c r="F307" s="74"/>
      <c r="G307" s="23"/>
      <c r="H307" s="48"/>
      <c r="I307" s="48"/>
      <c r="J307" s="18"/>
      <c r="K307" s="18"/>
      <c r="L307" s="18"/>
    </row>
    <row r="308" spans="1:12" ht="15">
      <c r="A308" s="73"/>
      <c r="B308" s="25"/>
      <c r="C308" s="25"/>
      <c r="D308" s="75"/>
      <c r="E308" s="75"/>
      <c r="F308" s="74"/>
      <c r="G308" s="23"/>
      <c r="H308" s="48"/>
      <c r="I308" s="48"/>
      <c r="J308" s="18"/>
      <c r="K308" s="18"/>
      <c r="L308" s="18"/>
    </row>
    <row r="309" spans="1:12" ht="15">
      <c r="A309" s="73"/>
      <c r="B309" s="25"/>
      <c r="C309" s="25"/>
      <c r="D309" s="75"/>
      <c r="E309" s="75"/>
      <c r="F309" s="74"/>
      <c r="G309" s="23"/>
      <c r="H309" s="48"/>
      <c r="I309" s="48"/>
      <c r="J309" s="18"/>
      <c r="K309" s="18"/>
      <c r="L309" s="18"/>
    </row>
    <row r="310" spans="1:12" ht="15">
      <c r="A310" s="73"/>
      <c r="B310" s="25"/>
      <c r="C310" s="25"/>
      <c r="D310" s="75"/>
      <c r="E310" s="75"/>
      <c r="F310" s="74"/>
      <c r="G310" s="23"/>
      <c r="H310" s="48"/>
      <c r="I310" s="48"/>
      <c r="J310" s="18"/>
      <c r="K310" s="18"/>
      <c r="L310" s="18"/>
    </row>
    <row r="311" spans="1:12" ht="15">
      <c r="A311" s="73"/>
      <c r="B311" s="25"/>
      <c r="C311" s="25"/>
      <c r="D311" s="75"/>
      <c r="E311" s="75"/>
      <c r="F311" s="74"/>
      <c r="G311" s="23"/>
      <c r="H311" s="48"/>
      <c r="I311" s="48"/>
      <c r="J311" s="18"/>
      <c r="K311" s="18"/>
      <c r="L311" s="18"/>
    </row>
    <row r="312" spans="1:12" ht="15">
      <c r="A312" s="73"/>
      <c r="B312" s="25"/>
      <c r="C312" s="25"/>
      <c r="D312" s="75"/>
      <c r="E312" s="75"/>
      <c r="F312" s="74"/>
      <c r="G312" s="23"/>
      <c r="H312" s="48"/>
      <c r="I312" s="48"/>
      <c r="J312" s="18"/>
      <c r="K312" s="18"/>
      <c r="L312" s="18"/>
    </row>
    <row r="313" spans="1:12" ht="15">
      <c r="A313" s="73"/>
      <c r="B313" s="25"/>
      <c r="C313" s="25"/>
      <c r="D313" s="75"/>
      <c r="E313" s="75"/>
      <c r="F313" s="74"/>
      <c r="G313" s="23"/>
      <c r="H313" s="48"/>
      <c r="I313" s="48"/>
      <c r="J313" s="18"/>
      <c r="K313" s="18"/>
      <c r="L313" s="18"/>
    </row>
    <row r="314" spans="1:12" ht="15">
      <c r="A314" s="73"/>
      <c r="B314" s="25"/>
      <c r="C314" s="25"/>
      <c r="D314" s="75"/>
      <c r="E314" s="75"/>
      <c r="F314" s="74"/>
      <c r="G314" s="23"/>
      <c r="H314" s="48"/>
      <c r="I314" s="48"/>
      <c r="J314" s="18"/>
      <c r="K314" s="18"/>
      <c r="L314" s="18"/>
    </row>
    <row r="315" spans="1:12" ht="15">
      <c r="A315" s="73"/>
      <c r="B315" s="25"/>
      <c r="C315" s="25"/>
      <c r="D315" s="75"/>
      <c r="E315" s="75"/>
      <c r="F315" s="74"/>
      <c r="G315" s="23"/>
      <c r="H315" s="48"/>
      <c r="I315" s="48"/>
      <c r="J315" s="51"/>
      <c r="K315" s="72"/>
      <c r="L315" s="72"/>
    </row>
    <row r="316" spans="1:12" ht="15">
      <c r="A316" s="73"/>
      <c r="B316" s="25"/>
      <c r="C316" s="25"/>
      <c r="D316" s="75"/>
      <c r="E316" s="75"/>
      <c r="F316" s="74"/>
      <c r="G316" s="23"/>
      <c r="H316" s="48"/>
      <c r="I316" s="48"/>
      <c r="J316" s="18"/>
      <c r="K316" s="18"/>
      <c r="L316" s="18"/>
    </row>
    <row r="317" spans="1:12" ht="15">
      <c r="A317" s="73"/>
      <c r="B317" s="25"/>
      <c r="C317" s="25"/>
      <c r="D317" s="75"/>
      <c r="E317" s="75"/>
      <c r="F317" s="74"/>
      <c r="G317" s="23"/>
      <c r="H317" s="48"/>
      <c r="I317" s="48"/>
      <c r="J317" s="51"/>
      <c r="K317" s="72"/>
      <c r="L317" s="72"/>
    </row>
    <row r="318" spans="1:12" ht="15">
      <c r="A318" s="73"/>
      <c r="B318" s="25"/>
      <c r="C318" s="25"/>
      <c r="D318" s="75"/>
      <c r="E318" s="75"/>
      <c r="F318" s="74"/>
      <c r="G318" s="23"/>
      <c r="H318" s="48"/>
      <c r="I318" s="48"/>
      <c r="J318" s="51"/>
      <c r="K318" s="72"/>
      <c r="L318" s="72"/>
    </row>
    <row r="319" spans="1:12" ht="15">
      <c r="A319" s="73"/>
      <c r="B319" s="25"/>
      <c r="C319" s="25"/>
      <c r="D319" s="75"/>
      <c r="E319" s="75"/>
      <c r="F319" s="74"/>
      <c r="G319" s="23"/>
      <c r="H319" s="48"/>
      <c r="I319" s="48"/>
      <c r="J319" s="18"/>
      <c r="K319" s="18"/>
      <c r="L319" s="18"/>
    </row>
    <row r="320" spans="1:12" ht="15">
      <c r="A320" s="73"/>
      <c r="B320" s="25"/>
      <c r="C320" s="25"/>
      <c r="D320" s="75"/>
      <c r="E320" s="75"/>
      <c r="F320" s="74"/>
      <c r="G320" s="23"/>
      <c r="H320" s="48"/>
      <c r="I320" s="48"/>
      <c r="J320" s="18"/>
      <c r="K320" s="18"/>
      <c r="L320" s="18"/>
    </row>
    <row r="321" spans="1:12" ht="15">
      <c r="A321" s="73"/>
      <c r="B321" s="25"/>
      <c r="C321" s="25"/>
      <c r="D321" s="75"/>
      <c r="E321" s="75"/>
      <c r="F321" s="74"/>
      <c r="G321" s="23"/>
      <c r="H321" s="48"/>
      <c r="I321" s="48"/>
      <c r="J321" s="18"/>
      <c r="K321" s="18"/>
      <c r="L321" s="18"/>
    </row>
    <row r="322" spans="1:12" ht="15">
      <c r="A322" s="73"/>
      <c r="B322" s="25"/>
      <c r="C322" s="25"/>
      <c r="D322" s="75"/>
      <c r="E322" s="75"/>
      <c r="F322" s="74"/>
      <c r="G322" s="23"/>
      <c r="H322" s="48"/>
      <c r="I322" s="48"/>
      <c r="J322" s="18"/>
      <c r="K322" s="18"/>
      <c r="L322" s="18"/>
    </row>
    <row r="323" spans="1:12" ht="15">
      <c r="A323" s="73"/>
      <c r="B323" s="25"/>
      <c r="C323" s="25"/>
      <c r="D323" s="75"/>
      <c r="E323" s="75"/>
      <c r="F323" s="74"/>
      <c r="G323" s="23"/>
      <c r="H323" s="48"/>
      <c r="I323" s="48"/>
      <c r="J323" s="18"/>
      <c r="K323" s="18"/>
      <c r="L323" s="18"/>
    </row>
    <row r="324" spans="1:12" ht="15">
      <c r="A324" s="73"/>
      <c r="B324" s="25"/>
      <c r="C324" s="25"/>
      <c r="D324" s="75"/>
      <c r="E324" s="75"/>
      <c r="F324" s="74"/>
      <c r="G324" s="23"/>
      <c r="H324" s="48"/>
      <c r="I324" s="48"/>
      <c r="J324" s="18"/>
      <c r="K324" s="18"/>
      <c r="L324" s="18"/>
    </row>
    <row r="325" spans="1:12" ht="15">
      <c r="A325" s="73"/>
      <c r="B325" s="25"/>
      <c r="C325" s="25"/>
      <c r="D325" s="75"/>
      <c r="E325" s="75"/>
      <c r="F325" s="74"/>
      <c r="G325" s="23"/>
      <c r="H325" s="48"/>
      <c r="I325" s="48"/>
      <c r="J325" s="18"/>
      <c r="K325" s="18"/>
      <c r="L325" s="18"/>
    </row>
    <row r="326" spans="1:12" ht="15">
      <c r="A326" s="73"/>
      <c r="B326" s="25"/>
      <c r="C326" s="25"/>
      <c r="D326" s="75"/>
      <c r="E326" s="75"/>
      <c r="F326" s="74"/>
      <c r="G326" s="23"/>
      <c r="H326" s="48"/>
      <c r="I326" s="48"/>
      <c r="J326" s="51"/>
      <c r="K326" s="72"/>
      <c r="L326" s="72"/>
    </row>
    <row r="327" spans="1:12" ht="15">
      <c r="A327" s="73"/>
      <c r="B327" s="25"/>
      <c r="C327" s="25"/>
      <c r="D327" s="75"/>
      <c r="E327" s="75"/>
      <c r="F327" s="74"/>
      <c r="G327" s="23"/>
      <c r="H327" s="48"/>
      <c r="I327" s="48"/>
      <c r="J327" s="18"/>
      <c r="K327" s="18"/>
      <c r="L327" s="18"/>
    </row>
    <row r="328" spans="1:12" ht="15">
      <c r="A328" s="73"/>
      <c r="B328" s="25"/>
      <c r="C328" s="25"/>
      <c r="D328" s="75"/>
      <c r="E328" s="75"/>
      <c r="F328" s="74"/>
      <c r="G328" s="23"/>
      <c r="H328" s="48"/>
      <c r="I328" s="48"/>
      <c r="J328" s="18"/>
      <c r="K328" s="18"/>
      <c r="L328" s="18"/>
    </row>
    <row r="329" spans="1:12" ht="15">
      <c r="A329" s="73"/>
      <c r="B329" s="25"/>
      <c r="C329" s="25"/>
      <c r="D329" s="75"/>
      <c r="E329" s="75"/>
      <c r="F329" s="74"/>
      <c r="G329" s="23"/>
      <c r="H329" s="48"/>
      <c r="I329" s="48"/>
      <c r="J329" s="51"/>
      <c r="K329" s="72"/>
      <c r="L329" s="72"/>
    </row>
    <row r="330" spans="1:12" ht="15">
      <c r="A330" s="73"/>
      <c r="B330" s="25"/>
      <c r="C330" s="25"/>
      <c r="D330" s="75"/>
      <c r="E330" s="75"/>
      <c r="F330" s="74"/>
      <c r="G330" s="23"/>
      <c r="H330" s="48"/>
      <c r="I330" s="48"/>
      <c r="J330" s="51"/>
      <c r="K330" s="72"/>
      <c r="L330" s="72"/>
    </row>
    <row r="331" spans="1:12" ht="15">
      <c r="A331" s="73"/>
      <c r="B331" s="25"/>
      <c r="C331" s="25"/>
      <c r="D331" s="75"/>
      <c r="E331" s="75"/>
      <c r="F331" s="74"/>
      <c r="G331" s="23"/>
      <c r="H331" s="48"/>
      <c r="I331" s="48"/>
      <c r="J331" s="18"/>
      <c r="K331" s="18"/>
      <c r="L331" s="18"/>
    </row>
    <row r="332" spans="1:12" ht="15">
      <c r="A332" s="73"/>
      <c r="B332" s="25"/>
      <c r="C332" s="25"/>
      <c r="D332" s="75"/>
      <c r="E332" s="75"/>
      <c r="F332" s="74"/>
      <c r="G332" s="23"/>
      <c r="H332" s="48"/>
      <c r="I332" s="48"/>
      <c r="J332" s="18"/>
      <c r="K332" s="18"/>
      <c r="L332" s="18"/>
    </row>
    <row r="333" spans="1:12" ht="15">
      <c r="A333" s="73"/>
      <c r="B333" s="25"/>
      <c r="C333" s="25"/>
      <c r="D333" s="75"/>
      <c r="E333" s="75"/>
      <c r="F333" s="74"/>
      <c r="G333" s="23"/>
      <c r="H333" s="48"/>
      <c r="I333" s="48"/>
      <c r="J333" s="18"/>
      <c r="K333" s="18"/>
      <c r="L333" s="18"/>
    </row>
    <row r="334" spans="1:12" ht="15">
      <c r="A334" s="73"/>
      <c r="B334" s="25"/>
      <c r="C334" s="25"/>
      <c r="D334" s="75"/>
      <c r="E334" s="75"/>
      <c r="F334" s="74"/>
      <c r="G334" s="23"/>
      <c r="H334" s="48"/>
      <c r="I334" s="48"/>
      <c r="J334" s="18"/>
      <c r="K334" s="18"/>
      <c r="L334" s="18"/>
    </row>
    <row r="335" spans="1:12" ht="15">
      <c r="A335" s="73"/>
      <c r="B335" s="25"/>
      <c r="C335" s="25"/>
      <c r="D335" s="75"/>
      <c r="E335" s="75"/>
      <c r="F335" s="74"/>
      <c r="G335" s="23"/>
      <c r="H335" s="48"/>
      <c r="I335" s="48"/>
      <c r="J335" s="18"/>
      <c r="K335" s="18"/>
      <c r="L335" s="18"/>
    </row>
    <row r="336" spans="1:12" ht="15">
      <c r="A336" s="73"/>
      <c r="B336" s="25"/>
      <c r="C336" s="25"/>
      <c r="D336" s="75"/>
      <c r="E336" s="75"/>
      <c r="F336" s="74"/>
      <c r="G336" s="23"/>
      <c r="H336" s="48"/>
      <c r="I336" s="48"/>
      <c r="J336" s="18"/>
      <c r="K336" s="18"/>
      <c r="L336" s="18"/>
    </row>
    <row r="337" spans="1:12" ht="15">
      <c r="A337" s="73"/>
      <c r="B337" s="25"/>
      <c r="C337" s="25"/>
      <c r="D337" s="75"/>
      <c r="E337" s="75"/>
      <c r="F337" s="74"/>
      <c r="G337" s="23"/>
      <c r="H337" s="48"/>
      <c r="I337" s="48"/>
      <c r="J337" s="51"/>
      <c r="K337" s="72"/>
      <c r="L337" s="72"/>
    </row>
    <row r="338" spans="1:12" ht="15">
      <c r="A338" s="73"/>
      <c r="B338" s="25"/>
      <c r="C338" s="25"/>
      <c r="D338" s="75"/>
      <c r="E338" s="75"/>
      <c r="F338" s="74"/>
      <c r="G338" s="23"/>
      <c r="H338" s="48"/>
      <c r="I338" s="48"/>
      <c r="J338" s="72"/>
      <c r="K338" s="72"/>
      <c r="L338" s="72"/>
    </row>
    <row r="339" spans="1:12" ht="15">
      <c r="A339" s="73"/>
      <c r="B339" s="25"/>
      <c r="C339" s="25"/>
      <c r="D339" s="75"/>
      <c r="E339" s="75"/>
      <c r="F339" s="74"/>
      <c r="G339" s="23"/>
      <c r="H339" s="48"/>
      <c r="I339" s="48"/>
      <c r="J339" s="72"/>
      <c r="K339" s="72"/>
      <c r="L339" s="72"/>
    </row>
    <row r="340" spans="1:12" ht="15">
      <c r="A340" s="73"/>
      <c r="B340" s="25"/>
      <c r="C340" s="25"/>
      <c r="D340" s="75"/>
      <c r="E340" s="75"/>
      <c r="F340" s="74"/>
      <c r="G340" s="23"/>
      <c r="H340" s="48"/>
      <c r="I340" s="48"/>
      <c r="J340" s="72"/>
      <c r="K340" s="72"/>
      <c r="L340" s="72"/>
    </row>
    <row r="341" spans="1:12" ht="15">
      <c r="A341" s="73"/>
      <c r="B341" s="25"/>
      <c r="C341" s="25"/>
      <c r="D341" s="75"/>
      <c r="E341" s="75"/>
      <c r="F341" s="74"/>
      <c r="G341" s="23"/>
      <c r="H341" s="48"/>
      <c r="I341" s="48"/>
      <c r="J341" s="51"/>
      <c r="K341" s="72"/>
      <c r="L341" s="72"/>
    </row>
    <row r="342" spans="1:12" ht="15">
      <c r="A342" s="73"/>
      <c r="B342" s="25"/>
      <c r="C342" s="25"/>
      <c r="D342" s="75"/>
      <c r="E342" s="75"/>
      <c r="F342" s="74"/>
      <c r="G342" s="23"/>
      <c r="H342" s="48"/>
      <c r="I342" s="48"/>
      <c r="J342" s="51"/>
      <c r="K342" s="72"/>
      <c r="L342" s="72"/>
    </row>
    <row r="343" spans="1:12" ht="15">
      <c r="A343" s="73"/>
      <c r="B343" s="25"/>
      <c r="C343" s="25"/>
      <c r="D343" s="75"/>
      <c r="E343" s="75"/>
      <c r="F343" s="74"/>
      <c r="G343" s="23"/>
      <c r="H343" s="48"/>
      <c r="I343" s="48"/>
      <c r="J343" s="72"/>
      <c r="K343" s="72"/>
      <c r="L343" s="72"/>
    </row>
    <row r="344" spans="1:12" ht="15">
      <c r="A344" s="73"/>
      <c r="B344" s="25"/>
      <c r="C344" s="25"/>
      <c r="D344" s="75"/>
      <c r="E344" s="75"/>
      <c r="F344" s="74"/>
      <c r="G344" s="23"/>
      <c r="H344" s="48"/>
      <c r="I344" s="48"/>
      <c r="J344" s="72"/>
      <c r="K344" s="72"/>
      <c r="L344" s="72"/>
    </row>
    <row r="345" spans="1:12" ht="15">
      <c r="A345" s="73"/>
      <c r="B345" s="25"/>
      <c r="C345" s="25"/>
      <c r="D345" s="75"/>
      <c r="E345" s="75"/>
      <c r="F345" s="74"/>
      <c r="G345" s="23"/>
      <c r="H345" s="48"/>
      <c r="I345" s="48"/>
      <c r="J345" s="72"/>
      <c r="K345" s="72"/>
      <c r="L345" s="72"/>
    </row>
    <row r="346" spans="1:12" ht="15">
      <c r="A346" s="73"/>
      <c r="B346" s="25"/>
      <c r="C346" s="25"/>
      <c r="D346" s="75"/>
      <c r="E346" s="75"/>
      <c r="F346" s="74"/>
      <c r="G346" s="23"/>
      <c r="H346" s="48"/>
      <c r="I346" s="48"/>
      <c r="J346" s="18"/>
      <c r="K346" s="18"/>
      <c r="L346" s="18"/>
    </row>
    <row r="347" spans="1:12" ht="15">
      <c r="A347" s="73"/>
      <c r="B347" s="25"/>
      <c r="C347" s="25"/>
      <c r="D347" s="75"/>
      <c r="E347" s="75"/>
      <c r="F347" s="74"/>
      <c r="G347" s="23"/>
      <c r="H347" s="48"/>
      <c r="I347" s="48"/>
      <c r="J347" s="18"/>
      <c r="K347" s="18"/>
      <c r="L347" s="18"/>
    </row>
    <row r="348" spans="1:12" ht="15">
      <c r="A348" s="73"/>
      <c r="B348" s="25"/>
      <c r="C348" s="25"/>
      <c r="D348" s="75"/>
      <c r="E348" s="75"/>
      <c r="F348" s="74"/>
      <c r="G348" s="23"/>
      <c r="H348" s="48"/>
      <c r="I348" s="48"/>
      <c r="J348" s="51"/>
      <c r="K348" s="72"/>
      <c r="L348" s="72"/>
    </row>
    <row r="349" spans="1:12" ht="15">
      <c r="A349" s="73"/>
      <c r="B349" s="25"/>
      <c r="C349" s="25"/>
      <c r="D349" s="75"/>
      <c r="E349" s="75"/>
      <c r="F349" s="74"/>
      <c r="G349" s="23"/>
      <c r="H349" s="48"/>
      <c r="I349" s="48"/>
      <c r="J349" s="18"/>
      <c r="K349" s="18"/>
      <c r="L349" s="18"/>
    </row>
    <row r="350" spans="1:12" ht="15">
      <c r="A350" s="73"/>
      <c r="B350" s="25"/>
      <c r="C350" s="25"/>
      <c r="D350" s="75"/>
      <c r="E350" s="75"/>
      <c r="F350" s="74"/>
      <c r="G350" s="23"/>
      <c r="H350" s="48"/>
      <c r="I350" s="48"/>
      <c r="J350" s="72"/>
      <c r="K350" s="72"/>
      <c r="L350" s="72"/>
    </row>
    <row r="351" spans="1:12" ht="15">
      <c r="A351" s="73"/>
      <c r="B351" s="25"/>
      <c r="C351" s="25"/>
      <c r="D351" s="75"/>
      <c r="E351" s="75"/>
      <c r="F351" s="74"/>
      <c r="G351" s="23"/>
      <c r="H351" s="48"/>
      <c r="I351" s="48"/>
      <c r="J351" s="18"/>
      <c r="K351" s="18"/>
      <c r="L351" s="18"/>
    </row>
    <row r="352" spans="1:12" ht="15">
      <c r="A352" s="73"/>
      <c r="B352" s="25"/>
      <c r="C352" s="25"/>
      <c r="D352" s="75"/>
      <c r="E352" s="75"/>
      <c r="F352" s="74"/>
      <c r="G352" s="23"/>
      <c r="H352" s="48"/>
      <c r="I352" s="48"/>
      <c r="J352" s="18"/>
      <c r="K352" s="18"/>
      <c r="L352" s="18"/>
    </row>
    <row r="353" spans="1:12" ht="15">
      <c r="A353" s="73"/>
      <c r="B353" s="25"/>
      <c r="C353" s="25"/>
      <c r="D353" s="75"/>
      <c r="E353" s="75"/>
      <c r="F353" s="74"/>
      <c r="G353" s="23"/>
      <c r="H353" s="48"/>
      <c r="I353" s="48"/>
      <c r="J353" s="51"/>
      <c r="K353" s="72"/>
      <c r="L353" s="72"/>
    </row>
    <row r="354" spans="1:12" ht="15">
      <c r="A354" s="73"/>
      <c r="B354" s="25"/>
      <c r="C354" s="25"/>
      <c r="D354" s="75"/>
      <c r="E354" s="75"/>
      <c r="F354" s="74"/>
      <c r="G354" s="23"/>
      <c r="H354" s="48"/>
      <c r="I354" s="48"/>
      <c r="J354" s="51"/>
      <c r="K354" s="72"/>
      <c r="L354" s="72"/>
    </row>
  </sheetData>
  <sortState ref="A45:A49">
    <sortCondition ref="A45"/>
  </sortState>
  <mergeCells count="1">
    <mergeCell ref="A1:G1"/>
  </mergeCells>
  <pageMargins left="0.75" right="0.75" top="1" bottom="1" header="0" footer="0"/>
  <pageSetup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User</cp:lastModifiedBy>
  <dcterms:created xsi:type="dcterms:W3CDTF">2013-11-19T13:22:10Z</dcterms:created>
  <dcterms:modified xsi:type="dcterms:W3CDTF">2018-12-21T13:43:04Z</dcterms:modified>
</cp:coreProperties>
</file>