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18Data\"/>
    </mc:Choice>
  </mc:AlternateContent>
  <xr:revisionPtr revIDLastSave="0" documentId="13_ncr:1_{43137CCD-D40D-4278-B4E4-2C78DB495447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3" i="1"/>
  <c r="C82" i="1"/>
  <c r="C81" i="1"/>
  <c r="C80" i="1"/>
  <c r="C79" i="1"/>
  <c r="C68" i="1"/>
  <c r="C69" i="1"/>
  <c r="C70" i="1"/>
  <c r="C71" i="1"/>
  <c r="C72" i="1"/>
  <c r="C73" i="1"/>
  <c r="C74" i="1"/>
  <c r="C75" i="1"/>
  <c r="C76" i="1"/>
  <c r="C77" i="1"/>
  <c r="C78" i="1"/>
  <c r="C85" i="1"/>
  <c r="C86" i="1"/>
  <c r="C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67" i="1"/>
  <c r="W30" i="1" l="1"/>
  <c r="W28" i="1"/>
  <c r="I85" i="1" s="1"/>
  <c r="L85" i="1" s="1"/>
  <c r="W26" i="1"/>
  <c r="I77" i="1" l="1"/>
  <c r="L77" i="1" s="1"/>
  <c r="U30" i="1"/>
  <c r="U28" i="1"/>
  <c r="U26" i="1"/>
  <c r="G62" i="1" l="1"/>
  <c r="J62" i="1" s="1"/>
  <c r="K26" i="1"/>
  <c r="S30" i="1" l="1"/>
  <c r="S28" i="1"/>
  <c r="S26" i="1"/>
  <c r="K30" i="1"/>
  <c r="K28" i="1"/>
  <c r="I68" i="1" l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6" i="1"/>
  <c r="I67" i="1"/>
  <c r="O26" i="1" l="1"/>
  <c r="I30" i="1" l="1"/>
  <c r="I28" i="1"/>
  <c r="I26" i="1"/>
  <c r="G30" i="1"/>
  <c r="G28" i="1"/>
  <c r="G26" i="1"/>
  <c r="E30" i="1"/>
  <c r="E28" i="1"/>
  <c r="G77" i="1" s="1"/>
  <c r="E26" i="1"/>
  <c r="C30" i="1"/>
  <c r="C28" i="1"/>
  <c r="C26" i="1"/>
  <c r="Q30" i="1"/>
  <c r="Q28" i="1"/>
  <c r="Q26" i="1"/>
  <c r="O30" i="1"/>
  <c r="O28" i="1"/>
  <c r="M30" i="1"/>
  <c r="M28" i="1"/>
  <c r="M26" i="1"/>
  <c r="F62" i="1" l="1"/>
  <c r="I62" i="1" s="1"/>
  <c r="E62" i="1"/>
  <c r="H62" i="1" s="1"/>
  <c r="H69" i="1"/>
  <c r="H71" i="1"/>
  <c r="H73" i="1"/>
  <c r="H75" i="1"/>
  <c r="H77" i="1"/>
  <c r="K77" i="1" s="1"/>
  <c r="H79" i="1"/>
  <c r="H81" i="1"/>
  <c r="H83" i="1"/>
  <c r="H85" i="1"/>
  <c r="K85" i="1" s="1"/>
  <c r="H68" i="1"/>
  <c r="H70" i="1"/>
  <c r="H72" i="1"/>
  <c r="H74" i="1"/>
  <c r="H76" i="1"/>
  <c r="H78" i="1"/>
  <c r="K78" i="1" s="1"/>
  <c r="H80" i="1"/>
  <c r="H82" i="1"/>
  <c r="H84" i="1"/>
  <c r="H86" i="1"/>
  <c r="K86" i="1" s="1"/>
  <c r="H67" i="1"/>
  <c r="G67" i="1"/>
  <c r="G69" i="1"/>
  <c r="G71" i="1"/>
  <c r="G73" i="1"/>
  <c r="G75" i="1"/>
  <c r="G79" i="1"/>
  <c r="G81" i="1"/>
  <c r="G83" i="1"/>
  <c r="G85" i="1"/>
  <c r="G68" i="1"/>
  <c r="G70" i="1"/>
  <c r="G72" i="1"/>
  <c r="G74" i="1"/>
  <c r="G76" i="1"/>
  <c r="G78" i="1"/>
  <c r="J78" i="1" s="1"/>
  <c r="G80" i="1"/>
  <c r="G82" i="1"/>
  <c r="G84" i="1"/>
  <c r="G86" i="1"/>
  <c r="J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USEPA</author>
  </authors>
  <commentList>
    <comment ref="J77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JB 6/18/2019:
Carryover from previous injection is contaminating CH4 in the low std checks.  This is a known issue and is not affecting unknowns in this run.  The CO2 and N2O are unaffected.
</t>
        </r>
      </text>
    </comment>
    <comment ref="J8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JB 6/18/2019:
Carryover from previous injection is contaminating CH4 in the low std checks.  This is a known issue and is not affecting unknowns in this run.  The CO2 and N2O are unaffected.
</t>
        </r>
      </text>
    </comment>
  </commentList>
</comments>
</file>

<file path=xl/sharedStrings.xml><?xml version="1.0" encoding="utf-8"?>
<sst xmlns="http://schemas.openxmlformats.org/spreadsheetml/2006/main" count="124" uniqueCount="76">
  <si>
    <t>Area/CO2</t>
  </si>
  <si>
    <t>Area/Methane</t>
  </si>
  <si>
    <t>CO2</t>
  </si>
  <si>
    <t>Area/N2O</t>
  </si>
  <si>
    <t>N2O</t>
  </si>
  <si>
    <t>CH4</t>
  </si>
  <si>
    <t>r2</t>
  </si>
  <si>
    <t>low</t>
  </si>
  <si>
    <t>high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</si>
  <si>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</si>
  <si>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</si>
  <si>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</si>
  <si>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</si>
  <si>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</si>
  <si>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</si>
  <si>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</si>
  <si>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</si>
  <si>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</si>
  <si>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</si>
  <si>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super high</t>
  </si>
  <si>
    <t>Sample.code</t>
  </si>
  <si>
    <t>high.5</t>
  </si>
  <si>
    <t>high.4</t>
  </si>
  <si>
    <t>high.3</t>
  </si>
  <si>
    <t>high.2</t>
  </si>
  <si>
    <t>high.1</t>
  </si>
  <si>
    <t>low.5</t>
  </si>
  <si>
    <t>low.4</t>
  </si>
  <si>
    <t>low.3</t>
  </si>
  <si>
    <t>low.2</t>
  </si>
  <si>
    <t>low.1</t>
  </si>
  <si>
    <t>super.high.5</t>
  </si>
  <si>
    <t>super.high.1</t>
  </si>
  <si>
    <t>super.high.2</t>
  </si>
  <si>
    <t>super.high.3</t>
  </si>
  <si>
    <t>super.high.4</t>
  </si>
  <si>
    <t>xtreme.1</t>
  </si>
  <si>
    <t>xtreme.2</t>
  </si>
  <si>
    <t>xtreme.3</t>
  </si>
  <si>
    <t>xtreme.4</t>
  </si>
  <si>
    <t>xtreme.5</t>
  </si>
  <si>
    <t>xtreme</t>
  </si>
  <si>
    <t>3rd party std</t>
  </si>
  <si>
    <t>Source</t>
  </si>
  <si>
    <t>Praxair High</t>
  </si>
  <si>
    <t>Flag.N2O</t>
  </si>
  <si>
    <t>Flag.CO2</t>
  </si>
  <si>
    <t>Flag.CH4</t>
  </si>
  <si>
    <t>Area/Nitrous Oxide</t>
  </si>
  <si>
    <t>90-10.1</t>
  </si>
  <si>
    <t>90-10.2</t>
  </si>
  <si>
    <t>90-10.3</t>
  </si>
  <si>
    <t>90-10.4</t>
  </si>
  <si>
    <t>90-10.5</t>
  </si>
  <si>
    <t>90-10</t>
  </si>
  <si>
    <t>-</t>
  </si>
  <si>
    <t>2018 Data\T19_06_05\18R10518.DATA</t>
  </si>
  <si>
    <t>2018 Data\T19_06_05\18R10513.DATA</t>
  </si>
  <si>
    <t>2018 Data\T19_06_05\18R10505.DATA</t>
  </si>
  <si>
    <t>2018 Data\T19_06_05\18R10515.DATA</t>
  </si>
  <si>
    <t>2018 Data\T19_06_05\18R10528.DATA</t>
  </si>
  <si>
    <t>2018 Data\T19_06_05\18R10539.DATA</t>
  </si>
  <si>
    <t>2018 Data\T19_06_05\18R10519.DATA</t>
  </si>
  <si>
    <t>2018 Data\T19_06_05\18R10530.DATA</t>
  </si>
  <si>
    <t>2018 Data\T19_06_05\18R10536.DATA</t>
  </si>
  <si>
    <t>2018 Data\T19_06_05\18R10504.DATA</t>
  </si>
  <si>
    <t>2018 Data\T19_06_05\LOW1 STD CHK1.DATA</t>
  </si>
  <si>
    <t>2018 Data\T19_06_05\90TEN1 STD CHK1.DATA</t>
  </si>
  <si>
    <t>2018 Data\T19_06_05\18R10540.DATA</t>
  </si>
  <si>
    <t>2018 Data\T19_06_05\18R10521.DATA</t>
  </si>
  <si>
    <t>2018 Data\T19_06_05\18R10538.DATA</t>
  </si>
  <si>
    <t>2018 Data\T19_06_05\18R10517.DATA</t>
  </si>
  <si>
    <t>2018 Data\T19_06_05\18R10529.DATA</t>
  </si>
  <si>
    <t>2018 Data\T19_06_05\18R10525.DATA</t>
  </si>
  <si>
    <t>2018 Data\T19_06_05\LOW1STD CHK2.DATA</t>
  </si>
  <si>
    <t>2018 Data\T19_06_05\90TEN1 STD CHK2.DATA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</si>
</sst>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1" fontId="2" fillId="0" borderId="0" xfId="7" applyNumberForma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0" fillId="0" borderId="0" xfId="0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2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3" xfId="0" applyBorder="1" applyAlignment="1"/>
    <xf numFmtId="0" fontId="2" fillId="0" borderId="9" xfId="0" applyFont="1" applyFill="1" applyBorder="1" applyAlignment="1">
      <alignment horizontal="left"/>
    </xf>
    <xf numFmtId="3" fontId="0" fillId="0" borderId="10" xfId="0" applyNumberFormat="1" applyFont="1" applyFill="1" applyBorder="1" applyAlignment="1"/>
    <xf numFmtId="0" fontId="0" fillId="0" borderId="2" xfId="0" applyBorder="1" applyAlignment="1"/>
    <xf numFmtId="46" fontId="2" fillId="0" borderId="0" xfId="0" applyNumberFormat="1" applyFont="1" applyFill="1" applyBorder="1"/>
    <xf numFmtId="164" fontId="0" fillId="0" borderId="0" xfId="0" applyNumberFormat="1" applyFill="1" applyBorder="1"/>
    <xf numFmtId="3" fontId="0" fillId="0" borderId="0" xfId="0" applyNumberFormat="1" applyFill="1" applyBorder="1"/>
    <xf numFmtId="165" fontId="0" fillId="0" borderId="0" xfId="0" applyNumberFormat="1" applyFill="1" applyBorder="1"/>
    <xf numFmtId="3" fontId="2" fillId="0" borderId="0" xfId="0" applyNumberFormat="1" applyFont="1" applyFill="1" applyBorder="1"/>
    <xf numFmtId="3" fontId="0" fillId="2" borderId="0" xfId="0" applyNumberFormat="1" applyFill="1"/>
    <xf numFmtId="0" fontId="0" fillId="0" borderId="0" xfId="0"/>
    <xf numFmtId="0" fontId="1" fillId="0" borderId="0" xfId="15"/>
    <xf numFmtId="3" fontId="1" fillId="0" borderId="0" xfId="16" applyNumberFormat="1"/>
    <xf numFmtId="3" fontId="1" fillId="0" borderId="0" xfId="17" applyNumberFormat="1"/>
    <xf numFmtId="0" fontId="0" fillId="0" borderId="0" xfId="0"/>
    <xf numFmtId="0" fontId="0" fillId="0" borderId="0" xfId="0" applyFont="1" applyFill="1" applyAlignment="1">
      <alignment horizontal="left"/>
    </xf>
    <xf numFmtId="4" fontId="0" fillId="0" borderId="10" xfId="0" applyNumberFormat="1" applyFont="1" applyBorder="1" applyAlignment="1"/>
    <xf numFmtId="1" fontId="0" fillId="0" borderId="10" xfId="0" applyNumberFormat="1" applyFont="1" applyBorder="1" applyAlignment="1"/>
    <xf numFmtId="0" fontId="0" fillId="0" borderId="0" xfId="0"/>
    <xf numFmtId="3" fontId="0" fillId="3" borderId="11" xfId="0" applyNumberFormat="1" applyFont="1" applyFill="1" applyBorder="1" applyAlignment="1"/>
    <xf numFmtId="164" fontId="0" fillId="3" borderId="0" xfId="0" applyNumberFormat="1" applyFill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164" fontId="0" fillId="3" borderId="5" xfId="0" applyNumberFormat="1" applyFill="1" applyBorder="1"/>
    <xf numFmtId="3" fontId="0" fillId="3" borderId="10" xfId="0" applyNumberFormat="1" applyFont="1" applyFill="1" applyBorder="1" applyAlignment="1"/>
    <xf numFmtId="1" fontId="0" fillId="0" borderId="0" xfId="0" applyNumberFormat="1" applyFill="1" applyBorder="1"/>
    <xf numFmtId="1" fontId="0" fillId="0" borderId="0" xfId="0" applyNumberFormat="1" applyBorder="1"/>
    <xf numFmtId="0" fontId="0" fillId="0" borderId="4" xfId="0" applyFill="1" applyBorder="1"/>
    <xf numFmtId="0" fontId="0" fillId="0" borderId="6" xfId="0" applyFill="1" applyBorder="1"/>
    <xf numFmtId="1" fontId="0" fillId="0" borderId="7" xfId="0" applyNumberFormat="1" applyFill="1" applyBorder="1"/>
    <xf numFmtId="3" fontId="0" fillId="0" borderId="7" xfId="0" applyNumberFormat="1" applyFill="1" applyBorder="1"/>
    <xf numFmtId="3" fontId="0" fillId="0" borderId="4" xfId="0" applyNumberFormat="1" applyFill="1" applyBorder="1"/>
    <xf numFmtId="3" fontId="2" fillId="0" borderId="4" xfId="0" applyNumberFormat="1" applyFont="1" applyFill="1" applyBorder="1"/>
    <xf numFmtId="3" fontId="0" fillId="0" borderId="6" xfId="0" applyNumberFormat="1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0" fillId="0" borderId="2" xfId="0" applyBorder="1"/>
    <xf numFmtId="3" fontId="5" fillId="0" borderId="7" xfId="0" applyNumberFormat="1" applyFont="1" applyBorder="1" applyAlignment="1">
      <alignment horizontal="right"/>
    </xf>
    <xf numFmtId="3" fontId="2" fillId="0" borderId="0" xfId="0" applyNumberFormat="1" applyFont="1"/>
    <xf numFmtId="2" fontId="3" fillId="0" borderId="0" xfId="0" applyNumberFormat="1" applyFont="1" applyFill="1"/>
    <xf numFmtId="2" fontId="3" fillId="0" borderId="0" xfId="0" applyNumberFormat="1" applyFont="1"/>
    <xf numFmtId="2" fontId="2" fillId="0" borderId="0" xfId="0" applyNumberFormat="1" applyFont="1"/>
    <xf numFmtId="3" fontId="2" fillId="0" borderId="0" xfId="7" applyNumberFormat="1" applyFill="1"/>
    <xf numFmtId="3" fontId="0" fillId="0" borderId="0" xfId="0" applyNumberFormat="1" applyFill="1"/>
    <xf numFmtId="3" fontId="2" fillId="0" borderId="0" xfId="7" applyNumberFormat="1"/>
    <xf numFmtId="0" fontId="0" fillId="0" borderId="0" xfId="0" applyFont="1" applyAlignment="1">
      <alignment horizontal="center"/>
    </xf>
    <xf numFmtId="0" fontId="0" fillId="0" borderId="0" xfId="0"/>
  </cellXfs>
  <cellStyles count="18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2" xfId="1" xr:uid="{00000000-0005-0000-0000-000004000000}"/>
    <cellStyle name="Normal 2 2" xfId="4" xr:uid="{00000000-0005-0000-0000-000005000000}"/>
    <cellStyle name="Normal 2 3" xfId="8" xr:uid="{00000000-0005-0000-0000-000006000000}"/>
    <cellStyle name="Normal 3" xfId="2" xr:uid="{00000000-0005-0000-0000-000007000000}"/>
    <cellStyle name="Normal 3 2" xfId="5" xr:uid="{00000000-0005-0000-0000-000008000000}"/>
    <cellStyle name="Normal 3 3" xfId="9" xr:uid="{00000000-0005-0000-0000-000009000000}"/>
    <cellStyle name="Normal 4" xfId="3" xr:uid="{00000000-0005-0000-0000-00000A000000}"/>
    <cellStyle name="Normal 4 2" xfId="6" xr:uid="{00000000-0005-0000-0000-00000B000000}"/>
    <cellStyle name="Normal 4 3" xfId="10" xr:uid="{00000000-0005-0000-0000-00000C000000}"/>
    <cellStyle name="Normal 5" xfId="13" xr:uid="{00000000-0005-0000-0000-00000D000000}"/>
    <cellStyle name="Normal 6" xfId="7" xr:uid="{00000000-0005-0000-0000-00000E000000}"/>
    <cellStyle name="Normal 7" xfId="11" xr:uid="{00000000-0005-0000-0000-00000F000000}"/>
    <cellStyle name="Normal 8" xfId="12" xr:uid="{00000000-0005-0000-0000-000010000000}"/>
    <cellStyle name="Normal 9" xfId="14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794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Sheet1!$D$38:$D$42</c:f>
              <c:numCache>
                <c:formatCode>#,##0</c:formatCode>
                <c:ptCount val="5"/>
                <c:pt idx="0">
                  <c:v>4929.2</c:v>
                </c:pt>
                <c:pt idx="1">
                  <c:v>3640.4</c:v>
                </c:pt>
                <c:pt idx="2">
                  <c:v>2771.6</c:v>
                </c:pt>
                <c:pt idx="3">
                  <c:v>1449.7</c:v>
                </c:pt>
                <c:pt idx="4">
                  <c:v>504.7</c:v>
                </c:pt>
              </c:numCache>
            </c:numRef>
          </c:xVal>
          <c:yVal>
            <c:numRef>
              <c:f>Sheet1!$T$26:$T$30</c:f>
              <c:numCache>
                <c:formatCode>0.00</c:formatCode>
                <c:ptCount val="5"/>
                <c:pt idx="0">
                  <c:v>0.88500000000000001</c:v>
                </c:pt>
                <c:pt idx="1">
                  <c:v>0.64363636363636367</c:v>
                </c:pt>
                <c:pt idx="2">
                  <c:v>0.48272727272727267</c:v>
                </c:pt>
                <c:pt idx="3">
                  <c:v>0.24136363636363634</c:v>
                </c:pt>
                <c:pt idx="4">
                  <c:v>8.0454545454545459E-2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6144"/>
        <c:axId val="72887680"/>
      </c:scatterChart>
      <c:valAx>
        <c:axId val="728861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87680"/>
        <c:crosses val="autoZero"/>
        <c:crossBetween val="midCat"/>
      </c:valAx>
      <c:valAx>
        <c:axId val="72887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28861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51601172050856"/>
          <c:y val="8.6956521739130543E-2"/>
          <c:w val="0.19071720283893723"/>
          <c:h val="0.15498991973829399"/>
        </c:manualLayout>
      </c:layout>
      <c:overlay val="1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34"/>
          <c:y val="0.23225873939670591"/>
          <c:w val="0.73905143613658919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Sheet1!$C$33:$C$37</c:f>
              <c:numCache>
                <c:formatCode>#,##0</c:formatCode>
                <c:ptCount val="5"/>
                <c:pt idx="0">
                  <c:v>26286.799999999999</c:v>
                </c:pt>
                <c:pt idx="1">
                  <c:v>18980.099999999999</c:v>
                </c:pt>
                <c:pt idx="2">
                  <c:v>13824.9</c:v>
                </c:pt>
                <c:pt idx="3">
                  <c:v>7068.9</c:v>
                </c:pt>
                <c:pt idx="4">
                  <c:v>2540.1</c:v>
                </c:pt>
              </c:numCache>
            </c:numRef>
          </c:xVal>
          <c:yVal>
            <c:numRef>
              <c:f>Sheet1!$L$26:$L$30</c:f>
              <c:numCache>
                <c:formatCode>General</c:formatCode>
                <c:ptCount val="5"/>
                <c:pt idx="0">
                  <c:v>2010</c:v>
                </c:pt>
                <c:pt idx="1">
                  <c:v>1461.8</c:v>
                </c:pt>
                <c:pt idx="2">
                  <c:v>1096.4000000000001</c:v>
                </c:pt>
                <c:pt idx="3">
                  <c:v>548.20000000000005</c:v>
                </c:pt>
                <c:pt idx="4">
                  <c:v>182.7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ser>
          <c:idx val="1"/>
          <c:order val="1"/>
          <c:tx>
            <c:v>High</c:v>
          </c:tx>
          <c:spPr>
            <a:ln w="28575">
              <a:noFill/>
            </a:ln>
          </c:spPr>
          <c:xVal>
            <c:numRef>
              <c:f>Sheet1!$C$38:$C$42</c:f>
              <c:numCache>
                <c:formatCode>#,##0</c:formatCode>
                <c:ptCount val="5"/>
                <c:pt idx="0">
                  <c:v>91069.4</c:v>
                </c:pt>
                <c:pt idx="1">
                  <c:v>65678.3</c:v>
                </c:pt>
                <c:pt idx="2">
                  <c:v>49167.199999999997</c:v>
                </c:pt>
                <c:pt idx="3">
                  <c:v>24822.799999999999</c:v>
                </c:pt>
                <c:pt idx="4">
                  <c:v>8427.4</c:v>
                </c:pt>
              </c:numCache>
            </c:numRef>
          </c:xVal>
          <c:yVal>
            <c:numRef>
              <c:f>Sheet1!$N$26:$N$30</c:f>
              <c:numCache>
                <c:formatCode>#,##0</c:formatCode>
                <c:ptCount val="5"/>
                <c:pt idx="0">
                  <c:v>7010</c:v>
                </c:pt>
                <c:pt idx="1">
                  <c:v>5098.181818181818</c:v>
                </c:pt>
                <c:pt idx="2">
                  <c:v>3823.6363636363635</c:v>
                </c:pt>
                <c:pt idx="3">
                  <c:v>1911.8181818181818</c:v>
                </c:pt>
                <c:pt idx="4">
                  <c:v>637.27272727272725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8048"/>
        <c:axId val="72899584"/>
      </c:scatterChart>
      <c:valAx>
        <c:axId val="728980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99584"/>
        <c:crosses val="autoZero"/>
        <c:crossBetween val="midCat"/>
      </c:valAx>
      <c:valAx>
        <c:axId val="72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980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17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</c:v>
          </c:tx>
          <c:spPr>
            <a:ln w="28575">
              <a:noFill/>
            </a:ln>
          </c:spPr>
          <c:xVal>
            <c:numRef>
              <c:f>Sheet1!$B$38:$B$42</c:f>
              <c:numCache>
                <c:formatCode>#,##0</c:formatCode>
                <c:ptCount val="5"/>
                <c:pt idx="0">
                  <c:v>1895.7</c:v>
                </c:pt>
                <c:pt idx="1">
                  <c:v>1365.4</c:v>
                </c:pt>
                <c:pt idx="2">
                  <c:v>1024.0999999999999</c:v>
                </c:pt>
                <c:pt idx="3">
                  <c:v>522</c:v>
                </c:pt>
                <c:pt idx="4">
                  <c:v>180.8</c:v>
                </c:pt>
              </c:numCache>
            </c:numRef>
          </c:xVal>
          <c:yVal>
            <c:numRef>
              <c:f>Sheet1!$D$26:$D$30</c:f>
              <c:numCache>
                <c:formatCode>0</c:formatCode>
                <c:ptCount val="5"/>
                <c:pt idx="0">
                  <c:v>152</c:v>
                </c:pt>
                <c:pt idx="1">
                  <c:v>110.54545454545455</c:v>
                </c:pt>
                <c:pt idx="2">
                  <c:v>82.909090909090907</c:v>
                </c:pt>
                <c:pt idx="3">
                  <c:v>41.454545454545453</c:v>
                </c:pt>
                <c:pt idx="4">
                  <c:v>13.818181818181818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</c:v>
          </c:tx>
          <c:spPr>
            <a:ln w="28575">
              <a:noFill/>
            </a:ln>
          </c:spPr>
          <c:xVal>
            <c:numRef>
              <c:f>Sheet1!$B$33:$B$37</c:f>
              <c:numCache>
                <c:formatCode>#,##0</c:formatCode>
                <c:ptCount val="5"/>
                <c:pt idx="0">
                  <c:v>387.8</c:v>
                </c:pt>
                <c:pt idx="1">
                  <c:v>279.10000000000002</c:v>
                </c:pt>
                <c:pt idx="2">
                  <c:v>204.5</c:v>
                </c:pt>
                <c:pt idx="3">
                  <c:v>106.3</c:v>
                </c:pt>
                <c:pt idx="4">
                  <c:v>41.3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30.3</c:v>
                </c:pt>
                <c:pt idx="1">
                  <c:v>22.04</c:v>
                </c:pt>
                <c:pt idx="2">
                  <c:v>16.53</c:v>
                </c:pt>
                <c:pt idx="3">
                  <c:v>8.26</c:v>
                </c:pt>
                <c:pt idx="4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048"/>
        <c:axId val="72915584"/>
      </c:scatterChart>
      <c:valAx>
        <c:axId val="729140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15584"/>
        <c:crosses val="autoZero"/>
        <c:crossBetween val="midCat"/>
      </c:valAx>
      <c:valAx>
        <c:axId val="729155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29140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Extreme</c:v>
          </c:tx>
          <c:spPr>
            <a:ln w="28575">
              <a:noFill/>
            </a:ln>
          </c:spPr>
          <c:xVal>
            <c:numRef>
              <c:f>Sheet1!$C$48:$C$52</c:f>
              <c:numCache>
                <c:formatCode>#,##0</c:formatCode>
                <c:ptCount val="5"/>
                <c:pt idx="0">
                  <c:v>293858.8</c:v>
                </c:pt>
                <c:pt idx="1">
                  <c:v>221955.9</c:v>
                </c:pt>
                <c:pt idx="2">
                  <c:v>164526.9</c:v>
                </c:pt>
                <c:pt idx="3">
                  <c:v>82174.899999999994</c:v>
                </c:pt>
                <c:pt idx="4">
                  <c:v>28851.200000000001</c:v>
                </c:pt>
              </c:numCache>
            </c:numRef>
          </c:xVal>
          <c:yVal>
            <c:numRef>
              <c:f>Sheet1!$P$26:$P$30</c:f>
              <c:numCache>
                <c:formatCode>#,##0</c:formatCode>
                <c:ptCount val="5"/>
                <c:pt idx="0">
                  <c:v>25000</c:v>
                </c:pt>
                <c:pt idx="1">
                  <c:v>18181.818181818184</c:v>
                </c:pt>
                <c:pt idx="2">
                  <c:v>13636.363636363636</c:v>
                </c:pt>
                <c:pt idx="3">
                  <c:v>6818.181818181818</c:v>
                </c:pt>
                <c:pt idx="4">
                  <c:v>2272.727272727273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A-4C85-B645-7FDC96177DEC}"/>
            </c:ext>
          </c:extLst>
        </c:ser>
        <c:ser>
          <c:idx val="1"/>
          <c:order val="1"/>
          <c:tx>
            <c:v>90.1</c:v>
          </c:tx>
          <c:spPr>
            <a:ln w="28575">
              <a:noFill/>
            </a:ln>
          </c:spPr>
          <c:xVal>
            <c:numRef>
              <c:f>Sheet1!$C$53:$C$57</c:f>
              <c:numCache>
                <c:formatCode>#,##0</c:formatCode>
                <c:ptCount val="5"/>
                <c:pt idx="0">
                  <c:v>1132541</c:v>
                </c:pt>
                <c:pt idx="1">
                  <c:v>856697</c:v>
                </c:pt>
                <c:pt idx="2">
                  <c:v>655287.6</c:v>
                </c:pt>
                <c:pt idx="3">
                  <c:v>338420</c:v>
                </c:pt>
                <c:pt idx="4">
                  <c:v>116331.3</c:v>
                </c:pt>
              </c:numCache>
            </c:numRef>
          </c:xVal>
          <c:yVal>
            <c:numRef>
              <c:f>Sheet1!$R$26:$R$30</c:f>
              <c:numCache>
                <c:formatCode>#,##0</c:formatCode>
                <c:ptCount val="5"/>
                <c:pt idx="0">
                  <c:v>100000</c:v>
                </c:pt>
                <c:pt idx="1">
                  <c:v>72727.272727272735</c:v>
                </c:pt>
                <c:pt idx="2">
                  <c:v>54545.454545454544</c:v>
                </c:pt>
                <c:pt idx="3">
                  <c:v>27272.727272727272</c:v>
                </c:pt>
                <c:pt idx="4">
                  <c:v>9090.9090909090919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C-410F-A556-E022A69C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0048"/>
        <c:axId val="72931584"/>
      </c:scatterChart>
      <c:valAx>
        <c:axId val="729300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31584"/>
        <c:crosses val="autoZero"/>
        <c:crossBetween val="midCat"/>
      </c:valAx>
      <c:valAx>
        <c:axId val="72931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29300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369591395539513"/>
          <c:y val="0.11582144623226449"/>
          <c:w val="0.34166012103984539"/>
          <c:h val="9.1791438506734893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Super High</c:v>
          </c:tx>
          <c:spPr>
            <a:ln w="28575">
              <a:noFill/>
            </a:ln>
          </c:spPr>
          <c:xVal>
            <c:numRef>
              <c:f>Sheet1!$B$43:$B$47</c:f>
              <c:numCache>
                <c:formatCode>#,##0</c:formatCode>
                <c:ptCount val="5"/>
                <c:pt idx="0">
                  <c:v>26182</c:v>
                </c:pt>
                <c:pt idx="1">
                  <c:v>18769.2</c:v>
                </c:pt>
                <c:pt idx="2">
                  <c:v>14180</c:v>
                </c:pt>
                <c:pt idx="3">
                  <c:v>7050.1</c:v>
                </c:pt>
                <c:pt idx="4">
                  <c:v>2457</c:v>
                </c:pt>
              </c:numCache>
            </c:numRef>
          </c:xVal>
          <c:yVal>
            <c:numRef>
              <c:f>Sheet1!$F$26:$F$30</c:f>
              <c:numCache>
                <c:formatCode>0</c:formatCode>
                <c:ptCount val="5"/>
                <c:pt idx="0">
                  <c:v>2010</c:v>
                </c:pt>
                <c:pt idx="1">
                  <c:v>1461.8181818181818</c:v>
                </c:pt>
                <c:pt idx="2">
                  <c:v>1096.3636363636363</c:v>
                </c:pt>
                <c:pt idx="3">
                  <c:v>548.18181818181813</c:v>
                </c:pt>
                <c:pt idx="4">
                  <c:v>182.72727272727272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Extreme</c:v>
          </c:tx>
          <c:spPr>
            <a:ln w="28575">
              <a:noFill/>
            </a:ln>
          </c:spPr>
          <c:xVal>
            <c:numRef>
              <c:f>Sheet1!$B$48:$B$52</c:f>
              <c:numCache>
                <c:formatCode>#,##0</c:formatCode>
                <c:ptCount val="5"/>
                <c:pt idx="0">
                  <c:v>639067.4</c:v>
                </c:pt>
                <c:pt idx="1">
                  <c:v>464170</c:v>
                </c:pt>
                <c:pt idx="2">
                  <c:v>353881.3</c:v>
                </c:pt>
                <c:pt idx="3">
                  <c:v>178464.5</c:v>
                </c:pt>
                <c:pt idx="4">
                  <c:v>62859.3</c:v>
                </c:pt>
              </c:numCache>
            </c:numRef>
          </c:xVal>
          <c:yVal>
            <c:numRef>
              <c:f>Sheet1!$H$26:$H$30</c:f>
              <c:numCache>
                <c:formatCode>#,##0</c:formatCode>
                <c:ptCount val="5"/>
                <c:pt idx="0">
                  <c:v>50000</c:v>
                </c:pt>
                <c:pt idx="1">
                  <c:v>36363.636363636368</c:v>
                </c:pt>
                <c:pt idx="2">
                  <c:v>27272.727272727272</c:v>
                </c:pt>
                <c:pt idx="3">
                  <c:v>13636.363636363636</c:v>
                </c:pt>
                <c:pt idx="4">
                  <c:v>4545.454545454546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3872"/>
        <c:axId val="73025408"/>
      </c:scatterChart>
      <c:valAx>
        <c:axId val="730238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025408"/>
        <c:crosses val="autoZero"/>
        <c:crossBetween val="midCat"/>
      </c:valAx>
      <c:valAx>
        <c:axId val="730254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30238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90.1</c:v>
          </c:tx>
          <c:spPr>
            <a:ln w="28575">
              <a:noFill/>
            </a:ln>
          </c:spPr>
          <c:xVal>
            <c:numRef>
              <c:f>Sheet1!$B$53:$B$57</c:f>
              <c:numCache>
                <c:formatCode>#,##0</c:formatCode>
                <c:ptCount val="5"/>
                <c:pt idx="0">
                  <c:v>11320643</c:v>
                </c:pt>
                <c:pt idx="1">
                  <c:v>8159004</c:v>
                </c:pt>
                <c:pt idx="2">
                  <c:v>6127779</c:v>
                </c:pt>
                <c:pt idx="3">
                  <c:v>3076654.9</c:v>
                </c:pt>
                <c:pt idx="4">
                  <c:v>1048561.1</c:v>
                </c:pt>
              </c:numCache>
            </c:numRef>
          </c:xVal>
          <c:yVal>
            <c:numRef>
              <c:f>Sheet1!$J$26:$J$30</c:f>
              <c:numCache>
                <c:formatCode>#,##0</c:formatCode>
                <c:ptCount val="5"/>
                <c:pt idx="0">
                  <c:v>900000</c:v>
                </c:pt>
                <c:pt idx="1">
                  <c:v>654545.45454545459</c:v>
                </c:pt>
                <c:pt idx="2">
                  <c:v>490909.09090909088</c:v>
                </c:pt>
                <c:pt idx="3">
                  <c:v>245454.54545454544</c:v>
                </c:pt>
                <c:pt idx="4">
                  <c:v>81818.181818181823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0368"/>
        <c:axId val="73138176"/>
      </c:scatterChart>
      <c:valAx>
        <c:axId val="730503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138176"/>
        <c:crosses val="autoZero"/>
        <c:crossBetween val="midCat"/>
      </c:valAx>
      <c:valAx>
        <c:axId val="731381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30503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Super High</c:v>
          </c:tx>
          <c:spPr>
            <a:ln w="28575">
              <a:noFill/>
            </a:ln>
          </c:spPr>
          <c:xVal>
            <c:numRef>
              <c:f>Sheet1!$B$43:$B$47</c:f>
              <c:numCache>
                <c:formatCode>#,##0</c:formatCode>
                <c:ptCount val="5"/>
                <c:pt idx="0">
                  <c:v>26182</c:v>
                </c:pt>
                <c:pt idx="1">
                  <c:v>18769.2</c:v>
                </c:pt>
                <c:pt idx="2">
                  <c:v>14180</c:v>
                </c:pt>
                <c:pt idx="3">
                  <c:v>7050.1</c:v>
                </c:pt>
                <c:pt idx="4">
                  <c:v>2457</c:v>
                </c:pt>
              </c:numCache>
            </c:numRef>
          </c:xVal>
          <c:yVal>
            <c:numRef>
              <c:f>Sheet1!$F$26:$F$30</c:f>
              <c:numCache>
                <c:formatCode>0</c:formatCode>
                <c:ptCount val="5"/>
                <c:pt idx="0">
                  <c:v>2010</c:v>
                </c:pt>
                <c:pt idx="1">
                  <c:v>1461.8181818181818</c:v>
                </c:pt>
                <c:pt idx="2">
                  <c:v>1096.3636363636363</c:v>
                </c:pt>
                <c:pt idx="3">
                  <c:v>548.18181818181813</c:v>
                </c:pt>
                <c:pt idx="4">
                  <c:v>182.72727272727272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4560"/>
        <c:axId val="73156096"/>
      </c:scatterChart>
      <c:valAx>
        <c:axId val="731545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156096"/>
        <c:crosses val="autoZero"/>
        <c:crossBetween val="midCat"/>
      </c:valAx>
      <c:valAx>
        <c:axId val="73156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31545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135467</xdr:colOff>
      <xdr:row>6</xdr:row>
      <xdr:rowOff>7409</xdr:rowOff>
    </xdr:from>
    <xdr:to>
      <xdr:col>27</xdr:col>
      <xdr:colOff>116417</xdr:colOff>
      <xdr:row>21</xdr:row>
      <xdr:rowOff>128059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16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465402</xdr:colOff>
      <xdr:row>5</xdr:row>
      <xdr:rowOff>80169</xdr:rowOff>
    </xdr:from>
    <xdr:to>
      <xdr:col>22</xdr:col>
      <xdr:colOff>69584</xdr:colOff>
      <xdr:row>21</xdr:row>
      <xdr:rowOff>42069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142875</xdr:colOff>
      <xdr:row>34</xdr:row>
      <xdr:rowOff>130969</xdr:rowOff>
    </xdr:from>
    <xdr:to>
      <xdr:col>18</xdr:col>
      <xdr:colOff>207170</xdr:colOff>
      <xdr:row>50</xdr:row>
      <xdr:rowOff>97632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0"/>
  <sheetViews>
    <sheetView tabSelected="1" topLeftCell="A38" zoomScale="80" zoomScaleNormal="80" workbookViewId="0">
      <selection activeCell="C79" sqref="C79:C84"/>
    </sheetView>
  </sheetViews>
  <sheetFormatPr defaultRowHeight="12.75" x14ac:dyDescent="0.2"/>
  <cols>
    <col min="1" max="1" width="32.28515625" style="1" customWidth="1"/>
    <col min="2" max="2" width="23.140625" style="1" customWidth="1"/>
    <col min="3" max="3" width="35.85546875" style="1" customWidth="1"/>
    <col min="4" max="4" width="21.5703125" customWidth="1"/>
    <col min="5" max="5" width="13" customWidth="1"/>
    <col min="6" max="6" width="13.5703125" style="2" customWidth="1"/>
    <col min="7" max="7" width="13.7109375" style="2" customWidth="1"/>
    <col min="8" max="8" width="13" customWidth="1"/>
    <col min="9" max="9" width="11.7109375" customWidth="1"/>
    <col min="10" max="10" width="11.7109375" bestFit="1" customWidth="1"/>
    <col min="11" max="11" width="9.28515625" bestFit="1" customWidth="1"/>
    <col min="12" max="12" width="9" bestFit="1" customWidth="1"/>
    <col min="22" max="23" width="10" customWidth="1"/>
    <col min="28" max="28" width="10.28515625" customWidth="1"/>
  </cols>
  <sheetData>
    <row r="1" spans="1:9" x14ac:dyDescent="0.2">
      <c r="A1" s="98"/>
      <c r="B1" s="99"/>
      <c r="C1" s="99"/>
      <c r="D1" s="99"/>
      <c r="E1" s="99"/>
      <c r="F1" s="99"/>
      <c r="G1" s="99"/>
    </row>
    <row r="3" spans="1:9" x14ac:dyDescent="0.2">
      <c r="A3"/>
      <c r="B3"/>
      <c r="C3"/>
    </row>
    <row r="4" spans="1:9" x14ac:dyDescent="0.2">
      <c r="A4"/>
      <c r="B4"/>
      <c r="C4"/>
    </row>
    <row r="5" spans="1:9" x14ac:dyDescent="0.2">
      <c r="A5"/>
      <c r="B5"/>
      <c r="C5"/>
      <c r="G5"/>
    </row>
    <row r="6" spans="1:9" x14ac:dyDescent="0.2">
      <c r="A6"/>
      <c r="B6"/>
      <c r="C6"/>
      <c r="F6"/>
      <c r="G6"/>
      <c r="I6" s="2"/>
    </row>
    <row r="7" spans="1:9" x14ac:dyDescent="0.2">
      <c r="A7"/>
      <c r="B7"/>
      <c r="C7"/>
      <c r="F7"/>
      <c r="G7"/>
      <c r="H7" s="2"/>
      <c r="I7" s="2"/>
    </row>
    <row r="8" spans="1:9" x14ac:dyDescent="0.2">
      <c r="A8"/>
      <c r="B8"/>
      <c r="C8"/>
      <c r="F8"/>
      <c r="G8"/>
      <c r="H8" s="2"/>
    </row>
    <row r="9" spans="1:9" x14ac:dyDescent="0.2">
      <c r="A9"/>
      <c r="B9"/>
      <c r="C9"/>
      <c r="F9"/>
      <c r="G9"/>
      <c r="H9" s="2"/>
    </row>
    <row r="10" spans="1:9" x14ac:dyDescent="0.2">
      <c r="A10"/>
      <c r="B10"/>
      <c r="C10"/>
      <c r="F10"/>
      <c r="G10"/>
      <c r="H10" s="2"/>
    </row>
    <row r="11" spans="1:9" x14ac:dyDescent="0.2">
      <c r="A11"/>
      <c r="B11"/>
      <c r="C11"/>
      <c r="F11"/>
      <c r="G11"/>
      <c r="H11" s="2"/>
    </row>
    <row r="12" spans="1:9" x14ac:dyDescent="0.2">
      <c r="A12"/>
      <c r="B12"/>
      <c r="C12"/>
      <c r="F12"/>
      <c r="G12"/>
      <c r="H12" s="2"/>
    </row>
    <row r="13" spans="1:9" x14ac:dyDescent="0.2">
      <c r="A13"/>
      <c r="B13"/>
      <c r="C13"/>
      <c r="F13"/>
      <c r="G13"/>
      <c r="H13" s="2"/>
    </row>
    <row r="14" spans="1:9" x14ac:dyDescent="0.2">
      <c r="A14"/>
      <c r="B14"/>
      <c r="C14"/>
      <c r="F14"/>
      <c r="G14"/>
      <c r="H14" s="2"/>
    </row>
    <row r="15" spans="1:9" x14ac:dyDescent="0.2">
      <c r="A15"/>
      <c r="B15"/>
      <c r="C15"/>
      <c r="F15"/>
      <c r="G15"/>
      <c r="H15" s="2"/>
    </row>
    <row r="16" spans="1:9" x14ac:dyDescent="0.2">
      <c r="A16"/>
      <c r="B16"/>
      <c r="C16"/>
      <c r="F16"/>
      <c r="G16"/>
      <c r="H16" s="2"/>
    </row>
    <row r="17" spans="1:26" x14ac:dyDescent="0.2">
      <c r="A17"/>
      <c r="B17"/>
      <c r="C17"/>
      <c r="F17"/>
      <c r="G17"/>
      <c r="H17" s="2"/>
    </row>
    <row r="18" spans="1:26" x14ac:dyDescent="0.2">
      <c r="A18"/>
      <c r="B18"/>
      <c r="C18"/>
      <c r="F18"/>
      <c r="G18"/>
      <c r="H18" s="2"/>
    </row>
    <row r="19" spans="1:26" x14ac:dyDescent="0.2">
      <c r="A19"/>
      <c r="B19"/>
      <c r="C19"/>
      <c r="F19"/>
      <c r="G19"/>
      <c r="H19" s="2"/>
    </row>
    <row r="20" spans="1:26" x14ac:dyDescent="0.2">
      <c r="A20"/>
      <c r="B20"/>
      <c r="C20"/>
      <c r="F20"/>
      <c r="G20"/>
      <c r="H20" s="2"/>
    </row>
    <row r="21" spans="1:26" x14ac:dyDescent="0.2">
      <c r="A21"/>
      <c r="B21"/>
      <c r="C21"/>
      <c r="F21"/>
      <c r="G21"/>
      <c r="H21" s="2"/>
    </row>
    <row r="22" spans="1:26" x14ac:dyDescent="0.2">
      <c r="A22"/>
      <c r="B22"/>
      <c r="C22"/>
      <c r="F22"/>
      <c r="G22"/>
      <c r="H22" s="2"/>
      <c r="T22" s="5"/>
      <c r="U22" s="5"/>
    </row>
    <row r="23" spans="1:26" x14ac:dyDescent="0.2">
      <c r="A23"/>
      <c r="R23" s="5"/>
      <c r="S23" s="30"/>
    </row>
    <row r="24" spans="1:26" s="48" customFormat="1" x14ac:dyDescent="0.2">
      <c r="B24" s="33" t="s">
        <v>5</v>
      </c>
      <c r="C24" s="53"/>
      <c r="D24" s="53"/>
      <c r="E24" s="53"/>
      <c r="F24" s="53"/>
      <c r="G24" s="53"/>
      <c r="H24" s="53"/>
      <c r="I24" s="53"/>
      <c r="J24" s="53"/>
      <c r="K24" s="53"/>
      <c r="L24" s="27" t="s">
        <v>2</v>
      </c>
      <c r="M24" s="28"/>
      <c r="N24" s="28"/>
      <c r="O24" s="28"/>
      <c r="P24" s="28"/>
      <c r="Q24" s="29"/>
      <c r="R24" s="28"/>
      <c r="S24" s="28"/>
      <c r="T24" s="33" t="s">
        <v>4</v>
      </c>
      <c r="U24" s="50"/>
      <c r="V24" s="33" t="s">
        <v>4</v>
      </c>
      <c r="W24" s="50"/>
    </row>
    <row r="25" spans="1:26" s="48" customFormat="1" x14ac:dyDescent="0.2">
      <c r="B25" s="7" t="s">
        <v>7</v>
      </c>
      <c r="C25" s="4" t="s">
        <v>6</v>
      </c>
      <c r="D25" s="4" t="s">
        <v>8</v>
      </c>
      <c r="E25" s="19" t="s">
        <v>6</v>
      </c>
      <c r="F25" s="19" t="s">
        <v>19</v>
      </c>
      <c r="G25" s="19" t="s">
        <v>6</v>
      </c>
      <c r="H25" s="19" t="s">
        <v>41</v>
      </c>
      <c r="I25" s="19" t="s">
        <v>6</v>
      </c>
      <c r="J25" s="54" t="s">
        <v>54</v>
      </c>
      <c r="K25" s="6" t="s">
        <v>6</v>
      </c>
      <c r="L25" s="3" t="s">
        <v>7</v>
      </c>
      <c r="M25" s="4" t="s">
        <v>6</v>
      </c>
      <c r="N25" s="5" t="s">
        <v>8</v>
      </c>
      <c r="O25" s="4" t="s">
        <v>6</v>
      </c>
      <c r="P25" s="19" t="s">
        <v>41</v>
      </c>
      <c r="Q25" s="4" t="s">
        <v>6</v>
      </c>
      <c r="R25" s="54" t="s">
        <v>54</v>
      </c>
      <c r="S25" s="6" t="s">
        <v>6</v>
      </c>
      <c r="T25" s="7" t="s">
        <v>8</v>
      </c>
      <c r="U25" s="6" t="s">
        <v>6</v>
      </c>
      <c r="V25" s="7" t="s">
        <v>7</v>
      </c>
      <c r="W25" s="6" t="s">
        <v>6</v>
      </c>
    </row>
    <row r="26" spans="1:26" s="48" customFormat="1" x14ac:dyDescent="0.2">
      <c r="B26" s="78">
        <v>30.3</v>
      </c>
      <c r="C26" s="8">
        <f>RSQ(B33:B37,B26:B30)</f>
        <v>0.99907219392021318</v>
      </c>
      <c r="D26" s="76">
        <v>152</v>
      </c>
      <c r="E26" s="55">
        <f>RSQ(B38:B42,D26:D30)</f>
        <v>0.99987186670580219</v>
      </c>
      <c r="F26" s="76">
        <v>2010</v>
      </c>
      <c r="G26" s="70">
        <f>RSQ(B43:B47,F26:F30)</f>
        <v>0.99983005690164428</v>
      </c>
      <c r="H26" s="56">
        <v>50000</v>
      </c>
      <c r="I26" s="70">
        <f>RSQ(B48:B52,H26:H30)</f>
        <v>0.9999418480244141</v>
      </c>
      <c r="J26" s="56">
        <v>900000</v>
      </c>
      <c r="K26" s="74">
        <f>RSQ(B53:B57,J26:J30)</f>
        <v>0.99992740280353842</v>
      </c>
      <c r="L26" s="78">
        <v>2010</v>
      </c>
      <c r="M26" s="8">
        <f>RSQ(C33:C37,L26:L30)</f>
        <v>0.99934600527825124</v>
      </c>
      <c r="N26" s="56">
        <v>7010</v>
      </c>
      <c r="O26" s="8">
        <f>RSQ(C38:C42,N26:N30)</f>
        <v>0.99991780257994478</v>
      </c>
      <c r="P26" s="56">
        <v>25000</v>
      </c>
      <c r="Q26" s="70">
        <f>RSQ(C48:C52,P26:P30)</f>
        <v>0.99913385743181093</v>
      </c>
      <c r="R26" s="82">
        <v>100000</v>
      </c>
      <c r="S26" s="74">
        <f>RSQ(C53:C57,R26:R30)</f>
        <v>0.99861380599028904</v>
      </c>
      <c r="T26" s="85">
        <v>0.88500000000000001</v>
      </c>
      <c r="U26" s="74">
        <f>RSQ(T26:T30,D38:D42)</f>
        <v>0.99973017628484651</v>
      </c>
      <c r="V26" s="85">
        <v>2.0099999999999998</v>
      </c>
      <c r="W26" s="74">
        <f>RSQ(V26:V30,D33:D37)</f>
        <v>0.99794896608846018</v>
      </c>
    </row>
    <row r="27" spans="1:26" s="48" customFormat="1" x14ac:dyDescent="0.2">
      <c r="B27" s="78">
        <v>22.04</v>
      </c>
      <c r="C27" s="4" t="s">
        <v>9</v>
      </c>
      <c r="D27" s="76">
        <v>110.54545454545455</v>
      </c>
      <c r="E27" s="19" t="s">
        <v>9</v>
      </c>
      <c r="F27" s="76">
        <v>1461.8181818181818</v>
      </c>
      <c r="G27" s="19" t="s">
        <v>9</v>
      </c>
      <c r="H27" s="56">
        <v>36363.636363636368</v>
      </c>
      <c r="I27" s="19" t="s">
        <v>9</v>
      </c>
      <c r="J27" s="58">
        <v>654545.45454545459</v>
      </c>
      <c r="K27" s="6" t="s">
        <v>9</v>
      </c>
      <c r="L27" s="78">
        <v>1461.8</v>
      </c>
      <c r="M27" s="4" t="s">
        <v>9</v>
      </c>
      <c r="N27" s="58">
        <v>5098.181818181818</v>
      </c>
      <c r="O27" s="4" t="s">
        <v>9</v>
      </c>
      <c r="P27" s="56">
        <v>18181.818181818184</v>
      </c>
      <c r="Q27" s="4" t="s">
        <v>9</v>
      </c>
      <c r="R27" s="83">
        <v>72727.272727272735</v>
      </c>
      <c r="S27" s="6" t="s">
        <v>9</v>
      </c>
      <c r="T27" s="85">
        <v>0.64363636363636367</v>
      </c>
      <c r="U27" s="6" t="s">
        <v>9</v>
      </c>
      <c r="V27" s="85">
        <v>1.51</v>
      </c>
      <c r="W27" s="6" t="s">
        <v>9</v>
      </c>
    </row>
    <row r="28" spans="1:26" x14ac:dyDescent="0.2">
      <c r="A28"/>
      <c r="B28" s="78">
        <v>16.53</v>
      </c>
      <c r="C28" s="9">
        <f>SLOPE(B26:B30,B33:B37)</f>
        <v>7.9456933992302123E-2</v>
      </c>
      <c r="D28" s="76">
        <v>82.909090909090907</v>
      </c>
      <c r="E28" s="57">
        <f>SLOPE(D26:D30,B38:B42)</f>
        <v>8.0812024554462597E-2</v>
      </c>
      <c r="F28" s="76">
        <v>1096.3636363636363</v>
      </c>
      <c r="G28" s="57">
        <f>SLOPE(F26:F30,B43:B47)</f>
        <v>7.7136371925697972E-2</v>
      </c>
      <c r="H28" s="56">
        <v>27272.727272727272</v>
      </c>
      <c r="I28" s="57">
        <f>SLOPE(H26:H30,B48:B52)</f>
        <v>7.8988261593711806E-2</v>
      </c>
      <c r="J28" s="56">
        <v>490909.09090909088</v>
      </c>
      <c r="K28" s="10">
        <f>SLOPE(J26:J30,B53:B57)</f>
        <v>7.9785857606351887E-2</v>
      </c>
      <c r="L28" s="78">
        <v>1096.4000000000001</v>
      </c>
      <c r="M28" s="9">
        <f>SLOPE(L26:L30,C33:C37)</f>
        <v>7.6848100430977187E-2</v>
      </c>
      <c r="N28" s="56">
        <v>3823.6363636363635</v>
      </c>
      <c r="O28" s="9">
        <f>SLOPE(N26:N30,C38:C42)</f>
        <v>7.7263999787841944E-2</v>
      </c>
      <c r="P28" s="56">
        <v>13636.363636363636</v>
      </c>
      <c r="Q28" s="9">
        <f>SLOPE(P26:P30,C48:C52)</f>
        <v>8.4847840753129955E-2</v>
      </c>
      <c r="R28" s="82">
        <v>54545.454545454544</v>
      </c>
      <c r="S28" s="10">
        <f>SLOPE(R26:R30,C53:C57)</f>
        <v>8.9094284303124494E-2</v>
      </c>
      <c r="T28" s="85">
        <v>0.48272727272727267</v>
      </c>
      <c r="U28" s="10">
        <f>SLOPE(T26:T30,D38:D42)</f>
        <v>1.8226550113663496E-4</v>
      </c>
      <c r="V28" s="85">
        <v>1.01</v>
      </c>
      <c r="W28" s="10">
        <f>SLOPE(V26:V30,D33:D37)</f>
        <v>2.3124873130794316E-4</v>
      </c>
      <c r="X28" s="5"/>
      <c r="Y28" s="5"/>
    </row>
    <row r="29" spans="1:26" x14ac:dyDescent="0.2">
      <c r="B29" s="78">
        <v>8.26</v>
      </c>
      <c r="C29" s="4" t="s">
        <v>10</v>
      </c>
      <c r="D29" s="76">
        <v>41.454545454545453</v>
      </c>
      <c r="E29" s="19" t="s">
        <v>10</v>
      </c>
      <c r="F29" s="76">
        <v>548.18181818181813</v>
      </c>
      <c r="G29" s="19" t="s">
        <v>10</v>
      </c>
      <c r="H29" s="56">
        <v>13636.363636363636</v>
      </c>
      <c r="I29" s="19" t="s">
        <v>10</v>
      </c>
      <c r="J29" s="58">
        <v>245454.54545454544</v>
      </c>
      <c r="K29" s="6" t="s">
        <v>10</v>
      </c>
      <c r="L29" s="78">
        <v>548.20000000000005</v>
      </c>
      <c r="M29" s="4" t="s">
        <v>10</v>
      </c>
      <c r="N29" s="58">
        <v>1911.8181818181818</v>
      </c>
      <c r="O29" s="4" t="s">
        <v>10</v>
      </c>
      <c r="P29" s="56">
        <v>6818.181818181818</v>
      </c>
      <c r="Q29" s="4" t="s">
        <v>10</v>
      </c>
      <c r="R29" s="83">
        <v>27272.727272727272</v>
      </c>
      <c r="S29" s="6" t="s">
        <v>10</v>
      </c>
      <c r="T29" s="85">
        <v>0.24136363636363634</v>
      </c>
      <c r="U29" s="6" t="s">
        <v>10</v>
      </c>
      <c r="V29" s="85">
        <v>0.5</v>
      </c>
      <c r="W29" s="6" t="s">
        <v>10</v>
      </c>
    </row>
    <row r="30" spans="1:26" x14ac:dyDescent="0.2">
      <c r="B30" s="79">
        <v>2.75</v>
      </c>
      <c r="C30" s="11">
        <f>INTERCEPT(B26:B30,B33:B37)</f>
        <v>-0.21732314763116989</v>
      </c>
      <c r="D30" s="80">
        <v>13.818181818181818</v>
      </c>
      <c r="E30" s="11">
        <f>INTERCEPT(D26:D30,B38:B42)</f>
        <v>-0.47262115007734451</v>
      </c>
      <c r="F30" s="80">
        <v>182.72727272727272</v>
      </c>
      <c r="G30" s="11">
        <f>INTERCEPT(F26:F30,B43:B47)</f>
        <v>0.91629438865470547</v>
      </c>
      <c r="H30" s="81">
        <v>4545.454545454546</v>
      </c>
      <c r="I30" s="11">
        <f>INTERCEPT(H26:H30,B48:B52)</f>
        <v>-467.76773473920912</v>
      </c>
      <c r="J30" s="81">
        <v>81818.181818181823</v>
      </c>
      <c r="K30" s="12">
        <f>INTERCEPT(J26:J30,B53:B57)</f>
        <v>96.586370926932432</v>
      </c>
      <c r="L30" s="79">
        <v>182.7</v>
      </c>
      <c r="M30" s="11">
        <f>INTERCEPT(L26:L30,C33:C37)</f>
        <v>3.9148043823047374</v>
      </c>
      <c r="N30" s="81">
        <v>637.27272727272725</v>
      </c>
      <c r="O30" s="11">
        <f>INTERCEPT(N26:N30,C38:C42)</f>
        <v>0.41137104997869756</v>
      </c>
      <c r="P30" s="81">
        <v>2272.727272727273</v>
      </c>
      <c r="Q30" s="11">
        <f>INTERCEPT(P26:P30,C48:C52)</f>
        <v>-247.34993553595996</v>
      </c>
      <c r="R30" s="84">
        <v>9090.9090909090919</v>
      </c>
      <c r="S30" s="12">
        <f>INTERCEPT(R26:R30,C53:C57)</f>
        <v>-2498.2987252685416</v>
      </c>
      <c r="T30" s="86">
        <v>8.0454545454545459E-2</v>
      </c>
      <c r="U30" s="12">
        <f>INTERCEPT(T26:T30,D38:D42)</f>
        <v>-1.8029475746085155E-2</v>
      </c>
      <c r="V30" s="86">
        <v>0.1</v>
      </c>
      <c r="W30" s="12">
        <f>INTERCEPT(V26:V30,D33:D37)</f>
        <v>-0.13707011908792643</v>
      </c>
    </row>
    <row r="32" spans="1:26" x14ac:dyDescent="0.2">
      <c r="A32"/>
      <c r="B32" s="1" t="s">
        <v>1</v>
      </c>
      <c r="C32" s="1" t="s">
        <v>0</v>
      </c>
      <c r="D32" s="1" t="s">
        <v>3</v>
      </c>
      <c r="F32"/>
      <c r="G32" s="64"/>
      <c r="H32" s="64"/>
      <c r="J32" s="64"/>
      <c r="K32" s="64"/>
      <c r="V32" s="13"/>
      <c r="Z32" s="13"/>
    </row>
    <row r="33" spans="1:29" x14ac:dyDescent="0.2">
      <c r="A33" s="17" t="s">
        <v>30</v>
      </c>
      <c r="B33" s="87">
        <v>387.8</v>
      </c>
      <c r="C33" s="87">
        <v>26286.799999999999</v>
      </c>
      <c r="D33" s="87">
        <v>9357.7999999999993</v>
      </c>
      <c r="F33" s="76"/>
      <c r="G33" s="38"/>
      <c r="H33" s="71"/>
      <c r="J33" s="38"/>
      <c r="K33" s="38"/>
      <c r="T33" s="22"/>
      <c r="V33" s="22"/>
      <c r="W33" s="22"/>
      <c r="Z33" s="22"/>
      <c r="AA33" s="22"/>
      <c r="AB33" s="22"/>
      <c r="AC33" s="22"/>
    </row>
    <row r="34" spans="1:29" x14ac:dyDescent="0.2">
      <c r="A34" s="17" t="s">
        <v>29</v>
      </c>
      <c r="B34" s="87">
        <v>279.10000000000002</v>
      </c>
      <c r="C34" s="87">
        <v>18980.099999999999</v>
      </c>
      <c r="D34" s="87">
        <v>6897.5</v>
      </c>
      <c r="F34" s="76"/>
      <c r="G34" s="38"/>
      <c r="H34" s="71"/>
      <c r="J34" s="38"/>
      <c r="K34" s="64"/>
      <c r="T34" s="73"/>
      <c r="V34" s="71"/>
      <c r="W34" s="71"/>
      <c r="Z34" s="71"/>
      <c r="AA34" s="71"/>
      <c r="AB34" s="71"/>
      <c r="AC34" s="38"/>
    </row>
    <row r="35" spans="1:29" x14ac:dyDescent="0.2">
      <c r="A35" s="17" t="s">
        <v>28</v>
      </c>
      <c r="B35" s="87">
        <v>204.5</v>
      </c>
      <c r="C35" s="87">
        <v>13824.9</v>
      </c>
      <c r="D35" s="87">
        <v>5142.3</v>
      </c>
      <c r="F35" s="77"/>
      <c r="G35" s="38"/>
      <c r="H35" s="71"/>
      <c r="J35" s="38"/>
      <c r="K35" s="64"/>
      <c r="T35" s="73"/>
      <c r="V35" s="71"/>
      <c r="W35" s="71"/>
      <c r="Z35" s="71"/>
      <c r="AA35" s="71"/>
      <c r="AB35" s="71"/>
      <c r="AC35" s="38"/>
    </row>
    <row r="36" spans="1:29" x14ac:dyDescent="0.2">
      <c r="A36" s="17" t="s">
        <v>27</v>
      </c>
      <c r="B36" s="87">
        <v>106.3</v>
      </c>
      <c r="C36" s="87">
        <v>7068.9</v>
      </c>
      <c r="D36" s="87">
        <v>2733.1</v>
      </c>
      <c r="F36" s="77"/>
      <c r="G36" s="38"/>
      <c r="H36" s="71"/>
      <c r="I36" s="32"/>
      <c r="J36" s="38"/>
      <c r="K36" s="64"/>
      <c r="T36" s="73"/>
      <c r="V36" s="71"/>
      <c r="W36" s="71"/>
      <c r="Z36" s="71"/>
      <c r="AA36" s="71"/>
      <c r="AB36" s="71"/>
      <c r="AC36" s="38"/>
    </row>
    <row r="37" spans="1:29" x14ac:dyDescent="0.2">
      <c r="A37" s="17" t="s">
        <v>26</v>
      </c>
      <c r="B37" s="87">
        <v>41.3</v>
      </c>
      <c r="C37" s="87">
        <v>2540.1</v>
      </c>
      <c r="D37" s="87">
        <v>1016.9</v>
      </c>
      <c r="F37" s="77"/>
      <c r="G37" s="38"/>
      <c r="H37" s="71"/>
      <c r="I37" s="32"/>
      <c r="J37" s="38"/>
      <c r="K37" s="64"/>
      <c r="T37" s="73"/>
      <c r="V37" s="71"/>
      <c r="W37" s="71"/>
      <c r="Z37" s="71"/>
      <c r="AA37" s="71"/>
      <c r="AB37" s="71"/>
      <c r="AC37" s="38"/>
    </row>
    <row r="38" spans="1:29" x14ac:dyDescent="0.2">
      <c r="A38" s="17" t="s">
        <v>25</v>
      </c>
      <c r="B38" s="87">
        <v>1895.7</v>
      </c>
      <c r="C38" s="87">
        <v>91069.4</v>
      </c>
      <c r="D38" s="87">
        <v>4929.2</v>
      </c>
      <c r="F38" s="38"/>
      <c r="G38" s="38"/>
      <c r="H38" s="71"/>
      <c r="I38" s="32"/>
      <c r="J38" s="38"/>
      <c r="K38" s="64"/>
      <c r="T38" s="73"/>
      <c r="V38" s="71"/>
      <c r="W38" s="71"/>
      <c r="Z38" s="71"/>
      <c r="AA38" s="71"/>
      <c r="AB38" s="71"/>
      <c r="AC38" s="38"/>
    </row>
    <row r="39" spans="1:29" x14ac:dyDescent="0.2">
      <c r="A39" s="17" t="s">
        <v>24</v>
      </c>
      <c r="B39" s="87">
        <v>1365.4</v>
      </c>
      <c r="C39" s="87">
        <v>65678.3</v>
      </c>
      <c r="D39" s="87">
        <v>3640.4</v>
      </c>
      <c r="F39" s="38"/>
      <c r="G39" s="38"/>
      <c r="H39" s="71"/>
      <c r="I39" s="32"/>
      <c r="J39" s="38"/>
      <c r="K39" s="64"/>
      <c r="P39" s="5"/>
      <c r="T39" s="73"/>
      <c r="V39" s="71"/>
      <c r="W39" s="71"/>
      <c r="Z39" s="71"/>
      <c r="AA39" s="71"/>
      <c r="AB39" s="71"/>
      <c r="AC39" s="38"/>
    </row>
    <row r="40" spans="1:29" x14ac:dyDescent="0.2">
      <c r="A40" s="17" t="s">
        <v>23</v>
      </c>
      <c r="B40" s="87">
        <v>1024.0999999999999</v>
      </c>
      <c r="C40" s="87">
        <v>49167.199999999997</v>
      </c>
      <c r="D40" s="87">
        <v>2771.6</v>
      </c>
      <c r="F40" s="38"/>
      <c r="G40" s="38"/>
      <c r="H40" s="71"/>
      <c r="J40" s="38"/>
      <c r="K40" s="64"/>
      <c r="T40" s="73"/>
      <c r="V40" s="71"/>
      <c r="W40" s="71"/>
      <c r="Z40" s="71"/>
      <c r="AA40" s="71"/>
      <c r="AB40" s="71"/>
      <c r="AC40" s="38"/>
    </row>
    <row r="41" spans="1:29" x14ac:dyDescent="0.2">
      <c r="A41" s="17" t="s">
        <v>22</v>
      </c>
      <c r="B41" s="87">
        <v>522</v>
      </c>
      <c r="C41" s="87">
        <v>24822.799999999999</v>
      </c>
      <c r="D41" s="87">
        <v>1449.7</v>
      </c>
      <c r="F41" s="38"/>
      <c r="G41" s="38"/>
      <c r="H41" s="71"/>
      <c r="J41" s="38"/>
      <c r="K41" s="38"/>
      <c r="T41" s="73"/>
      <c r="V41" s="71"/>
      <c r="W41" s="71"/>
      <c r="Z41" s="71"/>
      <c r="AA41" s="71"/>
      <c r="AB41" s="71"/>
      <c r="AC41" s="38"/>
    </row>
    <row r="42" spans="1:29" x14ac:dyDescent="0.2">
      <c r="A42" s="17" t="s">
        <v>21</v>
      </c>
      <c r="B42" s="87">
        <v>180.8</v>
      </c>
      <c r="C42" s="87">
        <v>8427.4</v>
      </c>
      <c r="D42" s="87">
        <v>504.7</v>
      </c>
      <c r="F42" s="38"/>
      <c r="G42" s="38"/>
      <c r="H42" s="71"/>
      <c r="J42" s="38"/>
      <c r="K42" s="64"/>
      <c r="T42" s="73"/>
      <c r="V42" s="71"/>
      <c r="W42" s="71"/>
      <c r="Z42" s="71"/>
      <c r="AA42" s="71"/>
      <c r="AB42" s="71"/>
      <c r="AC42" s="38"/>
    </row>
    <row r="43" spans="1:29" s="16" customFormat="1" x14ac:dyDescent="0.2">
      <c r="A43" s="17" t="s">
        <v>32</v>
      </c>
      <c r="B43" s="87">
        <v>26182</v>
      </c>
      <c r="C43" s="59"/>
      <c r="D43" s="59"/>
      <c r="E43" s="18"/>
      <c r="F43"/>
      <c r="G43" s="38"/>
      <c r="H43" s="71"/>
      <c r="J43" s="38"/>
      <c r="K43" s="64"/>
      <c r="T43" s="73"/>
      <c r="V43" s="71"/>
      <c r="W43" s="71"/>
      <c r="Z43" s="71"/>
      <c r="AA43" s="71"/>
      <c r="AB43" s="71"/>
      <c r="AC43" s="38"/>
    </row>
    <row r="44" spans="1:29" s="16" customFormat="1" x14ac:dyDescent="0.2">
      <c r="A44" s="17" t="s">
        <v>33</v>
      </c>
      <c r="B44" s="87">
        <v>18769.2</v>
      </c>
      <c r="C44" s="59"/>
      <c r="D44" s="59"/>
      <c r="E44" s="18"/>
      <c r="G44" s="38"/>
      <c r="H44" s="71"/>
      <c r="I44" s="32"/>
      <c r="J44" s="64"/>
      <c r="K44" s="64"/>
      <c r="T44" s="71"/>
      <c r="V44" s="71"/>
      <c r="W44" s="71"/>
      <c r="Z44" s="38"/>
      <c r="AA44" s="71"/>
      <c r="AB44" s="71"/>
      <c r="AC44" s="71"/>
    </row>
    <row r="45" spans="1:29" s="16" customFormat="1" x14ac:dyDescent="0.2">
      <c r="A45" s="17" t="s">
        <v>34</v>
      </c>
      <c r="B45" s="87">
        <v>14180</v>
      </c>
      <c r="C45" s="59"/>
      <c r="D45" s="59"/>
      <c r="E45" s="18"/>
      <c r="G45" s="38"/>
      <c r="H45" s="71"/>
      <c r="I45" s="32"/>
      <c r="J45" s="64"/>
      <c r="K45" s="64"/>
      <c r="T45" s="71"/>
      <c r="V45" s="71"/>
      <c r="W45" s="71"/>
      <c r="Z45" s="38"/>
      <c r="AA45" s="71"/>
      <c r="AB45" s="71"/>
      <c r="AC45" s="71"/>
    </row>
    <row r="46" spans="1:29" s="16" customFormat="1" x14ac:dyDescent="0.2">
      <c r="A46" s="17" t="s">
        <v>35</v>
      </c>
      <c r="B46" s="87">
        <v>7050.1</v>
      </c>
      <c r="C46" s="59"/>
      <c r="D46" s="59"/>
      <c r="E46" s="18"/>
      <c r="G46" s="38"/>
      <c r="H46" s="71"/>
      <c r="I46" s="32"/>
      <c r="J46" s="64"/>
      <c r="K46" s="38"/>
      <c r="T46" s="71"/>
      <c r="V46" s="71"/>
      <c r="W46" s="71"/>
      <c r="Z46" s="38"/>
      <c r="AA46" s="71"/>
      <c r="AB46" s="71"/>
      <c r="AC46" s="71"/>
    </row>
    <row r="47" spans="1:29" s="16" customFormat="1" x14ac:dyDescent="0.2">
      <c r="A47" s="17" t="s">
        <v>31</v>
      </c>
      <c r="B47" s="87">
        <v>2457</v>
      </c>
      <c r="C47" s="59"/>
      <c r="D47" s="59"/>
      <c r="E47" s="18"/>
      <c r="G47" s="38"/>
      <c r="H47" s="71"/>
      <c r="I47" s="32"/>
      <c r="J47" s="64"/>
      <c r="K47" s="38"/>
      <c r="T47" s="38"/>
      <c r="V47" s="71"/>
      <c r="W47" s="71"/>
      <c r="Z47" s="38"/>
      <c r="AA47" s="71"/>
      <c r="AB47" s="71"/>
      <c r="AC47" s="38"/>
    </row>
    <row r="48" spans="1:29" s="24" customFormat="1" x14ac:dyDescent="0.2">
      <c r="A48" s="26" t="s">
        <v>36</v>
      </c>
      <c r="B48" s="87">
        <v>639067.4</v>
      </c>
      <c r="C48" s="87">
        <v>293858.8</v>
      </c>
      <c r="D48" s="59"/>
      <c r="E48" s="18"/>
      <c r="G48" s="38"/>
      <c r="H48" s="71"/>
      <c r="J48" s="38"/>
      <c r="K48" s="64"/>
      <c r="T48" s="38"/>
      <c r="V48" s="71"/>
      <c r="W48" s="71"/>
      <c r="Z48" s="38"/>
      <c r="AA48" s="71"/>
      <c r="AB48" s="71"/>
      <c r="AC48" s="38"/>
    </row>
    <row r="49" spans="1:29" s="24" customFormat="1" x14ac:dyDescent="0.2">
      <c r="A49" s="26" t="s">
        <v>37</v>
      </c>
      <c r="B49" s="87">
        <v>464170</v>
      </c>
      <c r="C49" s="87">
        <v>221955.9</v>
      </c>
      <c r="D49" s="59"/>
      <c r="E49" s="18"/>
      <c r="G49" s="38"/>
      <c r="H49" s="71"/>
      <c r="J49" s="38"/>
      <c r="K49" s="64"/>
      <c r="T49" s="71"/>
      <c r="V49" s="71"/>
      <c r="W49" s="71"/>
      <c r="Z49" s="71"/>
      <c r="AA49" s="71"/>
      <c r="AB49" s="71"/>
      <c r="AC49" s="71"/>
    </row>
    <row r="50" spans="1:29" s="24" customFormat="1" x14ac:dyDescent="0.2">
      <c r="A50" s="26" t="s">
        <v>38</v>
      </c>
      <c r="B50" s="87">
        <v>353881.3</v>
      </c>
      <c r="C50" s="87">
        <v>164526.9</v>
      </c>
      <c r="D50" s="59"/>
      <c r="E50" s="18"/>
      <c r="G50" s="38"/>
      <c r="H50" s="71"/>
      <c r="J50" s="64"/>
      <c r="K50" s="64"/>
      <c r="T50" s="71"/>
      <c r="V50" s="71"/>
      <c r="W50" s="71"/>
      <c r="Z50" s="71"/>
      <c r="AA50" s="71"/>
      <c r="AB50" s="71"/>
      <c r="AC50" s="71"/>
    </row>
    <row r="51" spans="1:29" s="24" customFormat="1" x14ac:dyDescent="0.2">
      <c r="A51" s="26" t="s">
        <v>39</v>
      </c>
      <c r="B51" s="87">
        <v>178464.5</v>
      </c>
      <c r="C51" s="87">
        <v>82174.899999999994</v>
      </c>
      <c r="D51" s="59"/>
      <c r="E51" s="18"/>
      <c r="G51" s="38"/>
      <c r="H51" s="71"/>
      <c r="J51" s="64"/>
      <c r="K51" s="64"/>
      <c r="T51" s="71"/>
      <c r="V51" s="71"/>
      <c r="W51" s="71"/>
      <c r="Z51" s="71"/>
      <c r="AA51" s="71"/>
      <c r="AB51" s="71"/>
      <c r="AC51" s="71"/>
    </row>
    <row r="52" spans="1:29" s="24" customFormat="1" x14ac:dyDescent="0.2">
      <c r="A52" s="26" t="s">
        <v>40</v>
      </c>
      <c r="B52" s="87">
        <v>62859.3</v>
      </c>
      <c r="C52" s="87">
        <v>28851.200000000001</v>
      </c>
      <c r="D52" s="59"/>
      <c r="E52" s="18"/>
      <c r="F52" s="22"/>
      <c r="G52" s="38"/>
      <c r="H52" s="71"/>
      <c r="J52" s="64"/>
      <c r="K52" s="64"/>
      <c r="T52" s="71"/>
      <c r="V52" s="71"/>
      <c r="W52" s="71"/>
      <c r="Z52" s="71"/>
      <c r="AA52" s="71"/>
      <c r="AB52" s="71"/>
      <c r="AC52" s="71"/>
    </row>
    <row r="53" spans="1:29" s="49" customFormat="1" x14ac:dyDescent="0.2">
      <c r="A53" s="26" t="s">
        <v>49</v>
      </c>
      <c r="B53" s="88">
        <v>11320643</v>
      </c>
      <c r="C53" s="87">
        <v>1132541</v>
      </c>
      <c r="D53" s="59"/>
      <c r="E53" s="18"/>
      <c r="F53" s="22"/>
      <c r="G53" s="38"/>
      <c r="H53" s="71"/>
      <c r="J53" s="38"/>
      <c r="K53" s="64"/>
      <c r="T53" s="71"/>
      <c r="V53" s="71"/>
      <c r="W53" s="71"/>
      <c r="Z53" s="71"/>
      <c r="AA53" s="71"/>
      <c r="AB53" s="71"/>
      <c r="AC53" s="71"/>
    </row>
    <row r="54" spans="1:29" s="49" customFormat="1" x14ac:dyDescent="0.2">
      <c r="A54" s="26" t="s">
        <v>50</v>
      </c>
      <c r="B54" s="88">
        <v>8159004</v>
      </c>
      <c r="C54" s="87">
        <v>856697</v>
      </c>
      <c r="D54" s="59"/>
      <c r="E54" s="18"/>
      <c r="F54" s="22"/>
      <c r="G54" s="38"/>
      <c r="H54" s="71"/>
      <c r="J54" s="64"/>
      <c r="K54" s="64"/>
      <c r="M54" s="13" t="s">
        <v>55</v>
      </c>
      <c r="T54" s="71"/>
      <c r="V54" s="71"/>
      <c r="W54" s="38"/>
      <c r="Z54" s="71"/>
      <c r="AA54" s="71"/>
      <c r="AB54" s="71"/>
      <c r="AC54" s="38"/>
    </row>
    <row r="55" spans="1:29" s="49" customFormat="1" x14ac:dyDescent="0.2">
      <c r="A55" s="26" t="s">
        <v>51</v>
      </c>
      <c r="B55" s="88">
        <v>6127779</v>
      </c>
      <c r="C55" s="87">
        <v>655287.6</v>
      </c>
      <c r="D55" s="59"/>
      <c r="E55" s="18"/>
      <c r="F55" s="22"/>
      <c r="G55" s="38"/>
      <c r="H55" s="71"/>
      <c r="J55" s="38"/>
      <c r="K55" s="64"/>
      <c r="T55" s="71"/>
      <c r="V55" s="71"/>
      <c r="W55" s="38"/>
      <c r="Z55" s="71"/>
      <c r="AA55" s="71"/>
      <c r="AB55" s="71"/>
      <c r="AC55" s="38"/>
    </row>
    <row r="56" spans="1:29" s="49" customFormat="1" x14ac:dyDescent="0.2">
      <c r="A56" s="26" t="s">
        <v>52</v>
      </c>
      <c r="B56" s="87">
        <v>3076654.9</v>
      </c>
      <c r="C56" s="87">
        <v>338420</v>
      </c>
      <c r="D56" s="59"/>
      <c r="E56" s="18"/>
      <c r="F56" s="22"/>
      <c r="G56" s="38"/>
      <c r="H56" s="71"/>
      <c r="J56" s="38"/>
      <c r="K56" s="64"/>
      <c r="T56" s="71"/>
      <c r="V56" s="71"/>
      <c r="W56" s="38"/>
      <c r="Z56" s="71"/>
      <c r="AA56" s="71"/>
      <c r="AB56" s="71"/>
      <c r="AC56" s="38"/>
    </row>
    <row r="57" spans="1:29" s="49" customFormat="1" x14ac:dyDescent="0.2">
      <c r="A57" s="26" t="s">
        <v>53</v>
      </c>
      <c r="B57" s="87">
        <v>1048561.1</v>
      </c>
      <c r="C57" s="87">
        <v>116331.3</v>
      </c>
      <c r="D57" s="59"/>
      <c r="E57" s="18"/>
      <c r="F57" s="22"/>
      <c r="G57" s="38"/>
      <c r="H57" s="71"/>
      <c r="J57" s="64"/>
      <c r="K57" s="38"/>
      <c r="T57" s="71"/>
      <c r="V57" s="71"/>
      <c r="W57" s="71"/>
      <c r="Z57" s="71"/>
      <c r="AA57" s="71"/>
      <c r="AB57" s="71"/>
      <c r="AC57" s="71"/>
    </row>
    <row r="58" spans="1:29" x14ac:dyDescent="0.2">
      <c r="A58" s="17"/>
      <c r="D58" s="18"/>
      <c r="E58" s="1"/>
      <c r="F58" s="1"/>
      <c r="G58" s="38"/>
      <c r="H58" s="71"/>
      <c r="K58" s="64"/>
      <c r="T58" s="71"/>
      <c r="V58" s="71"/>
      <c r="W58" s="71"/>
      <c r="Z58" s="71"/>
      <c r="AA58" s="71"/>
      <c r="AB58" s="71"/>
      <c r="AC58" s="71"/>
    </row>
    <row r="59" spans="1:29" s="25" customFormat="1" x14ac:dyDescent="0.2">
      <c r="A59" s="17"/>
      <c r="B59" s="22"/>
      <c r="C59" s="22"/>
      <c r="D59" s="18"/>
      <c r="E59" s="22"/>
      <c r="F59" s="22"/>
      <c r="G59" s="38"/>
      <c r="H59" s="38"/>
      <c r="T59" s="71"/>
      <c r="V59" s="71"/>
      <c r="W59" s="71"/>
      <c r="Z59" s="71"/>
      <c r="AA59" s="71"/>
      <c r="AB59" s="71"/>
      <c r="AC59" s="72"/>
    </row>
    <row r="60" spans="1:29" s="25" customFormat="1" x14ac:dyDescent="0.2">
      <c r="A60" s="40" t="s">
        <v>42</v>
      </c>
      <c r="B60" s="41"/>
      <c r="C60" s="41"/>
      <c r="D60" s="41"/>
      <c r="E60" s="41"/>
      <c r="F60" s="41"/>
      <c r="G60" s="89"/>
      <c r="H60" s="89"/>
      <c r="I60" s="41"/>
      <c r="J60" s="42"/>
    </row>
    <row r="61" spans="1:29" s="25" customFormat="1" x14ac:dyDescent="0.2">
      <c r="A61" s="34" t="s">
        <v>43</v>
      </c>
      <c r="B61" s="35" t="s">
        <v>1</v>
      </c>
      <c r="C61" s="35" t="s">
        <v>0</v>
      </c>
      <c r="D61" s="43" t="s">
        <v>48</v>
      </c>
      <c r="E61" s="35" t="s">
        <v>15</v>
      </c>
      <c r="F61" s="36" t="s">
        <v>14</v>
      </c>
      <c r="G61" s="35" t="s">
        <v>13</v>
      </c>
      <c r="H61" s="43" t="s">
        <v>18</v>
      </c>
      <c r="I61" s="35" t="s">
        <v>17</v>
      </c>
      <c r="J61" s="37" t="s">
        <v>16</v>
      </c>
    </row>
    <row r="62" spans="1:29" s="25" customFormat="1" x14ac:dyDescent="0.2">
      <c r="A62" s="51" t="s">
        <v>44</v>
      </c>
      <c r="B62" s="90">
        <v>6547.3</v>
      </c>
      <c r="C62" s="90">
        <v>6488.4</v>
      </c>
      <c r="D62" s="90">
        <v>2444.8000000000002</v>
      </c>
      <c r="E62" s="67">
        <f>(B62*$G$28)+$G$30</f>
        <v>505.95126229777708</v>
      </c>
      <c r="F62" s="67">
        <f>(C62*$M$28)+$M$30</f>
        <v>502.53601921865709</v>
      </c>
      <c r="G62" s="66">
        <f>(D62*$U$28)+$U$30</f>
        <v>0.42757322143276005</v>
      </c>
      <c r="H62" s="52">
        <f>((504.3-E62)/504.3)*100</f>
        <v>-0.32743650560719134</v>
      </c>
      <c r="I62" s="75">
        <f>((506-F62)/506)*100</f>
        <v>0.68458118208357932</v>
      </c>
      <c r="J62" s="69">
        <f>((0.464-G62)/0.464)*100</f>
        <v>7.8505988291465449</v>
      </c>
    </row>
    <row r="63" spans="1:29" s="31" customFormat="1" x14ac:dyDescent="0.2">
      <c r="A63"/>
      <c r="B63"/>
      <c r="C63"/>
      <c r="D63"/>
      <c r="E63"/>
      <c r="F63"/>
      <c r="G63"/>
    </row>
    <row r="64" spans="1:29" s="31" customFormat="1" x14ac:dyDescent="0.2">
      <c r="A64"/>
      <c r="B64"/>
      <c r="C64"/>
      <c r="D64"/>
      <c r="E64"/>
      <c r="F64"/>
      <c r="G64"/>
    </row>
    <row r="65" spans="1:17" x14ac:dyDescent="0.2">
      <c r="M65" s="22"/>
    </row>
    <row r="66" spans="1:17" x14ac:dyDescent="0.2">
      <c r="A66" s="21" t="s">
        <v>20</v>
      </c>
      <c r="B66" s="13" t="s">
        <v>11</v>
      </c>
      <c r="C66" s="13" t="s">
        <v>12</v>
      </c>
      <c r="D66" s="1" t="s">
        <v>1</v>
      </c>
      <c r="E66" s="1" t="s">
        <v>0</v>
      </c>
      <c r="F66" s="1" t="s">
        <v>3</v>
      </c>
      <c r="G66" s="65" t="s">
        <v>15</v>
      </c>
      <c r="H66" s="14" t="s">
        <v>14</v>
      </c>
      <c r="I66" s="1" t="s">
        <v>13</v>
      </c>
      <c r="J66" s="1" t="s">
        <v>18</v>
      </c>
      <c r="K66" s="1" t="s">
        <v>17</v>
      </c>
      <c r="L66" s="1" t="s">
        <v>16</v>
      </c>
      <c r="M66" s="22" t="s">
        <v>47</v>
      </c>
      <c r="N66" s="22" t="s">
        <v>46</v>
      </c>
      <c r="O66" s="22" t="s">
        <v>45</v>
      </c>
    </row>
    <row r="67" spans="1:17" x14ac:dyDescent="0.2">
      <c r="A67" s="22" t="s">
        <v>56</v>
      </c>
      <c r="B67" s="22" t="str">
        <f>RIGHT(A67, LEN(A67) - 20)</f>
        <v>18R10518.DATA</v>
      </c>
      <c r="C67" s="22" t="str">
        <f>LEFT(B67, LEN(B67) -8)&amp;"_0"&amp;MID(B67,6,3)</f>
        <v>18R10_0518</v>
      </c>
      <c r="D67" s="38">
        <v>3938894</v>
      </c>
      <c r="E67" s="71">
        <v>26916.2</v>
      </c>
      <c r="F67" s="71">
        <v>3866.4</v>
      </c>
      <c r="G67" s="95">
        <f t="shared" ref="G67:G86" si="0">IF(D67&gt;$B$49, (D67*$K$28)+$K$30, IF(AND(D67&gt;$B$52,D67&lt;$B$49), (D67*$I$28)+$I$30,IF(AND(D67&lt;$B$43,D67&gt;$B$47), (D67*$G$28)+$G$30, IF(AND(D67&lt;$B$38,D67&gt;$B$42),(D67*$E$28)+$E$30,(D67*$C$28)+$C$30))))</f>
        <v>314364.62218144076</v>
      </c>
      <c r="H67" s="96">
        <f t="shared" ref="H67:H86" si="1">IF(E67&gt;$C$49,(E67*$S$28)+$S$30, IF(AND(E67&lt;$C$49,E67&gt;$C$52),(E67*$Q$28)+$Q$30,IF(AND(E67&lt;$C$52,E67&gt;$C$42),(E67*$O$28)+$O$30, (E67*$M$28)+$M$30)))</f>
        <v>2080.0646421394899</v>
      </c>
      <c r="I67" s="44">
        <f t="shared" ref="I67:I86" si="2">((F67*$U$28)+$U$30)</f>
        <v>0.68668185784860025</v>
      </c>
    </row>
    <row r="68" spans="1:17" x14ac:dyDescent="0.2">
      <c r="A68" s="22" t="s">
        <v>57</v>
      </c>
      <c r="B68" s="22" t="str">
        <f t="shared" ref="B68:B86" si="3">RIGHT(A68, LEN(A68) - 20)</f>
        <v>18R10513.DATA</v>
      </c>
      <c r="C68" s="22" t="str">
        <f t="shared" ref="C68:C76" si="4">LEFT(B68, LEN(B68) -8)&amp;"_0"&amp;MID(B68,6,3)</f>
        <v>18R10_0513</v>
      </c>
      <c r="D68" s="71">
        <v>645431.9</v>
      </c>
      <c r="E68" s="71">
        <v>21131.200000000001</v>
      </c>
      <c r="F68" s="71">
        <v>3354.2</v>
      </c>
      <c r="G68" s="95">
        <f t="shared" si="0"/>
        <v>51592.924038924088</v>
      </c>
      <c r="H68" s="96">
        <f t="shared" si="1"/>
        <v>1633.0924033668246</v>
      </c>
      <c r="I68" s="44">
        <f t="shared" si="2"/>
        <v>0.59332546816641585</v>
      </c>
      <c r="M68" s="23"/>
    </row>
    <row r="69" spans="1:17" x14ac:dyDescent="0.2">
      <c r="A69" s="22" t="s">
        <v>58</v>
      </c>
      <c r="B69" s="22" t="str">
        <f t="shared" si="3"/>
        <v>18R10505.DATA</v>
      </c>
      <c r="C69" s="22" t="str">
        <f t="shared" si="4"/>
        <v>18R10_0505</v>
      </c>
      <c r="D69" s="71">
        <v>204584.5</v>
      </c>
      <c r="E69" s="71">
        <v>13060.6</v>
      </c>
      <c r="F69" s="71">
        <v>2885</v>
      </c>
      <c r="G69" s="95">
        <f t="shared" si="0"/>
        <v>15692.006269279524</v>
      </c>
      <c r="H69" s="96">
        <f t="shared" si="1"/>
        <v>1009.5255666790672</v>
      </c>
      <c r="I69" s="44">
        <f t="shared" si="2"/>
        <v>0.50780649503310671</v>
      </c>
      <c r="M69" s="23"/>
    </row>
    <row r="70" spans="1:17" x14ac:dyDescent="0.2">
      <c r="A70" s="22" t="s">
        <v>59</v>
      </c>
      <c r="B70" s="22" t="str">
        <f t="shared" si="3"/>
        <v>18R10515.DATA</v>
      </c>
      <c r="C70" s="22" t="str">
        <f t="shared" si="4"/>
        <v>18R10_0515</v>
      </c>
      <c r="D70" s="38">
        <v>6794396.4000000004</v>
      </c>
      <c r="E70" s="71">
        <v>5889.9</v>
      </c>
      <c r="F70" s="71">
        <v>1322.3</v>
      </c>
      <c r="G70" s="95">
        <f t="shared" si="0"/>
        <v>542193.33006243687</v>
      </c>
      <c r="H70" s="96">
        <f t="shared" si="1"/>
        <v>456.54243111071725</v>
      </c>
      <c r="I70" s="44">
        <f t="shared" si="2"/>
        <v>0.22298019640688724</v>
      </c>
      <c r="K70" s="45"/>
      <c r="M70" s="23"/>
    </row>
    <row r="71" spans="1:17" x14ac:dyDescent="0.2">
      <c r="A71" s="22" t="s">
        <v>60</v>
      </c>
      <c r="B71" s="22" t="str">
        <f t="shared" si="3"/>
        <v>18R10528.DATA</v>
      </c>
      <c r="C71" s="22" t="str">
        <f t="shared" si="4"/>
        <v>18R10_0528</v>
      </c>
      <c r="D71" s="71">
        <v>3420082.3</v>
      </c>
      <c r="E71" s="71">
        <v>5615.5</v>
      </c>
      <c r="F71" s="71">
        <v>1534.7</v>
      </c>
      <c r="G71" s="95">
        <f t="shared" si="0"/>
        <v>272970.78576073138</v>
      </c>
      <c r="H71" s="96">
        <f t="shared" si="1"/>
        <v>435.45531235245716</v>
      </c>
      <c r="I71" s="44">
        <f t="shared" si="2"/>
        <v>0.26169338884830851</v>
      </c>
      <c r="K71" s="45"/>
      <c r="M71" s="23"/>
    </row>
    <row r="72" spans="1:17" x14ac:dyDescent="0.2">
      <c r="A72" s="22" t="s">
        <v>61</v>
      </c>
      <c r="B72" s="22" t="str">
        <f t="shared" si="3"/>
        <v>18R10539.DATA</v>
      </c>
      <c r="C72" s="22" t="str">
        <f t="shared" si="4"/>
        <v>18R10_0539</v>
      </c>
      <c r="D72" s="38">
        <v>4621328.8</v>
      </c>
      <c r="E72" s="71">
        <v>209383.1</v>
      </c>
      <c r="F72" s="71">
        <v>1486.7</v>
      </c>
      <c r="G72" s="95">
        <f t="shared" si="0"/>
        <v>368813.26795985998</v>
      </c>
      <c r="H72" s="96">
        <f t="shared" si="1"/>
        <v>17518.353989660725</v>
      </c>
      <c r="I72" s="44">
        <f t="shared" si="2"/>
        <v>0.25294464479375006</v>
      </c>
      <c r="K72" s="45"/>
      <c r="M72" s="23"/>
    </row>
    <row r="73" spans="1:17" x14ac:dyDescent="0.2">
      <c r="A73" s="22" t="s">
        <v>62</v>
      </c>
      <c r="B73" s="22" t="str">
        <f t="shared" si="3"/>
        <v>18R10519.DATA</v>
      </c>
      <c r="C73" s="22" t="str">
        <f t="shared" si="4"/>
        <v>18R10_0519</v>
      </c>
      <c r="D73" s="38">
        <v>5019416.8</v>
      </c>
      <c r="E73" s="71">
        <v>4535.8999999999996</v>
      </c>
      <c r="F73" s="71">
        <v>1510</v>
      </c>
      <c r="G73" s="95">
        <f t="shared" si="0"/>
        <v>400575.06044265738</v>
      </c>
      <c r="H73" s="96">
        <f t="shared" si="1"/>
        <v>352.49010312717411</v>
      </c>
      <c r="I73" s="44">
        <f t="shared" si="2"/>
        <v>0.25719143097023361</v>
      </c>
      <c r="K73" s="45"/>
      <c r="M73" s="23"/>
    </row>
    <row r="74" spans="1:17" x14ac:dyDescent="0.2">
      <c r="A74" s="22" t="s">
        <v>63</v>
      </c>
      <c r="B74" s="22" t="str">
        <f t="shared" si="3"/>
        <v>18R10530.DATA</v>
      </c>
      <c r="C74" s="22" t="str">
        <f t="shared" si="4"/>
        <v>18R10_0530</v>
      </c>
      <c r="D74" s="38">
        <v>4328372.2</v>
      </c>
      <c r="E74" s="71">
        <v>150846.9</v>
      </c>
      <c r="F74" s="71">
        <v>1513.9</v>
      </c>
      <c r="G74" s="95">
        <f t="shared" si="0"/>
        <v>345439.474387419</v>
      </c>
      <c r="H74" s="96">
        <f t="shared" si="1"/>
        <v>12551.683813767359</v>
      </c>
      <c r="I74" s="44">
        <f t="shared" si="2"/>
        <v>0.25790226642466652</v>
      </c>
      <c r="M74" s="23"/>
    </row>
    <row r="75" spans="1:17" x14ac:dyDescent="0.2">
      <c r="A75" s="22" t="s">
        <v>64</v>
      </c>
      <c r="B75" s="22" t="str">
        <f t="shared" si="3"/>
        <v>18R10536.DATA</v>
      </c>
      <c r="C75" s="22" t="str">
        <f t="shared" si="4"/>
        <v>18R10_0536</v>
      </c>
      <c r="D75" s="38">
        <v>6486310.7000000002</v>
      </c>
      <c r="E75" s="71">
        <v>17517.2</v>
      </c>
      <c r="F75" s="71">
        <v>1544.6</v>
      </c>
      <c r="G75" s="95">
        <f t="shared" si="0"/>
        <v>517612.44827168359</v>
      </c>
      <c r="H75" s="96">
        <f t="shared" si="1"/>
        <v>1353.8603081335636</v>
      </c>
      <c r="I75" s="44">
        <f t="shared" si="2"/>
        <v>0.26349781730956118</v>
      </c>
      <c r="M75" s="23"/>
    </row>
    <row r="76" spans="1:17" x14ac:dyDescent="0.2">
      <c r="A76" s="22" t="s">
        <v>65</v>
      </c>
      <c r="B76" s="22" t="str">
        <f t="shared" si="3"/>
        <v>18R10504.DATA</v>
      </c>
      <c r="C76" s="22" t="str">
        <f t="shared" si="4"/>
        <v>18R10_0504</v>
      </c>
      <c r="D76" s="71">
        <v>271531.40000000002</v>
      </c>
      <c r="E76" s="71">
        <v>41573.199999999997</v>
      </c>
      <c r="F76" s="71">
        <v>1360.9</v>
      </c>
      <c r="G76" s="95">
        <f t="shared" si="0"/>
        <v>20980.025519367591</v>
      </c>
      <c r="H76" s="96">
        <f t="shared" si="1"/>
        <v>3280.0463176620619</v>
      </c>
      <c r="I76" s="44">
        <f t="shared" si="2"/>
        <v>0.23001564475076139</v>
      </c>
      <c r="J76" s="47"/>
      <c r="M76" s="23"/>
    </row>
    <row r="77" spans="1:17" x14ac:dyDescent="0.2">
      <c r="A77" s="22" t="s">
        <v>66</v>
      </c>
      <c r="B77" s="22" t="str">
        <f t="shared" si="3"/>
        <v>LOW1 STD CHK1.DATA</v>
      </c>
      <c r="C77" s="22" t="str">
        <f t="shared" ref="C69:C86" si="5">LEFT(B77, LEN(B77) -5)</f>
        <v>LOW1 STD CHK1</v>
      </c>
      <c r="D77" s="71">
        <v>513.5</v>
      </c>
      <c r="E77" s="71">
        <v>26073.599999999999</v>
      </c>
      <c r="F77" s="71">
        <v>9395.7000000000007</v>
      </c>
      <c r="G77" s="95">
        <f>IF(D77&gt;$B$49, (D77*$K$28)+$K$30, IF(AND(D77&gt;$B$52,D77&lt;$B$49), (D77*$I$28)+$I$30,IF(AND(D77&lt;$B$43,D77&gt;$B$47), (D77*$G$28)+$G$30, IF(AND(D77&lt;$B$38,D77&gt;$B$42),(D77*$E$28)+$E$30,(D77*$C$28)+$C$30))))</f>
        <v>41.024353458639197</v>
      </c>
      <c r="H77" s="96">
        <f t="shared" si="1"/>
        <v>2014.9619959182544</v>
      </c>
      <c r="I77" s="44">
        <f>((F77*$W$28)+$W$30)</f>
        <v>2.0356735856621153</v>
      </c>
      <c r="J77" s="92"/>
      <c r="K77" s="15">
        <f>((H77-$L$26)/$L$26)*100</f>
        <v>0.24686546856987004</v>
      </c>
      <c r="L77" s="94">
        <f>((I77-$V$26)/$V$26)*100</f>
        <v>1.2772928190107229</v>
      </c>
      <c r="M77" s="23"/>
    </row>
    <row r="78" spans="1:17" x14ac:dyDescent="0.2">
      <c r="A78" s="22" t="s">
        <v>67</v>
      </c>
      <c r="B78" s="22" t="str">
        <f t="shared" si="3"/>
        <v>90TEN1 STD CHK1.DATA</v>
      </c>
      <c r="C78" s="22" t="str">
        <f t="shared" si="5"/>
        <v>90TEN1 STD CHK1</v>
      </c>
      <c r="D78" s="38">
        <v>11026194.300000001</v>
      </c>
      <c r="E78" s="71">
        <v>1210091.3999999999</v>
      </c>
      <c r="F78" s="71">
        <v>311.7</v>
      </c>
      <c r="G78" s="95">
        <f t="shared" si="0"/>
        <v>879830.95473069581</v>
      </c>
      <c r="H78" s="96">
        <f t="shared" si="1"/>
        <v>105313.9284990974</v>
      </c>
      <c r="I78" s="44">
        <f t="shared" si="2"/>
        <v>3.8782680958203961E-2</v>
      </c>
      <c r="J78" s="44">
        <f>((G78-J26)/$J$26)*100</f>
        <v>-2.2410050299226878</v>
      </c>
      <c r="K78" s="15">
        <f>((H78-$R$26)/$R$26)*100</f>
        <v>5.313928499097397</v>
      </c>
      <c r="L78" s="93"/>
      <c r="M78" s="23"/>
    </row>
    <row r="79" spans="1:17" x14ac:dyDescent="0.2">
      <c r="A79" s="22" t="s">
        <v>68</v>
      </c>
      <c r="B79" s="22" t="str">
        <f t="shared" si="3"/>
        <v>18R10540.DATA</v>
      </c>
      <c r="C79" s="22" t="str">
        <f t="shared" ref="C79:C84" si="6">LEFT(B79, LEN(B79) -8)&amp;"_0"&amp;MID(B79,6,3)</f>
        <v>18R10_0540</v>
      </c>
      <c r="D79" s="38">
        <v>5271896.2</v>
      </c>
      <c r="E79" s="71">
        <v>359607.4</v>
      </c>
      <c r="F79" s="71">
        <v>871.5</v>
      </c>
      <c r="G79" s="95">
        <f t="shared" si="0"/>
        <v>420719.34589959454</v>
      </c>
      <c r="H79" s="96">
        <f t="shared" si="1"/>
        <v>29540.665207838872</v>
      </c>
      <c r="I79" s="44">
        <f t="shared" si="2"/>
        <v>0.14081490849449221</v>
      </c>
      <c r="J79" s="15"/>
      <c r="K79" s="15"/>
      <c r="L79" s="15"/>
      <c r="M79" s="23"/>
      <c r="O79" s="47"/>
      <c r="P79" s="68"/>
      <c r="Q79" s="68"/>
    </row>
    <row r="80" spans="1:17" x14ac:dyDescent="0.2">
      <c r="A80" s="22" t="s">
        <v>69</v>
      </c>
      <c r="B80" s="22" t="str">
        <f t="shared" si="3"/>
        <v>18R10521.DATA</v>
      </c>
      <c r="C80" s="22" t="str">
        <f t="shared" si="6"/>
        <v>18R10_0521</v>
      </c>
      <c r="D80" s="38">
        <v>4903388.2</v>
      </c>
      <c r="E80" s="71">
        <v>115595.7</v>
      </c>
      <c r="F80" s="71">
        <v>1058</v>
      </c>
      <c r="G80" s="97">
        <f t="shared" si="0"/>
        <v>391317.61908479303</v>
      </c>
      <c r="H80" s="96">
        <f t="shared" si="1"/>
        <v>9560.6956098106239</v>
      </c>
      <c r="I80" s="44">
        <f t="shared" si="2"/>
        <v>0.17480742445647462</v>
      </c>
      <c r="J80" s="15"/>
      <c r="K80" s="15"/>
      <c r="L80" s="15"/>
      <c r="M80" s="23"/>
    </row>
    <row r="81" spans="1:17" x14ac:dyDescent="0.2">
      <c r="A81" s="22" t="s">
        <v>70</v>
      </c>
      <c r="B81" s="22" t="str">
        <f t="shared" si="3"/>
        <v>18R10538.DATA</v>
      </c>
      <c r="C81" s="22" t="str">
        <f t="shared" si="6"/>
        <v>18R10_0538</v>
      </c>
      <c r="D81" s="38">
        <v>4341645.5</v>
      </c>
      <c r="E81" s="71">
        <v>180336.9</v>
      </c>
      <c r="F81" s="71">
        <v>874.6</v>
      </c>
      <c r="G81" s="97">
        <f t="shared" si="0"/>
        <v>346498.4960111854</v>
      </c>
      <c r="H81" s="96">
        <f t="shared" si="1"/>
        <v>15053.84663757716</v>
      </c>
      <c r="I81" s="44">
        <f t="shared" si="2"/>
        <v>0.14137993154801579</v>
      </c>
      <c r="J81" s="15"/>
      <c r="K81" s="15"/>
      <c r="L81" s="15"/>
      <c r="M81" s="23"/>
    </row>
    <row r="82" spans="1:17" x14ac:dyDescent="0.2">
      <c r="A82" s="22" t="s">
        <v>71</v>
      </c>
      <c r="B82" s="22" t="str">
        <f t="shared" si="3"/>
        <v>18R10517.DATA</v>
      </c>
      <c r="C82" s="22" t="str">
        <f t="shared" si="6"/>
        <v>18R10_0517</v>
      </c>
      <c r="D82" s="71">
        <v>3107905.7</v>
      </c>
      <c r="E82" s="71">
        <v>234331.3</v>
      </c>
      <c r="F82" s="71">
        <v>1052.5999999999999</v>
      </c>
      <c r="G82" s="97">
        <f t="shared" si="0"/>
        <v>248063.50800509634</v>
      </c>
      <c r="H82" s="96">
        <f t="shared" si="1"/>
        <v>18379.280738052214</v>
      </c>
      <c r="I82" s="44">
        <f t="shared" si="2"/>
        <v>0.17382319075033678</v>
      </c>
      <c r="J82" s="15"/>
      <c r="K82" s="15"/>
      <c r="L82" s="15"/>
      <c r="M82" s="23"/>
    </row>
    <row r="83" spans="1:17" x14ac:dyDescent="0.2">
      <c r="A83" s="22" t="s">
        <v>72</v>
      </c>
      <c r="B83" s="22" t="str">
        <f t="shared" si="3"/>
        <v>18R10529.DATA</v>
      </c>
      <c r="C83" s="22" t="str">
        <f t="shared" si="6"/>
        <v>18R10_0529</v>
      </c>
      <c r="D83" s="91">
        <v>6036606.9000000004</v>
      </c>
      <c r="E83" s="71">
        <v>192157.7</v>
      </c>
      <c r="F83" s="71">
        <v>14</v>
      </c>
      <c r="G83" s="97">
        <f t="shared" si="0"/>
        <v>481732.44491984823</v>
      </c>
      <c r="H83" s="96">
        <f t="shared" si="1"/>
        <v>16056.815993551761</v>
      </c>
      <c r="I83" s="44">
        <f t="shared" si="2"/>
        <v>-1.5477758730172266E-2</v>
      </c>
      <c r="J83" s="15"/>
      <c r="K83" s="15"/>
      <c r="L83" s="15"/>
      <c r="M83" s="23"/>
    </row>
    <row r="84" spans="1:17" x14ac:dyDescent="0.2">
      <c r="A84" s="22" t="s">
        <v>73</v>
      </c>
      <c r="B84" s="22" t="str">
        <f t="shared" si="3"/>
        <v>18R10525.DATA</v>
      </c>
      <c r="C84" s="22" t="str">
        <f t="shared" si="6"/>
        <v>18R10_0525</v>
      </c>
      <c r="D84" s="71">
        <v>1693944.2</v>
      </c>
      <c r="E84" s="71">
        <v>33025.699999999997</v>
      </c>
      <c r="F84" s="71">
        <v>3769.2</v>
      </c>
      <c r="G84" s="97">
        <f t="shared" si="0"/>
        <v>135249.37710523259</v>
      </c>
      <c r="H84" s="96">
        <f t="shared" si="1"/>
        <v>2554.8093988246837</v>
      </c>
      <c r="I84" s="44">
        <f t="shared" si="2"/>
        <v>0.66896565113811934</v>
      </c>
      <c r="J84" s="15"/>
      <c r="K84" s="15"/>
      <c r="L84" s="15"/>
      <c r="M84" s="23"/>
    </row>
    <row r="85" spans="1:17" x14ac:dyDescent="0.2">
      <c r="A85" s="22" t="s">
        <v>74</v>
      </c>
      <c r="B85" s="22" t="str">
        <f t="shared" si="3"/>
        <v>LOW1STD CHK2.DATA</v>
      </c>
      <c r="C85" s="22" t="str">
        <f t="shared" si="5"/>
        <v>LOW1STD CHK2</v>
      </c>
      <c r="D85" s="71">
        <v>573.5</v>
      </c>
      <c r="E85" s="71">
        <v>25885.599999999999</v>
      </c>
      <c r="F85" s="71">
        <v>9406</v>
      </c>
      <c r="G85" s="97">
        <f t="shared" si="0"/>
        <v>45.873074931906956</v>
      </c>
      <c r="H85" s="96">
        <f t="shared" si="1"/>
        <v>2000.43636395814</v>
      </c>
      <c r="I85" s="44">
        <f>((F85*$W$28)+$W$30)</f>
        <v>2.0380554475945871</v>
      </c>
      <c r="J85" s="92"/>
      <c r="K85" s="15">
        <f>((H85-$L$26)/$L$26)*100</f>
        <v>-0.47580278815224059</v>
      </c>
      <c r="L85" s="94">
        <f>((I85-$V$26)/$V$26)*100</f>
        <v>1.3957934126660367</v>
      </c>
      <c r="M85" s="23"/>
    </row>
    <row r="86" spans="1:17" x14ac:dyDescent="0.2">
      <c r="A86" s="22" t="s">
        <v>75</v>
      </c>
      <c r="B86" s="22" t="str">
        <f t="shared" si="3"/>
        <v>90TEN1 STD CHK2.DATA</v>
      </c>
      <c r="C86" s="22" t="str">
        <f t="shared" si="5"/>
        <v>90TEN1 STD CHK2</v>
      </c>
      <c r="D86" s="38">
        <v>10896458.699999999</v>
      </c>
      <c r="E86" s="71">
        <v>1219445.8999999999</v>
      </c>
      <c r="F86" s="71">
        <v>314.3</v>
      </c>
      <c r="G86" s="97">
        <f t="shared" si="0"/>
        <v>869479.88862262107</v>
      </c>
      <c r="H86" s="96">
        <f t="shared" si="1"/>
        <v>106147.36098161097</v>
      </c>
      <c r="I86" s="44">
        <f t="shared" si="2"/>
        <v>3.9256571261159216E-2</v>
      </c>
      <c r="J86" s="44">
        <f>((G86-$J$26)/$J$26)*100</f>
        <v>-3.3911234863754367</v>
      </c>
      <c r="K86" s="15">
        <f>((H86-$R$26)/$R$26)*100</f>
        <v>6.1473609816109676</v>
      </c>
      <c r="L86" s="93"/>
      <c r="M86" s="23"/>
    </row>
    <row r="87" spans="1:17" ht="15" x14ac:dyDescent="0.25">
      <c r="A87" s="61"/>
      <c r="B87" s="22"/>
      <c r="C87" s="22"/>
      <c r="D87" s="63"/>
      <c r="E87" s="63"/>
      <c r="F87" s="62"/>
      <c r="G87" s="20"/>
      <c r="H87" s="44"/>
      <c r="I87" s="44"/>
      <c r="J87" s="15"/>
      <c r="K87" s="15"/>
      <c r="L87" s="15"/>
      <c r="M87" s="23"/>
    </row>
    <row r="88" spans="1:17" ht="15" x14ac:dyDescent="0.25">
      <c r="A88" s="61"/>
      <c r="B88" s="22"/>
      <c r="C88" s="22"/>
      <c r="D88" s="63"/>
      <c r="E88" s="63"/>
      <c r="F88" s="62"/>
      <c r="G88" s="20"/>
      <c r="H88" s="44"/>
      <c r="I88" s="44"/>
      <c r="J88" s="15"/>
      <c r="K88" s="15"/>
      <c r="L88" s="15"/>
      <c r="M88" s="23"/>
      <c r="Q88" s="39"/>
    </row>
    <row r="89" spans="1:17" ht="15" x14ac:dyDescent="0.25">
      <c r="A89" s="61"/>
      <c r="B89" s="22"/>
      <c r="C89" s="22"/>
      <c r="D89" s="63"/>
      <c r="E89" s="63"/>
      <c r="F89" s="62"/>
      <c r="G89" s="20"/>
      <c r="H89" s="44"/>
      <c r="I89" s="44"/>
      <c r="J89" s="15"/>
      <c r="K89" s="15"/>
      <c r="L89" s="15"/>
      <c r="M89" s="23"/>
      <c r="Q89" s="39"/>
    </row>
    <row r="90" spans="1:17" ht="15" x14ac:dyDescent="0.25">
      <c r="A90" s="61"/>
      <c r="B90" s="22"/>
      <c r="C90" s="22"/>
      <c r="D90" s="63"/>
      <c r="E90" s="63"/>
      <c r="F90" s="62"/>
      <c r="G90" s="20"/>
      <c r="H90" s="44"/>
      <c r="I90" s="44"/>
      <c r="J90" s="15"/>
      <c r="K90" s="15"/>
      <c r="L90" s="15"/>
      <c r="M90" s="23"/>
      <c r="Q90" s="39"/>
    </row>
    <row r="91" spans="1:17" ht="15" x14ac:dyDescent="0.25">
      <c r="A91" s="61"/>
      <c r="B91" s="22"/>
      <c r="C91" s="22"/>
      <c r="D91" s="63"/>
      <c r="E91" s="63"/>
      <c r="F91" s="62"/>
      <c r="G91" s="20"/>
      <c r="H91" s="44"/>
      <c r="I91" s="44"/>
      <c r="J91" s="15"/>
      <c r="K91" s="15"/>
      <c r="L91" s="15"/>
      <c r="M91" s="23"/>
      <c r="Q91" s="39"/>
    </row>
    <row r="92" spans="1:17" ht="15" x14ac:dyDescent="0.25">
      <c r="A92" s="61"/>
      <c r="B92" s="22"/>
      <c r="C92" s="22"/>
      <c r="D92" s="63"/>
      <c r="E92" s="63"/>
      <c r="F92" s="62"/>
      <c r="G92" s="20"/>
      <c r="H92" s="44"/>
      <c r="I92" s="44"/>
      <c r="J92" s="15"/>
      <c r="K92" s="15"/>
      <c r="L92" s="15"/>
      <c r="M92" s="23"/>
    </row>
    <row r="93" spans="1:17" ht="15" x14ac:dyDescent="0.25">
      <c r="A93" s="61"/>
      <c r="B93" s="22"/>
      <c r="C93" s="22"/>
      <c r="D93" s="63"/>
      <c r="E93" s="63"/>
      <c r="F93" s="62"/>
      <c r="G93" s="20"/>
      <c r="H93" s="44"/>
      <c r="I93" s="44"/>
      <c r="J93" s="15"/>
      <c r="K93" s="15"/>
      <c r="L93" s="15"/>
      <c r="M93" s="23"/>
    </row>
    <row r="94" spans="1:17" ht="15" x14ac:dyDescent="0.25">
      <c r="A94" s="61"/>
      <c r="B94" s="22"/>
      <c r="C94" s="22"/>
      <c r="D94" s="63"/>
      <c r="E94" s="63"/>
      <c r="F94" s="62"/>
      <c r="G94" s="20"/>
      <c r="H94" s="44"/>
      <c r="I94" s="44"/>
      <c r="J94" s="15"/>
      <c r="K94" s="15"/>
      <c r="L94" s="15"/>
      <c r="M94" s="23"/>
    </row>
    <row r="95" spans="1:17" ht="15" x14ac:dyDescent="0.25">
      <c r="A95" s="61"/>
      <c r="B95" s="22"/>
      <c r="C95" s="22"/>
      <c r="D95" s="63"/>
      <c r="E95" s="63"/>
      <c r="F95" s="62"/>
      <c r="G95" s="20"/>
      <c r="H95" s="44"/>
      <c r="I95" s="44"/>
      <c r="J95" s="47"/>
      <c r="K95" s="60"/>
      <c r="L95" s="60"/>
      <c r="M95" s="23"/>
    </row>
    <row r="96" spans="1:17" ht="15" x14ac:dyDescent="0.25">
      <c r="A96" s="61"/>
      <c r="B96" s="22"/>
      <c r="C96" s="22"/>
      <c r="D96" s="63"/>
      <c r="E96" s="63"/>
      <c r="F96" s="62"/>
      <c r="G96" s="20"/>
      <c r="H96" s="44"/>
      <c r="I96" s="44"/>
      <c r="J96" s="15"/>
      <c r="K96" s="15"/>
      <c r="L96" s="15"/>
      <c r="M96" s="23"/>
    </row>
    <row r="97" spans="1:17" ht="15" x14ac:dyDescent="0.25">
      <c r="A97" s="61"/>
      <c r="B97" s="22"/>
      <c r="C97" s="22"/>
      <c r="D97" s="63"/>
      <c r="E97" s="63"/>
      <c r="F97" s="62"/>
      <c r="G97" s="20"/>
      <c r="H97" s="44"/>
      <c r="I97" s="44"/>
      <c r="J97" s="47"/>
      <c r="K97" s="60"/>
      <c r="L97" s="60"/>
      <c r="M97" s="23"/>
    </row>
    <row r="98" spans="1:17" ht="15" x14ac:dyDescent="0.25">
      <c r="A98" s="61"/>
      <c r="B98" s="22"/>
      <c r="C98" s="22"/>
      <c r="D98" s="63"/>
      <c r="E98" s="63"/>
      <c r="F98" s="62"/>
      <c r="G98" s="20"/>
      <c r="H98" s="44"/>
      <c r="I98" s="44"/>
      <c r="J98" s="47"/>
      <c r="K98" s="60"/>
      <c r="L98" s="60"/>
      <c r="M98" s="23"/>
    </row>
    <row r="99" spans="1:17" ht="15" x14ac:dyDescent="0.25">
      <c r="A99" s="61"/>
      <c r="B99" s="22"/>
      <c r="C99" s="22"/>
      <c r="D99" s="63"/>
      <c r="E99" s="63"/>
      <c r="F99" s="62"/>
      <c r="G99" s="20"/>
      <c r="H99" s="44"/>
      <c r="I99" s="44"/>
      <c r="J99" s="15"/>
      <c r="K99" s="15"/>
      <c r="L99" s="15"/>
      <c r="M99" s="23"/>
    </row>
    <row r="100" spans="1:17" ht="15" x14ac:dyDescent="0.25">
      <c r="A100" s="61"/>
      <c r="B100" s="22"/>
      <c r="C100" s="22"/>
      <c r="D100" s="63"/>
      <c r="E100" s="63"/>
      <c r="F100" s="62"/>
      <c r="G100" s="20"/>
      <c r="H100" s="44"/>
      <c r="I100" s="44"/>
      <c r="J100" s="15"/>
      <c r="K100" s="15"/>
      <c r="L100" s="15"/>
      <c r="M100" s="23"/>
    </row>
    <row r="101" spans="1:17" ht="15" x14ac:dyDescent="0.25">
      <c r="A101" s="61"/>
      <c r="B101" s="22"/>
      <c r="C101" s="22"/>
      <c r="D101" s="63"/>
      <c r="E101" s="63"/>
      <c r="F101" s="62"/>
      <c r="G101" s="20"/>
      <c r="H101" s="44"/>
      <c r="I101" s="44"/>
      <c r="J101" s="15"/>
      <c r="K101" s="15"/>
      <c r="L101" s="15"/>
      <c r="M101" s="23"/>
    </row>
    <row r="102" spans="1:17" ht="15" x14ac:dyDescent="0.25">
      <c r="A102" s="61"/>
      <c r="B102" s="22"/>
      <c r="C102" s="22"/>
      <c r="D102" s="63"/>
      <c r="E102" s="63"/>
      <c r="F102" s="62"/>
      <c r="G102" s="20"/>
      <c r="H102" s="44"/>
      <c r="I102" s="44"/>
      <c r="J102" s="15"/>
      <c r="K102" s="15"/>
      <c r="L102" s="15"/>
      <c r="M102" s="23"/>
    </row>
    <row r="103" spans="1:17" ht="15" x14ac:dyDescent="0.25">
      <c r="A103" s="61"/>
      <c r="B103" s="22"/>
      <c r="C103" s="22"/>
      <c r="D103" s="63"/>
      <c r="E103" s="63"/>
      <c r="F103" s="62"/>
      <c r="G103" s="20"/>
      <c r="H103" s="44"/>
      <c r="I103" s="44"/>
      <c r="J103" s="15"/>
      <c r="K103" s="15"/>
      <c r="L103" s="15"/>
      <c r="M103" s="23"/>
    </row>
    <row r="104" spans="1:17" ht="15" x14ac:dyDescent="0.25">
      <c r="A104" s="61"/>
      <c r="B104" s="22"/>
      <c r="C104" s="22"/>
      <c r="D104" s="63"/>
      <c r="E104" s="63"/>
      <c r="F104" s="62"/>
      <c r="G104" s="20"/>
      <c r="H104" s="44"/>
      <c r="I104" s="44"/>
      <c r="J104" s="15"/>
      <c r="K104" s="15"/>
      <c r="L104" s="15"/>
      <c r="M104" s="23"/>
    </row>
    <row r="105" spans="1:17" ht="15" x14ac:dyDescent="0.25">
      <c r="A105" s="61"/>
      <c r="B105" s="22"/>
      <c r="C105" s="22"/>
      <c r="D105" s="63"/>
      <c r="E105" s="63"/>
      <c r="F105" s="62"/>
      <c r="G105" s="20"/>
      <c r="H105" s="44"/>
      <c r="I105" s="44"/>
      <c r="J105" s="15"/>
      <c r="K105" s="15"/>
      <c r="L105" s="15"/>
      <c r="M105" s="23"/>
    </row>
    <row r="106" spans="1:17" ht="15" x14ac:dyDescent="0.25">
      <c r="A106" s="61"/>
      <c r="B106" s="22"/>
      <c r="C106" s="22"/>
      <c r="D106" s="63"/>
      <c r="E106" s="63"/>
      <c r="F106" s="62"/>
      <c r="G106" s="20"/>
      <c r="H106" s="44"/>
      <c r="I106" s="44"/>
      <c r="J106" s="47"/>
      <c r="K106" s="60"/>
      <c r="L106" s="60"/>
      <c r="M106" s="23"/>
    </row>
    <row r="107" spans="1:17" ht="15" x14ac:dyDescent="0.25">
      <c r="A107" s="61"/>
      <c r="B107" s="22"/>
      <c r="C107" s="22"/>
      <c r="D107" s="63"/>
      <c r="E107" s="63"/>
      <c r="F107" s="62"/>
      <c r="G107" s="20"/>
      <c r="H107" s="44"/>
      <c r="I107" s="44"/>
      <c r="J107" s="15"/>
      <c r="K107" s="15"/>
      <c r="L107" s="15"/>
      <c r="M107" s="23"/>
    </row>
    <row r="108" spans="1:17" ht="15" x14ac:dyDescent="0.25">
      <c r="A108" s="61"/>
      <c r="B108" s="22"/>
      <c r="C108" s="22"/>
      <c r="D108" s="63"/>
      <c r="E108" s="63"/>
      <c r="F108" s="62"/>
      <c r="G108" s="20"/>
      <c r="H108" s="44"/>
      <c r="I108" s="44"/>
      <c r="J108" s="15"/>
      <c r="K108" s="15"/>
      <c r="L108" s="15"/>
      <c r="M108" s="23"/>
      <c r="Q108" s="39"/>
    </row>
    <row r="109" spans="1:17" ht="15" x14ac:dyDescent="0.25">
      <c r="A109" s="61"/>
      <c r="B109" s="22"/>
      <c r="C109" s="22"/>
      <c r="D109" s="63"/>
      <c r="E109" s="63"/>
      <c r="F109" s="62"/>
      <c r="G109" s="20"/>
      <c r="H109" s="44"/>
      <c r="I109" s="44"/>
      <c r="J109" s="47"/>
      <c r="K109" s="60"/>
      <c r="L109" s="60"/>
      <c r="M109" s="23"/>
      <c r="Q109" s="39"/>
    </row>
    <row r="110" spans="1:17" ht="15" x14ac:dyDescent="0.25">
      <c r="A110" s="61"/>
      <c r="B110" s="22"/>
      <c r="C110" s="22"/>
      <c r="D110" s="63"/>
      <c r="E110" s="63"/>
      <c r="F110" s="62"/>
      <c r="G110" s="20"/>
      <c r="H110" s="44"/>
      <c r="I110" s="44"/>
      <c r="J110" s="47"/>
      <c r="K110" s="60"/>
      <c r="L110" s="60"/>
      <c r="M110" s="23"/>
      <c r="Q110" s="39"/>
    </row>
    <row r="111" spans="1:17" ht="15" x14ac:dyDescent="0.25">
      <c r="A111" s="61"/>
      <c r="B111" s="22"/>
      <c r="C111" s="22"/>
      <c r="D111" s="63"/>
      <c r="E111" s="63"/>
      <c r="F111" s="62"/>
      <c r="G111" s="20"/>
      <c r="H111" s="44"/>
      <c r="I111" s="44"/>
      <c r="J111" s="15"/>
      <c r="K111" s="15"/>
      <c r="L111" s="15"/>
      <c r="M111" s="23"/>
      <c r="Q111" s="39"/>
    </row>
    <row r="112" spans="1:17" ht="15" x14ac:dyDescent="0.25">
      <c r="A112" s="61"/>
      <c r="B112" s="22"/>
      <c r="C112" s="22"/>
      <c r="D112" s="63"/>
      <c r="E112" s="63"/>
      <c r="F112" s="62"/>
      <c r="G112" s="20"/>
      <c r="H112" s="44"/>
      <c r="I112" s="44"/>
      <c r="J112" s="15"/>
      <c r="K112" s="15"/>
      <c r="L112" s="15"/>
      <c r="M112" s="23"/>
    </row>
    <row r="113" spans="1:15" ht="15" x14ac:dyDescent="0.25">
      <c r="A113" s="61"/>
      <c r="B113" s="22"/>
      <c r="C113" s="22"/>
      <c r="D113" s="63"/>
      <c r="E113" s="63"/>
      <c r="F113" s="62"/>
      <c r="G113" s="20"/>
      <c r="H113" s="44"/>
      <c r="I113" s="44"/>
      <c r="J113" s="15"/>
      <c r="K113" s="15"/>
      <c r="L113" s="15"/>
      <c r="M113" s="23"/>
    </row>
    <row r="114" spans="1:15" ht="15" x14ac:dyDescent="0.25">
      <c r="A114" s="61"/>
      <c r="B114" s="22"/>
      <c r="C114" s="22"/>
      <c r="D114" s="63"/>
      <c r="E114" s="63"/>
      <c r="F114" s="62"/>
      <c r="G114" s="20"/>
      <c r="H114" s="44"/>
      <c r="I114" s="44"/>
      <c r="J114" s="15"/>
      <c r="K114" s="15"/>
      <c r="L114" s="15"/>
      <c r="M114" s="23"/>
    </row>
    <row r="115" spans="1:15" ht="15" x14ac:dyDescent="0.25">
      <c r="A115" s="61"/>
      <c r="B115" s="22"/>
      <c r="C115" s="22"/>
      <c r="D115" s="63"/>
      <c r="E115" s="63"/>
      <c r="F115" s="62"/>
      <c r="G115" s="20"/>
      <c r="H115" s="44"/>
      <c r="I115" s="44"/>
      <c r="J115" s="15"/>
      <c r="K115" s="15"/>
      <c r="L115" s="15"/>
      <c r="M115" s="23"/>
    </row>
    <row r="116" spans="1:15" ht="15" x14ac:dyDescent="0.25">
      <c r="A116" s="61"/>
      <c r="B116" s="22"/>
      <c r="C116" s="22"/>
      <c r="D116" s="63"/>
      <c r="E116" s="63"/>
      <c r="F116" s="62"/>
      <c r="G116" s="20"/>
      <c r="H116" s="44"/>
      <c r="I116" s="44"/>
      <c r="J116" s="15"/>
      <c r="K116" s="15"/>
      <c r="L116" s="15"/>
      <c r="M116" s="23"/>
    </row>
    <row r="117" spans="1:15" ht="15" x14ac:dyDescent="0.25">
      <c r="A117" s="61"/>
      <c r="B117" s="22"/>
      <c r="C117" s="22"/>
      <c r="D117" s="63"/>
      <c r="E117" s="63"/>
      <c r="F117" s="62"/>
      <c r="G117" s="20"/>
      <c r="H117" s="44"/>
      <c r="I117" s="44"/>
      <c r="J117" s="47"/>
      <c r="K117" s="60"/>
      <c r="L117" s="60"/>
      <c r="M117" s="23"/>
      <c r="N117" s="46"/>
    </row>
    <row r="118" spans="1:15" ht="15" x14ac:dyDescent="0.25">
      <c r="A118" s="61"/>
      <c r="B118" s="22"/>
      <c r="C118" s="22"/>
      <c r="D118" s="63"/>
      <c r="E118" s="63"/>
      <c r="F118" s="62"/>
      <c r="G118" s="20"/>
      <c r="H118" s="44"/>
      <c r="I118" s="44"/>
      <c r="M118" s="23"/>
      <c r="N118" s="46"/>
    </row>
    <row r="119" spans="1:15" ht="15" x14ac:dyDescent="0.25">
      <c r="A119" s="61"/>
      <c r="B119" s="22"/>
      <c r="C119" s="22"/>
      <c r="D119" s="63"/>
      <c r="E119" s="63"/>
      <c r="F119" s="62"/>
      <c r="G119" s="20"/>
      <c r="H119" s="44"/>
      <c r="I119" s="44"/>
      <c r="M119" s="48"/>
      <c r="N119" s="48"/>
      <c r="O119" s="48"/>
    </row>
    <row r="120" spans="1:15" ht="15" x14ac:dyDescent="0.25">
      <c r="A120" s="61"/>
      <c r="B120" s="22"/>
      <c r="C120" s="22"/>
      <c r="D120" s="63"/>
      <c r="E120" s="63"/>
      <c r="F120" s="62"/>
      <c r="G120" s="20"/>
      <c r="H120" s="44"/>
      <c r="I120" s="44"/>
      <c r="M120" s="48"/>
      <c r="N120" s="48"/>
      <c r="O120" s="48"/>
    </row>
    <row r="121" spans="1:15" ht="15" x14ac:dyDescent="0.25">
      <c r="A121" s="61"/>
      <c r="B121" s="22"/>
      <c r="C121" s="22"/>
      <c r="D121" s="63"/>
      <c r="E121" s="63"/>
      <c r="F121" s="62"/>
      <c r="G121" s="20"/>
      <c r="H121" s="44"/>
      <c r="I121" s="44"/>
      <c r="J121" s="47"/>
      <c r="K121" s="60"/>
      <c r="L121" s="60"/>
      <c r="M121" s="48"/>
      <c r="N121" s="48"/>
      <c r="O121" s="48"/>
    </row>
    <row r="122" spans="1:15" ht="15" x14ac:dyDescent="0.25">
      <c r="A122" s="61"/>
      <c r="B122" s="22"/>
      <c r="C122" s="22"/>
      <c r="D122" s="63"/>
      <c r="E122" s="63"/>
      <c r="F122" s="62"/>
      <c r="G122" s="20"/>
      <c r="H122" s="44"/>
      <c r="I122" s="44"/>
      <c r="J122" s="47"/>
      <c r="K122" s="60"/>
      <c r="L122" s="60"/>
      <c r="M122" s="48"/>
      <c r="N122" s="48"/>
      <c r="O122" s="48"/>
    </row>
    <row r="123" spans="1:15" ht="15" x14ac:dyDescent="0.25">
      <c r="A123" s="61"/>
      <c r="B123" s="22"/>
      <c r="C123" s="22"/>
      <c r="D123" s="63"/>
      <c r="E123" s="63"/>
      <c r="F123" s="62"/>
      <c r="G123" s="20"/>
      <c r="H123" s="44"/>
      <c r="I123" s="44"/>
      <c r="M123" s="48"/>
      <c r="N123" s="48"/>
      <c r="O123" s="48"/>
    </row>
    <row r="124" spans="1:15" ht="15" x14ac:dyDescent="0.25">
      <c r="A124" s="61"/>
      <c r="B124" s="22"/>
      <c r="C124" s="22"/>
      <c r="D124" s="63"/>
      <c r="E124" s="63"/>
      <c r="F124" s="62"/>
      <c r="G124" s="20"/>
      <c r="H124" s="44"/>
      <c r="I124" s="44"/>
      <c r="M124" s="48"/>
      <c r="N124" s="48"/>
      <c r="O124" s="48"/>
    </row>
    <row r="125" spans="1:15" ht="15" x14ac:dyDescent="0.25">
      <c r="A125" s="61"/>
      <c r="B125" s="22"/>
      <c r="C125" s="22"/>
      <c r="D125" s="63"/>
      <c r="E125" s="63"/>
      <c r="F125" s="62"/>
      <c r="G125" s="20"/>
      <c r="H125" s="44"/>
      <c r="I125" s="44"/>
      <c r="M125" s="48"/>
      <c r="N125" s="48"/>
      <c r="O125" s="48"/>
    </row>
    <row r="126" spans="1:15" ht="15" x14ac:dyDescent="0.25">
      <c r="A126" s="61"/>
      <c r="B126" s="22"/>
      <c r="C126" s="22"/>
      <c r="D126" s="63"/>
      <c r="E126" s="63"/>
      <c r="F126" s="62"/>
      <c r="G126" s="20"/>
      <c r="H126" s="44"/>
      <c r="I126" s="44"/>
      <c r="J126" s="15"/>
      <c r="K126" s="15"/>
      <c r="L126" s="15"/>
      <c r="M126" s="48"/>
      <c r="N126" s="48"/>
      <c r="O126" s="48"/>
    </row>
    <row r="127" spans="1:15" ht="15" x14ac:dyDescent="0.25">
      <c r="A127" s="61"/>
      <c r="B127" s="22"/>
      <c r="C127" s="22"/>
      <c r="D127" s="63"/>
      <c r="E127" s="63"/>
      <c r="F127" s="62"/>
      <c r="G127" s="20"/>
      <c r="H127" s="44"/>
      <c r="I127" s="44"/>
      <c r="J127" s="15"/>
      <c r="K127" s="15"/>
      <c r="L127" s="15"/>
      <c r="M127" s="48"/>
      <c r="N127" s="48"/>
      <c r="O127" s="48"/>
    </row>
    <row r="128" spans="1:15" ht="15" x14ac:dyDescent="0.25">
      <c r="A128" s="61"/>
      <c r="B128" s="22"/>
      <c r="C128" s="22"/>
      <c r="D128" s="63"/>
      <c r="E128" s="63"/>
      <c r="F128" s="62"/>
      <c r="G128" s="20"/>
      <c r="H128" s="44"/>
      <c r="I128" s="44"/>
      <c r="J128" s="47"/>
      <c r="K128" s="60"/>
      <c r="L128" s="60"/>
      <c r="M128" s="23"/>
    </row>
    <row r="129" spans="1:13" s="45" customFormat="1" ht="15" x14ac:dyDescent="0.25">
      <c r="A129" s="61"/>
      <c r="B129" s="22"/>
      <c r="C129" s="22"/>
      <c r="D129" s="63"/>
      <c r="E129" s="63"/>
      <c r="F129" s="62"/>
      <c r="G129" s="20"/>
      <c r="H129" s="44"/>
      <c r="I129" s="44"/>
      <c r="J129" s="15"/>
      <c r="K129" s="15"/>
      <c r="L129" s="15"/>
    </row>
    <row r="130" spans="1:13" s="45" customFormat="1" ht="15" x14ac:dyDescent="0.25">
      <c r="A130" s="61"/>
      <c r="B130" s="22"/>
      <c r="C130" s="22"/>
      <c r="D130" s="63"/>
      <c r="E130" s="63"/>
      <c r="F130" s="62"/>
      <c r="G130" s="20"/>
      <c r="H130" s="44"/>
      <c r="I130" s="44"/>
    </row>
    <row r="131" spans="1:13" s="45" customFormat="1" ht="15" x14ac:dyDescent="0.25">
      <c r="A131" s="61"/>
      <c r="B131" s="22"/>
      <c r="C131" s="22"/>
      <c r="D131" s="63"/>
      <c r="E131" s="63"/>
      <c r="F131" s="62"/>
      <c r="G131" s="20"/>
      <c r="H131" s="44"/>
      <c r="I131" s="44"/>
      <c r="J131" s="15"/>
      <c r="K131" s="15"/>
      <c r="L131" s="15"/>
    </row>
    <row r="132" spans="1:13" ht="15" x14ac:dyDescent="0.25">
      <c r="A132" s="61"/>
      <c r="B132" s="22"/>
      <c r="C132" s="22"/>
      <c r="D132" s="63"/>
      <c r="E132" s="63"/>
      <c r="F132" s="62"/>
      <c r="G132" s="20"/>
      <c r="H132" s="44"/>
      <c r="I132" s="44"/>
      <c r="J132" s="15"/>
      <c r="K132" s="15"/>
      <c r="L132" s="15"/>
      <c r="M132" s="23"/>
    </row>
    <row r="133" spans="1:13" ht="15" x14ac:dyDescent="0.25">
      <c r="A133" s="61"/>
      <c r="B133" s="22"/>
      <c r="C133" s="22"/>
      <c r="D133" s="63"/>
      <c r="E133" s="63"/>
      <c r="F133" s="62"/>
      <c r="G133" s="20"/>
      <c r="H133" s="44"/>
      <c r="I133" s="44"/>
      <c r="J133" s="47"/>
      <c r="K133" s="60"/>
      <c r="L133" s="60"/>
      <c r="M133" s="23"/>
    </row>
    <row r="134" spans="1:13" ht="15" x14ac:dyDescent="0.25">
      <c r="A134" s="61"/>
      <c r="B134" s="22"/>
      <c r="C134" s="22"/>
      <c r="D134" s="63"/>
      <c r="E134" s="63"/>
      <c r="F134" s="62"/>
      <c r="G134" s="20"/>
      <c r="H134" s="44"/>
      <c r="I134" s="44"/>
      <c r="J134" s="47"/>
      <c r="K134" s="60"/>
      <c r="L134" s="60"/>
      <c r="M134" s="23"/>
    </row>
    <row r="135" spans="1:13" ht="15" x14ac:dyDescent="0.25">
      <c r="A135" s="61"/>
      <c r="B135" s="22"/>
      <c r="C135" s="22"/>
      <c r="D135" s="63"/>
      <c r="E135" s="63"/>
      <c r="F135" s="62"/>
      <c r="G135" s="20"/>
      <c r="H135" s="44"/>
      <c r="I135" s="44"/>
      <c r="J135" s="60"/>
      <c r="K135" s="60"/>
      <c r="L135" s="60"/>
      <c r="M135" s="23"/>
    </row>
    <row r="136" spans="1:13" ht="15" x14ac:dyDescent="0.25">
      <c r="A136" s="61"/>
      <c r="B136" s="22"/>
      <c r="C136" s="22"/>
      <c r="D136" s="63"/>
      <c r="E136" s="63"/>
      <c r="F136" s="62"/>
      <c r="G136" s="20"/>
      <c r="H136" s="44"/>
      <c r="I136" s="44"/>
      <c r="J136" s="60"/>
      <c r="K136" s="60"/>
      <c r="L136" s="60"/>
      <c r="M136" s="23"/>
    </row>
    <row r="137" spans="1:13" ht="15" x14ac:dyDescent="0.25">
      <c r="A137" s="61"/>
      <c r="B137" s="22"/>
      <c r="C137" s="22"/>
      <c r="D137" s="63"/>
      <c r="E137" s="63"/>
      <c r="F137" s="62"/>
      <c r="G137" s="20"/>
      <c r="H137" s="44"/>
      <c r="I137" s="44"/>
      <c r="J137" s="60"/>
      <c r="K137" s="60"/>
      <c r="L137" s="60"/>
      <c r="M137" s="23"/>
    </row>
    <row r="138" spans="1:13" ht="15" x14ac:dyDescent="0.25">
      <c r="A138" s="61"/>
      <c r="B138" s="22"/>
      <c r="C138" s="22"/>
      <c r="D138" s="63"/>
      <c r="E138" s="63"/>
      <c r="F138" s="62"/>
      <c r="G138" s="20"/>
      <c r="H138" s="44"/>
      <c r="I138" s="44"/>
      <c r="J138" s="60"/>
      <c r="K138" s="60"/>
      <c r="L138" s="60"/>
    </row>
    <row r="139" spans="1:13" s="45" customFormat="1" ht="15" x14ac:dyDescent="0.25">
      <c r="A139" s="61"/>
      <c r="B139" s="22"/>
      <c r="C139" s="22"/>
      <c r="D139" s="63"/>
      <c r="E139" s="63"/>
      <c r="F139" s="62"/>
      <c r="G139" s="20"/>
      <c r="H139" s="44"/>
      <c r="I139" s="44"/>
      <c r="J139" s="60"/>
      <c r="K139" s="60"/>
      <c r="L139" s="60"/>
    </row>
    <row r="140" spans="1:13" s="45" customFormat="1" ht="15" x14ac:dyDescent="0.25">
      <c r="A140" s="61"/>
      <c r="B140" s="22"/>
      <c r="C140" s="22"/>
      <c r="D140" s="63"/>
      <c r="E140" s="63"/>
      <c r="F140" s="62"/>
      <c r="G140" s="20"/>
      <c r="H140" s="44"/>
      <c r="I140" s="44"/>
      <c r="J140" s="60"/>
      <c r="K140" s="60"/>
      <c r="L140" s="60"/>
    </row>
    <row r="141" spans="1:13" s="45" customFormat="1" ht="15" x14ac:dyDescent="0.25">
      <c r="A141" s="61"/>
      <c r="B141" s="22"/>
      <c r="C141" s="22"/>
      <c r="D141" s="63"/>
      <c r="E141" s="63"/>
      <c r="F141" s="62"/>
      <c r="G141" s="20"/>
      <c r="H141" s="44"/>
      <c r="I141" s="44"/>
      <c r="J141" s="60"/>
      <c r="K141" s="60"/>
      <c r="L141" s="60"/>
    </row>
    <row r="142" spans="1:13" s="45" customFormat="1" ht="15" x14ac:dyDescent="0.25">
      <c r="A142" s="61"/>
      <c r="B142" s="22"/>
      <c r="C142" s="22"/>
      <c r="D142" s="63"/>
      <c r="E142" s="63"/>
      <c r="F142" s="62"/>
      <c r="G142" s="20"/>
      <c r="H142" s="44"/>
      <c r="I142" s="44"/>
      <c r="J142" s="60"/>
      <c r="K142" s="60"/>
      <c r="L142" s="60"/>
    </row>
    <row r="143" spans="1:13" s="45" customFormat="1" ht="15" x14ac:dyDescent="0.25">
      <c r="A143" s="61"/>
      <c r="B143" s="22"/>
      <c r="C143" s="22"/>
      <c r="D143" s="63"/>
      <c r="E143" s="63"/>
      <c r="F143" s="62"/>
      <c r="G143" s="20"/>
      <c r="H143" s="44"/>
      <c r="I143" s="44"/>
      <c r="J143" s="60"/>
      <c r="K143" s="60"/>
      <c r="L143" s="60"/>
    </row>
    <row r="144" spans="1:13" s="45" customFormat="1" ht="15" x14ac:dyDescent="0.25">
      <c r="A144" s="61"/>
      <c r="B144" s="22"/>
      <c r="C144" s="22"/>
      <c r="D144" s="63"/>
      <c r="E144" s="63"/>
      <c r="F144" s="62"/>
      <c r="G144" s="20"/>
      <c r="H144" s="44"/>
      <c r="I144" s="44"/>
      <c r="J144" s="47"/>
      <c r="K144" s="60"/>
      <c r="L144" s="60"/>
    </row>
    <row r="145" spans="1:12" s="45" customFormat="1" ht="15" x14ac:dyDescent="0.25">
      <c r="A145" s="61"/>
      <c r="B145" s="22"/>
      <c r="C145" s="22"/>
      <c r="D145" s="63"/>
      <c r="E145" s="63"/>
      <c r="F145" s="62"/>
      <c r="G145" s="20"/>
      <c r="H145" s="44"/>
      <c r="I145" s="44"/>
      <c r="J145" s="47"/>
      <c r="K145" s="60"/>
      <c r="L145" s="60"/>
    </row>
    <row r="146" spans="1:12" s="45" customFormat="1" ht="15" x14ac:dyDescent="0.25">
      <c r="A146" s="61"/>
      <c r="B146" s="22"/>
      <c r="C146" s="22"/>
      <c r="D146" s="63"/>
      <c r="E146" s="63"/>
      <c r="F146" s="62"/>
      <c r="G146" s="20"/>
      <c r="H146" s="44"/>
      <c r="I146" s="44"/>
      <c r="J146" s="47"/>
      <c r="K146" s="60"/>
      <c r="L146" s="60"/>
    </row>
    <row r="147" spans="1:12" s="45" customFormat="1" ht="15" x14ac:dyDescent="0.25">
      <c r="A147" s="61"/>
      <c r="B147" s="22"/>
      <c r="C147" s="22"/>
      <c r="D147" s="63"/>
      <c r="E147" s="63"/>
      <c r="F147" s="62"/>
      <c r="G147" s="20"/>
      <c r="H147" s="44"/>
      <c r="I147" s="44"/>
      <c r="J147" s="60"/>
      <c r="K147" s="60"/>
      <c r="L147" s="60"/>
    </row>
    <row r="148" spans="1:12" s="45" customFormat="1" ht="15" x14ac:dyDescent="0.25">
      <c r="A148" s="61"/>
      <c r="B148" s="22"/>
      <c r="C148" s="22"/>
      <c r="D148" s="63"/>
      <c r="E148" s="63"/>
      <c r="F148" s="62"/>
      <c r="G148" s="20"/>
      <c r="H148" s="44"/>
      <c r="I148" s="44"/>
      <c r="J148" s="60"/>
      <c r="K148" s="60"/>
      <c r="L148" s="60"/>
    </row>
    <row r="149" spans="1:12" s="45" customFormat="1" ht="15" x14ac:dyDescent="0.25">
      <c r="A149" s="61"/>
      <c r="B149" s="22"/>
      <c r="C149" s="22"/>
      <c r="D149" s="63"/>
      <c r="E149" s="63"/>
      <c r="F149" s="62"/>
      <c r="G149" s="20"/>
      <c r="H149" s="44"/>
      <c r="I149" s="44"/>
      <c r="J149" s="60"/>
      <c r="K149" s="60"/>
      <c r="L149" s="60"/>
    </row>
    <row r="150" spans="1:12" s="45" customFormat="1" ht="15" x14ac:dyDescent="0.25">
      <c r="A150" s="61"/>
      <c r="B150" s="22"/>
      <c r="C150" s="22"/>
      <c r="D150" s="63"/>
      <c r="E150" s="63"/>
      <c r="F150" s="62"/>
      <c r="G150" s="20"/>
      <c r="H150" s="44"/>
      <c r="I150" s="44"/>
      <c r="J150" s="60"/>
      <c r="K150" s="60"/>
      <c r="L150" s="60"/>
    </row>
    <row r="151" spans="1:12" s="45" customFormat="1" ht="15" x14ac:dyDescent="0.25">
      <c r="A151" s="61"/>
      <c r="B151" s="22"/>
      <c r="C151" s="22"/>
      <c r="D151" s="63"/>
      <c r="E151" s="63"/>
      <c r="F151" s="62"/>
      <c r="G151" s="20"/>
      <c r="H151" s="44"/>
      <c r="I151" s="44"/>
      <c r="J151" s="60"/>
      <c r="K151" s="60"/>
      <c r="L151" s="60"/>
    </row>
    <row r="152" spans="1:12" s="45" customFormat="1" ht="15" x14ac:dyDescent="0.25">
      <c r="A152" s="61"/>
      <c r="B152" s="22"/>
      <c r="C152" s="22"/>
      <c r="D152" s="63"/>
      <c r="E152" s="63"/>
      <c r="F152" s="62"/>
      <c r="G152" s="20"/>
      <c r="H152" s="44"/>
      <c r="I152" s="44"/>
      <c r="J152" s="60"/>
      <c r="K152" s="60"/>
      <c r="L152" s="60"/>
    </row>
    <row r="153" spans="1:12" s="45" customFormat="1" ht="15" x14ac:dyDescent="0.25">
      <c r="A153" s="61"/>
      <c r="B153" s="22"/>
      <c r="C153" s="22"/>
      <c r="D153" s="63"/>
      <c r="E153" s="63"/>
      <c r="F153" s="62"/>
      <c r="G153" s="20"/>
      <c r="H153" s="44"/>
      <c r="I153" s="44"/>
      <c r="J153" s="60"/>
      <c r="K153" s="60"/>
      <c r="L153" s="60"/>
    </row>
    <row r="154" spans="1:12" s="45" customFormat="1" ht="15" x14ac:dyDescent="0.25">
      <c r="A154" s="61"/>
      <c r="B154" s="22"/>
      <c r="C154" s="22"/>
      <c r="D154" s="63"/>
      <c r="E154" s="63"/>
      <c r="F154" s="62"/>
      <c r="G154" s="20"/>
      <c r="H154" s="44"/>
      <c r="I154" s="44"/>
      <c r="J154" s="60"/>
      <c r="K154" s="60"/>
      <c r="L154" s="60"/>
    </row>
    <row r="155" spans="1:12" s="45" customFormat="1" ht="15" x14ac:dyDescent="0.25">
      <c r="A155" s="61"/>
      <c r="B155" s="22"/>
      <c r="C155" s="22"/>
      <c r="D155" s="63"/>
      <c r="E155" s="63"/>
      <c r="F155" s="62"/>
      <c r="G155" s="20"/>
      <c r="H155" s="44"/>
      <c r="I155" s="44"/>
      <c r="J155" s="60"/>
      <c r="K155" s="60"/>
      <c r="L155" s="60"/>
    </row>
    <row r="156" spans="1:12" s="45" customFormat="1" ht="15" x14ac:dyDescent="0.25">
      <c r="A156" s="61"/>
      <c r="B156" s="22"/>
      <c r="C156" s="22"/>
      <c r="D156" s="63"/>
      <c r="E156" s="63"/>
      <c r="F156" s="62"/>
      <c r="G156" s="20"/>
      <c r="H156" s="44"/>
      <c r="I156" s="44"/>
      <c r="J156" s="47"/>
      <c r="K156" s="60"/>
      <c r="L156" s="60"/>
    </row>
    <row r="157" spans="1:12" s="45" customFormat="1" ht="15" x14ac:dyDescent="0.25">
      <c r="A157" s="61"/>
      <c r="B157" s="22"/>
      <c r="C157" s="22"/>
      <c r="D157" s="63"/>
      <c r="E157" s="63"/>
      <c r="F157" s="62"/>
      <c r="G157" s="20"/>
      <c r="H157" s="44"/>
      <c r="I157" s="44"/>
      <c r="J157" s="47"/>
      <c r="K157" s="60"/>
      <c r="L157" s="60"/>
    </row>
    <row r="158" spans="1:12" s="45" customFormat="1" ht="15" x14ac:dyDescent="0.25">
      <c r="A158" s="61"/>
      <c r="B158" s="22"/>
      <c r="C158" s="22"/>
      <c r="D158" s="63"/>
      <c r="E158" s="63"/>
      <c r="F158" s="62"/>
      <c r="G158" s="20"/>
      <c r="H158" s="44"/>
      <c r="I158" s="44"/>
      <c r="J158" s="47"/>
      <c r="K158" s="60"/>
      <c r="L158" s="60"/>
    </row>
    <row r="159" spans="1:12" s="45" customFormat="1" ht="15" x14ac:dyDescent="0.25">
      <c r="A159" s="61"/>
      <c r="B159" s="22"/>
      <c r="C159" s="22"/>
      <c r="D159" s="63"/>
      <c r="E159" s="63"/>
      <c r="F159" s="62"/>
      <c r="G159" s="20"/>
      <c r="H159" s="44"/>
      <c r="I159" s="44"/>
      <c r="J159" s="15"/>
      <c r="K159" s="15"/>
      <c r="L159" s="15"/>
    </row>
    <row r="160" spans="1:12" s="45" customFormat="1" ht="15" x14ac:dyDescent="0.25">
      <c r="A160" s="61"/>
      <c r="B160" s="22"/>
      <c r="C160" s="22"/>
      <c r="D160" s="63"/>
      <c r="E160" s="63"/>
      <c r="F160" s="62"/>
      <c r="G160" s="20"/>
      <c r="H160" s="44"/>
      <c r="I160" s="44"/>
      <c r="J160" s="15"/>
      <c r="K160" s="15"/>
      <c r="L160" s="15"/>
    </row>
    <row r="161" spans="1:12" s="45" customFormat="1" ht="15" x14ac:dyDescent="0.25">
      <c r="A161" s="61"/>
      <c r="B161" s="22"/>
      <c r="C161" s="22"/>
      <c r="D161" s="63"/>
      <c r="E161" s="63"/>
      <c r="F161" s="62"/>
      <c r="G161" s="20"/>
      <c r="H161" s="44"/>
      <c r="I161" s="44"/>
      <c r="J161" s="15"/>
      <c r="K161" s="15"/>
      <c r="L161" s="15"/>
    </row>
    <row r="162" spans="1:12" s="45" customFormat="1" ht="15" x14ac:dyDescent="0.25">
      <c r="A162" s="61"/>
      <c r="B162" s="22"/>
      <c r="C162" s="22"/>
      <c r="D162" s="63"/>
      <c r="E162" s="63"/>
      <c r="F162" s="62"/>
      <c r="G162" s="20"/>
      <c r="H162" s="44"/>
      <c r="I162" s="44"/>
      <c r="J162" s="15"/>
      <c r="K162" s="15"/>
      <c r="L162" s="15"/>
    </row>
    <row r="163" spans="1:12" s="45" customFormat="1" ht="15" x14ac:dyDescent="0.25">
      <c r="A163" s="61"/>
      <c r="B163" s="22"/>
      <c r="C163" s="22"/>
      <c r="D163" s="63"/>
      <c r="E163" s="63"/>
      <c r="F163" s="62"/>
      <c r="G163" s="20"/>
      <c r="H163" s="44"/>
      <c r="I163" s="44"/>
      <c r="J163" s="15"/>
      <c r="K163" s="15"/>
      <c r="L163" s="15"/>
    </row>
    <row r="164" spans="1:12" s="45" customFormat="1" ht="15" x14ac:dyDescent="0.25">
      <c r="A164" s="61"/>
      <c r="B164" s="22"/>
      <c r="C164" s="22"/>
      <c r="D164" s="63"/>
      <c r="E164" s="63"/>
      <c r="F164" s="62"/>
      <c r="G164" s="20"/>
      <c r="H164" s="44"/>
      <c r="I164" s="44"/>
      <c r="J164" s="15"/>
      <c r="K164" s="15"/>
      <c r="L164" s="15"/>
    </row>
    <row r="165" spans="1:12" s="45" customFormat="1" ht="15" x14ac:dyDescent="0.25">
      <c r="A165" s="61"/>
      <c r="B165" s="22"/>
      <c r="C165" s="22"/>
      <c r="D165" s="63"/>
      <c r="E165" s="63"/>
      <c r="F165" s="62"/>
      <c r="G165" s="20"/>
      <c r="H165" s="44"/>
      <c r="I165" s="44"/>
      <c r="J165" s="15"/>
      <c r="K165" s="15"/>
      <c r="L165" s="15"/>
    </row>
    <row r="166" spans="1:12" s="45" customFormat="1" ht="15" x14ac:dyDescent="0.25">
      <c r="A166" s="61"/>
      <c r="B166" s="22"/>
      <c r="C166" s="22"/>
      <c r="D166" s="63"/>
      <c r="E166" s="63"/>
      <c r="F166" s="62"/>
      <c r="G166" s="20"/>
      <c r="H166" s="44"/>
      <c r="I166" s="44"/>
      <c r="J166" s="15"/>
      <c r="K166" s="15"/>
      <c r="L166" s="15"/>
    </row>
    <row r="167" spans="1:12" s="45" customFormat="1" ht="15" x14ac:dyDescent="0.25">
      <c r="A167" s="61"/>
      <c r="B167" s="22"/>
      <c r="C167" s="22"/>
      <c r="D167" s="63"/>
      <c r="E167" s="63"/>
      <c r="F167" s="62"/>
      <c r="G167" s="20"/>
      <c r="H167" s="44"/>
      <c r="I167" s="44"/>
      <c r="J167" s="47"/>
      <c r="K167" s="60"/>
      <c r="L167" s="60"/>
    </row>
    <row r="168" spans="1:12" s="45" customFormat="1" ht="15" x14ac:dyDescent="0.25">
      <c r="A168" s="61"/>
      <c r="B168" s="22"/>
      <c r="C168" s="22"/>
      <c r="D168" s="63"/>
      <c r="E168" s="63"/>
      <c r="F168" s="62"/>
      <c r="G168" s="20"/>
      <c r="H168" s="44"/>
      <c r="I168" s="44"/>
      <c r="J168" s="15"/>
      <c r="K168" s="15"/>
      <c r="L168" s="15"/>
    </row>
    <row r="169" spans="1:12" ht="15" x14ac:dyDescent="0.25">
      <c r="A169" s="61"/>
      <c r="B169" s="22"/>
      <c r="C169" s="22"/>
      <c r="D169" s="63"/>
      <c r="E169" s="63"/>
      <c r="F169" s="62"/>
      <c r="G169" s="20"/>
      <c r="H169" s="44"/>
      <c r="I169" s="44"/>
      <c r="J169" s="47"/>
      <c r="K169" s="60"/>
      <c r="L169" s="60"/>
    </row>
    <row r="170" spans="1:12" ht="15" x14ac:dyDescent="0.25">
      <c r="A170" s="61"/>
      <c r="B170" s="22"/>
      <c r="C170" s="22"/>
      <c r="D170" s="63"/>
      <c r="E170" s="63"/>
      <c r="F170" s="62"/>
      <c r="G170" s="20"/>
      <c r="H170" s="44"/>
      <c r="I170" s="44"/>
      <c r="J170" s="47"/>
      <c r="K170" s="60"/>
      <c r="L170" s="60"/>
    </row>
    <row r="171" spans="1:12" ht="15" x14ac:dyDescent="0.25">
      <c r="A171" s="61"/>
      <c r="B171" s="22"/>
      <c r="C171" s="22"/>
      <c r="D171" s="63"/>
      <c r="E171" s="63"/>
      <c r="F171" s="62"/>
      <c r="G171" s="20"/>
      <c r="H171" s="44"/>
      <c r="I171" s="44"/>
      <c r="J171" s="15"/>
      <c r="K171" s="15"/>
      <c r="L171" s="15"/>
    </row>
    <row r="172" spans="1:12" ht="15" x14ac:dyDescent="0.25">
      <c r="A172" s="61"/>
      <c r="B172" s="22"/>
      <c r="C172" s="22"/>
      <c r="D172" s="63"/>
      <c r="E172" s="63"/>
      <c r="F172" s="62"/>
      <c r="G172" s="20"/>
      <c r="H172" s="44"/>
      <c r="I172" s="44"/>
      <c r="J172" s="15"/>
      <c r="K172" s="15"/>
      <c r="L172" s="15"/>
    </row>
    <row r="173" spans="1:12" ht="15" x14ac:dyDescent="0.25">
      <c r="A173" s="61"/>
      <c r="B173" s="22"/>
      <c r="C173" s="22"/>
      <c r="D173" s="63"/>
      <c r="E173" s="63"/>
      <c r="F173" s="62"/>
      <c r="G173" s="20"/>
      <c r="H173" s="44"/>
      <c r="I173" s="44"/>
      <c r="J173" s="15"/>
      <c r="K173" s="15"/>
      <c r="L173" s="15"/>
    </row>
    <row r="174" spans="1:12" ht="15" x14ac:dyDescent="0.25">
      <c r="A174" s="61"/>
      <c r="B174" s="22"/>
      <c r="C174" s="22"/>
      <c r="D174" s="63"/>
      <c r="E174" s="63"/>
      <c r="F174" s="62"/>
      <c r="G174" s="20"/>
      <c r="H174" s="44"/>
      <c r="I174" s="44"/>
      <c r="J174" s="15"/>
      <c r="K174" s="15"/>
      <c r="L174" s="15"/>
    </row>
    <row r="175" spans="1:12" ht="15" x14ac:dyDescent="0.25">
      <c r="A175" s="61"/>
      <c r="B175" s="22"/>
      <c r="C175" s="22"/>
      <c r="D175" s="63"/>
      <c r="E175" s="63"/>
      <c r="F175" s="62"/>
      <c r="G175" s="20"/>
      <c r="H175" s="44"/>
      <c r="I175" s="44"/>
      <c r="J175" s="15"/>
      <c r="K175" s="15"/>
      <c r="L175" s="15"/>
    </row>
    <row r="176" spans="1:12" ht="15" x14ac:dyDescent="0.25">
      <c r="A176" s="61"/>
      <c r="B176" s="22"/>
      <c r="C176" s="22"/>
      <c r="D176" s="63"/>
      <c r="E176" s="63"/>
      <c r="F176" s="62"/>
      <c r="G176" s="20"/>
      <c r="H176" s="44"/>
      <c r="I176" s="44"/>
      <c r="J176" s="15"/>
      <c r="K176" s="15"/>
      <c r="L176" s="15"/>
    </row>
    <row r="177" spans="1:12" ht="15" x14ac:dyDescent="0.25">
      <c r="A177" s="61"/>
      <c r="B177" s="22"/>
      <c r="C177" s="22"/>
      <c r="D177" s="63"/>
      <c r="E177" s="63"/>
      <c r="F177" s="62"/>
      <c r="G177" s="20"/>
      <c r="H177" s="44"/>
      <c r="I177" s="44"/>
      <c r="J177" s="15"/>
      <c r="K177" s="15"/>
      <c r="L177" s="15"/>
    </row>
    <row r="178" spans="1:12" ht="15" x14ac:dyDescent="0.25">
      <c r="A178" s="61"/>
      <c r="B178" s="22"/>
      <c r="C178" s="22"/>
      <c r="D178" s="63"/>
      <c r="E178" s="63"/>
      <c r="F178" s="62"/>
      <c r="G178" s="20"/>
      <c r="H178" s="44"/>
      <c r="I178" s="44"/>
      <c r="J178" s="47"/>
      <c r="K178" s="60"/>
      <c r="L178" s="60"/>
    </row>
    <row r="179" spans="1:12" ht="15" x14ac:dyDescent="0.25">
      <c r="A179" s="61"/>
      <c r="B179" s="22"/>
      <c r="C179" s="22"/>
      <c r="D179" s="63"/>
      <c r="E179" s="63"/>
      <c r="F179" s="62"/>
      <c r="G179" s="20"/>
      <c r="H179" s="44"/>
      <c r="I179" s="44"/>
      <c r="J179" s="15"/>
      <c r="K179" s="15"/>
      <c r="L179" s="15"/>
    </row>
    <row r="180" spans="1:12" ht="15" x14ac:dyDescent="0.25">
      <c r="A180" s="61"/>
      <c r="B180" s="22"/>
      <c r="C180" s="22"/>
      <c r="D180" s="63"/>
      <c r="E180" s="63"/>
      <c r="F180" s="62"/>
      <c r="G180" s="20"/>
      <c r="H180" s="44"/>
      <c r="I180" s="44"/>
      <c r="J180" s="15"/>
      <c r="K180" s="15"/>
      <c r="L180" s="15"/>
    </row>
    <row r="181" spans="1:12" ht="15" x14ac:dyDescent="0.25">
      <c r="A181" s="61"/>
      <c r="B181" s="22"/>
      <c r="C181" s="22"/>
      <c r="D181" s="63"/>
      <c r="E181" s="63"/>
      <c r="F181" s="62"/>
      <c r="G181" s="20"/>
      <c r="H181" s="44"/>
      <c r="I181" s="44"/>
      <c r="J181" s="47"/>
      <c r="K181" s="60"/>
      <c r="L181" s="60"/>
    </row>
    <row r="182" spans="1:12" ht="15" x14ac:dyDescent="0.25">
      <c r="A182" s="61"/>
      <c r="B182" s="22"/>
      <c r="C182" s="22"/>
      <c r="D182" s="63"/>
      <c r="E182" s="63"/>
      <c r="F182" s="62"/>
      <c r="G182" s="20"/>
      <c r="H182" s="44"/>
      <c r="I182" s="44"/>
      <c r="J182" s="47"/>
      <c r="K182" s="60"/>
      <c r="L182" s="60"/>
    </row>
    <row r="183" spans="1:12" ht="15" x14ac:dyDescent="0.25">
      <c r="A183" s="61"/>
      <c r="B183" s="22"/>
      <c r="C183" s="22"/>
      <c r="D183" s="63"/>
      <c r="E183" s="63"/>
      <c r="F183" s="62"/>
      <c r="G183" s="20"/>
      <c r="H183" s="44"/>
      <c r="I183" s="44"/>
      <c r="J183" s="15"/>
      <c r="K183" s="15"/>
      <c r="L183" s="15"/>
    </row>
    <row r="184" spans="1:12" ht="15" x14ac:dyDescent="0.25">
      <c r="A184" s="61"/>
      <c r="B184" s="22"/>
      <c r="C184" s="22"/>
      <c r="D184" s="63"/>
      <c r="E184" s="63"/>
      <c r="F184" s="62"/>
      <c r="G184" s="20"/>
      <c r="H184" s="44"/>
      <c r="I184" s="44"/>
      <c r="J184" s="15"/>
      <c r="K184" s="15"/>
      <c r="L184" s="15"/>
    </row>
    <row r="185" spans="1:12" ht="15" x14ac:dyDescent="0.25">
      <c r="A185" s="61"/>
      <c r="B185" s="22"/>
      <c r="C185" s="22"/>
      <c r="D185" s="63"/>
      <c r="E185" s="63"/>
      <c r="F185" s="62"/>
      <c r="G185" s="20"/>
      <c r="H185" s="44"/>
      <c r="I185" s="44"/>
      <c r="J185" s="15"/>
      <c r="K185" s="15"/>
      <c r="L185" s="15"/>
    </row>
    <row r="186" spans="1:12" ht="15" x14ac:dyDescent="0.25">
      <c r="A186" s="61"/>
      <c r="B186" s="22"/>
      <c r="C186" s="22"/>
      <c r="D186" s="63"/>
      <c r="E186" s="63"/>
      <c r="F186" s="62"/>
      <c r="G186" s="20"/>
      <c r="H186" s="44"/>
      <c r="I186" s="44"/>
      <c r="J186" s="15"/>
      <c r="K186" s="15"/>
      <c r="L186" s="15"/>
    </row>
    <row r="187" spans="1:12" ht="15" x14ac:dyDescent="0.25">
      <c r="A187" s="61"/>
      <c r="B187" s="22"/>
      <c r="C187" s="22"/>
      <c r="D187" s="63"/>
      <c r="E187" s="63"/>
      <c r="F187" s="62"/>
      <c r="G187" s="20"/>
      <c r="H187" s="44"/>
      <c r="I187" s="44"/>
      <c r="J187" s="15"/>
      <c r="K187" s="15"/>
      <c r="L187" s="15"/>
    </row>
    <row r="188" spans="1:12" ht="15" x14ac:dyDescent="0.25">
      <c r="A188" s="61"/>
      <c r="B188" s="22"/>
      <c r="C188" s="22"/>
      <c r="D188" s="63"/>
      <c r="E188" s="63"/>
      <c r="F188" s="62"/>
      <c r="G188" s="20"/>
      <c r="H188" s="44"/>
      <c r="I188" s="44"/>
      <c r="J188" s="15"/>
      <c r="K188" s="15"/>
      <c r="L188" s="15"/>
    </row>
    <row r="189" spans="1:12" ht="15" x14ac:dyDescent="0.25">
      <c r="A189" s="61"/>
      <c r="B189" s="22"/>
      <c r="C189" s="22"/>
      <c r="D189" s="63"/>
      <c r="E189" s="63"/>
      <c r="F189" s="62"/>
      <c r="G189" s="20"/>
      <c r="H189" s="44"/>
      <c r="I189" s="44"/>
      <c r="J189" s="47"/>
      <c r="K189" s="60"/>
      <c r="L189" s="60"/>
    </row>
    <row r="190" spans="1:12" ht="15" x14ac:dyDescent="0.25">
      <c r="A190" s="61"/>
      <c r="B190" s="22"/>
      <c r="C190" s="22"/>
      <c r="D190" s="63"/>
      <c r="E190" s="63"/>
      <c r="F190" s="62"/>
      <c r="G190" s="20"/>
      <c r="H190" s="44"/>
      <c r="I190" s="44"/>
      <c r="J190" s="60"/>
      <c r="K190" s="60"/>
      <c r="L190" s="60"/>
    </row>
    <row r="191" spans="1:12" ht="15" x14ac:dyDescent="0.25">
      <c r="A191" s="61"/>
      <c r="B191" s="22"/>
      <c r="C191" s="22"/>
      <c r="D191" s="63"/>
      <c r="E191" s="63"/>
      <c r="F191" s="62"/>
      <c r="G191" s="20"/>
      <c r="H191" s="44"/>
      <c r="I191" s="44"/>
      <c r="J191" s="60"/>
      <c r="K191" s="60"/>
      <c r="L191" s="60"/>
    </row>
    <row r="192" spans="1:12" ht="15" x14ac:dyDescent="0.25">
      <c r="A192" s="61"/>
      <c r="B192" s="22"/>
      <c r="C192" s="22"/>
      <c r="D192" s="63"/>
      <c r="E192" s="63"/>
      <c r="F192" s="62"/>
      <c r="G192" s="20"/>
      <c r="H192" s="44"/>
      <c r="I192" s="44"/>
      <c r="J192" s="60"/>
      <c r="K192" s="60"/>
      <c r="L192" s="60"/>
    </row>
    <row r="193" spans="1:12" ht="15" x14ac:dyDescent="0.25">
      <c r="A193" s="61"/>
      <c r="B193" s="22"/>
      <c r="C193" s="22"/>
      <c r="D193" s="63"/>
      <c r="E193" s="63"/>
      <c r="F193" s="62"/>
      <c r="G193" s="20"/>
      <c r="H193" s="44"/>
      <c r="I193" s="44"/>
      <c r="J193" s="47"/>
      <c r="K193" s="60"/>
      <c r="L193" s="60"/>
    </row>
    <row r="194" spans="1:12" ht="15" x14ac:dyDescent="0.25">
      <c r="A194" s="61"/>
      <c r="B194" s="22"/>
      <c r="C194" s="22"/>
      <c r="D194" s="63"/>
      <c r="E194" s="63"/>
      <c r="F194" s="62"/>
      <c r="G194" s="20"/>
      <c r="H194" s="44"/>
      <c r="I194" s="44"/>
      <c r="J194" s="47"/>
      <c r="K194" s="60"/>
      <c r="L194" s="60"/>
    </row>
    <row r="195" spans="1:12" ht="15" x14ac:dyDescent="0.25">
      <c r="A195" s="61"/>
      <c r="B195" s="22"/>
      <c r="C195" s="22"/>
      <c r="D195" s="63"/>
      <c r="E195" s="63"/>
      <c r="F195" s="62"/>
      <c r="G195" s="20"/>
      <c r="H195" s="44"/>
      <c r="I195" s="44"/>
      <c r="J195" s="60"/>
      <c r="K195" s="60"/>
      <c r="L195" s="60"/>
    </row>
    <row r="196" spans="1:12" ht="15" x14ac:dyDescent="0.25">
      <c r="A196" s="61"/>
      <c r="B196" s="22"/>
      <c r="C196" s="22"/>
      <c r="D196" s="63"/>
      <c r="E196" s="63"/>
      <c r="F196" s="62"/>
      <c r="G196" s="20"/>
      <c r="H196" s="44"/>
      <c r="I196" s="44"/>
      <c r="J196" s="60"/>
      <c r="K196" s="60"/>
      <c r="L196" s="60"/>
    </row>
    <row r="197" spans="1:12" ht="15" x14ac:dyDescent="0.25">
      <c r="A197" s="61"/>
      <c r="B197" s="22"/>
      <c r="C197" s="22"/>
      <c r="D197" s="63"/>
      <c r="E197" s="63"/>
      <c r="F197" s="62"/>
      <c r="G197" s="20"/>
      <c r="H197" s="44"/>
      <c r="I197" s="44"/>
      <c r="J197" s="60"/>
      <c r="K197" s="60"/>
      <c r="L197" s="60"/>
    </row>
    <row r="198" spans="1:12" ht="15" x14ac:dyDescent="0.25">
      <c r="A198" s="61"/>
      <c r="B198" s="22"/>
      <c r="C198" s="22"/>
      <c r="D198" s="63"/>
      <c r="E198" s="63"/>
      <c r="F198" s="62"/>
      <c r="G198" s="20"/>
      <c r="H198" s="44"/>
      <c r="I198" s="44"/>
      <c r="J198" s="15"/>
      <c r="K198" s="15"/>
      <c r="L198" s="15"/>
    </row>
    <row r="199" spans="1:12" ht="15" x14ac:dyDescent="0.25">
      <c r="A199" s="61"/>
      <c r="B199" s="22"/>
      <c r="C199" s="22"/>
      <c r="D199" s="63"/>
      <c r="E199" s="63"/>
      <c r="F199" s="62"/>
      <c r="G199" s="20"/>
      <c r="H199" s="44"/>
      <c r="I199" s="44"/>
      <c r="J199" s="15"/>
      <c r="K199" s="15"/>
      <c r="L199" s="15"/>
    </row>
    <row r="200" spans="1:12" ht="15" x14ac:dyDescent="0.25">
      <c r="A200" s="61"/>
      <c r="B200" s="22"/>
      <c r="C200" s="22"/>
      <c r="D200" s="63"/>
      <c r="E200" s="63"/>
      <c r="F200" s="62"/>
      <c r="G200" s="20"/>
      <c r="H200" s="44"/>
      <c r="I200" s="44"/>
      <c r="J200" s="47"/>
      <c r="K200" s="60"/>
      <c r="L200" s="60"/>
    </row>
    <row r="201" spans="1:12" ht="15" x14ac:dyDescent="0.25">
      <c r="A201" s="61"/>
      <c r="B201" s="22"/>
      <c r="C201" s="22"/>
      <c r="D201" s="63"/>
      <c r="E201" s="63"/>
      <c r="F201" s="62"/>
      <c r="G201" s="20"/>
      <c r="H201" s="44"/>
      <c r="I201" s="44"/>
      <c r="J201" s="15"/>
      <c r="K201" s="15"/>
      <c r="L201" s="15"/>
    </row>
    <row r="202" spans="1:12" ht="15" x14ac:dyDescent="0.25">
      <c r="A202" s="61"/>
      <c r="B202" s="22"/>
      <c r="C202" s="22"/>
      <c r="D202" s="63"/>
      <c r="E202" s="63"/>
      <c r="F202" s="62"/>
      <c r="G202" s="20"/>
      <c r="H202" s="44"/>
      <c r="I202" s="44"/>
      <c r="J202" s="60"/>
      <c r="K202" s="60"/>
      <c r="L202" s="60"/>
    </row>
    <row r="203" spans="1:12" ht="15" x14ac:dyDescent="0.25">
      <c r="A203" s="61"/>
      <c r="B203" s="22"/>
      <c r="C203" s="22"/>
      <c r="D203" s="63"/>
      <c r="E203" s="63"/>
      <c r="F203" s="62"/>
      <c r="G203" s="20"/>
      <c r="H203" s="44"/>
      <c r="I203" s="44"/>
      <c r="J203" s="15"/>
      <c r="K203" s="15"/>
      <c r="L203" s="15"/>
    </row>
    <row r="204" spans="1:12" ht="15" x14ac:dyDescent="0.25">
      <c r="A204" s="61"/>
      <c r="B204" s="22"/>
      <c r="C204" s="22"/>
      <c r="D204" s="63"/>
      <c r="E204" s="63"/>
      <c r="F204" s="62"/>
      <c r="G204" s="20"/>
      <c r="H204" s="44"/>
      <c r="I204" s="44"/>
      <c r="J204" s="15"/>
      <c r="K204" s="15"/>
      <c r="L204" s="15"/>
    </row>
    <row r="205" spans="1:12" ht="15" x14ac:dyDescent="0.25">
      <c r="A205" s="61"/>
      <c r="B205" s="22"/>
      <c r="C205" s="22"/>
      <c r="D205" s="63"/>
      <c r="E205" s="63"/>
      <c r="F205" s="62"/>
      <c r="G205" s="20"/>
      <c r="H205" s="44"/>
      <c r="I205" s="44"/>
      <c r="J205" s="47"/>
      <c r="K205" s="60"/>
      <c r="L205" s="60"/>
    </row>
    <row r="206" spans="1:12" ht="15" x14ac:dyDescent="0.25">
      <c r="A206" s="61"/>
      <c r="B206" s="22"/>
      <c r="C206" s="22"/>
      <c r="D206" s="63"/>
      <c r="E206" s="63"/>
      <c r="F206" s="62"/>
      <c r="G206" s="20"/>
      <c r="H206" s="44"/>
      <c r="I206" s="44"/>
      <c r="J206" s="47"/>
      <c r="K206" s="60"/>
      <c r="L206" s="60"/>
    </row>
    <row r="207" spans="1:12" ht="15" x14ac:dyDescent="0.25">
      <c r="A207" s="61"/>
      <c r="B207" s="22"/>
      <c r="C207" s="22"/>
      <c r="D207" s="63"/>
      <c r="E207" s="63"/>
      <c r="F207" s="62"/>
      <c r="G207" s="20"/>
      <c r="H207" s="44"/>
      <c r="I207" s="44"/>
      <c r="J207" s="60"/>
      <c r="K207" s="60"/>
      <c r="L207" s="60"/>
    </row>
    <row r="208" spans="1:12" ht="15" x14ac:dyDescent="0.25">
      <c r="A208" s="61"/>
      <c r="B208" s="22"/>
      <c r="C208" s="22"/>
      <c r="D208" s="63"/>
      <c r="E208" s="63"/>
      <c r="F208" s="62"/>
      <c r="G208" s="20"/>
      <c r="H208" s="44"/>
      <c r="I208" s="44"/>
      <c r="J208" s="60"/>
      <c r="K208" s="60"/>
      <c r="L208" s="60"/>
    </row>
    <row r="209" spans="1:12" ht="15" x14ac:dyDescent="0.25">
      <c r="A209" s="61"/>
      <c r="B209" s="22"/>
      <c r="C209" s="22"/>
      <c r="D209" s="63"/>
      <c r="E209" s="63"/>
      <c r="F209" s="62"/>
      <c r="G209" s="20"/>
      <c r="H209" s="44"/>
      <c r="I209" s="44"/>
      <c r="J209" s="60"/>
      <c r="K209" s="60"/>
      <c r="L209" s="60"/>
    </row>
    <row r="210" spans="1:12" ht="15" x14ac:dyDescent="0.25">
      <c r="A210" s="61"/>
      <c r="B210" s="22"/>
      <c r="C210" s="22"/>
      <c r="D210" s="63"/>
      <c r="E210" s="63"/>
      <c r="F210" s="62"/>
      <c r="G210" s="20"/>
      <c r="H210" s="44"/>
      <c r="I210" s="44"/>
      <c r="J210" s="60"/>
      <c r="K210" s="60"/>
      <c r="L210" s="60"/>
    </row>
    <row r="211" spans="1:12" ht="15" x14ac:dyDescent="0.25">
      <c r="A211" s="61"/>
      <c r="B211" s="22"/>
      <c r="C211" s="22"/>
      <c r="D211" s="63"/>
      <c r="E211" s="63"/>
      <c r="F211" s="62"/>
      <c r="G211" s="20"/>
      <c r="H211" s="44"/>
      <c r="I211" s="44"/>
      <c r="J211" s="60"/>
      <c r="K211" s="60"/>
      <c r="L211" s="60"/>
    </row>
    <row r="212" spans="1:12" ht="15" x14ac:dyDescent="0.25">
      <c r="A212" s="61"/>
      <c r="B212" s="22"/>
      <c r="C212" s="22"/>
      <c r="D212" s="63"/>
      <c r="E212" s="63"/>
      <c r="F212" s="62"/>
      <c r="G212" s="20"/>
      <c r="H212" s="44"/>
      <c r="I212" s="44"/>
      <c r="J212" s="60"/>
      <c r="K212" s="60"/>
      <c r="L212" s="60"/>
    </row>
    <row r="213" spans="1:12" ht="15" x14ac:dyDescent="0.25">
      <c r="A213" s="61"/>
      <c r="B213" s="22"/>
      <c r="C213" s="22"/>
      <c r="D213" s="63"/>
      <c r="E213" s="63"/>
      <c r="F213" s="62"/>
      <c r="G213" s="20"/>
      <c r="H213" s="44"/>
      <c r="I213" s="44"/>
      <c r="J213" s="60"/>
      <c r="K213" s="60"/>
      <c r="L213" s="60"/>
    </row>
    <row r="214" spans="1:12" ht="15" x14ac:dyDescent="0.25">
      <c r="A214" s="61"/>
      <c r="B214" s="22"/>
      <c r="C214" s="22"/>
      <c r="D214" s="63"/>
      <c r="E214" s="63"/>
      <c r="F214" s="62"/>
      <c r="G214" s="20"/>
      <c r="H214" s="44"/>
      <c r="I214" s="44"/>
      <c r="J214" s="60"/>
      <c r="K214" s="60"/>
      <c r="L214" s="60"/>
    </row>
    <row r="215" spans="1:12" ht="15" x14ac:dyDescent="0.25">
      <c r="A215" s="61"/>
      <c r="B215" s="22"/>
      <c r="C215" s="22"/>
      <c r="D215" s="63"/>
      <c r="E215" s="63"/>
      <c r="F215" s="62"/>
      <c r="G215" s="20"/>
      <c r="H215" s="44"/>
      <c r="I215" s="44"/>
      <c r="J215" s="60"/>
      <c r="K215" s="60"/>
      <c r="L215" s="60"/>
    </row>
    <row r="216" spans="1:12" ht="15" x14ac:dyDescent="0.25">
      <c r="A216" s="61"/>
      <c r="B216" s="22"/>
      <c r="C216" s="22"/>
      <c r="D216" s="63"/>
      <c r="E216" s="63"/>
      <c r="F216" s="62"/>
      <c r="G216" s="20"/>
      <c r="H216" s="44"/>
      <c r="I216" s="44"/>
      <c r="J216" s="47"/>
      <c r="K216" s="60"/>
      <c r="L216" s="60"/>
    </row>
    <row r="217" spans="1:12" ht="15" x14ac:dyDescent="0.25">
      <c r="A217" s="61"/>
      <c r="B217" s="22"/>
      <c r="C217" s="22"/>
      <c r="D217" s="63"/>
      <c r="E217" s="63"/>
      <c r="F217" s="62"/>
      <c r="G217" s="20"/>
      <c r="H217" s="44"/>
      <c r="I217" s="44"/>
      <c r="J217" s="47"/>
      <c r="K217" s="60"/>
      <c r="L217" s="60"/>
    </row>
    <row r="218" spans="1:12" ht="15" x14ac:dyDescent="0.25">
      <c r="A218" s="61"/>
      <c r="B218" s="22"/>
      <c r="C218" s="22"/>
      <c r="D218" s="63"/>
      <c r="E218" s="63"/>
      <c r="F218" s="62"/>
      <c r="G218" s="20"/>
      <c r="H218" s="44"/>
      <c r="I218" s="44"/>
      <c r="J218" s="47"/>
      <c r="K218" s="60"/>
      <c r="L218" s="60"/>
    </row>
    <row r="219" spans="1:12" ht="15" x14ac:dyDescent="0.25">
      <c r="A219" s="61"/>
      <c r="B219" s="22"/>
      <c r="C219" s="22"/>
      <c r="D219" s="63"/>
      <c r="E219" s="63"/>
      <c r="F219" s="62"/>
      <c r="G219" s="20"/>
      <c r="H219" s="44"/>
      <c r="I219" s="44"/>
      <c r="J219" s="60"/>
      <c r="K219" s="60"/>
      <c r="L219" s="60"/>
    </row>
    <row r="220" spans="1:12" ht="15" x14ac:dyDescent="0.25">
      <c r="A220" s="61"/>
      <c r="B220" s="22"/>
      <c r="C220" s="22"/>
      <c r="D220" s="63"/>
      <c r="E220" s="63"/>
      <c r="F220" s="62"/>
      <c r="G220" s="20"/>
      <c r="H220" s="44"/>
      <c r="I220" s="44"/>
      <c r="J220" s="60"/>
      <c r="K220" s="60"/>
      <c r="L220" s="60"/>
    </row>
    <row r="221" spans="1:12" ht="15" x14ac:dyDescent="0.25">
      <c r="A221" s="61"/>
      <c r="B221" s="22"/>
      <c r="C221" s="22"/>
      <c r="D221" s="63"/>
      <c r="E221" s="63"/>
      <c r="F221" s="62"/>
      <c r="G221" s="20"/>
      <c r="H221" s="44"/>
      <c r="I221" s="44"/>
      <c r="J221" s="60"/>
      <c r="K221" s="60"/>
      <c r="L221" s="60"/>
    </row>
    <row r="222" spans="1:12" ht="15" x14ac:dyDescent="0.25">
      <c r="A222" s="61"/>
      <c r="B222" s="22"/>
      <c r="C222" s="22"/>
      <c r="D222" s="63"/>
      <c r="E222" s="63"/>
      <c r="F222" s="62"/>
      <c r="G222" s="20"/>
      <c r="H222" s="44"/>
      <c r="I222" s="44"/>
      <c r="J222" s="60"/>
      <c r="K222" s="60"/>
      <c r="L222" s="60"/>
    </row>
    <row r="223" spans="1:12" ht="15" x14ac:dyDescent="0.25">
      <c r="A223" s="61"/>
      <c r="B223" s="22"/>
      <c r="C223" s="22"/>
      <c r="D223" s="63"/>
      <c r="E223" s="63"/>
      <c r="F223" s="62"/>
      <c r="G223" s="20"/>
      <c r="H223" s="44"/>
      <c r="I223" s="44"/>
      <c r="J223" s="60"/>
      <c r="K223" s="60"/>
      <c r="L223" s="60"/>
    </row>
    <row r="224" spans="1:12" ht="15" x14ac:dyDescent="0.25">
      <c r="A224" s="61"/>
      <c r="B224" s="22"/>
      <c r="C224" s="22"/>
      <c r="D224" s="63"/>
      <c r="E224" s="63"/>
      <c r="F224" s="62"/>
      <c r="G224" s="20"/>
      <c r="H224" s="44"/>
      <c r="I224" s="44"/>
      <c r="J224" s="60"/>
      <c r="K224" s="60"/>
      <c r="L224" s="60"/>
    </row>
    <row r="225" spans="1:12" ht="15" x14ac:dyDescent="0.25">
      <c r="A225" s="61"/>
      <c r="B225" s="22"/>
      <c r="C225" s="22"/>
      <c r="D225" s="63"/>
      <c r="E225" s="63"/>
      <c r="F225" s="62"/>
      <c r="G225" s="20"/>
      <c r="H225" s="44"/>
      <c r="I225" s="44"/>
      <c r="J225" s="60"/>
      <c r="K225" s="60"/>
      <c r="L225" s="60"/>
    </row>
    <row r="226" spans="1:12" ht="15" x14ac:dyDescent="0.25">
      <c r="A226" s="61"/>
      <c r="B226" s="22"/>
      <c r="C226" s="22"/>
      <c r="D226" s="63"/>
      <c r="E226" s="63"/>
      <c r="F226" s="62"/>
      <c r="G226" s="20"/>
      <c r="H226" s="44"/>
      <c r="I226" s="44"/>
      <c r="J226" s="60"/>
      <c r="K226" s="60"/>
      <c r="L226" s="60"/>
    </row>
    <row r="227" spans="1:12" ht="15" x14ac:dyDescent="0.25">
      <c r="A227" s="61"/>
      <c r="B227" s="22"/>
      <c r="C227" s="22"/>
      <c r="D227" s="63"/>
      <c r="E227" s="63"/>
      <c r="F227" s="62"/>
      <c r="G227" s="20"/>
      <c r="H227" s="44"/>
      <c r="I227" s="44"/>
      <c r="J227" s="60"/>
      <c r="K227" s="60"/>
      <c r="L227" s="60"/>
    </row>
    <row r="228" spans="1:12" ht="15" x14ac:dyDescent="0.25">
      <c r="A228" s="61"/>
      <c r="B228" s="22"/>
      <c r="C228" s="22"/>
      <c r="D228" s="63"/>
      <c r="E228" s="63"/>
      <c r="F228" s="62"/>
      <c r="G228" s="20"/>
      <c r="H228" s="44"/>
      <c r="I228" s="44"/>
      <c r="J228" s="47"/>
      <c r="K228" s="60"/>
      <c r="L228" s="60"/>
    </row>
    <row r="229" spans="1:12" ht="15" x14ac:dyDescent="0.25">
      <c r="A229" s="61"/>
      <c r="B229" s="22"/>
      <c r="C229" s="22"/>
      <c r="D229" s="63"/>
      <c r="E229" s="63"/>
      <c r="F229" s="62"/>
      <c r="G229" s="20"/>
      <c r="H229" s="44"/>
      <c r="I229" s="44"/>
      <c r="J229" s="47"/>
      <c r="K229" s="60"/>
      <c r="L229" s="60"/>
    </row>
    <row r="230" spans="1:12" ht="15" x14ac:dyDescent="0.25">
      <c r="A230" s="61"/>
      <c r="B230" s="22"/>
      <c r="C230" s="22"/>
      <c r="D230" s="63"/>
      <c r="E230" s="63"/>
      <c r="F230" s="62"/>
      <c r="G230" s="20"/>
      <c r="H230" s="44"/>
      <c r="I230" s="44"/>
      <c r="J230" s="47"/>
      <c r="K230" s="60"/>
      <c r="L230" s="60"/>
    </row>
    <row r="231" spans="1:12" ht="15" x14ac:dyDescent="0.25">
      <c r="A231" s="61"/>
      <c r="B231" s="22"/>
      <c r="C231" s="22"/>
      <c r="D231" s="63"/>
      <c r="E231" s="63"/>
      <c r="F231" s="62"/>
      <c r="G231" s="20"/>
      <c r="H231" s="44"/>
      <c r="I231" s="44"/>
      <c r="J231" s="15"/>
      <c r="K231" s="15"/>
      <c r="L231" s="15"/>
    </row>
    <row r="232" spans="1:12" ht="15" x14ac:dyDescent="0.25">
      <c r="A232" s="61"/>
      <c r="B232" s="22"/>
      <c r="C232" s="22"/>
      <c r="D232" s="63"/>
      <c r="E232" s="63"/>
      <c r="F232" s="62"/>
      <c r="G232" s="20"/>
      <c r="H232" s="44"/>
      <c r="I232" s="44"/>
      <c r="J232" s="15"/>
      <c r="K232" s="15"/>
      <c r="L232" s="15"/>
    </row>
    <row r="233" spans="1:12" ht="15" x14ac:dyDescent="0.25">
      <c r="A233" s="61"/>
      <c r="B233" s="22"/>
      <c r="C233" s="22"/>
      <c r="D233" s="63"/>
      <c r="E233" s="63"/>
      <c r="F233" s="62"/>
      <c r="G233" s="20"/>
      <c r="H233" s="44"/>
      <c r="I233" s="44"/>
      <c r="J233" s="15"/>
      <c r="K233" s="15"/>
      <c r="L233" s="15"/>
    </row>
    <row r="234" spans="1:12" ht="15" x14ac:dyDescent="0.25">
      <c r="A234" s="61"/>
      <c r="B234" s="22"/>
      <c r="C234" s="22"/>
      <c r="D234" s="63"/>
      <c r="E234" s="63"/>
      <c r="F234" s="62"/>
      <c r="G234" s="20"/>
      <c r="H234" s="44"/>
      <c r="I234" s="44"/>
      <c r="J234" s="15"/>
      <c r="K234" s="15"/>
      <c r="L234" s="15"/>
    </row>
    <row r="235" spans="1:12" ht="15" x14ac:dyDescent="0.25">
      <c r="A235" s="61"/>
      <c r="B235" s="22"/>
      <c r="C235" s="22"/>
      <c r="D235" s="63"/>
      <c r="E235" s="63"/>
      <c r="F235" s="62"/>
      <c r="G235" s="20"/>
      <c r="H235" s="44"/>
      <c r="I235" s="44"/>
      <c r="J235" s="15"/>
      <c r="K235" s="15"/>
      <c r="L235" s="15"/>
    </row>
    <row r="236" spans="1:12" ht="15" x14ac:dyDescent="0.25">
      <c r="A236" s="61"/>
      <c r="B236" s="22"/>
      <c r="C236" s="22"/>
      <c r="D236" s="63"/>
      <c r="E236" s="63"/>
      <c r="F236" s="62"/>
      <c r="G236" s="20"/>
      <c r="H236" s="44"/>
      <c r="I236" s="44"/>
      <c r="J236" s="15"/>
      <c r="K236" s="15"/>
      <c r="L236" s="15"/>
    </row>
    <row r="237" spans="1:12" ht="15" x14ac:dyDescent="0.25">
      <c r="A237" s="61"/>
      <c r="B237" s="22"/>
      <c r="C237" s="22"/>
      <c r="D237" s="63"/>
      <c r="E237" s="63"/>
      <c r="F237" s="62"/>
      <c r="G237" s="20"/>
      <c r="H237" s="44"/>
      <c r="I237" s="44"/>
      <c r="J237" s="15"/>
      <c r="K237" s="15"/>
      <c r="L237" s="15"/>
    </row>
    <row r="238" spans="1:12" ht="15" x14ac:dyDescent="0.25">
      <c r="A238" s="61"/>
      <c r="B238" s="22"/>
      <c r="C238" s="22"/>
      <c r="D238" s="63"/>
      <c r="E238" s="63"/>
      <c r="F238" s="62"/>
      <c r="G238" s="20"/>
      <c r="H238" s="44"/>
      <c r="I238" s="44"/>
      <c r="J238" s="15"/>
      <c r="K238" s="15"/>
      <c r="L238" s="15"/>
    </row>
    <row r="239" spans="1:12" ht="15" x14ac:dyDescent="0.25">
      <c r="A239" s="61"/>
      <c r="B239" s="22"/>
      <c r="C239" s="22"/>
      <c r="D239" s="63"/>
      <c r="E239" s="63"/>
      <c r="F239" s="62"/>
      <c r="G239" s="20"/>
      <c r="H239" s="44"/>
      <c r="I239" s="44"/>
      <c r="J239" s="47"/>
      <c r="K239" s="60"/>
      <c r="L239" s="60"/>
    </row>
    <row r="240" spans="1:12" ht="15" x14ac:dyDescent="0.25">
      <c r="A240" s="61"/>
      <c r="B240" s="22"/>
      <c r="C240" s="22"/>
      <c r="D240" s="63"/>
      <c r="E240" s="63"/>
      <c r="F240" s="62"/>
      <c r="G240" s="20"/>
      <c r="H240" s="44"/>
      <c r="I240" s="44"/>
      <c r="J240" s="15"/>
      <c r="K240" s="15"/>
      <c r="L240" s="15"/>
    </row>
    <row r="241" spans="1:12" ht="15" x14ac:dyDescent="0.25">
      <c r="A241" s="61"/>
      <c r="B241" s="22"/>
      <c r="C241" s="22"/>
      <c r="D241" s="63"/>
      <c r="E241" s="63"/>
      <c r="F241" s="62"/>
      <c r="G241" s="20"/>
      <c r="H241" s="44"/>
      <c r="I241" s="44"/>
      <c r="J241" s="47"/>
      <c r="K241" s="60"/>
      <c r="L241" s="60"/>
    </row>
    <row r="242" spans="1:12" ht="15" x14ac:dyDescent="0.25">
      <c r="A242" s="61"/>
      <c r="B242" s="22"/>
      <c r="C242" s="22"/>
      <c r="D242" s="63"/>
      <c r="E242" s="63"/>
      <c r="F242" s="62"/>
      <c r="G242" s="20"/>
      <c r="H242" s="44"/>
      <c r="I242" s="44"/>
      <c r="J242" s="47"/>
      <c r="K242" s="60"/>
      <c r="L242" s="60"/>
    </row>
    <row r="243" spans="1:12" ht="15" x14ac:dyDescent="0.25">
      <c r="A243" s="61"/>
      <c r="B243" s="22"/>
      <c r="C243" s="22"/>
      <c r="D243" s="63"/>
      <c r="E243" s="63"/>
      <c r="F243" s="62"/>
      <c r="G243" s="20"/>
      <c r="H243" s="44"/>
      <c r="I243" s="44"/>
      <c r="J243" s="15"/>
      <c r="K243" s="15"/>
      <c r="L243" s="15"/>
    </row>
    <row r="244" spans="1:12" ht="15" x14ac:dyDescent="0.25">
      <c r="A244" s="61"/>
      <c r="B244" s="22"/>
      <c r="C244" s="22"/>
      <c r="D244" s="63"/>
      <c r="E244" s="63"/>
      <c r="F244" s="62"/>
      <c r="G244" s="20"/>
      <c r="H244" s="44"/>
      <c r="I244" s="44"/>
      <c r="J244" s="15"/>
      <c r="K244" s="15"/>
      <c r="L244" s="15"/>
    </row>
    <row r="245" spans="1:12" ht="15" x14ac:dyDescent="0.25">
      <c r="A245" s="61"/>
      <c r="B245" s="22"/>
      <c r="C245" s="22"/>
      <c r="D245" s="63"/>
      <c r="E245" s="63"/>
      <c r="F245" s="62"/>
      <c r="G245" s="20"/>
      <c r="H245" s="44"/>
      <c r="I245" s="44"/>
      <c r="J245" s="15"/>
      <c r="K245" s="15"/>
      <c r="L245" s="15"/>
    </row>
    <row r="246" spans="1:12" ht="15" x14ac:dyDescent="0.25">
      <c r="A246" s="61"/>
      <c r="B246" s="22"/>
      <c r="C246" s="22"/>
      <c r="D246" s="63"/>
      <c r="E246" s="63"/>
      <c r="F246" s="62"/>
      <c r="G246" s="20"/>
      <c r="H246" s="44"/>
      <c r="I246" s="44"/>
      <c r="J246" s="15"/>
      <c r="K246" s="15"/>
      <c r="L246" s="15"/>
    </row>
    <row r="247" spans="1:12" ht="15" x14ac:dyDescent="0.25">
      <c r="A247" s="61"/>
      <c r="B247" s="22"/>
      <c r="C247" s="22"/>
      <c r="D247" s="63"/>
      <c r="E247" s="63"/>
      <c r="F247" s="62"/>
      <c r="G247" s="20"/>
      <c r="H247" s="44"/>
      <c r="I247" s="44"/>
      <c r="J247" s="15"/>
      <c r="K247" s="15"/>
      <c r="L247" s="15"/>
    </row>
    <row r="248" spans="1:12" ht="15" x14ac:dyDescent="0.25">
      <c r="A248" s="61"/>
      <c r="B248" s="22"/>
      <c r="C248" s="22"/>
      <c r="D248" s="63"/>
      <c r="E248" s="63"/>
      <c r="F248" s="62"/>
      <c r="G248" s="20"/>
      <c r="H248" s="44"/>
      <c r="I248" s="44"/>
      <c r="J248" s="15"/>
      <c r="K248" s="15"/>
      <c r="L248" s="15"/>
    </row>
    <row r="249" spans="1:12" ht="15" x14ac:dyDescent="0.25">
      <c r="A249" s="61"/>
      <c r="B249" s="22"/>
      <c r="C249" s="22"/>
      <c r="D249" s="63"/>
      <c r="E249" s="63"/>
      <c r="F249" s="62"/>
      <c r="G249" s="20"/>
      <c r="H249" s="44"/>
      <c r="I249" s="44"/>
      <c r="J249" s="15"/>
      <c r="K249" s="15"/>
      <c r="L249" s="15"/>
    </row>
    <row r="250" spans="1:12" ht="15" x14ac:dyDescent="0.25">
      <c r="A250" s="61"/>
      <c r="B250" s="22"/>
      <c r="C250" s="22"/>
      <c r="D250" s="63"/>
      <c r="E250" s="63"/>
      <c r="F250" s="62"/>
      <c r="G250" s="20"/>
      <c r="H250" s="44"/>
      <c r="I250" s="44"/>
      <c r="J250" s="47"/>
      <c r="K250" s="60"/>
      <c r="L250" s="60"/>
    </row>
    <row r="251" spans="1:12" ht="15" x14ac:dyDescent="0.25">
      <c r="A251" s="61"/>
      <c r="B251" s="22"/>
      <c r="C251" s="22"/>
      <c r="D251" s="63"/>
      <c r="E251" s="63"/>
      <c r="F251" s="62"/>
      <c r="G251" s="20"/>
      <c r="H251" s="44"/>
      <c r="I251" s="44"/>
      <c r="J251" s="15"/>
      <c r="K251" s="15"/>
      <c r="L251" s="15"/>
    </row>
    <row r="252" spans="1:12" ht="15" x14ac:dyDescent="0.25">
      <c r="A252" s="61"/>
      <c r="B252" s="22"/>
      <c r="C252" s="22"/>
      <c r="D252" s="63"/>
      <c r="E252" s="63"/>
      <c r="F252" s="62"/>
      <c r="G252" s="20"/>
      <c r="H252" s="44"/>
      <c r="I252" s="44"/>
      <c r="J252" s="15"/>
      <c r="K252" s="15"/>
      <c r="L252" s="15"/>
    </row>
    <row r="253" spans="1:12" ht="15" x14ac:dyDescent="0.25">
      <c r="A253" s="61"/>
      <c r="B253" s="22"/>
      <c r="C253" s="22"/>
      <c r="D253" s="63"/>
      <c r="E253" s="63"/>
      <c r="F253" s="62"/>
      <c r="G253" s="20"/>
      <c r="H253" s="44"/>
      <c r="I253" s="44"/>
      <c r="J253" s="47"/>
      <c r="K253" s="60"/>
      <c r="L253" s="60"/>
    </row>
    <row r="254" spans="1:12" ht="15" x14ac:dyDescent="0.25">
      <c r="A254" s="61"/>
      <c r="B254" s="22"/>
      <c r="C254" s="22"/>
      <c r="D254" s="63"/>
      <c r="E254" s="63"/>
      <c r="F254" s="62"/>
      <c r="G254" s="20"/>
      <c r="H254" s="44"/>
      <c r="I254" s="44"/>
      <c r="J254" s="47"/>
      <c r="K254" s="60"/>
      <c r="L254" s="60"/>
    </row>
    <row r="255" spans="1:12" ht="15" x14ac:dyDescent="0.25">
      <c r="A255" s="61"/>
      <c r="B255" s="22"/>
      <c r="C255" s="22"/>
      <c r="D255" s="63"/>
      <c r="E255" s="63"/>
      <c r="F255" s="62"/>
      <c r="G255" s="20"/>
      <c r="H255" s="44"/>
      <c r="I255" s="44"/>
      <c r="J255" s="15"/>
      <c r="K255" s="15"/>
      <c r="L255" s="15"/>
    </row>
    <row r="256" spans="1:12" ht="15" x14ac:dyDescent="0.25">
      <c r="A256" s="61"/>
      <c r="B256" s="22"/>
      <c r="C256" s="22"/>
      <c r="D256" s="63"/>
      <c r="E256" s="63"/>
      <c r="F256" s="62"/>
      <c r="G256" s="20"/>
      <c r="H256" s="44"/>
      <c r="I256" s="44"/>
      <c r="J256" s="15"/>
      <c r="K256" s="15"/>
      <c r="L256" s="15"/>
    </row>
    <row r="257" spans="1:12" ht="15" x14ac:dyDescent="0.25">
      <c r="A257" s="61"/>
      <c r="B257" s="22"/>
      <c r="C257" s="22"/>
      <c r="D257" s="63"/>
      <c r="E257" s="63"/>
      <c r="F257" s="62"/>
      <c r="G257" s="20"/>
      <c r="H257" s="44"/>
      <c r="I257" s="44"/>
      <c r="J257" s="15"/>
      <c r="K257" s="15"/>
      <c r="L257" s="15"/>
    </row>
    <row r="258" spans="1:12" ht="15" x14ac:dyDescent="0.25">
      <c r="A258" s="61"/>
      <c r="B258" s="22"/>
      <c r="C258" s="22"/>
      <c r="D258" s="63"/>
      <c r="E258" s="63"/>
      <c r="F258" s="62"/>
      <c r="G258" s="20"/>
      <c r="H258" s="44"/>
      <c r="I258" s="44"/>
      <c r="J258" s="15"/>
      <c r="K258" s="15"/>
      <c r="L258" s="15"/>
    </row>
    <row r="259" spans="1:12" ht="15" x14ac:dyDescent="0.25">
      <c r="A259" s="61"/>
      <c r="B259" s="22"/>
      <c r="C259" s="22"/>
      <c r="D259" s="63"/>
      <c r="E259" s="63"/>
      <c r="F259" s="62"/>
      <c r="G259" s="20"/>
      <c r="H259" s="44"/>
      <c r="I259" s="44"/>
      <c r="J259" s="15"/>
      <c r="K259" s="15"/>
      <c r="L259" s="15"/>
    </row>
    <row r="260" spans="1:12" ht="15" x14ac:dyDescent="0.25">
      <c r="A260" s="61"/>
      <c r="B260" s="22"/>
      <c r="C260" s="22"/>
      <c r="D260" s="63"/>
      <c r="E260" s="63"/>
      <c r="F260" s="62"/>
      <c r="G260" s="20"/>
      <c r="H260" s="44"/>
      <c r="I260" s="44"/>
      <c r="J260" s="15"/>
      <c r="K260" s="15"/>
      <c r="L260" s="15"/>
    </row>
    <row r="261" spans="1:12" ht="15" x14ac:dyDescent="0.25">
      <c r="A261" s="61"/>
      <c r="B261" s="22"/>
      <c r="C261" s="22"/>
      <c r="D261" s="63"/>
      <c r="E261" s="63"/>
      <c r="F261" s="62"/>
      <c r="G261" s="20"/>
      <c r="H261" s="44"/>
      <c r="I261" s="44"/>
      <c r="J261" s="47"/>
      <c r="K261" s="60"/>
      <c r="L261" s="60"/>
    </row>
    <row r="262" spans="1:12" ht="15" x14ac:dyDescent="0.25">
      <c r="A262" s="61"/>
      <c r="B262" s="22"/>
      <c r="C262" s="22"/>
      <c r="D262" s="63"/>
      <c r="E262" s="63"/>
      <c r="F262" s="62"/>
      <c r="G262" s="20"/>
      <c r="H262" s="44"/>
      <c r="I262" s="44"/>
      <c r="J262" s="60"/>
      <c r="K262" s="60"/>
      <c r="L262" s="60"/>
    </row>
    <row r="263" spans="1:12" ht="15" x14ac:dyDescent="0.25">
      <c r="A263" s="61"/>
      <c r="B263" s="22"/>
      <c r="C263" s="22"/>
      <c r="D263" s="63"/>
      <c r="E263" s="63"/>
      <c r="F263" s="62"/>
      <c r="G263" s="20"/>
      <c r="H263" s="44"/>
      <c r="I263" s="44"/>
      <c r="J263" s="60"/>
      <c r="K263" s="60"/>
      <c r="L263" s="60"/>
    </row>
    <row r="264" spans="1:12" ht="15" x14ac:dyDescent="0.25">
      <c r="A264" s="61"/>
      <c r="B264" s="22"/>
      <c r="C264" s="22"/>
      <c r="D264" s="63"/>
      <c r="E264" s="63"/>
      <c r="F264" s="62"/>
      <c r="G264" s="20"/>
      <c r="H264" s="44"/>
      <c r="I264" s="44"/>
      <c r="J264" s="60"/>
      <c r="K264" s="60"/>
      <c r="L264" s="60"/>
    </row>
    <row r="265" spans="1:12" ht="15" x14ac:dyDescent="0.25">
      <c r="A265" s="61"/>
      <c r="B265" s="22"/>
      <c r="C265" s="22"/>
      <c r="D265" s="63"/>
      <c r="E265" s="63"/>
      <c r="F265" s="62"/>
      <c r="G265" s="20"/>
      <c r="H265" s="44"/>
      <c r="I265" s="44"/>
      <c r="J265" s="47"/>
      <c r="K265" s="60"/>
      <c r="L265" s="60"/>
    </row>
    <row r="266" spans="1:12" ht="15" x14ac:dyDescent="0.25">
      <c r="A266" s="61"/>
      <c r="B266" s="22"/>
      <c r="C266" s="22"/>
      <c r="D266" s="63"/>
      <c r="E266" s="63"/>
      <c r="F266" s="62"/>
      <c r="G266" s="20"/>
      <c r="H266" s="44"/>
      <c r="I266" s="44"/>
      <c r="J266" s="47"/>
      <c r="K266" s="60"/>
      <c r="L266" s="60"/>
    </row>
    <row r="267" spans="1:12" ht="15" x14ac:dyDescent="0.25">
      <c r="A267" s="61"/>
      <c r="B267" s="22"/>
      <c r="C267" s="22"/>
      <c r="D267" s="63"/>
      <c r="E267" s="63"/>
      <c r="F267" s="62"/>
      <c r="G267" s="20"/>
      <c r="H267" s="44"/>
      <c r="I267" s="44"/>
      <c r="J267" s="60"/>
      <c r="K267" s="60"/>
      <c r="L267" s="60"/>
    </row>
    <row r="268" spans="1:12" ht="15" x14ac:dyDescent="0.25">
      <c r="A268" s="61"/>
      <c r="B268" s="22"/>
      <c r="C268" s="22"/>
      <c r="D268" s="63"/>
      <c r="E268" s="63"/>
      <c r="F268" s="62"/>
      <c r="G268" s="20"/>
      <c r="H268" s="44"/>
      <c r="I268" s="44"/>
      <c r="J268" s="60"/>
      <c r="K268" s="60"/>
      <c r="L268" s="60"/>
    </row>
    <row r="269" spans="1:12" ht="15" x14ac:dyDescent="0.25">
      <c r="A269" s="61"/>
      <c r="B269" s="22"/>
      <c r="C269" s="22"/>
      <c r="D269" s="63"/>
      <c r="E269" s="63"/>
      <c r="F269" s="62"/>
      <c r="G269" s="20"/>
      <c r="H269" s="44"/>
      <c r="I269" s="44"/>
      <c r="J269" s="60"/>
      <c r="K269" s="60"/>
      <c r="L269" s="60"/>
    </row>
    <row r="270" spans="1:12" ht="15" x14ac:dyDescent="0.25">
      <c r="A270" s="61"/>
      <c r="B270" s="22"/>
      <c r="C270" s="22"/>
      <c r="D270" s="63"/>
      <c r="E270" s="63"/>
      <c r="F270" s="62"/>
      <c r="G270" s="20"/>
      <c r="H270" s="44"/>
      <c r="I270" s="44"/>
      <c r="J270" s="15"/>
      <c r="K270" s="15"/>
      <c r="L270" s="15"/>
    </row>
    <row r="271" spans="1:12" ht="15" x14ac:dyDescent="0.25">
      <c r="A271" s="61"/>
      <c r="B271" s="22"/>
      <c r="C271" s="22"/>
      <c r="D271" s="63"/>
      <c r="E271" s="63"/>
      <c r="F271" s="62"/>
      <c r="G271" s="20"/>
      <c r="H271" s="44"/>
      <c r="I271" s="44"/>
      <c r="J271" s="15"/>
      <c r="K271" s="15"/>
      <c r="L271" s="15"/>
    </row>
    <row r="272" spans="1:12" ht="15" x14ac:dyDescent="0.25">
      <c r="A272" s="61"/>
      <c r="B272" s="22"/>
      <c r="C272" s="22"/>
      <c r="D272" s="63"/>
      <c r="E272" s="63"/>
      <c r="F272" s="62"/>
      <c r="G272" s="20"/>
      <c r="H272" s="44"/>
      <c r="I272" s="44"/>
      <c r="J272" s="47"/>
      <c r="K272" s="60"/>
      <c r="L272" s="60"/>
    </row>
    <row r="273" spans="1:12" ht="15" x14ac:dyDescent="0.25">
      <c r="A273" s="61"/>
      <c r="B273" s="22"/>
      <c r="C273" s="22"/>
      <c r="D273" s="63"/>
      <c r="E273" s="63"/>
      <c r="F273" s="62"/>
      <c r="G273" s="20"/>
      <c r="H273" s="44"/>
      <c r="I273" s="44"/>
      <c r="J273" s="15"/>
      <c r="K273" s="15"/>
      <c r="L273" s="15"/>
    </row>
    <row r="274" spans="1:12" ht="15" x14ac:dyDescent="0.25">
      <c r="A274" s="61"/>
      <c r="B274" s="22"/>
      <c r="C274" s="22"/>
      <c r="D274" s="63"/>
      <c r="E274" s="63"/>
      <c r="F274" s="62"/>
      <c r="G274" s="20"/>
      <c r="H274" s="44"/>
      <c r="I274" s="44"/>
      <c r="J274" s="60"/>
      <c r="K274" s="60"/>
      <c r="L274" s="60"/>
    </row>
    <row r="275" spans="1:12" ht="15" x14ac:dyDescent="0.25">
      <c r="A275" s="61"/>
      <c r="B275" s="22"/>
      <c r="C275" s="22"/>
      <c r="D275" s="63"/>
      <c r="E275" s="63"/>
      <c r="F275" s="62"/>
      <c r="G275" s="20"/>
      <c r="H275" s="44"/>
      <c r="I275" s="44"/>
      <c r="J275" s="15"/>
      <c r="K275" s="15"/>
      <c r="L275" s="15"/>
    </row>
    <row r="276" spans="1:12" ht="15" x14ac:dyDescent="0.25">
      <c r="A276" s="61"/>
      <c r="B276" s="22"/>
      <c r="C276" s="22"/>
      <c r="D276" s="63"/>
      <c r="E276" s="63"/>
      <c r="F276" s="62"/>
      <c r="G276" s="20"/>
      <c r="H276" s="44"/>
      <c r="I276" s="44"/>
      <c r="J276" s="15"/>
      <c r="K276" s="15"/>
      <c r="L276" s="15"/>
    </row>
    <row r="277" spans="1:12" ht="15" x14ac:dyDescent="0.25">
      <c r="A277" s="61"/>
      <c r="B277" s="22"/>
      <c r="C277" s="22"/>
      <c r="D277" s="63"/>
      <c r="E277" s="63"/>
      <c r="F277" s="62"/>
      <c r="G277" s="20"/>
      <c r="H277" s="44"/>
      <c r="I277" s="44"/>
      <c r="J277" s="47"/>
      <c r="K277" s="60"/>
      <c r="L277" s="60"/>
    </row>
    <row r="278" spans="1:12" ht="15" x14ac:dyDescent="0.25">
      <c r="A278" s="61"/>
      <c r="B278" s="22"/>
      <c r="C278" s="22"/>
      <c r="D278" s="63"/>
      <c r="E278" s="63"/>
      <c r="F278" s="62"/>
      <c r="G278" s="20"/>
      <c r="H278" s="44"/>
      <c r="I278" s="44"/>
      <c r="J278" s="47"/>
      <c r="K278" s="60"/>
      <c r="L278" s="60"/>
    </row>
    <row r="279" spans="1:12" ht="15" x14ac:dyDescent="0.25">
      <c r="A279" s="61"/>
      <c r="B279" s="22"/>
      <c r="C279" s="22"/>
      <c r="D279" s="63"/>
      <c r="E279" s="63"/>
      <c r="F279" s="62"/>
      <c r="G279" s="20"/>
      <c r="H279" s="44"/>
      <c r="I279" s="44"/>
      <c r="J279" s="60"/>
      <c r="K279" s="60"/>
      <c r="L279" s="60"/>
    </row>
    <row r="280" spans="1:12" ht="15" x14ac:dyDescent="0.25">
      <c r="A280" s="61"/>
      <c r="B280" s="22"/>
      <c r="C280" s="22"/>
      <c r="D280" s="63"/>
      <c r="E280" s="63"/>
      <c r="F280" s="62"/>
      <c r="G280" s="20"/>
      <c r="H280" s="44"/>
      <c r="I280" s="44"/>
      <c r="J280" s="60"/>
      <c r="K280" s="60"/>
      <c r="L280" s="60"/>
    </row>
    <row r="281" spans="1:12" ht="15" x14ac:dyDescent="0.25">
      <c r="A281" s="61"/>
      <c r="B281" s="22"/>
      <c r="C281" s="22"/>
      <c r="D281" s="63"/>
      <c r="E281" s="63"/>
      <c r="F281" s="62"/>
      <c r="G281" s="20"/>
      <c r="H281" s="44"/>
      <c r="I281" s="44"/>
      <c r="J281" s="60"/>
      <c r="K281" s="60"/>
      <c r="L281" s="60"/>
    </row>
    <row r="282" spans="1:12" ht="15" x14ac:dyDescent="0.25">
      <c r="A282" s="61"/>
      <c r="B282" s="22"/>
      <c r="C282" s="22"/>
      <c r="D282" s="63"/>
      <c r="E282" s="63"/>
      <c r="F282" s="62"/>
      <c r="G282" s="20"/>
      <c r="H282" s="44"/>
      <c r="I282" s="44"/>
      <c r="J282" s="60"/>
      <c r="K282" s="60"/>
      <c r="L282" s="60"/>
    </row>
    <row r="283" spans="1:12" ht="15" x14ac:dyDescent="0.25">
      <c r="A283" s="61"/>
      <c r="B283" s="22"/>
      <c r="C283" s="22"/>
      <c r="D283" s="63"/>
      <c r="E283" s="63"/>
      <c r="F283" s="62"/>
      <c r="G283" s="20"/>
      <c r="H283" s="44"/>
      <c r="I283" s="44"/>
      <c r="J283" s="60"/>
      <c r="K283" s="60"/>
      <c r="L283" s="60"/>
    </row>
    <row r="284" spans="1:12" ht="15" x14ac:dyDescent="0.25">
      <c r="A284" s="61"/>
      <c r="B284" s="22"/>
      <c r="C284" s="22"/>
      <c r="D284" s="63"/>
      <c r="E284" s="63"/>
      <c r="F284" s="62"/>
      <c r="G284" s="20"/>
      <c r="H284" s="44"/>
      <c r="I284" s="44"/>
      <c r="J284" s="60"/>
      <c r="K284" s="60"/>
      <c r="L284" s="60"/>
    </row>
    <row r="285" spans="1:12" ht="15" x14ac:dyDescent="0.25">
      <c r="A285" s="61"/>
      <c r="B285" s="22"/>
      <c r="C285" s="22"/>
      <c r="D285" s="63"/>
      <c r="E285" s="63"/>
      <c r="F285" s="62"/>
      <c r="G285" s="20"/>
      <c r="H285" s="44"/>
      <c r="I285" s="44"/>
      <c r="J285" s="60"/>
      <c r="K285" s="60"/>
      <c r="L285" s="60"/>
    </row>
    <row r="286" spans="1:12" ht="15" x14ac:dyDescent="0.25">
      <c r="A286" s="61"/>
      <c r="B286" s="22"/>
      <c r="C286" s="22"/>
      <c r="D286" s="63"/>
      <c r="E286" s="63"/>
      <c r="F286" s="62"/>
      <c r="G286" s="20"/>
      <c r="H286" s="44"/>
      <c r="I286" s="44"/>
      <c r="J286" s="60"/>
      <c r="K286" s="60"/>
      <c r="L286" s="60"/>
    </row>
    <row r="287" spans="1:12" ht="15" x14ac:dyDescent="0.25">
      <c r="A287" s="61"/>
      <c r="B287" s="22"/>
      <c r="C287" s="22"/>
      <c r="D287" s="63"/>
      <c r="E287" s="63"/>
      <c r="F287" s="62"/>
      <c r="G287" s="20"/>
      <c r="H287" s="44"/>
      <c r="I287" s="44"/>
      <c r="J287" s="60"/>
      <c r="K287" s="60"/>
      <c r="L287" s="60"/>
    </row>
    <row r="288" spans="1:12" ht="15" x14ac:dyDescent="0.25">
      <c r="A288" s="61"/>
      <c r="B288" s="22"/>
      <c r="C288" s="22"/>
      <c r="D288" s="63"/>
      <c r="E288" s="63"/>
      <c r="F288" s="62"/>
      <c r="G288" s="20"/>
      <c r="H288" s="44"/>
      <c r="I288" s="44"/>
      <c r="J288" s="47"/>
      <c r="K288" s="60"/>
      <c r="L288" s="60"/>
    </row>
    <row r="289" spans="1:12" ht="15" x14ac:dyDescent="0.25">
      <c r="A289" s="61"/>
      <c r="B289" s="22"/>
      <c r="C289" s="22"/>
      <c r="D289" s="63"/>
      <c r="E289" s="63"/>
      <c r="F289" s="62"/>
      <c r="G289" s="20"/>
      <c r="H289" s="44"/>
      <c r="I289" s="44"/>
      <c r="J289" s="47"/>
      <c r="K289" s="60"/>
      <c r="L289" s="60"/>
    </row>
    <row r="290" spans="1:12" ht="15" x14ac:dyDescent="0.25">
      <c r="A290" s="61"/>
      <c r="B290" s="22"/>
      <c r="C290" s="22"/>
      <c r="D290" s="63"/>
      <c r="E290" s="63"/>
      <c r="F290" s="62"/>
      <c r="G290" s="20"/>
      <c r="H290" s="44"/>
      <c r="I290" s="44"/>
      <c r="J290" s="47"/>
      <c r="K290" s="60"/>
      <c r="L290" s="60"/>
    </row>
    <row r="291" spans="1:12" ht="15" x14ac:dyDescent="0.25">
      <c r="A291" s="61"/>
      <c r="B291" s="22"/>
      <c r="C291" s="22"/>
      <c r="D291" s="63"/>
      <c r="E291" s="63"/>
      <c r="F291" s="62"/>
      <c r="G291" s="20"/>
      <c r="H291" s="44"/>
      <c r="I291" s="44"/>
      <c r="J291" s="60"/>
      <c r="K291" s="60"/>
      <c r="L291" s="60"/>
    </row>
    <row r="292" spans="1:12" ht="15" x14ac:dyDescent="0.25">
      <c r="A292" s="61"/>
      <c r="B292" s="22"/>
      <c r="C292" s="22"/>
      <c r="D292" s="63"/>
      <c r="E292" s="63"/>
      <c r="F292" s="62"/>
      <c r="G292" s="20"/>
      <c r="H292" s="44"/>
      <c r="I292" s="44"/>
      <c r="J292" s="60"/>
      <c r="K292" s="60"/>
      <c r="L292" s="60"/>
    </row>
    <row r="293" spans="1:12" ht="15" x14ac:dyDescent="0.25">
      <c r="A293" s="61"/>
      <c r="B293" s="22"/>
      <c r="C293" s="22"/>
      <c r="D293" s="63"/>
      <c r="E293" s="63"/>
      <c r="F293" s="62"/>
      <c r="G293" s="20"/>
      <c r="H293" s="44"/>
      <c r="I293" s="44"/>
      <c r="J293" s="60"/>
      <c r="K293" s="60"/>
      <c r="L293" s="60"/>
    </row>
    <row r="294" spans="1:12" ht="15" x14ac:dyDescent="0.25">
      <c r="A294" s="61"/>
      <c r="B294" s="22"/>
      <c r="C294" s="22"/>
      <c r="D294" s="63"/>
      <c r="E294" s="63"/>
      <c r="F294" s="62"/>
      <c r="G294" s="20"/>
      <c r="H294" s="44"/>
      <c r="I294" s="44"/>
      <c r="J294" s="60"/>
      <c r="K294" s="60"/>
      <c r="L294" s="60"/>
    </row>
    <row r="295" spans="1:12" ht="15" x14ac:dyDescent="0.25">
      <c r="A295" s="61"/>
      <c r="B295" s="22"/>
      <c r="C295" s="22"/>
      <c r="D295" s="63"/>
      <c r="E295" s="63"/>
      <c r="F295" s="62"/>
      <c r="G295" s="20"/>
      <c r="H295" s="44"/>
      <c r="I295" s="44"/>
      <c r="J295" s="60"/>
      <c r="K295" s="60"/>
      <c r="L295" s="60"/>
    </row>
    <row r="296" spans="1:12" ht="15" x14ac:dyDescent="0.25">
      <c r="A296" s="61"/>
      <c r="B296" s="22"/>
      <c r="C296" s="22"/>
      <c r="D296" s="63"/>
      <c r="E296" s="63"/>
      <c r="F296" s="62"/>
      <c r="G296" s="20"/>
      <c r="H296" s="44"/>
      <c r="I296" s="44"/>
      <c r="J296" s="60"/>
      <c r="K296" s="60"/>
      <c r="L296" s="60"/>
    </row>
    <row r="297" spans="1:12" ht="15" x14ac:dyDescent="0.25">
      <c r="A297" s="61"/>
      <c r="B297" s="22"/>
      <c r="C297" s="22"/>
      <c r="D297" s="63"/>
      <c r="E297" s="63"/>
      <c r="F297" s="62"/>
      <c r="G297" s="20"/>
      <c r="H297" s="44"/>
      <c r="I297" s="44"/>
      <c r="J297" s="60"/>
      <c r="K297" s="60"/>
      <c r="L297" s="60"/>
    </row>
    <row r="298" spans="1:12" ht="15" x14ac:dyDescent="0.25">
      <c r="A298" s="61"/>
      <c r="B298" s="22"/>
      <c r="C298" s="22"/>
      <c r="D298" s="63"/>
      <c r="E298" s="63"/>
      <c r="F298" s="62"/>
      <c r="G298" s="20"/>
      <c r="H298" s="44"/>
      <c r="I298" s="44"/>
      <c r="J298" s="60"/>
      <c r="K298" s="60"/>
      <c r="L298" s="60"/>
    </row>
    <row r="299" spans="1:12" ht="15" x14ac:dyDescent="0.25">
      <c r="A299" s="61"/>
      <c r="B299" s="22"/>
      <c r="C299" s="22"/>
      <c r="D299" s="63"/>
      <c r="E299" s="63"/>
      <c r="F299" s="62"/>
      <c r="G299" s="20"/>
      <c r="H299" s="44"/>
      <c r="I299" s="44"/>
      <c r="J299" s="60"/>
      <c r="K299" s="60"/>
      <c r="L299" s="60"/>
    </row>
    <row r="300" spans="1:12" ht="15" x14ac:dyDescent="0.25">
      <c r="A300" s="61"/>
      <c r="B300" s="22"/>
      <c r="C300" s="22"/>
      <c r="D300" s="63"/>
      <c r="E300" s="63"/>
      <c r="F300" s="62"/>
      <c r="G300" s="20"/>
      <c r="H300" s="44"/>
      <c r="I300" s="44"/>
      <c r="J300" s="47"/>
      <c r="K300" s="60"/>
      <c r="L300" s="60"/>
    </row>
    <row r="301" spans="1:12" ht="15" x14ac:dyDescent="0.25">
      <c r="A301" s="61"/>
      <c r="B301" s="22"/>
      <c r="C301" s="22"/>
      <c r="D301" s="63"/>
      <c r="E301" s="63"/>
      <c r="F301" s="62"/>
      <c r="G301" s="20"/>
      <c r="H301" s="44"/>
      <c r="I301" s="44"/>
      <c r="J301" s="47"/>
      <c r="K301" s="60"/>
      <c r="L301" s="60"/>
    </row>
    <row r="302" spans="1:12" ht="15" x14ac:dyDescent="0.25">
      <c r="A302" s="61"/>
      <c r="B302" s="22"/>
      <c r="C302" s="22"/>
      <c r="D302" s="63"/>
      <c r="E302" s="63"/>
      <c r="F302" s="62"/>
      <c r="G302" s="20"/>
      <c r="H302" s="44"/>
      <c r="I302" s="44"/>
      <c r="J302" s="47"/>
      <c r="K302" s="60"/>
      <c r="L302" s="60"/>
    </row>
    <row r="303" spans="1:12" ht="15" x14ac:dyDescent="0.25">
      <c r="A303" s="61"/>
      <c r="B303" s="22"/>
      <c r="C303" s="22"/>
      <c r="D303" s="63"/>
      <c r="E303" s="63"/>
      <c r="F303" s="62"/>
      <c r="G303" s="20"/>
      <c r="H303" s="44"/>
      <c r="I303" s="44"/>
      <c r="J303" s="15"/>
      <c r="K303" s="15"/>
      <c r="L303" s="15"/>
    </row>
    <row r="304" spans="1:12" ht="15" x14ac:dyDescent="0.25">
      <c r="A304" s="61"/>
      <c r="B304" s="22"/>
      <c r="C304" s="22"/>
      <c r="D304" s="63"/>
      <c r="E304" s="63"/>
      <c r="F304" s="62"/>
      <c r="G304" s="20"/>
      <c r="H304" s="44"/>
      <c r="I304" s="44"/>
      <c r="J304" s="15"/>
      <c r="K304" s="15"/>
      <c r="L304" s="15"/>
    </row>
    <row r="305" spans="1:12" ht="15" x14ac:dyDescent="0.25">
      <c r="A305" s="61"/>
      <c r="B305" s="22"/>
      <c r="C305" s="22"/>
      <c r="D305" s="63"/>
      <c r="E305" s="63"/>
      <c r="F305" s="62"/>
      <c r="G305" s="20"/>
      <c r="H305" s="44"/>
      <c r="I305" s="44"/>
      <c r="J305" s="15"/>
      <c r="K305" s="15"/>
      <c r="L305" s="15"/>
    </row>
    <row r="306" spans="1:12" ht="15" x14ac:dyDescent="0.25">
      <c r="A306" s="61"/>
      <c r="B306" s="22"/>
      <c r="C306" s="22"/>
      <c r="D306" s="63"/>
      <c r="E306" s="63"/>
      <c r="F306" s="62"/>
      <c r="G306" s="20"/>
      <c r="H306" s="44"/>
      <c r="I306" s="44"/>
      <c r="J306" s="15"/>
      <c r="K306" s="15"/>
      <c r="L306" s="15"/>
    </row>
    <row r="307" spans="1:12" ht="15" x14ac:dyDescent="0.25">
      <c r="A307" s="61"/>
      <c r="B307" s="22"/>
      <c r="C307" s="22"/>
      <c r="D307" s="63"/>
      <c r="E307" s="63"/>
      <c r="F307" s="62"/>
      <c r="G307" s="20"/>
      <c r="H307" s="44"/>
      <c r="I307" s="44"/>
      <c r="J307" s="15"/>
      <c r="K307" s="15"/>
      <c r="L307" s="15"/>
    </row>
    <row r="308" spans="1:12" ht="15" x14ac:dyDescent="0.25">
      <c r="A308" s="61"/>
      <c r="B308" s="22"/>
      <c r="C308" s="22"/>
      <c r="D308" s="63"/>
      <c r="E308" s="63"/>
      <c r="F308" s="62"/>
      <c r="G308" s="20"/>
      <c r="H308" s="44"/>
      <c r="I308" s="44"/>
      <c r="J308" s="15"/>
      <c r="K308" s="15"/>
      <c r="L308" s="15"/>
    </row>
    <row r="309" spans="1:12" ht="15" x14ac:dyDescent="0.25">
      <c r="A309" s="61"/>
      <c r="B309" s="22"/>
      <c r="C309" s="22"/>
      <c r="D309" s="63"/>
      <c r="E309" s="63"/>
      <c r="F309" s="62"/>
      <c r="G309" s="20"/>
      <c r="H309" s="44"/>
      <c r="I309" s="44"/>
      <c r="J309" s="15"/>
      <c r="K309" s="15"/>
      <c r="L309" s="15"/>
    </row>
    <row r="310" spans="1:12" ht="15" x14ac:dyDescent="0.25">
      <c r="A310" s="61"/>
      <c r="B310" s="22"/>
      <c r="C310" s="22"/>
      <c r="D310" s="63"/>
      <c r="E310" s="63"/>
      <c r="F310" s="62"/>
      <c r="G310" s="20"/>
      <c r="H310" s="44"/>
      <c r="I310" s="44"/>
      <c r="J310" s="15"/>
      <c r="K310" s="15"/>
      <c r="L310" s="15"/>
    </row>
    <row r="311" spans="1:12" ht="15" x14ac:dyDescent="0.25">
      <c r="A311" s="61"/>
      <c r="B311" s="22"/>
      <c r="C311" s="22"/>
      <c r="D311" s="63"/>
      <c r="E311" s="63"/>
      <c r="F311" s="62"/>
      <c r="G311" s="20"/>
      <c r="H311" s="44"/>
      <c r="I311" s="44"/>
      <c r="J311" s="47"/>
      <c r="K311" s="60"/>
      <c r="L311" s="60"/>
    </row>
    <row r="312" spans="1:12" ht="15" x14ac:dyDescent="0.25">
      <c r="A312" s="61"/>
      <c r="B312" s="22"/>
      <c r="C312" s="22"/>
      <c r="D312" s="63"/>
      <c r="E312" s="63"/>
      <c r="F312" s="62"/>
      <c r="G312" s="20"/>
      <c r="H312" s="44"/>
      <c r="I312" s="44"/>
      <c r="J312" s="15"/>
      <c r="K312" s="15"/>
      <c r="L312" s="15"/>
    </row>
    <row r="313" spans="1:12" ht="15" x14ac:dyDescent="0.25">
      <c r="A313" s="61"/>
      <c r="B313" s="22"/>
      <c r="C313" s="22"/>
      <c r="D313" s="63"/>
      <c r="E313" s="63"/>
      <c r="F313" s="62"/>
      <c r="G313" s="20"/>
      <c r="H313" s="44"/>
      <c r="I313" s="44"/>
      <c r="J313" s="47"/>
      <c r="K313" s="60"/>
      <c r="L313" s="60"/>
    </row>
    <row r="314" spans="1:12" ht="15" x14ac:dyDescent="0.25">
      <c r="A314" s="61"/>
      <c r="B314" s="22"/>
      <c r="C314" s="22"/>
      <c r="D314" s="63"/>
      <c r="E314" s="63"/>
      <c r="F314" s="62"/>
      <c r="G314" s="20"/>
      <c r="H314" s="44"/>
      <c r="I314" s="44"/>
      <c r="J314" s="47"/>
      <c r="K314" s="60"/>
      <c r="L314" s="60"/>
    </row>
    <row r="315" spans="1:12" ht="15" x14ac:dyDescent="0.25">
      <c r="A315" s="61"/>
      <c r="B315" s="22"/>
      <c r="C315" s="22"/>
      <c r="D315" s="63"/>
      <c r="E315" s="63"/>
      <c r="F315" s="62"/>
      <c r="G315" s="20"/>
      <c r="H315" s="44"/>
      <c r="I315" s="44"/>
      <c r="J315" s="15"/>
      <c r="K315" s="15"/>
      <c r="L315" s="15"/>
    </row>
    <row r="316" spans="1:12" ht="15" x14ac:dyDescent="0.25">
      <c r="A316" s="61"/>
      <c r="B316" s="22"/>
      <c r="C316" s="22"/>
      <c r="D316" s="63"/>
      <c r="E316" s="63"/>
      <c r="F316" s="62"/>
      <c r="G316" s="20"/>
      <c r="H316" s="44"/>
      <c r="I316" s="44"/>
      <c r="J316" s="15"/>
      <c r="K316" s="15"/>
      <c r="L316" s="15"/>
    </row>
    <row r="317" spans="1:12" ht="15" x14ac:dyDescent="0.25">
      <c r="A317" s="61"/>
      <c r="B317" s="22"/>
      <c r="C317" s="22"/>
      <c r="D317" s="63"/>
      <c r="E317" s="63"/>
      <c r="F317" s="62"/>
      <c r="G317" s="20"/>
      <c r="H317" s="44"/>
      <c r="I317" s="44"/>
      <c r="J317" s="15"/>
      <c r="K317" s="15"/>
      <c r="L317" s="15"/>
    </row>
    <row r="318" spans="1:12" ht="15" x14ac:dyDescent="0.25">
      <c r="A318" s="61"/>
      <c r="B318" s="22"/>
      <c r="C318" s="22"/>
      <c r="D318" s="63"/>
      <c r="E318" s="63"/>
      <c r="F318" s="62"/>
      <c r="G318" s="20"/>
      <c r="H318" s="44"/>
      <c r="I318" s="44"/>
      <c r="J318" s="15"/>
      <c r="K318" s="15"/>
      <c r="L318" s="15"/>
    </row>
    <row r="319" spans="1:12" ht="15" x14ac:dyDescent="0.25">
      <c r="A319" s="61"/>
      <c r="B319" s="22"/>
      <c r="C319" s="22"/>
      <c r="D319" s="63"/>
      <c r="E319" s="63"/>
      <c r="F319" s="62"/>
      <c r="G319" s="20"/>
      <c r="H319" s="44"/>
      <c r="I319" s="44"/>
      <c r="J319" s="15"/>
      <c r="K319" s="15"/>
      <c r="L319" s="15"/>
    </row>
    <row r="320" spans="1:12" ht="15" x14ac:dyDescent="0.25">
      <c r="A320" s="61"/>
      <c r="B320" s="22"/>
      <c r="C320" s="22"/>
      <c r="D320" s="63"/>
      <c r="E320" s="63"/>
      <c r="F320" s="62"/>
      <c r="G320" s="20"/>
      <c r="H320" s="44"/>
      <c r="I320" s="44"/>
      <c r="J320" s="15"/>
      <c r="K320" s="15"/>
      <c r="L320" s="15"/>
    </row>
    <row r="321" spans="1:12" ht="15" x14ac:dyDescent="0.25">
      <c r="A321" s="61"/>
      <c r="B321" s="22"/>
      <c r="C321" s="22"/>
      <c r="D321" s="63"/>
      <c r="E321" s="63"/>
      <c r="F321" s="62"/>
      <c r="G321" s="20"/>
      <c r="H321" s="44"/>
      <c r="I321" s="44"/>
      <c r="J321" s="15"/>
      <c r="K321" s="15"/>
      <c r="L321" s="15"/>
    </row>
    <row r="322" spans="1:12" ht="15" x14ac:dyDescent="0.25">
      <c r="A322" s="61"/>
      <c r="B322" s="22"/>
      <c r="C322" s="22"/>
      <c r="D322" s="63"/>
      <c r="E322" s="63"/>
      <c r="F322" s="62"/>
      <c r="G322" s="20"/>
      <c r="H322" s="44"/>
      <c r="I322" s="44"/>
      <c r="J322" s="47"/>
      <c r="K322" s="60"/>
      <c r="L322" s="60"/>
    </row>
    <row r="323" spans="1:12" ht="15" x14ac:dyDescent="0.25">
      <c r="A323" s="61"/>
      <c r="B323" s="22"/>
      <c r="C323" s="22"/>
      <c r="D323" s="63"/>
      <c r="E323" s="63"/>
      <c r="F323" s="62"/>
      <c r="G323" s="20"/>
      <c r="H323" s="44"/>
      <c r="I323" s="44"/>
      <c r="J323" s="15"/>
      <c r="K323" s="15"/>
      <c r="L323" s="15"/>
    </row>
    <row r="324" spans="1:12" ht="15" x14ac:dyDescent="0.25">
      <c r="A324" s="61"/>
      <c r="B324" s="22"/>
      <c r="C324" s="22"/>
      <c r="D324" s="63"/>
      <c r="E324" s="63"/>
      <c r="F324" s="62"/>
      <c r="G324" s="20"/>
      <c r="H324" s="44"/>
      <c r="I324" s="44"/>
      <c r="J324" s="15"/>
      <c r="K324" s="15"/>
      <c r="L324" s="15"/>
    </row>
    <row r="325" spans="1:12" ht="15" x14ac:dyDescent="0.25">
      <c r="A325" s="61"/>
      <c r="B325" s="22"/>
      <c r="C325" s="22"/>
      <c r="D325" s="63"/>
      <c r="E325" s="63"/>
      <c r="F325" s="62"/>
      <c r="G325" s="20"/>
      <c r="H325" s="44"/>
      <c r="I325" s="44"/>
      <c r="J325" s="47"/>
      <c r="K325" s="60"/>
      <c r="L325" s="60"/>
    </row>
    <row r="326" spans="1:12" ht="15" x14ac:dyDescent="0.25">
      <c r="A326" s="61"/>
      <c r="B326" s="22"/>
      <c r="C326" s="22"/>
      <c r="D326" s="63"/>
      <c r="E326" s="63"/>
      <c r="F326" s="62"/>
      <c r="G326" s="20"/>
      <c r="H326" s="44"/>
      <c r="I326" s="44"/>
      <c r="J326" s="47"/>
      <c r="K326" s="60"/>
      <c r="L326" s="60"/>
    </row>
    <row r="327" spans="1:12" ht="15" x14ac:dyDescent="0.25">
      <c r="A327" s="61"/>
      <c r="B327" s="22"/>
      <c r="C327" s="22"/>
      <c r="D327" s="63"/>
      <c r="E327" s="63"/>
      <c r="F327" s="62"/>
      <c r="G327" s="20"/>
      <c r="H327" s="44"/>
      <c r="I327" s="44"/>
      <c r="J327" s="15"/>
      <c r="K327" s="15"/>
      <c r="L327" s="15"/>
    </row>
    <row r="328" spans="1:12" ht="15" x14ac:dyDescent="0.25">
      <c r="A328" s="61"/>
      <c r="B328" s="22"/>
      <c r="C328" s="22"/>
      <c r="D328" s="63"/>
      <c r="E328" s="63"/>
      <c r="F328" s="62"/>
      <c r="G328" s="20"/>
      <c r="H328" s="44"/>
      <c r="I328" s="44"/>
      <c r="J328" s="15"/>
      <c r="K328" s="15"/>
      <c r="L328" s="15"/>
    </row>
    <row r="329" spans="1:12" ht="15" x14ac:dyDescent="0.25">
      <c r="A329" s="61"/>
      <c r="B329" s="22"/>
      <c r="C329" s="22"/>
      <c r="D329" s="63"/>
      <c r="E329" s="63"/>
      <c r="F329" s="62"/>
      <c r="G329" s="20"/>
      <c r="H329" s="44"/>
      <c r="I329" s="44"/>
      <c r="J329" s="15"/>
      <c r="K329" s="15"/>
      <c r="L329" s="15"/>
    </row>
    <row r="330" spans="1:12" ht="15" x14ac:dyDescent="0.25">
      <c r="A330" s="61"/>
      <c r="B330" s="22"/>
      <c r="C330" s="22"/>
      <c r="D330" s="63"/>
      <c r="E330" s="63"/>
      <c r="F330" s="62"/>
      <c r="G330" s="20"/>
      <c r="H330" s="44"/>
      <c r="I330" s="44"/>
      <c r="J330" s="15"/>
      <c r="K330" s="15"/>
      <c r="L330" s="15"/>
    </row>
    <row r="331" spans="1:12" ht="15" x14ac:dyDescent="0.25">
      <c r="A331" s="61"/>
      <c r="B331" s="22"/>
      <c r="C331" s="22"/>
      <c r="D331" s="63"/>
      <c r="E331" s="63"/>
      <c r="F331" s="62"/>
      <c r="G331" s="20"/>
      <c r="H331" s="44"/>
      <c r="I331" s="44"/>
      <c r="J331" s="15"/>
      <c r="K331" s="15"/>
      <c r="L331" s="15"/>
    </row>
    <row r="332" spans="1:12" ht="15" x14ac:dyDescent="0.25">
      <c r="A332" s="61"/>
      <c r="B332" s="22"/>
      <c r="C332" s="22"/>
      <c r="D332" s="63"/>
      <c r="E332" s="63"/>
      <c r="F332" s="62"/>
      <c r="G332" s="20"/>
      <c r="H332" s="44"/>
      <c r="I332" s="44"/>
      <c r="J332" s="15"/>
      <c r="K332" s="15"/>
      <c r="L332" s="15"/>
    </row>
    <row r="333" spans="1:12" ht="15" x14ac:dyDescent="0.25">
      <c r="A333" s="61"/>
      <c r="B333" s="22"/>
      <c r="C333" s="22"/>
      <c r="D333" s="63"/>
      <c r="E333" s="63"/>
      <c r="F333" s="62"/>
      <c r="G333" s="20"/>
      <c r="H333" s="44"/>
      <c r="I333" s="44"/>
      <c r="J333" s="47"/>
      <c r="K333" s="60"/>
      <c r="L333" s="60"/>
    </row>
    <row r="334" spans="1:12" ht="15" x14ac:dyDescent="0.25">
      <c r="A334" s="61"/>
      <c r="B334" s="22"/>
      <c r="C334" s="22"/>
      <c r="D334" s="63"/>
      <c r="E334" s="63"/>
      <c r="F334" s="62"/>
      <c r="G334" s="20"/>
      <c r="H334" s="44"/>
      <c r="I334" s="44"/>
      <c r="J334" s="60"/>
      <c r="K334" s="60"/>
      <c r="L334" s="60"/>
    </row>
    <row r="335" spans="1:12" ht="15" x14ac:dyDescent="0.25">
      <c r="A335" s="61"/>
      <c r="B335" s="22"/>
      <c r="C335" s="22"/>
      <c r="D335" s="63"/>
      <c r="E335" s="63"/>
      <c r="F335" s="62"/>
      <c r="G335" s="20"/>
      <c r="H335" s="44"/>
      <c r="I335" s="44"/>
      <c r="J335" s="60"/>
      <c r="K335" s="60"/>
      <c r="L335" s="60"/>
    </row>
    <row r="336" spans="1:12" ht="15" x14ac:dyDescent="0.25">
      <c r="A336" s="61"/>
      <c r="B336" s="22"/>
      <c r="C336" s="22"/>
      <c r="D336" s="63"/>
      <c r="E336" s="63"/>
      <c r="F336" s="62"/>
      <c r="G336" s="20"/>
      <c r="H336" s="44"/>
      <c r="I336" s="44"/>
      <c r="J336" s="60"/>
      <c r="K336" s="60"/>
      <c r="L336" s="60"/>
    </row>
    <row r="337" spans="1:12" ht="15" x14ac:dyDescent="0.25">
      <c r="A337" s="61"/>
      <c r="B337" s="22"/>
      <c r="C337" s="22"/>
      <c r="D337" s="63"/>
      <c r="E337" s="63"/>
      <c r="F337" s="62"/>
      <c r="G337" s="20"/>
      <c r="H337" s="44"/>
      <c r="I337" s="44"/>
      <c r="J337" s="47"/>
      <c r="K337" s="60"/>
      <c r="L337" s="60"/>
    </row>
    <row r="338" spans="1:12" ht="15" x14ac:dyDescent="0.25">
      <c r="A338" s="61"/>
      <c r="B338" s="22"/>
      <c r="C338" s="22"/>
      <c r="D338" s="63"/>
      <c r="E338" s="63"/>
      <c r="F338" s="62"/>
      <c r="G338" s="20"/>
      <c r="H338" s="44"/>
      <c r="I338" s="44"/>
      <c r="J338" s="47"/>
      <c r="K338" s="60"/>
      <c r="L338" s="60"/>
    </row>
    <row r="339" spans="1:12" ht="15" x14ac:dyDescent="0.25">
      <c r="A339" s="61"/>
      <c r="B339" s="22"/>
      <c r="C339" s="22"/>
      <c r="D339" s="63"/>
      <c r="E339" s="63"/>
      <c r="F339" s="62"/>
      <c r="G339" s="20"/>
      <c r="H339" s="44"/>
      <c r="I339" s="44"/>
      <c r="J339" s="60"/>
      <c r="K339" s="60"/>
      <c r="L339" s="60"/>
    </row>
    <row r="340" spans="1:12" ht="15" x14ac:dyDescent="0.25">
      <c r="A340" s="61"/>
      <c r="B340" s="22"/>
      <c r="C340" s="22"/>
      <c r="D340" s="63"/>
      <c r="E340" s="63"/>
      <c r="F340" s="62"/>
      <c r="G340" s="20"/>
      <c r="H340" s="44"/>
      <c r="I340" s="44"/>
      <c r="J340" s="60"/>
      <c r="K340" s="60"/>
      <c r="L340" s="60"/>
    </row>
    <row r="341" spans="1:12" ht="15" x14ac:dyDescent="0.25">
      <c r="A341" s="61"/>
      <c r="B341" s="22"/>
      <c r="C341" s="22"/>
      <c r="D341" s="63"/>
      <c r="E341" s="63"/>
      <c r="F341" s="62"/>
      <c r="G341" s="20"/>
      <c r="H341" s="44"/>
      <c r="I341" s="44"/>
      <c r="J341" s="60"/>
      <c r="K341" s="60"/>
      <c r="L341" s="60"/>
    </row>
    <row r="342" spans="1:12" ht="15" x14ac:dyDescent="0.25">
      <c r="A342" s="61"/>
      <c r="B342" s="22"/>
      <c r="C342" s="22"/>
      <c r="D342" s="63"/>
      <c r="E342" s="63"/>
      <c r="F342" s="62"/>
      <c r="G342" s="20"/>
      <c r="H342" s="44"/>
      <c r="I342" s="44"/>
      <c r="J342" s="15"/>
      <c r="K342" s="15"/>
      <c r="L342" s="15"/>
    </row>
    <row r="343" spans="1:12" ht="15" x14ac:dyDescent="0.25">
      <c r="A343" s="61"/>
      <c r="B343" s="22"/>
      <c r="C343" s="22"/>
      <c r="D343" s="63"/>
      <c r="E343" s="63"/>
      <c r="F343" s="62"/>
      <c r="G343" s="20"/>
      <c r="H343" s="44"/>
      <c r="I343" s="44"/>
      <c r="J343" s="15"/>
      <c r="K343" s="15"/>
      <c r="L343" s="15"/>
    </row>
    <row r="344" spans="1:12" ht="15" x14ac:dyDescent="0.25">
      <c r="A344" s="61"/>
      <c r="B344" s="22"/>
      <c r="C344" s="22"/>
      <c r="D344" s="63"/>
      <c r="E344" s="63"/>
      <c r="F344" s="62"/>
      <c r="G344" s="20"/>
      <c r="H344" s="44"/>
      <c r="I344" s="44"/>
      <c r="J344" s="47"/>
      <c r="K344" s="60"/>
      <c r="L344" s="60"/>
    </row>
    <row r="345" spans="1:12" ht="15" x14ac:dyDescent="0.25">
      <c r="A345" s="61"/>
      <c r="B345" s="22"/>
      <c r="C345" s="22"/>
      <c r="D345" s="63"/>
      <c r="E345" s="63"/>
      <c r="F345" s="62"/>
      <c r="G345" s="20"/>
      <c r="H345" s="44"/>
      <c r="I345" s="44"/>
      <c r="J345" s="15"/>
      <c r="K345" s="15"/>
      <c r="L345" s="15"/>
    </row>
    <row r="346" spans="1:12" ht="15" x14ac:dyDescent="0.25">
      <c r="A346" s="61"/>
      <c r="B346" s="22"/>
      <c r="C346" s="22"/>
      <c r="D346" s="63"/>
      <c r="E346" s="63"/>
      <c r="F346" s="62"/>
      <c r="G346" s="20"/>
      <c r="H346" s="44"/>
      <c r="I346" s="44"/>
      <c r="J346" s="60"/>
      <c r="K346" s="60"/>
      <c r="L346" s="60"/>
    </row>
    <row r="347" spans="1:12" ht="15" x14ac:dyDescent="0.25">
      <c r="A347" s="61"/>
      <c r="B347" s="22"/>
      <c r="C347" s="22"/>
      <c r="D347" s="63"/>
      <c r="E347" s="63"/>
      <c r="F347" s="62"/>
      <c r="G347" s="20"/>
      <c r="H347" s="44"/>
      <c r="I347" s="44"/>
      <c r="J347" s="15"/>
      <c r="K347" s="15"/>
      <c r="L347" s="15"/>
    </row>
    <row r="348" spans="1:12" ht="15" x14ac:dyDescent="0.25">
      <c r="A348" s="61"/>
      <c r="B348" s="22"/>
      <c r="C348" s="22"/>
      <c r="D348" s="63"/>
      <c r="E348" s="63"/>
      <c r="F348" s="62"/>
      <c r="G348" s="20"/>
      <c r="H348" s="44"/>
      <c r="I348" s="44"/>
      <c r="J348" s="15"/>
      <c r="K348" s="15"/>
      <c r="L348" s="15"/>
    </row>
    <row r="349" spans="1:12" ht="15" x14ac:dyDescent="0.25">
      <c r="A349" s="61"/>
      <c r="B349" s="22"/>
      <c r="C349" s="22"/>
      <c r="D349" s="63"/>
      <c r="E349" s="63"/>
      <c r="F349" s="62"/>
      <c r="G349" s="20"/>
      <c r="H349" s="44"/>
      <c r="I349" s="44"/>
      <c r="J349" s="47"/>
      <c r="K349" s="60"/>
      <c r="L349" s="60"/>
    </row>
    <row r="350" spans="1:12" ht="15" x14ac:dyDescent="0.25">
      <c r="A350" s="61"/>
      <c r="B350" s="22"/>
      <c r="C350" s="22"/>
      <c r="D350" s="63"/>
      <c r="E350" s="63"/>
      <c r="F350" s="62"/>
      <c r="G350" s="20"/>
      <c r="H350" s="44"/>
      <c r="I350" s="44"/>
      <c r="J350" s="47"/>
      <c r="K350" s="60"/>
      <c r="L350" s="60"/>
    </row>
  </sheetData>
  <sortState xmlns:xlrd2="http://schemas.microsoft.com/office/spreadsheetml/2017/richdata2" ref="A45:A49">
    <sortCondition ref="A45"/>
  </sortState>
  <mergeCells count="1">
    <mergeCell ref="A1:G1"/>
  </mergeCells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2024-02-26T11:49:53Z</dcterms:modified>
</cp:coreProperties>
</file>