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1Data\"/>
    </mc:Choice>
  </mc:AlternateContent>
  <xr:revisionPtr revIDLastSave="0" documentId="13_ncr:1_{8FF33685-06F6-486B-9BF6-C4DCDEEF9B9C}" xr6:coauthVersionLast="47" xr6:coauthVersionMax="47" xr10:uidLastSave="{00000000-0000-0000-0000-000000000000}"/>
  <bookViews>
    <workbookView xWindow="1908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B68" i="1"/>
  <c r="B69" i="1"/>
  <c r="B70" i="1"/>
  <c r="B71" i="1"/>
  <c r="C71" i="1" s="1"/>
  <c r="B72" i="1"/>
  <c r="C72" i="1" s="1"/>
  <c r="B73" i="1"/>
  <c r="C73" i="1" s="1"/>
  <c r="B74" i="1"/>
  <c r="C74" i="1" s="1"/>
  <c r="B75" i="1"/>
  <c r="C75" i="1"/>
  <c r="B76" i="1"/>
  <c r="C76" i="1" s="1"/>
  <c r="B77" i="1"/>
  <c r="C77" i="1"/>
  <c r="B78" i="1"/>
  <c r="C78" i="1" s="1"/>
  <c r="B79" i="1"/>
  <c r="C79" i="1" s="1"/>
  <c r="B80" i="1"/>
  <c r="C80" i="1"/>
  <c r="B81" i="1"/>
  <c r="C81" i="1"/>
  <c r="B82" i="1"/>
  <c r="C82" i="1"/>
  <c r="B83" i="1"/>
  <c r="C83" i="1" s="1"/>
  <c r="B84" i="1"/>
  <c r="C84" i="1" s="1"/>
  <c r="B85" i="1"/>
  <c r="C85" i="1" s="1"/>
  <c r="B86" i="1"/>
  <c r="C86" i="1"/>
  <c r="B87" i="1"/>
  <c r="C87" i="1"/>
  <c r="B88" i="1"/>
  <c r="C88" i="1" s="1"/>
  <c r="B89" i="1"/>
  <c r="C89" i="1"/>
  <c r="B90" i="1"/>
  <c r="C90" i="1" s="1"/>
  <c r="B91" i="1"/>
  <c r="C91" i="1" s="1"/>
  <c r="B92" i="1"/>
  <c r="C92" i="1"/>
  <c r="B93" i="1"/>
  <c r="C93" i="1"/>
  <c r="B94" i="1"/>
  <c r="C94" i="1"/>
  <c r="B95" i="1"/>
  <c r="C95" i="1" s="1"/>
  <c r="B96" i="1"/>
  <c r="C96" i="1" s="1"/>
  <c r="B97" i="1"/>
  <c r="C97" i="1" s="1"/>
  <c r="B98" i="1"/>
  <c r="C98" i="1"/>
  <c r="B99" i="1"/>
  <c r="C99" i="1"/>
  <c r="B100" i="1"/>
  <c r="C100" i="1" s="1"/>
  <c r="B101" i="1"/>
  <c r="C101" i="1"/>
  <c r="B102" i="1"/>
  <c r="C102" i="1" s="1"/>
  <c r="B103" i="1"/>
  <c r="C103" i="1" s="1"/>
  <c r="B104" i="1"/>
  <c r="C104" i="1"/>
  <c r="B105" i="1"/>
  <c r="C105" i="1"/>
  <c r="B106" i="1"/>
  <c r="C106" i="1"/>
  <c r="B107" i="1"/>
  <c r="C107" i="1"/>
  <c r="B108" i="1"/>
  <c r="C108" i="1" s="1"/>
  <c r="B109" i="1"/>
  <c r="C109" i="1" s="1"/>
  <c r="B110" i="1"/>
  <c r="C110" i="1"/>
  <c r="B111" i="1"/>
  <c r="C111" i="1"/>
  <c r="B112" i="1"/>
  <c r="C112" i="1" s="1"/>
  <c r="B113" i="1"/>
  <c r="C113" i="1"/>
  <c r="B114" i="1"/>
  <c r="C114" i="1" s="1"/>
  <c r="B115" i="1"/>
  <c r="C115" i="1" s="1"/>
  <c r="B116" i="1"/>
  <c r="C116" i="1"/>
  <c r="B117" i="1"/>
  <c r="C117" i="1"/>
  <c r="B118" i="1"/>
  <c r="C118" i="1"/>
  <c r="B119" i="1"/>
  <c r="C119" i="1"/>
  <c r="B120" i="1"/>
  <c r="C120" i="1" s="1"/>
  <c r="B121" i="1"/>
  <c r="C121" i="1" s="1"/>
  <c r="B122" i="1"/>
  <c r="C122" i="1"/>
  <c r="B123" i="1"/>
  <c r="C123" i="1"/>
  <c r="B124" i="1"/>
  <c r="C124" i="1" s="1"/>
  <c r="B125" i="1"/>
  <c r="C125" i="1"/>
  <c r="B126" i="1"/>
  <c r="C126" i="1" s="1"/>
  <c r="B127" i="1"/>
  <c r="C127" i="1" s="1"/>
  <c r="B128" i="1"/>
  <c r="C128" i="1"/>
  <c r="B129" i="1"/>
  <c r="C129" i="1"/>
  <c r="B130" i="1"/>
  <c r="C130" i="1"/>
  <c r="B131" i="1"/>
  <c r="C131" i="1"/>
  <c r="B132" i="1"/>
  <c r="C132" i="1" s="1"/>
  <c r="B133" i="1"/>
  <c r="C133" i="1" s="1"/>
  <c r="B134" i="1"/>
  <c r="C134" i="1"/>
  <c r="B135" i="1"/>
  <c r="C135" i="1"/>
  <c r="B136" i="1"/>
  <c r="C136" i="1" s="1"/>
  <c r="B137" i="1"/>
  <c r="C137" i="1"/>
  <c r="B138" i="1"/>
  <c r="C138" i="1" s="1"/>
  <c r="B139" i="1"/>
  <c r="C139" i="1" s="1"/>
  <c r="B140" i="1"/>
  <c r="C140" i="1"/>
  <c r="B141" i="1"/>
  <c r="C141" i="1"/>
  <c r="B142" i="1"/>
  <c r="C142" i="1"/>
  <c r="B143" i="1"/>
  <c r="C143" i="1"/>
  <c r="B144" i="1"/>
  <c r="C144" i="1" s="1"/>
  <c r="B145" i="1"/>
  <c r="C145" i="1" s="1"/>
  <c r="B146" i="1"/>
  <c r="C146" i="1"/>
  <c r="B147" i="1"/>
  <c r="C147" i="1"/>
  <c r="B148" i="1"/>
  <c r="C148" i="1" s="1"/>
  <c r="B149" i="1"/>
  <c r="C149" i="1"/>
  <c r="B150" i="1"/>
  <c r="C150" i="1" s="1"/>
  <c r="B151" i="1"/>
  <c r="C151" i="1" s="1"/>
  <c r="B152" i="1"/>
  <c r="C152" i="1"/>
  <c r="B153" i="1"/>
  <c r="C153" i="1"/>
  <c r="B154" i="1"/>
  <c r="C154" i="1"/>
  <c r="B155" i="1"/>
  <c r="C155" i="1"/>
  <c r="B156" i="1"/>
  <c r="C156" i="1" s="1"/>
  <c r="B157" i="1"/>
  <c r="C157" i="1" s="1"/>
  <c r="B158" i="1"/>
  <c r="C158" i="1"/>
  <c r="B159" i="1"/>
  <c r="C159" i="1"/>
  <c r="B160" i="1"/>
  <c r="C160" i="1" s="1"/>
  <c r="B161" i="1"/>
  <c r="C161" i="1"/>
  <c r="B162" i="1"/>
  <c r="C162" i="1" s="1"/>
  <c r="B163" i="1"/>
  <c r="C163" i="1" s="1"/>
  <c r="B164" i="1"/>
  <c r="C164" i="1"/>
  <c r="B165" i="1"/>
  <c r="C165" i="1"/>
  <c r="B166" i="1"/>
  <c r="C166" i="1"/>
  <c r="B167" i="1"/>
  <c r="C167" i="1"/>
  <c r="B168" i="1"/>
  <c r="C168" i="1" s="1"/>
  <c r="B169" i="1"/>
  <c r="C169" i="1" s="1"/>
  <c r="B170" i="1"/>
  <c r="C170" i="1"/>
  <c r="B171" i="1"/>
  <c r="C171" i="1"/>
  <c r="B172" i="1"/>
  <c r="C172" i="1" s="1"/>
  <c r="B173" i="1"/>
  <c r="C173" i="1"/>
  <c r="B174" i="1"/>
  <c r="C174" i="1" s="1"/>
  <c r="B175" i="1"/>
  <c r="C175" i="1" s="1"/>
  <c r="B176" i="1"/>
  <c r="C176" i="1"/>
  <c r="B177" i="1"/>
  <c r="C177" i="1"/>
  <c r="B178" i="1"/>
  <c r="C178" i="1"/>
  <c r="B179" i="1"/>
  <c r="C179" i="1"/>
  <c r="B180" i="1"/>
  <c r="C180" i="1" s="1"/>
  <c r="B181" i="1"/>
  <c r="C181" i="1" s="1"/>
  <c r="B182" i="1"/>
  <c r="C182" i="1"/>
  <c r="B183" i="1"/>
  <c r="C183" i="1"/>
  <c r="B184" i="1"/>
  <c r="C184" i="1" s="1"/>
  <c r="B185" i="1"/>
  <c r="C185" i="1"/>
  <c r="B186" i="1"/>
  <c r="C186" i="1" s="1"/>
  <c r="B187" i="1"/>
  <c r="C187" i="1" s="1"/>
  <c r="B188" i="1"/>
  <c r="C188" i="1"/>
  <c r="B189" i="1"/>
  <c r="C189" i="1"/>
  <c r="B190" i="1"/>
  <c r="C190" i="1"/>
  <c r="B191" i="1"/>
  <c r="C191" i="1"/>
  <c r="B192" i="1"/>
  <c r="C192" i="1" s="1"/>
  <c r="B193" i="1"/>
  <c r="C193" i="1" s="1"/>
  <c r="B194" i="1"/>
  <c r="C194" i="1"/>
  <c r="B195" i="1"/>
  <c r="C195" i="1"/>
  <c r="B196" i="1"/>
  <c r="C196" i="1" s="1"/>
  <c r="B197" i="1"/>
  <c r="C197" i="1"/>
  <c r="B198" i="1"/>
  <c r="C198" i="1" s="1"/>
  <c r="B199" i="1"/>
  <c r="C199" i="1" s="1"/>
  <c r="B200" i="1"/>
  <c r="C200" i="1"/>
  <c r="B201" i="1"/>
  <c r="C201" i="1"/>
  <c r="B202" i="1"/>
  <c r="C202" i="1"/>
  <c r="B203" i="1"/>
  <c r="C203" i="1"/>
  <c r="B204" i="1"/>
  <c r="C204" i="1" s="1"/>
  <c r="B205" i="1"/>
  <c r="C205" i="1" s="1"/>
  <c r="B206" i="1"/>
  <c r="C206" i="1"/>
  <c r="B207" i="1"/>
  <c r="C207" i="1"/>
  <c r="B208" i="1"/>
  <c r="C208" i="1" s="1"/>
  <c r="B209" i="1"/>
  <c r="C209" i="1"/>
  <c r="B210" i="1"/>
  <c r="C210" i="1" s="1"/>
  <c r="B211" i="1"/>
  <c r="C211" i="1" s="1"/>
  <c r="B212" i="1"/>
  <c r="C212" i="1"/>
  <c r="B213" i="1"/>
  <c r="C213" i="1"/>
  <c r="B214" i="1"/>
  <c r="C214" i="1"/>
  <c r="B215" i="1"/>
  <c r="C215" i="1"/>
  <c r="B216" i="1"/>
  <c r="C216" i="1" s="1"/>
  <c r="B217" i="1"/>
  <c r="C217" i="1" s="1"/>
  <c r="B218" i="1"/>
  <c r="C218" i="1"/>
  <c r="B219" i="1"/>
  <c r="C219" i="1"/>
  <c r="B220" i="1"/>
  <c r="C220" i="1" s="1"/>
  <c r="B221" i="1"/>
  <c r="C221" i="1"/>
  <c r="B222" i="1"/>
  <c r="C222" i="1" s="1"/>
  <c r="B223" i="1"/>
  <c r="C223" i="1" s="1"/>
  <c r="B224" i="1"/>
  <c r="C224" i="1"/>
  <c r="B225" i="1"/>
  <c r="C225" i="1"/>
  <c r="B226" i="1"/>
  <c r="C226" i="1"/>
  <c r="B227" i="1"/>
  <c r="C227" i="1"/>
  <c r="B228" i="1"/>
  <c r="C228" i="1" s="1"/>
  <c r="B229" i="1"/>
  <c r="C229" i="1" s="1"/>
  <c r="B230" i="1"/>
  <c r="C230" i="1"/>
  <c r="B231" i="1"/>
  <c r="C231" i="1"/>
  <c r="B232" i="1"/>
  <c r="C232" i="1" s="1"/>
  <c r="B67" i="1"/>
  <c r="U172" i="1" l="1"/>
  <c r="T172" i="1"/>
  <c r="U170" i="1"/>
  <c r="T170" i="1"/>
  <c r="S170" i="1"/>
  <c r="S232" i="1"/>
  <c r="T232" i="1"/>
  <c r="U232" i="1"/>
  <c r="U219" i="1"/>
  <c r="T219" i="1"/>
  <c r="S219" i="1"/>
  <c r="S158" i="1"/>
  <c r="T158" i="1"/>
  <c r="U158" i="1"/>
  <c r="U207" i="1"/>
  <c r="T207" i="1"/>
  <c r="S207" i="1"/>
  <c r="S195" i="1"/>
  <c r="T195" i="1"/>
  <c r="U195" i="1"/>
  <c r="S183" i="1"/>
  <c r="T183" i="1"/>
  <c r="U183" i="1"/>
  <c r="U133" i="1"/>
  <c r="T133" i="1"/>
  <c r="S133" i="1"/>
  <c r="U146" i="1"/>
  <c r="T146" i="1"/>
  <c r="S146" i="1"/>
  <c r="S172" i="1"/>
  <c r="U126" i="1"/>
  <c r="T126" i="1"/>
  <c r="S126" i="1"/>
  <c r="U114" i="1"/>
  <c r="T114" i="1"/>
  <c r="S114" i="1"/>
  <c r="U102" i="1"/>
  <c r="T102" i="1"/>
  <c r="S102" i="1"/>
  <c r="U90" i="1"/>
  <c r="T90" i="1"/>
  <c r="S90" i="1"/>
  <c r="U78" i="1"/>
  <c r="T78" i="1"/>
  <c r="S78" i="1"/>
  <c r="Q28" i="1"/>
  <c r="S28" i="1"/>
  <c r="O30" i="1"/>
  <c r="M67" i="1" s="1"/>
  <c r="M232" i="1" l="1"/>
  <c r="M222" i="1"/>
  <c r="M220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30" i="1"/>
  <c r="M228" i="1"/>
  <c r="M226" i="1"/>
  <c r="M224" i="1"/>
  <c r="M218" i="1"/>
  <c r="M216" i="1"/>
  <c r="M214" i="1"/>
  <c r="M212" i="1"/>
  <c r="M210" i="1"/>
  <c r="M208" i="1"/>
  <c r="M68" i="1"/>
  <c r="M26" i="1" l="1"/>
  <c r="M184" i="1" l="1"/>
  <c r="M200" i="1"/>
  <c r="S30" i="1"/>
  <c r="Q30" i="1"/>
  <c r="M156" i="1"/>
  <c r="M30" i="1"/>
  <c r="M28" i="1"/>
  <c r="K30" i="1"/>
  <c r="K28" i="1"/>
  <c r="K26" i="1"/>
  <c r="I30" i="1"/>
  <c r="I28" i="1"/>
  <c r="I26" i="1"/>
  <c r="G30" i="1"/>
  <c r="G28" i="1"/>
  <c r="G26" i="1"/>
  <c r="E30" i="1"/>
  <c r="E28" i="1"/>
  <c r="E26" i="1"/>
  <c r="C30" i="1"/>
  <c r="C28" i="1"/>
  <c r="C26" i="1"/>
  <c r="K88" i="1" l="1"/>
  <c r="K207" i="1"/>
  <c r="K219" i="1"/>
  <c r="K221" i="1"/>
  <c r="K231" i="1"/>
  <c r="Q231" i="1" s="1"/>
  <c r="K216" i="1"/>
  <c r="K218" i="1"/>
  <c r="Q218" i="1" s="1"/>
  <c r="K222" i="1"/>
  <c r="K230" i="1"/>
  <c r="Q230" i="1" s="1"/>
  <c r="K232" i="1"/>
  <c r="K223" i="1"/>
  <c r="L212" i="1"/>
  <c r="L214" i="1"/>
  <c r="L213" i="1"/>
  <c r="L231" i="1"/>
  <c r="R231" i="1" s="1"/>
  <c r="K209" i="1"/>
  <c r="K211" i="1"/>
  <c r="K213" i="1"/>
  <c r="K217" i="1"/>
  <c r="K227" i="1"/>
  <c r="K208" i="1"/>
  <c r="K210" i="1"/>
  <c r="K212" i="1"/>
  <c r="K214" i="1"/>
  <c r="K220" i="1"/>
  <c r="K224" i="1"/>
  <c r="K226" i="1"/>
  <c r="K228" i="1"/>
  <c r="K215" i="1"/>
  <c r="K225" i="1"/>
  <c r="K229" i="1"/>
  <c r="N71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0" i="1"/>
  <c r="N222" i="1"/>
  <c r="N214" i="1"/>
  <c r="N232" i="1"/>
  <c r="N224" i="1"/>
  <c r="N216" i="1"/>
  <c r="N208" i="1"/>
  <c r="N226" i="1"/>
  <c r="N218" i="1"/>
  <c r="N210" i="1"/>
  <c r="N207" i="1"/>
  <c r="N228" i="1"/>
  <c r="N220" i="1"/>
  <c r="N212" i="1"/>
  <c r="J207" i="1"/>
  <c r="J209" i="1"/>
  <c r="J211" i="1"/>
  <c r="J215" i="1"/>
  <c r="J217" i="1"/>
  <c r="J219" i="1"/>
  <c r="J221" i="1"/>
  <c r="J223" i="1"/>
  <c r="J210" i="1"/>
  <c r="J216" i="1"/>
  <c r="J222" i="1"/>
  <c r="J232" i="1"/>
  <c r="L208" i="1"/>
  <c r="L210" i="1"/>
  <c r="L216" i="1"/>
  <c r="L218" i="1"/>
  <c r="R218" i="1" s="1"/>
  <c r="L220" i="1"/>
  <c r="L222" i="1"/>
  <c r="L224" i="1"/>
  <c r="L226" i="1"/>
  <c r="L228" i="1"/>
  <c r="L230" i="1"/>
  <c r="R230" i="1" s="1"/>
  <c r="L232" i="1"/>
  <c r="L207" i="1"/>
  <c r="L209" i="1"/>
  <c r="L211" i="1"/>
  <c r="L215" i="1"/>
  <c r="L217" i="1"/>
  <c r="L219" i="1"/>
  <c r="L221" i="1"/>
  <c r="L223" i="1"/>
  <c r="L225" i="1"/>
  <c r="L227" i="1"/>
  <c r="L229" i="1"/>
  <c r="J213" i="1"/>
  <c r="J225" i="1"/>
  <c r="J227" i="1"/>
  <c r="J231" i="1"/>
  <c r="P231" i="1" s="1"/>
  <c r="J208" i="1"/>
  <c r="J212" i="1"/>
  <c r="J214" i="1"/>
  <c r="J218" i="1"/>
  <c r="P218" i="1" s="1"/>
  <c r="J220" i="1"/>
  <c r="J224" i="1"/>
  <c r="J226" i="1"/>
  <c r="J228" i="1"/>
  <c r="J230" i="1"/>
  <c r="P230" i="1" s="1"/>
  <c r="J229" i="1"/>
  <c r="O227" i="1"/>
  <c r="O219" i="1"/>
  <c r="O223" i="1"/>
  <c r="O207" i="1"/>
  <c r="O231" i="1"/>
  <c r="O232" i="1"/>
  <c r="O228" i="1"/>
  <c r="O224" i="1"/>
  <c r="O220" i="1"/>
  <c r="O216" i="1"/>
  <c r="O212" i="1"/>
  <c r="O208" i="1"/>
  <c r="O215" i="1"/>
  <c r="O221" i="1"/>
  <c r="O229" i="1"/>
  <c r="O230" i="1"/>
  <c r="O226" i="1"/>
  <c r="O222" i="1"/>
  <c r="O218" i="1"/>
  <c r="O214" i="1"/>
  <c r="O210" i="1"/>
  <c r="O225" i="1"/>
  <c r="O217" i="1"/>
  <c r="O213" i="1"/>
  <c r="O209" i="1"/>
  <c r="O211" i="1"/>
  <c r="K201" i="1"/>
  <c r="K190" i="1"/>
  <c r="K179" i="1"/>
  <c r="K147" i="1"/>
  <c r="K205" i="1"/>
  <c r="K194" i="1"/>
  <c r="Q194" i="1" s="1"/>
  <c r="K183" i="1"/>
  <c r="K167" i="1"/>
  <c r="K151" i="1"/>
  <c r="K135" i="1"/>
  <c r="K120" i="1"/>
  <c r="J67" i="1"/>
  <c r="K198" i="1"/>
  <c r="K171" i="1"/>
  <c r="Q171" i="1" s="1"/>
  <c r="K155" i="1"/>
  <c r="K139" i="1"/>
  <c r="K124" i="1"/>
  <c r="K186" i="1"/>
  <c r="K175" i="1"/>
  <c r="K159" i="1"/>
  <c r="K143" i="1"/>
  <c r="K132" i="1"/>
  <c r="Q132" i="1" s="1"/>
  <c r="K163" i="1"/>
  <c r="K68" i="1"/>
  <c r="K67" i="1"/>
  <c r="F59" i="1"/>
  <c r="I59" i="1" s="1"/>
  <c r="F61" i="1"/>
  <c r="I61" i="1" s="1"/>
  <c r="F60" i="1"/>
  <c r="I60" i="1" s="1"/>
  <c r="G60" i="1"/>
  <c r="J60" i="1" s="1"/>
  <c r="G59" i="1"/>
  <c r="J59" i="1" s="1"/>
  <c r="G61" i="1"/>
  <c r="J61" i="1" s="1"/>
  <c r="N68" i="1"/>
  <c r="N67" i="1"/>
  <c r="K112" i="1"/>
  <c r="K92" i="1"/>
  <c r="K69" i="1"/>
  <c r="K204" i="1"/>
  <c r="K197" i="1"/>
  <c r="K193" i="1"/>
  <c r="K189" i="1"/>
  <c r="K185" i="1"/>
  <c r="K182" i="1"/>
  <c r="Q182" i="1" s="1"/>
  <c r="K178" i="1"/>
  <c r="K174" i="1"/>
  <c r="K170" i="1"/>
  <c r="K166" i="1"/>
  <c r="K162" i="1"/>
  <c r="K158" i="1"/>
  <c r="K154" i="1"/>
  <c r="K150" i="1"/>
  <c r="K146" i="1"/>
  <c r="K142" i="1"/>
  <c r="K138" i="1"/>
  <c r="K131" i="1"/>
  <c r="K127" i="1"/>
  <c r="K123" i="1"/>
  <c r="K119" i="1"/>
  <c r="K115" i="1"/>
  <c r="K111" i="1"/>
  <c r="K107" i="1"/>
  <c r="K103" i="1"/>
  <c r="K99" i="1"/>
  <c r="K95" i="1"/>
  <c r="K91" i="1"/>
  <c r="K87" i="1"/>
  <c r="K108" i="1"/>
  <c r="K104" i="1"/>
  <c r="K96" i="1"/>
  <c r="L74" i="1"/>
  <c r="L68" i="1"/>
  <c r="L67" i="1"/>
  <c r="K128" i="1"/>
  <c r="K116" i="1"/>
  <c r="K100" i="1"/>
  <c r="J68" i="1"/>
  <c r="K206" i="1"/>
  <c r="Q206" i="1" s="1"/>
  <c r="K202" i="1"/>
  <c r="K199" i="1"/>
  <c r="K195" i="1"/>
  <c r="K191" i="1"/>
  <c r="K187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3" i="1"/>
  <c r="K129" i="1"/>
  <c r="K125" i="1"/>
  <c r="Q125" i="1" s="1"/>
  <c r="K121" i="1"/>
  <c r="K117" i="1"/>
  <c r="K113" i="1"/>
  <c r="Q113" i="1" s="1"/>
  <c r="K109" i="1"/>
  <c r="K105" i="1"/>
  <c r="K101" i="1"/>
  <c r="Q101" i="1" s="1"/>
  <c r="K97" i="1"/>
  <c r="K93" i="1"/>
  <c r="K89" i="1"/>
  <c r="Q89" i="1" s="1"/>
  <c r="K80" i="1"/>
  <c r="O67" i="1"/>
  <c r="O68" i="1"/>
  <c r="K70" i="1"/>
  <c r="K203" i="1"/>
  <c r="K200" i="1"/>
  <c r="K196" i="1"/>
  <c r="K192" i="1"/>
  <c r="K188" i="1"/>
  <c r="K181" i="1"/>
  <c r="K177" i="1"/>
  <c r="K173" i="1"/>
  <c r="K169" i="1"/>
  <c r="Q169" i="1" s="1"/>
  <c r="K165" i="1"/>
  <c r="K161" i="1"/>
  <c r="K157" i="1"/>
  <c r="Q157" i="1" s="1"/>
  <c r="K153" i="1"/>
  <c r="K149" i="1"/>
  <c r="K145" i="1"/>
  <c r="Q145" i="1" s="1"/>
  <c r="K141" i="1"/>
  <c r="K137" i="1"/>
  <c r="K134" i="1"/>
  <c r="Q134" i="1" s="1"/>
  <c r="K130" i="1"/>
  <c r="K126" i="1"/>
  <c r="K122" i="1"/>
  <c r="K118" i="1"/>
  <c r="K114" i="1"/>
  <c r="K110" i="1"/>
  <c r="K106" i="1"/>
  <c r="K102" i="1"/>
  <c r="K98" i="1"/>
  <c r="K94" i="1"/>
  <c r="K90" i="1"/>
  <c r="K86" i="1"/>
  <c r="E61" i="1"/>
  <c r="H61" i="1" s="1"/>
  <c r="E60" i="1"/>
  <c r="H60" i="1" s="1"/>
  <c r="E59" i="1"/>
  <c r="H59" i="1" s="1"/>
  <c r="O77" i="1"/>
  <c r="M204" i="1"/>
  <c r="M188" i="1"/>
  <c r="M172" i="1"/>
  <c r="M192" i="1"/>
  <c r="M176" i="1"/>
  <c r="M160" i="1"/>
  <c r="M81" i="1"/>
  <c r="M196" i="1"/>
  <c r="M180" i="1"/>
  <c r="M164" i="1"/>
  <c r="M168" i="1"/>
  <c r="O196" i="1"/>
  <c r="O173" i="1"/>
  <c r="O204" i="1"/>
  <c r="O197" i="1"/>
  <c r="O188" i="1"/>
  <c r="O183" i="1"/>
  <c r="O174" i="1"/>
  <c r="O172" i="1"/>
  <c r="O165" i="1"/>
  <c r="O158" i="1"/>
  <c r="O84" i="1"/>
  <c r="O80" i="1"/>
  <c r="O73" i="1"/>
  <c r="O69" i="1"/>
  <c r="O203" i="1"/>
  <c r="O201" i="1"/>
  <c r="O194" i="1"/>
  <c r="O192" i="1"/>
  <c r="O187" i="1"/>
  <c r="O185" i="1"/>
  <c r="O178" i="1"/>
  <c r="O176" i="1"/>
  <c r="O171" i="1"/>
  <c r="O169" i="1"/>
  <c r="O162" i="1"/>
  <c r="O160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1" i="1"/>
  <c r="O78" i="1"/>
  <c r="O74" i="1"/>
  <c r="O70" i="1"/>
  <c r="O205" i="1"/>
  <c r="O189" i="1"/>
  <c r="O182" i="1"/>
  <c r="O180" i="1"/>
  <c r="O175" i="1"/>
  <c r="O166" i="1"/>
  <c r="O164" i="1"/>
  <c r="O159" i="1"/>
  <c r="O157" i="1"/>
  <c r="O82" i="1"/>
  <c r="O79" i="1"/>
  <c r="O75" i="1"/>
  <c r="O71" i="1"/>
  <c r="O202" i="1"/>
  <c r="O200" i="1"/>
  <c r="O195" i="1"/>
  <c r="O193" i="1"/>
  <c r="O186" i="1"/>
  <c r="O184" i="1"/>
  <c r="O179" i="1"/>
  <c r="O177" i="1"/>
  <c r="O170" i="1"/>
  <c r="O168" i="1"/>
  <c r="O163" i="1"/>
  <c r="O161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3" i="1"/>
  <c r="O76" i="1"/>
  <c r="O72" i="1"/>
  <c r="O198" i="1"/>
  <c r="O191" i="1"/>
  <c r="O206" i="1"/>
  <c r="O199" i="1"/>
  <c r="O190" i="1"/>
  <c r="O181" i="1"/>
  <c r="O167" i="1"/>
  <c r="O156" i="1"/>
  <c r="M152" i="1"/>
  <c r="M148" i="1"/>
  <c r="M140" i="1"/>
  <c r="M136" i="1"/>
  <c r="M134" i="1"/>
  <c r="M126" i="1"/>
  <c r="M69" i="1"/>
  <c r="M203" i="1"/>
  <c r="M195" i="1"/>
  <c r="M191" i="1"/>
  <c r="M187" i="1"/>
  <c r="M183" i="1"/>
  <c r="M175" i="1"/>
  <c r="M171" i="1"/>
  <c r="M163" i="1"/>
  <c r="M159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78" i="1"/>
  <c r="M76" i="1"/>
  <c r="M74" i="1"/>
  <c r="M72" i="1"/>
  <c r="M70" i="1"/>
  <c r="M94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4" i="1"/>
  <c r="M82" i="1"/>
  <c r="M80" i="1"/>
  <c r="M144" i="1"/>
  <c r="M130" i="1"/>
  <c r="M122" i="1"/>
  <c r="M118" i="1"/>
  <c r="M114" i="1"/>
  <c r="M110" i="1"/>
  <c r="M106" i="1"/>
  <c r="M102" i="1"/>
  <c r="M98" i="1"/>
  <c r="M90" i="1"/>
  <c r="M86" i="1"/>
  <c r="M79" i="1"/>
  <c r="M77" i="1"/>
  <c r="M75" i="1"/>
  <c r="M73" i="1"/>
  <c r="M71" i="1"/>
  <c r="M199" i="1"/>
  <c r="M179" i="1"/>
  <c r="M167" i="1"/>
  <c r="M155" i="1"/>
  <c r="M151" i="1"/>
  <c r="M147" i="1"/>
  <c r="M143" i="1"/>
  <c r="M139" i="1"/>
  <c r="M135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3" i="1"/>
  <c r="N206" i="1"/>
  <c r="N204" i="1"/>
  <c r="N201" i="1"/>
  <c r="N199" i="1"/>
  <c r="N198" i="1"/>
  <c r="N197" i="1"/>
  <c r="N195" i="1"/>
  <c r="N194" i="1"/>
  <c r="N193" i="1"/>
  <c r="N192" i="1"/>
  <c r="N191" i="1"/>
  <c r="N189" i="1"/>
  <c r="N72" i="1"/>
  <c r="N203" i="1"/>
  <c r="N205" i="1"/>
  <c r="N200" i="1"/>
  <c r="N196" i="1"/>
  <c r="N190" i="1"/>
  <c r="N202" i="1"/>
  <c r="N188" i="1"/>
  <c r="N185" i="1"/>
  <c r="N183" i="1"/>
  <c r="N180" i="1"/>
  <c r="N178" i="1"/>
  <c r="N175" i="1"/>
  <c r="N172" i="1"/>
  <c r="N170" i="1"/>
  <c r="N167" i="1"/>
  <c r="N164" i="1"/>
  <c r="N161" i="1"/>
  <c r="N157" i="1"/>
  <c r="N154" i="1"/>
  <c r="N151" i="1"/>
  <c r="N147" i="1"/>
  <c r="N145" i="1"/>
  <c r="N142" i="1"/>
  <c r="N140" i="1"/>
  <c r="N138" i="1"/>
  <c r="N136" i="1"/>
  <c r="N134" i="1"/>
  <c r="N132" i="1"/>
  <c r="N130" i="1"/>
  <c r="N128" i="1"/>
  <c r="N126" i="1"/>
  <c r="N124" i="1"/>
  <c r="N123" i="1"/>
  <c r="N121" i="1"/>
  <c r="N119" i="1"/>
  <c r="N116" i="1"/>
  <c r="N115" i="1"/>
  <c r="N113" i="1"/>
  <c r="N112" i="1"/>
  <c r="N110" i="1"/>
  <c r="N109" i="1"/>
  <c r="N108" i="1"/>
  <c r="N107" i="1"/>
  <c r="N105" i="1"/>
  <c r="N104" i="1"/>
  <c r="N103" i="1"/>
  <c r="N102" i="1"/>
  <c r="N101" i="1"/>
  <c r="N100" i="1"/>
  <c r="N99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1" i="1"/>
  <c r="N76" i="1"/>
  <c r="N84" i="1"/>
  <c r="N80" i="1"/>
  <c r="N79" i="1"/>
  <c r="N75" i="1"/>
  <c r="N187" i="1"/>
  <c r="N184" i="1"/>
  <c r="N181" i="1"/>
  <c r="N177" i="1"/>
  <c r="N174" i="1"/>
  <c r="N171" i="1"/>
  <c r="N168" i="1"/>
  <c r="N165" i="1"/>
  <c r="N162" i="1"/>
  <c r="N159" i="1"/>
  <c r="N156" i="1"/>
  <c r="N153" i="1"/>
  <c r="N150" i="1"/>
  <c r="N148" i="1"/>
  <c r="N146" i="1"/>
  <c r="N143" i="1"/>
  <c r="N141" i="1"/>
  <c r="N137" i="1"/>
  <c r="N118" i="1"/>
  <c r="N83" i="1"/>
  <c r="N78" i="1"/>
  <c r="N74" i="1"/>
  <c r="N70" i="1"/>
  <c r="N69" i="1"/>
  <c r="N82" i="1"/>
  <c r="N77" i="1"/>
  <c r="N73" i="1"/>
  <c r="N186" i="1"/>
  <c r="N182" i="1"/>
  <c r="N179" i="1"/>
  <c r="N176" i="1"/>
  <c r="N173" i="1"/>
  <c r="N169" i="1"/>
  <c r="N166" i="1"/>
  <c r="N163" i="1"/>
  <c r="N160" i="1"/>
  <c r="N158" i="1"/>
  <c r="N155" i="1"/>
  <c r="N152" i="1"/>
  <c r="N149" i="1"/>
  <c r="N144" i="1"/>
  <c r="N139" i="1"/>
  <c r="N135" i="1"/>
  <c r="N133" i="1"/>
  <c r="N131" i="1"/>
  <c r="N129" i="1"/>
  <c r="N127" i="1"/>
  <c r="N125" i="1"/>
  <c r="N122" i="1"/>
  <c r="N120" i="1"/>
  <c r="N117" i="1"/>
  <c r="N114" i="1"/>
  <c r="N111" i="1"/>
  <c r="N106" i="1"/>
  <c r="N98" i="1"/>
  <c r="J70" i="1"/>
  <c r="K85" i="1"/>
  <c r="K84" i="1"/>
  <c r="K83" i="1"/>
  <c r="K82" i="1"/>
  <c r="K81" i="1"/>
  <c r="K79" i="1"/>
  <c r="K78" i="1"/>
  <c r="K77" i="1"/>
  <c r="Q77" i="1" s="1"/>
  <c r="K76" i="1"/>
  <c r="K75" i="1"/>
  <c r="K74" i="1"/>
  <c r="K73" i="1"/>
  <c r="K72" i="1"/>
  <c r="K71" i="1"/>
  <c r="L189" i="1"/>
  <c r="L141" i="1"/>
  <c r="L131" i="1"/>
  <c r="L99" i="1"/>
  <c r="L206" i="1"/>
  <c r="R206" i="1" s="1"/>
  <c r="L69" i="1"/>
  <c r="L199" i="1"/>
  <c r="L191" i="1"/>
  <c r="L183" i="1"/>
  <c r="L175" i="1"/>
  <c r="L167" i="1"/>
  <c r="L159" i="1"/>
  <c r="L151" i="1"/>
  <c r="L143" i="1"/>
  <c r="L135" i="1"/>
  <c r="L133" i="1"/>
  <c r="L125" i="1"/>
  <c r="R125" i="1" s="1"/>
  <c r="L117" i="1"/>
  <c r="L109" i="1"/>
  <c r="L101" i="1"/>
  <c r="R101" i="1" s="1"/>
  <c r="L93" i="1"/>
  <c r="L85" i="1"/>
  <c r="L77" i="1"/>
  <c r="R77" i="1" s="1"/>
  <c r="L202" i="1"/>
  <c r="L194" i="1"/>
  <c r="R194" i="1" s="1"/>
  <c r="L186" i="1"/>
  <c r="L178" i="1"/>
  <c r="L170" i="1"/>
  <c r="L162" i="1"/>
  <c r="L154" i="1"/>
  <c r="L146" i="1"/>
  <c r="L138" i="1"/>
  <c r="L128" i="1"/>
  <c r="L120" i="1"/>
  <c r="L112" i="1"/>
  <c r="L104" i="1"/>
  <c r="L96" i="1"/>
  <c r="L88" i="1"/>
  <c r="L80" i="1"/>
  <c r="L72" i="1"/>
  <c r="L200" i="1"/>
  <c r="L192" i="1"/>
  <c r="L184" i="1"/>
  <c r="L176" i="1"/>
  <c r="L168" i="1"/>
  <c r="L160" i="1"/>
  <c r="L152" i="1"/>
  <c r="L144" i="1"/>
  <c r="L136" i="1"/>
  <c r="L134" i="1"/>
  <c r="R134" i="1" s="1"/>
  <c r="L126" i="1"/>
  <c r="L118" i="1"/>
  <c r="L110" i="1"/>
  <c r="L102" i="1"/>
  <c r="L94" i="1"/>
  <c r="L86" i="1"/>
  <c r="L78" i="1"/>
  <c r="L70" i="1"/>
  <c r="L197" i="1"/>
  <c r="L123" i="1"/>
  <c r="L83" i="1"/>
  <c r="L75" i="1"/>
  <c r="L203" i="1"/>
  <c r="L195" i="1"/>
  <c r="L187" i="1"/>
  <c r="L179" i="1"/>
  <c r="L171" i="1"/>
  <c r="R171" i="1" s="1"/>
  <c r="L163" i="1"/>
  <c r="L155" i="1"/>
  <c r="L147" i="1"/>
  <c r="L139" i="1"/>
  <c r="L129" i="1"/>
  <c r="L121" i="1"/>
  <c r="L113" i="1"/>
  <c r="R113" i="1" s="1"/>
  <c r="L105" i="1"/>
  <c r="L97" i="1"/>
  <c r="L89" i="1"/>
  <c r="R89" i="1" s="1"/>
  <c r="L81" i="1"/>
  <c r="L73" i="1"/>
  <c r="L182" i="1"/>
  <c r="R182" i="1" s="1"/>
  <c r="L174" i="1"/>
  <c r="L166" i="1"/>
  <c r="L158" i="1"/>
  <c r="L150" i="1"/>
  <c r="L142" i="1"/>
  <c r="L132" i="1"/>
  <c r="R132" i="1" s="1"/>
  <c r="L124" i="1"/>
  <c r="L116" i="1"/>
  <c r="L108" i="1"/>
  <c r="L100" i="1"/>
  <c r="L92" i="1"/>
  <c r="L84" i="1"/>
  <c r="L76" i="1"/>
  <c r="L205" i="1"/>
  <c r="L173" i="1"/>
  <c r="L149" i="1"/>
  <c r="L107" i="1"/>
  <c r="L198" i="1"/>
  <c r="L201" i="1"/>
  <c r="L193" i="1"/>
  <c r="L185" i="1"/>
  <c r="L177" i="1"/>
  <c r="L169" i="1"/>
  <c r="R169" i="1" s="1"/>
  <c r="L161" i="1"/>
  <c r="L153" i="1"/>
  <c r="L145" i="1"/>
  <c r="R145" i="1" s="1"/>
  <c r="L137" i="1"/>
  <c r="L127" i="1"/>
  <c r="L119" i="1"/>
  <c r="L111" i="1"/>
  <c r="L103" i="1"/>
  <c r="L95" i="1"/>
  <c r="L87" i="1"/>
  <c r="L79" i="1"/>
  <c r="L71" i="1"/>
  <c r="L181" i="1"/>
  <c r="L165" i="1"/>
  <c r="L157" i="1"/>
  <c r="R157" i="1" s="1"/>
  <c r="L115" i="1"/>
  <c r="L91" i="1"/>
  <c r="L190" i="1"/>
  <c r="L204" i="1"/>
  <c r="L196" i="1"/>
  <c r="L188" i="1"/>
  <c r="L180" i="1"/>
  <c r="L172" i="1"/>
  <c r="L164" i="1"/>
  <c r="L156" i="1"/>
  <c r="L148" i="1"/>
  <c r="L140" i="1"/>
  <c r="L130" i="1"/>
  <c r="L122" i="1"/>
  <c r="L114" i="1"/>
  <c r="L106" i="1"/>
  <c r="L98" i="1"/>
  <c r="L90" i="1"/>
  <c r="L82" i="1"/>
  <c r="J69" i="1"/>
  <c r="J205" i="1"/>
  <c r="J201" i="1"/>
  <c r="J197" i="1"/>
  <c r="J193" i="1"/>
  <c r="J189" i="1"/>
  <c r="J185" i="1"/>
  <c r="J181" i="1"/>
  <c r="J177" i="1"/>
  <c r="J173" i="1"/>
  <c r="J169" i="1"/>
  <c r="P169" i="1" s="1"/>
  <c r="J165" i="1"/>
  <c r="J161" i="1"/>
  <c r="J157" i="1"/>
  <c r="P157" i="1" s="1"/>
  <c r="J153" i="1"/>
  <c r="J149" i="1"/>
  <c r="J145" i="1"/>
  <c r="P145" i="1" s="1"/>
  <c r="J141" i="1"/>
  <c r="J137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202" i="1"/>
  <c r="J194" i="1"/>
  <c r="P194" i="1" s="1"/>
  <c r="J186" i="1"/>
  <c r="J174" i="1"/>
  <c r="J166" i="1"/>
  <c r="J162" i="1"/>
  <c r="J150" i="1"/>
  <c r="J146" i="1"/>
  <c r="J138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206" i="1"/>
  <c r="P206" i="1" s="1"/>
  <c r="J198" i="1"/>
  <c r="J190" i="1"/>
  <c r="J182" i="1"/>
  <c r="P182" i="1" s="1"/>
  <c r="J178" i="1"/>
  <c r="J170" i="1"/>
  <c r="J158" i="1"/>
  <c r="J154" i="1"/>
  <c r="J142" i="1"/>
  <c r="J132" i="1"/>
  <c r="P132" i="1" s="1"/>
  <c r="J203" i="1"/>
  <c r="J195" i="1"/>
  <c r="J187" i="1"/>
  <c r="J179" i="1"/>
  <c r="J171" i="1"/>
  <c r="P171" i="1" s="1"/>
  <c r="J163" i="1"/>
  <c r="J155" i="1"/>
  <c r="J151" i="1"/>
  <c r="J143" i="1"/>
  <c r="J139" i="1"/>
  <c r="J135" i="1"/>
  <c r="J133" i="1"/>
  <c r="J129" i="1"/>
  <c r="J125" i="1"/>
  <c r="P125" i="1" s="1"/>
  <c r="J121" i="1"/>
  <c r="J117" i="1"/>
  <c r="J113" i="1"/>
  <c r="P113" i="1" s="1"/>
  <c r="J109" i="1"/>
  <c r="J105" i="1"/>
  <c r="J101" i="1"/>
  <c r="P101" i="1" s="1"/>
  <c r="J97" i="1"/>
  <c r="J93" i="1"/>
  <c r="J89" i="1"/>
  <c r="P89" i="1" s="1"/>
  <c r="J85" i="1"/>
  <c r="J81" i="1"/>
  <c r="J77" i="1"/>
  <c r="P77" i="1" s="1"/>
  <c r="J73" i="1"/>
  <c r="J199" i="1"/>
  <c r="J191" i="1"/>
  <c r="J183" i="1"/>
  <c r="J175" i="1"/>
  <c r="J167" i="1"/>
  <c r="J159" i="1"/>
  <c r="J147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4" i="1"/>
  <c r="P134" i="1" s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tc={AC26CDFF-619F-4953-A5EF-21014FFA2595}</author>
    <author>tc={C0051E5D-8F56-4E5F-BC53-C1590F562946}</author>
    <author>tc={6A8FF354-5FEF-4395-A42B-9D0D7808C923}</author>
    <author>tc={758AEA40-D51E-4454-B88D-65ECA8489173}</author>
    <author>Desktop</author>
  </authors>
  <commentList>
    <comment ref="C67" authorId="0" shapeId="0" xr:uid="{AC26CDFF-619F-4953-A5EF-21014FFA2595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C68" authorId="1" shapeId="0" xr:uid="{C0051E5D-8F56-4E5F-BC53-C1590F562946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C69" authorId="2" shapeId="0" xr:uid="{6A8FF354-5FEF-4395-A42B-9D0D7808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C70" authorId="3" shapeId="0" xr:uid="{758AEA40-D51E-4454-B88D-65ECA8489173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D8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Desktop:kw 01/04/2021</t>
        </r>
        <r>
          <rPr>
            <sz val="9"/>
            <color indexed="81"/>
            <rFont val="Tahoma"/>
            <family val="2"/>
          </rPr>
          <t xml:space="preserve">
all peaks verified for this sample injection.</t>
        </r>
      </text>
    </comment>
    <comment ref="D82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8" authorId="4" shapeId="0" xr:uid="{00000000-0006-0000-0000-000003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9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3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4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2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6" authorId="4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4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2" authorId="4" shapeId="0" xr:uid="{00000000-0006-0000-0000-00000B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3" authorId="4" shapeId="0" xr:uid="{00000000-0006-0000-0000-00000C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4" authorId="4" shapeId="0" xr:uid="{00000000-0006-0000-0000-00000D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5" authorId="4" shapeId="0" xr:uid="{00000000-0006-0000-0000-00000E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6" authorId="4" shapeId="0" xr:uid="{00000000-0006-0000-0000-00000F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7" authorId="4" shapeId="0" xr:uid="{00000000-0006-0000-0000-000010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4" shapeId="0" xr:uid="{00000000-0006-0000-0000-000011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7" authorId="4" shapeId="0" xr:uid="{00000000-0006-0000-0000-000012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<sst xmlns="http://schemas.openxmlformats.org/spreadsheetml/2006/main" count="291" uniqueCount="248">
  <si>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</si>
  <si>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</si>
  <si>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</si>
  <si>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</si>
  <si>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</si>
  <si>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</si>
  <si>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</si>
  <si>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</si>
  <si>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</si>
  <si>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</si>
  <si>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</si>
  <si>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</si>
  <si>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</si>
  <si>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</si>
  <si>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</si>
  <si>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</si>
  <si>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</si>
  <si>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</si>
  <si>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</si>
  <si>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</si>
  <si>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</si>
  <si>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</si>
  <si>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</si>
  <si>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</si>
  <si>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</si>
  <si>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</si>
  <si>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</si>
  <si>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</si>
  <si>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</si>
  <si>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</si>
  <si>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</si>
  <si>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</si>
  <si>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</si>
  <si>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</si>
  <si>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</si>
  <si>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</si>
  <si>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</si>
  <si>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</si>
  <si>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</si>
  <si>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</si>
  <si>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</si>
  <si>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</si>
  <si>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</si>
  <si>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</si>
  <si>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</si>
  <si>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</si>
  <si>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</si>
  <si>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</si>
  <si>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</si>
  <si>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</si>
  <si>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</si>
  <si>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</si>
  <si>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</si>
  <si>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</si>
  <si>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</si>
  <si>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</si>
  <si>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</si>
  <si>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</si>
  <si>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</si>
  <si>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</si>
  <si>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</si>
  <si>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</si>
  <si>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Area/N20</t>
  </si>
  <si>
    <t>Area/CH4</t>
  </si>
  <si>
    <t>Area/Ar</t>
  </si>
  <si>
    <t>Area/O2</t>
  </si>
  <si>
    <t>Area/N2</t>
  </si>
  <si>
    <t>3pstd</t>
  </si>
  <si>
    <t>air</t>
  </si>
  <si>
    <t>he</t>
  </si>
  <si>
    <t>kwhite</t>
  </si>
  <si>
    <t>2021\T_21_11_01\SG21.01097.DATA</t>
  </si>
  <si>
    <t>2021\T_21_11_01\SG21.01092.DATA</t>
  </si>
  <si>
    <t>2021\T_21_11_01\SG21.01091.DATA</t>
  </si>
  <si>
    <t>2021\T_21_11_01\SG21.01117.DATA</t>
  </si>
  <si>
    <t>2021\T_21_11_01\SG21.0889.DATA</t>
  </si>
  <si>
    <t>2021\T_21_11_01\SG21.0888.DATA</t>
  </si>
  <si>
    <t>2021\T_21_11_01\SG21.0887.DATA</t>
  </si>
  <si>
    <t>2021\T_21_11_01\SG21.0886.DATA</t>
  </si>
  <si>
    <t>2021\T_21_11_01\SG21.0885.DATA</t>
  </si>
  <si>
    <t>2021\T_21_11_01\SG21.0881.DATA</t>
  </si>
  <si>
    <t>2021\T_21_11_01\LOW1 STD CHK1.DATA</t>
  </si>
  <si>
    <t>2021\T_21_11_01\AIR STD CHK1.DATA</t>
  </si>
  <si>
    <t>2021\T_21_11_01\SG21.0884.DATA</t>
  </si>
  <si>
    <t>2021\T_21_11_01\SG21.0883.DATA</t>
  </si>
  <si>
    <t>2021\T_21_11_01\SG21.0882.DATA</t>
  </si>
  <si>
    <t>2021\T_21_11_01\SG21.0880.DATA</t>
  </si>
  <si>
    <t>2021\T_21_11_01\SG21.0879.DATA</t>
  </si>
  <si>
    <t>2021\T_21_11_01\SG21.0878.DATA</t>
  </si>
  <si>
    <t>2021\T_21_11_01\SG21.1390.DATA</t>
  </si>
  <si>
    <t>2021\T_21_11_01\SG21.1389.DATA</t>
  </si>
  <si>
    <t>2021\T_21_11_01\SG21.1388.DATA</t>
  </si>
  <si>
    <t>2021\T_21_11_01\SG21.1058.DATA</t>
  </si>
  <si>
    <t>2021\T_21_11_01\LOW1 STD CHK2.DATA</t>
  </si>
  <si>
    <t>2021\T_21_11_01\AIR STD CHK2.DATA</t>
  </si>
  <si>
    <t>2021\T_21_11_01\SG21.1098.DATA</t>
  </si>
  <si>
    <t>2021\T_21_11_01\SG21.1103.DATA</t>
  </si>
  <si>
    <t>2021\T_21_11_01\SG21.1104.DATA</t>
  </si>
  <si>
    <t>2021\T_21_11_01\SG21.1109.DATA</t>
  </si>
  <si>
    <t>2021\T_21_11_01\SG21.1110.DATA</t>
  </si>
  <si>
    <t>2021\T_21_11_01\SG21.1115.DATA</t>
  </si>
  <si>
    <t>2021\T_21_11_01\SG21.1116.DATA</t>
  </si>
  <si>
    <t>2021\T_21_11_01\SG21.1123.DATA</t>
  </si>
  <si>
    <t>2021\T_21_11_01\SG21.1196.DATA</t>
  </si>
  <si>
    <t>2021\T_21_11_01\SG21.1204.DATA</t>
  </si>
  <si>
    <t>2021\T_21_11_01\LOW1 STD CHK3.DATA</t>
  </si>
  <si>
    <t>2021\T_21_11_01\AIR STD CHK3.DATA</t>
  </si>
  <si>
    <t>2021\T_21_11_01\SG21.1201.DATA</t>
  </si>
  <si>
    <t>2021\T_21_11_01\SG21.1202.DATA</t>
  </si>
  <si>
    <t>2021\T_21_11_01\SG21.1203.DATA</t>
  </si>
  <si>
    <t>2021\T_21_11_01\SG21.1199.DATA</t>
  </si>
  <si>
    <t>2021\T_21_11_01\SG21.1200.DATA</t>
  </si>
  <si>
    <t>2021\T_21_11_01\SG21.1194.DATA</t>
  </si>
  <si>
    <t>2021\T_21_11_01\SG21.1195.DATA</t>
  </si>
  <si>
    <t>2021\T_21_11_01\SG21.1172.DATA</t>
  </si>
  <si>
    <t>2021\T_21_11_01\SG21.1173.DATA</t>
  </si>
  <si>
    <t>2021\T_21_11_01\SG21.1174.DATA</t>
  </si>
  <si>
    <t>2021\T_21_11_01\LOW1 STD CHK4.DATA</t>
  </si>
  <si>
    <t>2021\T_21_11_01\AIR STD CHK4.DATA</t>
  </si>
  <si>
    <t>2021\T_21_11_01\SG21.1175.DATA</t>
  </si>
  <si>
    <t>2021\T_21_11_01\SG21.1176.DATA</t>
  </si>
  <si>
    <t>2021\T_21_11_01\SG21.1177.DATA</t>
  </si>
  <si>
    <t>2021\T_21_11_01\SG21.1178.DATA</t>
  </si>
  <si>
    <t>2021\T_21_11_01\SG21.1189.DATA</t>
  </si>
  <si>
    <t>2021\T_21_11_01\SG21.1190.DATA</t>
  </si>
  <si>
    <t>2021\T_21_11_01\SG21.1191.DATA</t>
  </si>
  <si>
    <t>2021\T_21_11_01\SG21.1192.DATA</t>
  </si>
  <si>
    <t>2021\T_21_11_01\SG21.1193.DATA</t>
  </si>
  <si>
    <t>2021\T_21_11_01\SG21.1057.DATA</t>
  </si>
  <si>
    <t>2021\T_21_11_01\LOW1 STD CHK5.DATA</t>
  </si>
  <si>
    <t>2021\T_21_11_01\AIR STD CHK5.DATA</t>
  </si>
  <si>
    <t>2021\T_21_11_01\SG21.1059.DATA</t>
  </si>
  <si>
    <t>2021\T_21_11_01\SG21.1061.DATA</t>
  </si>
  <si>
    <t>2021\T_21_11_01\SG21.1062.DATA</t>
  </si>
  <si>
    <t>2021\T_21_11_01\SG21.1063.DATA</t>
  </si>
  <si>
    <t>2021\T_21_11_01\SG21.1064.DATA</t>
  </si>
  <si>
    <t>2021\T_21_11_01\low std chk40.DATA</t>
  </si>
  <si>
    <t>2021\T_21_11_01\air std chk40.DATA</t>
  </si>
  <si>
    <t>2021\T_21_11_01\low1 std chk41.DATA</t>
  </si>
  <si>
    <t>2021\T_21_11_01\low1 std42.DATA</t>
  </si>
  <si>
    <t>2021\T_21_11_01\air42.DATA</t>
  </si>
  <si>
    <t>2021\T_21_11_01\SG21.1292.DATA</t>
  </si>
  <si>
    <t>2021\T_21_11_01\SG21.1291.DATA</t>
  </si>
  <si>
    <t>2021\T_21_11_01\SG21.1290.DATA</t>
  </si>
  <si>
    <t>2021\T_21_11_01\SG21.1159.DATA</t>
  </si>
  <si>
    <t>2021\T_21_11_01\SG21.1158.DATA</t>
  </si>
  <si>
    <t>2021\T_21_11_01\SG21.1157.DATA</t>
  </si>
  <si>
    <t>2021\T_21_11_01\SG21.1156.DATA</t>
  </si>
  <si>
    <t>2021\T_21_11_01\SG21.1155.DATA</t>
  </si>
  <si>
    <t>2021\T_21_11_01\SG21.1154.DATA</t>
  </si>
  <si>
    <t>2021\T_21_11_01\SG21.1153.DATA</t>
  </si>
  <si>
    <t>2021\T_21_11_01\LOW1 STD CHK9.DATA</t>
  </si>
  <si>
    <t>2021\T_21_11_01\AIR STD CHK9.DATA</t>
  </si>
  <si>
    <t>2021\T_21_11_01\SG21.1161.DATA</t>
  </si>
  <si>
    <t>2021\T_21_11_01\SG21.0105.DATA</t>
  </si>
  <si>
    <t>2021\T_21_11_01\SG21.0104.DATA</t>
  </si>
  <si>
    <t>2021\T_21_11_01\SG21.0103.DATA</t>
  </si>
  <si>
    <t>2021\T_21_11_01\SG21.0102.DATA</t>
  </si>
  <si>
    <t>2021\T_21_11_01\SG21.0101.DATA</t>
  </si>
  <si>
    <t>2021\T_21_11_01\SG21.0100.DATA</t>
  </si>
  <si>
    <t>2021\T_21_11_01\SG21.0099.DATA</t>
  </si>
  <si>
    <t>2021\T_21_11_01\SG21.0098.DATA</t>
  </si>
  <si>
    <t>2021\T_21_11_01\SG21.0097.DATA</t>
  </si>
  <si>
    <t>2021\T_21_11_01\LOW1 STD CHK.10.DATA</t>
  </si>
  <si>
    <t>2021\T_21_11_01\AIR STD CHK.10.DATA</t>
  </si>
  <si>
    <t>2021\T_21_11_01\SG21.0096.DATA</t>
  </si>
  <si>
    <t>2021\T_21_11_01\SG21.0095.DATA</t>
  </si>
  <si>
    <t>2021\T_21_11_01\SG21.0094.DATA</t>
  </si>
  <si>
    <t>2021\T_21_11_01\SG21.0093.DATA</t>
  </si>
  <si>
    <t>2021\T_21_11_01\SG21.0092.DATA</t>
  </si>
  <si>
    <t>2021\T_21_11_01\SG21.0091.DATA</t>
  </si>
  <si>
    <t>2021\T_21_11_01\SG21.0090.DATA</t>
  </si>
  <si>
    <t>2021\T_21_11_01\SG21.0089.DATA</t>
  </si>
  <si>
    <t>2021\T_21_11_01\SG21.0088.DATA</t>
  </si>
  <si>
    <t>2021\T_21_11_01\SG21.0087.DATA</t>
  </si>
  <si>
    <t>2021\T_21_11_01\LOW1 STD CHK.11.DATA</t>
  </si>
  <si>
    <t>2021\T_21_11_01\AIR STD CHK.11.DATA</t>
  </si>
  <si>
    <t>2021\T_21_11_01\SG21.0085.DATA</t>
  </si>
  <si>
    <t>2021\T_21_11_01\SG21.0084.DATA</t>
  </si>
  <si>
    <t>2021\T_21_11_01\SG21.0083.DATA</t>
  </si>
  <si>
    <t>2021\T_21_11_01\SG21.0082.DATA</t>
  </si>
  <si>
    <t>2021\T_21_11_01\SG21.0988.DATA</t>
  </si>
  <si>
    <t>2021\T_21_11_01\SG21.0987.DATA</t>
  </si>
  <si>
    <t>2021\T_21_11_01\SG21.0986.DATA</t>
  </si>
  <si>
    <t>2021\T_21_11_01\SG21.0985.DATA</t>
  </si>
  <si>
    <t>2021\T_21_11_01\SG21.0984.DATA</t>
  </si>
  <si>
    <t>2021\T_21_11_01\LOW1 STD CHK.12.DATA</t>
  </si>
  <si>
    <t>2021\T_21_11_01\AIR STD CHK.12.DATA</t>
  </si>
  <si>
    <t>2021\T_21_11_01\SG21.0983.DATA</t>
  </si>
  <si>
    <t>2021\T_21_11_01\SG21.0977.DATA</t>
  </si>
  <si>
    <t>2021\T_21_11_01\SG21.0899.DATA</t>
  </si>
  <si>
    <t>2021\T_21_11_01\SG21.0900.DATA</t>
  </si>
  <si>
    <t>2021\T_21_11_01\SG21.0901.DATA</t>
  </si>
  <si>
    <t>2021\T_21_11_01\SG21.0898.DATA</t>
  </si>
  <si>
    <t>2021\T_21_11_01\SG21.0897.DATA</t>
  </si>
  <si>
    <t>2021\T_21_11_01\SG21.0896.DATA</t>
  </si>
  <si>
    <t>2021\T_21_11_01\SG21.0895.DATA</t>
  </si>
  <si>
    <t>2021\T_21_11_01\SG21.0894.DATA</t>
  </si>
  <si>
    <t>2021\T_21_11_01\LOW1 STD CHK.13.DATA</t>
  </si>
  <si>
    <t>2021\T_21_11_01\AIR STD CHK.13.DATA</t>
  </si>
  <si>
    <t>2021\T_21_11_01\SG21.0893.DATA</t>
  </si>
  <si>
    <t>2021\T_21_11_01\SG21.0892.DATA</t>
  </si>
  <si>
    <t>2021\T_21_11_01\SG21.1054.DATA</t>
  </si>
  <si>
    <t>2021\T_21_11_01\SG21.1053.DATA</t>
  </si>
  <si>
    <t>2021\T_21_11_01\SG21.1052.DATA</t>
  </si>
  <si>
    <t>2021\T_21_11_01\SG21.1051.DATA</t>
  </si>
  <si>
    <t>2021\T_21_11_01\SG21.1050.DATA</t>
  </si>
  <si>
    <t>2021\T_21_11_01\SG21.1048.DATA</t>
  </si>
  <si>
    <t>2021\T_21_11_01\SG21.1047.DATA</t>
  </si>
  <si>
    <t>2021\T_21_11_01\SG21.1046.DATA</t>
  </si>
  <si>
    <t>2021\T_21_11_01\LOW1 STD CHK.14.DATA</t>
  </si>
  <si>
    <t>2021\T_21_11_01\AIR STD CHK.14.DATA</t>
  </si>
  <si>
    <t>2021\T_21_11_01\SG21.1045.DATA</t>
  </si>
  <si>
    <t>2021\T_21_11_01\SG21.1035.DATA</t>
  </si>
  <si>
    <t>2021\T_21_11_01\SG21.1034.DATA</t>
  </si>
  <si>
    <t>2021\T_21_11_01\SG21.1033.DATA</t>
  </si>
  <si>
    <t>2021\T_21_11_01\SG21.1032.DATA</t>
  </si>
  <si>
    <t>2021\T_21_11_01\SG21.1031.DATA</t>
  </si>
  <si>
    <t>2021\T_21_11_01\SG21.1030.DATA</t>
  </si>
  <si>
    <t>2021\T_21_11_01\SG21.1029.DATA</t>
  </si>
  <si>
    <t>2021\T_21_11_01\SG21.1028.DATA</t>
  </si>
  <si>
    <t>2021\T_21_11_01\SG21.1027.DATA</t>
  </si>
  <si>
    <t>2021\T_21_11_01\LOW1 STD CHK.15.DATA</t>
  </si>
  <si>
    <t>2021\T_21_11_01\AIR STD CHK.15.DATA</t>
  </si>
  <si>
    <t>2021\T_21_11_01\SG21.1306.DATA</t>
  </si>
  <si>
    <t>2021\T_21_11_01\SG21.1305.DATA</t>
  </si>
  <si>
    <t>2021\T_21_11_01\SG21.1304.DATA</t>
  </si>
  <si>
    <t>2021\T_21_11_01\SG21.1303.DATA</t>
  </si>
  <si>
    <t>2021\T_21_11_01\SG21.1302.DATA</t>
  </si>
  <si>
    <t>2021\T_21_11_01\SG21.1301.DATA</t>
  </si>
  <si>
    <t>2021\T_21_11_01\SG21.1300.DATA</t>
  </si>
  <si>
    <t>2021\T_21_11_01\SG21.1299.DATA</t>
  </si>
  <si>
    <t>2021\T_21_11_01\SG21.1298.DATA</t>
  </si>
  <si>
    <t>2021\T_21_11_01\SG21.1297.DATA</t>
  </si>
  <si>
    <t>2021\T_21_11_01\LOW1 STD CHK.16.DATA</t>
  </si>
  <si>
    <t>2021\T_21_11_01\low1 std chk43.DATA</t>
  </si>
  <si>
    <t>2021\T_21_11_01\air std chk43.DATA</t>
  </si>
  <si>
    <t>T_21_11_01_FID_TCD_ECD_STD_UNK</t>
  </si>
  <si>
    <t>CH4.flag</t>
  </si>
  <si>
    <t>CO2.flag</t>
  </si>
  <si>
    <t>N2O.flag</t>
  </si>
  <si>
    <t>O2.flag</t>
  </si>
  <si>
    <t>Ar.flag</t>
  </si>
  <si>
    <t>N2.flag</t>
  </si>
  <si>
    <t>SG21.1097</t>
  </si>
  <si>
    <t>SG21.1092</t>
  </si>
  <si>
    <t>SG21.1091</t>
  </si>
  <si>
    <t>SG21.1117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</si>
</sst>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6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3" fontId="0" fillId="0" borderId="0" xfId="0" applyNumberFormat="1" applyFill="1"/>
    <xf numFmtId="0" fontId="0" fillId="0" borderId="0" xfId="0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 applyFill="1"/>
    <xf numFmtId="2" fontId="0" fillId="0" borderId="5" xfId="0" applyNumberFormat="1" applyBorder="1"/>
    <xf numFmtId="0" fontId="0" fillId="0" borderId="12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0" fontId="0" fillId="0" borderId="13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6" fontId="2" fillId="0" borderId="0" xfId="7" applyNumberFormat="1"/>
    <xf numFmtId="166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6" fontId="2" fillId="0" borderId="0" xfId="0" applyNumberFormat="1" applyFont="1" applyBorder="1"/>
    <xf numFmtId="2" fontId="0" fillId="0" borderId="0" xfId="0" applyNumberFormat="1" applyFill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0" fillId="0" borderId="0" xfId="0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3" fontId="5" fillId="0" borderId="10" xfId="0" applyNumberFormat="1" applyFont="1" applyFill="1" applyBorder="1" applyAlignment="1"/>
    <xf numFmtId="3" fontId="5" fillId="0" borderId="11" xfId="0" applyNumberFormat="1" applyFont="1" applyFill="1" applyBorder="1" applyAlignment="1"/>
    <xf numFmtId="164" fontId="5" fillId="0" borderId="0" xfId="0" applyNumberFormat="1" applyFont="1" applyBorder="1"/>
    <xf numFmtId="164" fontId="5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164" fontId="5" fillId="0" borderId="5" xfId="0" applyNumberFormat="1" applyFont="1" applyBorder="1"/>
    <xf numFmtId="0" fontId="0" fillId="0" borderId="0" xfId="0"/>
    <xf numFmtId="166" fontId="6" fillId="0" borderId="0" xfId="0" applyNumberFormat="1" applyFont="1" applyFill="1"/>
    <xf numFmtId="166" fontId="7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3" fontId="0" fillId="0" borderId="0" xfId="0" applyNumberFormat="1" applyFill="1" applyBorder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10558.4</c:v>
                </c:pt>
                <c:pt idx="1">
                  <c:v>7433.3</c:v>
                </c:pt>
                <c:pt idx="2">
                  <c:v>5133</c:v>
                </c:pt>
                <c:pt idx="3">
                  <c:v>2754.1</c:v>
                </c:pt>
                <c:pt idx="4">
                  <c:v>581.70000000000005</c:v>
                </c:pt>
                <c:pt idx="5">
                  <c:v>309.10000000000002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0432"/>
        <c:axId val="37627392"/>
      </c:scatterChart>
      <c:valAx>
        <c:axId val="3757043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627392"/>
        <c:crosses val="autoZero"/>
        <c:crossBetween val="midCat"/>
      </c:valAx>
      <c:valAx>
        <c:axId val="376273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75704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7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4"/>
          <c:y val="0.23225873939670591"/>
          <c:w val="0.73905143613659119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3792"/>
        <c:axId val="64967040"/>
      </c:scatterChart>
      <c:valAx>
        <c:axId val="648337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967040"/>
        <c:crosses val="autoZero"/>
        <c:crossBetween val="midCat"/>
      </c:valAx>
      <c:valAx>
        <c:axId val="64967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8337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37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9130803.1999999993</c:v>
                </c:pt>
                <c:pt idx="1">
                  <c:v>6827178</c:v>
                </c:pt>
                <c:pt idx="2">
                  <c:v>4551781.9000000004</c:v>
                </c:pt>
                <c:pt idx="3">
                  <c:v>2270846.1</c:v>
                </c:pt>
                <c:pt idx="4">
                  <c:v>430801.8</c:v>
                </c:pt>
                <c:pt idx="5">
                  <c:v>223644.5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8160"/>
        <c:axId val="38189696"/>
      </c:scatterChart>
      <c:valAx>
        <c:axId val="381881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189696"/>
        <c:crosses val="autoZero"/>
        <c:crossBetween val="midCat"/>
      </c:valAx>
      <c:valAx>
        <c:axId val="38189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81881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8576"/>
        <c:axId val="39854464"/>
      </c:scatterChart>
      <c:valAx>
        <c:axId val="398485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54464"/>
        <c:crosses val="autoZero"/>
        <c:crossBetween val="midCat"/>
      </c:valAx>
      <c:valAx>
        <c:axId val="398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85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1079889.8</c:v>
                </c:pt>
                <c:pt idx="1">
                  <c:v>741930.8</c:v>
                </c:pt>
                <c:pt idx="2">
                  <c:v>493515.8</c:v>
                </c:pt>
                <c:pt idx="3">
                  <c:v>250191.9</c:v>
                </c:pt>
                <c:pt idx="4">
                  <c:v>47055.4</c:v>
                </c:pt>
                <c:pt idx="5">
                  <c:v>24033.9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6096"/>
        <c:axId val="39877632"/>
      </c:scatterChart>
      <c:valAx>
        <c:axId val="398760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77632"/>
        <c:crosses val="autoZero"/>
        <c:crossBetween val="midCat"/>
      </c:valAx>
      <c:valAx>
        <c:axId val="39877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8760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9920"/>
        <c:axId val="39899904"/>
      </c:scatterChart>
      <c:valAx>
        <c:axId val="398899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99904"/>
        <c:crosses val="autoZero"/>
        <c:crossBetween val="midCat"/>
      </c:valAx>
      <c:valAx>
        <c:axId val="398999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98899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7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aulieu, Jake" id="{D5345FBB-6878-4B21-AE79-5DADC6968430}" userId="S::Beaulieu.Jake@epa.gov::f0420c56-494d-43d8-8142-91ff9a3846e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7" dT="2024-02-29T14:32:09.00" personId="{D5345FBB-6878-4B21-AE79-5DADC6968430}" id="{AC26CDFF-619F-4953-A5EF-21014FFA2595}">
    <text>Omitted leading 0 per Kit Daniels inspection</text>
  </threadedComment>
  <threadedComment ref="C68" dT="2024-02-29T14:32:09.00" personId="{D5345FBB-6878-4B21-AE79-5DADC6968430}" id="{C0051E5D-8F56-4E5F-BC53-C1590F562946}">
    <text>Omitted leading 0 per Kit Daniels inspection</text>
  </threadedComment>
  <threadedComment ref="C69" dT="2024-02-29T14:32:09.00" personId="{D5345FBB-6878-4B21-AE79-5DADC6968430}" id="{6A8FF354-5FEF-4395-A42B-9D0D7808C923}">
    <text>Omitted leading 0 per Kit Daniels inspection</text>
  </threadedComment>
  <threadedComment ref="C70" dT="2024-02-29T14:32:09.00" personId="{D5345FBB-6878-4B21-AE79-5DADC6968430}" id="{758AEA40-D51E-4454-B88D-65ECA8489173}">
    <text>Omitted leading 0 per Kit Daniels inspection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6"/>
  <sheetViews>
    <sheetView tabSelected="1" topLeftCell="A54" zoomScale="90" zoomScaleNormal="90" workbookViewId="0">
      <selection activeCell="C85" sqref="C85"/>
    </sheetView>
  </sheetViews>
  <sheetFormatPr defaultRowHeight="12.75" x14ac:dyDescent="0.2"/>
  <cols>
    <col min="1" max="1" width="23.140625" style="1" customWidth="1"/>
    <col min="2" max="2" width="20.42578125" style="1" customWidth="1"/>
    <col min="3" max="3" width="37.8554687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11.7109375" customWidth="1"/>
    <col min="12" max="12" width="11.5703125" customWidth="1"/>
    <col min="13" max="13" width="12.140625" customWidth="1"/>
    <col min="14" max="14" width="10.85546875" customWidth="1"/>
    <col min="15" max="15" width="10.5703125" style="72" customWidth="1"/>
    <col min="18" max="18" width="11.5703125" customWidth="1"/>
    <col min="19" max="19" width="11.85546875" customWidth="1"/>
    <col min="23" max="23" width="9.140625" style="97"/>
  </cols>
  <sheetData>
    <row r="1" spans="1:10" x14ac:dyDescent="0.2">
      <c r="A1" s="107" t="s">
        <v>237</v>
      </c>
      <c r="B1" s="108"/>
      <c r="C1" s="108"/>
      <c r="D1" s="108"/>
      <c r="E1" s="108"/>
      <c r="F1" s="108"/>
      <c r="G1" s="108"/>
      <c r="H1" s="98" t="s">
        <v>70</v>
      </c>
      <c r="I1" s="99">
        <v>44510</v>
      </c>
      <c r="J1" s="96"/>
    </row>
    <row r="3" spans="1:10" x14ac:dyDescent="0.2">
      <c r="A3"/>
      <c r="B3"/>
      <c r="C3"/>
    </row>
    <row r="4" spans="1:10" x14ac:dyDescent="0.2">
      <c r="A4"/>
      <c r="B4"/>
      <c r="C4"/>
    </row>
    <row r="5" spans="1:10" x14ac:dyDescent="0.2">
      <c r="A5"/>
      <c r="B5"/>
      <c r="C5"/>
      <c r="G5"/>
    </row>
    <row r="6" spans="1:10" x14ac:dyDescent="0.2">
      <c r="A6"/>
      <c r="B6"/>
      <c r="C6"/>
      <c r="F6"/>
      <c r="G6"/>
      <c r="I6" s="2"/>
    </row>
    <row r="7" spans="1:10" x14ac:dyDescent="0.2">
      <c r="A7"/>
      <c r="B7"/>
      <c r="C7"/>
      <c r="F7"/>
      <c r="G7"/>
      <c r="H7" s="2"/>
      <c r="I7" s="2"/>
    </row>
    <row r="8" spans="1:10" x14ac:dyDescent="0.2">
      <c r="A8"/>
      <c r="B8"/>
      <c r="C8"/>
      <c r="F8"/>
      <c r="G8"/>
      <c r="H8" s="2"/>
    </row>
    <row r="9" spans="1:10" x14ac:dyDescent="0.2">
      <c r="A9"/>
      <c r="B9"/>
      <c r="C9"/>
      <c r="F9"/>
      <c r="G9"/>
      <c r="H9" s="2"/>
    </row>
    <row r="10" spans="1:10" x14ac:dyDescent="0.2">
      <c r="A10"/>
      <c r="B10"/>
      <c r="C10"/>
      <c r="F10"/>
      <c r="G10"/>
      <c r="H10" s="2"/>
    </row>
    <row r="11" spans="1:10" x14ac:dyDescent="0.2">
      <c r="A11"/>
      <c r="B11"/>
      <c r="C11"/>
      <c r="F11"/>
      <c r="G11"/>
      <c r="H11" s="2"/>
    </row>
    <row r="12" spans="1:10" x14ac:dyDescent="0.2">
      <c r="A12"/>
      <c r="B12"/>
      <c r="C12"/>
      <c r="F12"/>
      <c r="G12"/>
      <c r="H12" s="2"/>
    </row>
    <row r="13" spans="1:10" x14ac:dyDescent="0.2">
      <c r="A13"/>
      <c r="B13"/>
      <c r="C13"/>
      <c r="F13"/>
      <c r="G13"/>
      <c r="H13" s="2"/>
    </row>
    <row r="14" spans="1:10" x14ac:dyDescent="0.2">
      <c r="A14"/>
      <c r="B14"/>
      <c r="C14"/>
      <c r="F14"/>
      <c r="G14"/>
      <c r="H14" s="2"/>
    </row>
    <row r="15" spans="1:10" x14ac:dyDescent="0.2">
      <c r="A15"/>
      <c r="B15"/>
      <c r="C15"/>
      <c r="F15"/>
      <c r="G15"/>
      <c r="H15" s="2"/>
    </row>
    <row r="16" spans="1:10" x14ac:dyDescent="0.2">
      <c r="A16"/>
      <c r="B16"/>
      <c r="C16"/>
      <c r="F16"/>
      <c r="G16"/>
      <c r="H16" s="2"/>
    </row>
    <row r="17" spans="1:28" x14ac:dyDescent="0.2">
      <c r="A17"/>
      <c r="B17"/>
      <c r="C17"/>
      <c r="F17"/>
      <c r="G17"/>
      <c r="H17" s="2"/>
    </row>
    <row r="18" spans="1:28" x14ac:dyDescent="0.2">
      <c r="A18"/>
      <c r="B18"/>
      <c r="C18"/>
      <c r="F18"/>
      <c r="G18"/>
      <c r="H18" s="2"/>
    </row>
    <row r="19" spans="1:28" x14ac:dyDescent="0.2">
      <c r="A19"/>
      <c r="B19"/>
      <c r="C19"/>
      <c r="F19"/>
      <c r="G19"/>
      <c r="H19" s="2"/>
    </row>
    <row r="20" spans="1:28" x14ac:dyDescent="0.2">
      <c r="A20"/>
      <c r="B20"/>
      <c r="C20"/>
      <c r="F20"/>
      <c r="G20"/>
      <c r="H20" s="2"/>
    </row>
    <row r="21" spans="1:28" x14ac:dyDescent="0.2">
      <c r="A21"/>
      <c r="B21"/>
      <c r="C21"/>
      <c r="F21"/>
      <c r="G21"/>
      <c r="H21" s="2"/>
    </row>
    <row r="22" spans="1:28" x14ac:dyDescent="0.2">
      <c r="A22"/>
      <c r="B22"/>
      <c r="C22"/>
      <c r="F22"/>
      <c r="G22"/>
      <c r="H22" s="2"/>
      <c r="U22" s="5"/>
      <c r="V22" s="5"/>
    </row>
    <row r="23" spans="1:28" x14ac:dyDescent="0.2">
      <c r="A23"/>
      <c r="R23" s="14"/>
      <c r="S23" s="5"/>
      <c r="T23" s="27"/>
    </row>
    <row r="24" spans="1:28" s="45" customFormat="1" x14ac:dyDescent="0.2">
      <c r="B24" s="30" t="s">
        <v>4</v>
      </c>
      <c r="C24" s="49"/>
      <c r="D24" s="49"/>
      <c r="E24" s="49"/>
      <c r="F24" s="25" t="s">
        <v>2</v>
      </c>
      <c r="G24" s="26"/>
      <c r="H24" s="26"/>
      <c r="I24" s="26"/>
      <c r="J24" s="30" t="s">
        <v>46</v>
      </c>
      <c r="K24" s="49"/>
      <c r="L24" s="49" t="s">
        <v>47</v>
      </c>
      <c r="M24" s="49"/>
      <c r="N24" s="25" t="s">
        <v>57</v>
      </c>
      <c r="O24" s="26"/>
      <c r="P24" s="49" t="s">
        <v>58</v>
      </c>
      <c r="Q24" s="49"/>
      <c r="R24" s="67" t="s">
        <v>30</v>
      </c>
      <c r="S24" s="68"/>
      <c r="W24" s="97"/>
    </row>
    <row r="25" spans="1:28" s="45" customFormat="1" x14ac:dyDescent="0.2">
      <c r="B25" s="7" t="s">
        <v>44</v>
      </c>
      <c r="C25" s="4" t="s">
        <v>5</v>
      </c>
      <c r="D25" s="4" t="s">
        <v>45</v>
      </c>
      <c r="E25" s="20" t="s">
        <v>5</v>
      </c>
      <c r="F25" s="7" t="s">
        <v>44</v>
      </c>
      <c r="G25" s="4" t="s">
        <v>5</v>
      </c>
      <c r="H25" s="4" t="s">
        <v>45</v>
      </c>
      <c r="I25" s="20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9"/>
      <c r="W25" s="97"/>
    </row>
    <row r="26" spans="1:28" s="45" customFormat="1" x14ac:dyDescent="0.2">
      <c r="B26" s="3">
        <v>22500</v>
      </c>
      <c r="C26" s="88">
        <f>RSQ(B36:B42,B26:B32)</f>
        <v>0.99977503185809546</v>
      </c>
      <c r="D26" s="46">
        <v>900000</v>
      </c>
      <c r="E26" s="89">
        <f>RSQ(B43:B48,D26:D31)</f>
        <v>0.99999352693005616</v>
      </c>
      <c r="F26" s="52">
        <v>2500</v>
      </c>
      <c r="G26" s="88">
        <f>RSQ(C36:C42,F26:F32)</f>
        <v>0.99042079440785447</v>
      </c>
      <c r="H26" s="46">
        <v>100000</v>
      </c>
      <c r="I26" s="88">
        <f>RSQ(C43:C48,H26:H31)</f>
        <v>0.99612579022343428</v>
      </c>
      <c r="J26" s="80">
        <v>0.997</v>
      </c>
      <c r="K26" s="88">
        <f>RSQ(J26:J32,D36:D42)</f>
        <v>0.99428263721567867</v>
      </c>
      <c r="L26" s="56">
        <v>28</v>
      </c>
      <c r="M26" s="91">
        <f>RSQ(L26:L31,D43:D48)</f>
        <v>0.99779198848325301</v>
      </c>
      <c r="N26" s="3">
        <v>20.95</v>
      </c>
      <c r="O26" s="5"/>
      <c r="P26" s="3">
        <v>0.93</v>
      </c>
      <c r="Q26" s="5"/>
      <c r="R26" s="3">
        <v>78.084000000000003</v>
      </c>
      <c r="S26" s="69"/>
      <c r="W26" s="97"/>
    </row>
    <row r="27" spans="1:28" s="45" customFormat="1" x14ac:dyDescent="0.2">
      <c r="B27" s="3">
        <v>16875</v>
      </c>
      <c r="C27" s="4" t="s">
        <v>6</v>
      </c>
      <c r="D27" s="46">
        <v>675000</v>
      </c>
      <c r="E27" s="20" t="s">
        <v>6</v>
      </c>
      <c r="F27" s="52">
        <v>1875</v>
      </c>
      <c r="G27" s="4" t="s">
        <v>6</v>
      </c>
      <c r="H27" s="51">
        <v>75000</v>
      </c>
      <c r="I27" s="4" t="s">
        <v>6</v>
      </c>
      <c r="J27" s="80">
        <v>0.74775000000000003</v>
      </c>
      <c r="K27" s="4" t="s">
        <v>6</v>
      </c>
      <c r="L27" s="75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  <c r="W27" s="97"/>
    </row>
    <row r="28" spans="1:28" x14ac:dyDescent="0.2">
      <c r="A28"/>
      <c r="B28" s="3">
        <v>11250</v>
      </c>
      <c r="C28" s="9">
        <f>SLOPE(B26:B32,B36:B42)</f>
        <v>9.6564926583949245E-2</v>
      </c>
      <c r="D28" s="46">
        <v>450000</v>
      </c>
      <c r="E28" s="50">
        <f>SLOPE(D26:D31,B43:B48)</f>
        <v>9.8482056108763344E-2</v>
      </c>
      <c r="F28" s="52">
        <v>1250</v>
      </c>
      <c r="G28" s="9">
        <f>SLOPE(F26:F32,C36:C42)</f>
        <v>0.1093327850842504</v>
      </c>
      <c r="H28" s="46">
        <v>50000</v>
      </c>
      <c r="I28" s="9">
        <f>SLOPE(H26:H31,C43:C48)</f>
        <v>9.4244773932252834E-2</v>
      </c>
      <c r="J28" s="80">
        <v>0.4985</v>
      </c>
      <c r="K28" s="9">
        <f>SLOPE(J26:J32,D36:D42)</f>
        <v>2.602446197606946E-3</v>
      </c>
      <c r="L28" s="56">
        <v>14</v>
      </c>
      <c r="M28" s="10">
        <f>SLOPE(L26:L31,D43:D48)</f>
        <v>2.7211667783193037E-3</v>
      </c>
      <c r="N28" s="3">
        <v>20.95</v>
      </c>
      <c r="O28" s="10">
        <f>SLOPE(N26:N31,E49:E54)</f>
        <v>1.346209232511305E-4</v>
      </c>
      <c r="P28" s="3">
        <v>0.93</v>
      </c>
      <c r="Q28" s="10">
        <f>SLOPE(P26:P31,F49:F54)</f>
        <v>1.2875800860129503E-4</v>
      </c>
      <c r="R28" s="3">
        <v>78.084000000000003</v>
      </c>
      <c r="S28" s="10">
        <f>SLOPE(R26:R31,G49:G54)</f>
        <v>7.4476662367451885E-5</v>
      </c>
    </row>
    <row r="29" spans="1:28" x14ac:dyDescent="0.2">
      <c r="B29" s="3">
        <v>5625</v>
      </c>
      <c r="C29" s="4" t="s">
        <v>7</v>
      </c>
      <c r="D29" s="46">
        <v>225000</v>
      </c>
      <c r="E29" s="20" t="s">
        <v>7</v>
      </c>
      <c r="F29" s="52">
        <v>625</v>
      </c>
      <c r="G29" s="4" t="s">
        <v>7</v>
      </c>
      <c r="H29" s="51">
        <v>25000</v>
      </c>
      <c r="I29" s="4" t="s">
        <v>7</v>
      </c>
      <c r="J29" s="80">
        <v>0.24925</v>
      </c>
      <c r="K29" s="4" t="s">
        <v>7</v>
      </c>
      <c r="L29" s="75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">
      <c r="B30" s="3">
        <v>1125</v>
      </c>
      <c r="C30" s="27">
        <f>INTERCEPT(B26:B32,B36:B42)</f>
        <v>98.645124567022322</v>
      </c>
      <c r="D30" s="46">
        <v>45000</v>
      </c>
      <c r="E30" s="59">
        <f>INTERCEPT(D26:D31,B43:B48)</f>
        <v>1594.5915561694419</v>
      </c>
      <c r="F30" s="52">
        <v>125</v>
      </c>
      <c r="G30" s="27">
        <f>INTERCEPT(F26:F32,C36:C42)</f>
        <v>22.917686533833717</v>
      </c>
      <c r="H30" s="46">
        <v>5000</v>
      </c>
      <c r="I30" s="59">
        <f>INTERCEPT(H26:H31,C43:C48)</f>
        <v>1502.0950570334971</v>
      </c>
      <c r="J30" s="80">
        <v>4.9850000000000005E-2</v>
      </c>
      <c r="K30" s="27">
        <f>INTERCEPT(J26:J32,D36:D42)</f>
        <v>-3.7918247043279285E-3</v>
      </c>
      <c r="L30" s="27">
        <v>1.4000000000000001</v>
      </c>
      <c r="M30" s="59">
        <f>INTERCEPT(L26:L31,D43:D48)</f>
        <v>-0.12409103148273637</v>
      </c>
      <c r="N30" s="3">
        <v>0</v>
      </c>
      <c r="O30" s="59">
        <f>INTERCEPT(N26:N31,E49:E54)</f>
        <v>-0.21052007728410693</v>
      </c>
      <c r="P30" s="3">
        <v>0</v>
      </c>
      <c r="Q30" s="59">
        <f>INTERCEPT(P26:P31,F49:F54)</f>
        <v>-6.5856393662279189E-2</v>
      </c>
      <c r="R30" s="3">
        <v>0</v>
      </c>
      <c r="S30" s="59">
        <f>INTERCEPT(R26:R31,G49:G54)</f>
        <v>-1.0334423455837793E-2</v>
      </c>
    </row>
    <row r="31" spans="1:28" s="55" customFormat="1" x14ac:dyDescent="0.2">
      <c r="A31" s="22"/>
      <c r="B31" s="3">
        <v>562.5</v>
      </c>
      <c r="C31" s="27"/>
      <c r="D31" s="46">
        <v>22500</v>
      </c>
      <c r="E31" s="59"/>
      <c r="F31" s="46">
        <v>62.5</v>
      </c>
      <c r="G31" s="27"/>
      <c r="H31" s="46">
        <v>2500</v>
      </c>
      <c r="I31" s="59"/>
      <c r="J31" s="8">
        <v>2.4925000000000003E-2</v>
      </c>
      <c r="K31" s="27"/>
      <c r="L31" s="27">
        <v>0.70000000000000007</v>
      </c>
      <c r="M31" s="59"/>
      <c r="N31" s="46">
        <v>0</v>
      </c>
      <c r="O31" s="63"/>
      <c r="P31" s="46">
        <v>0</v>
      </c>
      <c r="Q31" s="63"/>
      <c r="R31" s="46">
        <v>0</v>
      </c>
      <c r="S31" s="59"/>
      <c r="T31" s="46"/>
      <c r="U31" s="27"/>
      <c r="V31"/>
      <c r="W31" s="97"/>
      <c r="X31"/>
      <c r="Y31"/>
      <c r="Z31"/>
      <c r="AA31"/>
      <c r="AB31"/>
    </row>
    <row r="32" spans="1:28" s="55" customFormat="1" x14ac:dyDescent="0.2">
      <c r="A32" s="22"/>
      <c r="B32" s="11">
        <v>112.5</v>
      </c>
      <c r="C32" s="12"/>
      <c r="D32" s="57"/>
      <c r="E32" s="13"/>
      <c r="F32" s="47">
        <v>12.5</v>
      </c>
      <c r="G32" s="12"/>
      <c r="H32" s="47"/>
      <c r="I32" s="13"/>
      <c r="J32" s="81">
        <v>4.9849999999999998E-3</v>
      </c>
      <c r="K32" s="12"/>
      <c r="L32" s="47"/>
      <c r="M32" s="13"/>
      <c r="N32" s="47"/>
      <c r="O32" s="78"/>
      <c r="P32" s="12"/>
      <c r="Q32" s="13"/>
      <c r="R32" s="47"/>
      <c r="S32" s="13"/>
      <c r="T32" s="46"/>
      <c r="U32" s="27"/>
      <c r="V32"/>
      <c r="W32" s="97"/>
      <c r="X32"/>
      <c r="Y32"/>
      <c r="Z32"/>
      <c r="AA32"/>
      <c r="AB32"/>
    </row>
    <row r="33" spans="1:27" s="55" customFormat="1" x14ac:dyDescent="0.2">
      <c r="A33" s="22"/>
      <c r="B33" s="5"/>
      <c r="C33" s="27"/>
      <c r="D33" s="56"/>
      <c r="E33" s="27"/>
      <c r="F33" s="46"/>
      <c r="G33" s="27"/>
      <c r="H33" s="46"/>
      <c r="I33" s="27"/>
      <c r="J33" s="46"/>
      <c r="K33" s="27"/>
      <c r="L33" s="46"/>
      <c r="M33" s="27"/>
      <c r="N33" s="46"/>
      <c r="O33" s="46"/>
      <c r="P33" s="27"/>
      <c r="Q33" s="46"/>
      <c r="R33" s="27"/>
      <c r="S33" s="46"/>
      <c r="T33" s="27"/>
      <c r="U33"/>
      <c r="V33"/>
      <c r="W33" s="97"/>
      <c r="X33"/>
      <c r="Y33"/>
      <c r="Z33"/>
      <c r="AA33"/>
    </row>
    <row r="34" spans="1:27" x14ac:dyDescent="0.2">
      <c r="B34" s="109" t="s">
        <v>27</v>
      </c>
      <c r="C34" s="110"/>
      <c r="D34" s="60" t="s">
        <v>26</v>
      </c>
      <c r="E34" s="105" t="s">
        <v>25</v>
      </c>
      <c r="F34" s="106"/>
      <c r="G34" s="106"/>
    </row>
    <row r="35" spans="1:27" x14ac:dyDescent="0.2">
      <c r="A35"/>
      <c r="B35" s="61" t="s">
        <v>48</v>
      </c>
      <c r="C35" s="79" t="s">
        <v>49</v>
      </c>
      <c r="D35" s="62" t="s">
        <v>50</v>
      </c>
      <c r="E35" s="22" t="s">
        <v>51</v>
      </c>
      <c r="F35" s="22" t="s">
        <v>52</v>
      </c>
      <c r="G35" s="22" t="s">
        <v>53</v>
      </c>
      <c r="H35" s="1"/>
      <c r="L35" s="22" t="s">
        <v>62</v>
      </c>
      <c r="N35" s="22" t="s">
        <v>0</v>
      </c>
      <c r="O35" s="22" t="s">
        <v>63</v>
      </c>
      <c r="Q35" s="84" t="s">
        <v>64</v>
      </c>
      <c r="R35" s="84" t="s">
        <v>65</v>
      </c>
      <c r="S35" s="84" t="s">
        <v>66</v>
      </c>
    </row>
    <row r="36" spans="1:27" x14ac:dyDescent="0.2">
      <c r="A36" s="18" t="s">
        <v>37</v>
      </c>
      <c r="B36" s="83">
        <v>233281.8</v>
      </c>
      <c r="C36" s="83">
        <v>23763.3</v>
      </c>
      <c r="D36" s="83">
        <v>396.7</v>
      </c>
      <c r="E36" s="65"/>
      <c r="F36" s="65"/>
      <c r="G36" s="53"/>
      <c r="H36" s="2"/>
      <c r="L36" s="83">
        <v>396.7</v>
      </c>
      <c r="N36" s="83">
        <v>23763.3</v>
      </c>
      <c r="O36" s="83">
        <v>233281.8</v>
      </c>
      <c r="Q36" s="83">
        <v>292.3</v>
      </c>
      <c r="R36" s="83">
        <v>1986.3</v>
      </c>
      <c r="S36" s="83">
        <v>156.4</v>
      </c>
    </row>
    <row r="37" spans="1:27" x14ac:dyDescent="0.2">
      <c r="A37" s="18" t="s">
        <v>38</v>
      </c>
      <c r="C37" s="83">
        <v>15127.8</v>
      </c>
      <c r="D37" s="83">
        <v>264.7</v>
      </c>
      <c r="E37" s="65"/>
      <c r="F37" s="65"/>
      <c r="G37" s="53"/>
      <c r="H37" s="2"/>
      <c r="I37" s="83">
        <v>141666.9</v>
      </c>
      <c r="L37" s="83">
        <v>264.7</v>
      </c>
      <c r="N37" s="83">
        <v>15127.8</v>
      </c>
      <c r="O37" s="90">
        <v>141666.9</v>
      </c>
      <c r="Q37" s="83">
        <v>351</v>
      </c>
      <c r="R37" s="83">
        <v>1044.0999999999999</v>
      </c>
      <c r="S37" s="83">
        <v>140.69999999999999</v>
      </c>
    </row>
    <row r="38" spans="1:27" x14ac:dyDescent="0.2">
      <c r="A38" s="18" t="s">
        <v>39</v>
      </c>
      <c r="B38" s="83">
        <v>113023.6</v>
      </c>
      <c r="C38" s="83">
        <v>11268.6</v>
      </c>
      <c r="D38" s="83">
        <v>198.7</v>
      </c>
      <c r="E38" s="65"/>
      <c r="F38" s="65"/>
      <c r="G38" s="53"/>
      <c r="H38" s="2"/>
      <c r="L38" s="83">
        <v>198.7</v>
      </c>
      <c r="N38" s="83">
        <v>11268.6</v>
      </c>
      <c r="O38" s="83">
        <v>113023.6</v>
      </c>
      <c r="Q38" s="83">
        <v>494.7</v>
      </c>
      <c r="R38" s="83">
        <v>2324.4</v>
      </c>
      <c r="S38" s="83">
        <v>167.2</v>
      </c>
    </row>
    <row r="39" spans="1:27" x14ac:dyDescent="0.2">
      <c r="A39" s="18" t="s">
        <v>40</v>
      </c>
      <c r="B39" s="83">
        <v>56660.5</v>
      </c>
      <c r="C39" s="83">
        <v>5558.2</v>
      </c>
      <c r="D39" s="83">
        <v>101.1</v>
      </c>
      <c r="E39" s="65"/>
      <c r="F39" s="65"/>
      <c r="G39" s="53"/>
      <c r="H39" s="2"/>
      <c r="I39" s="29"/>
      <c r="L39" s="83">
        <v>101.1</v>
      </c>
      <c r="N39" s="83">
        <v>5558.2</v>
      </c>
      <c r="O39" s="83">
        <v>56660.5</v>
      </c>
      <c r="Q39" s="83">
        <v>500.8</v>
      </c>
      <c r="R39" s="83">
        <v>1523.4</v>
      </c>
      <c r="S39" s="83">
        <v>158.9</v>
      </c>
    </row>
    <row r="40" spans="1:27" x14ac:dyDescent="0.2">
      <c r="A40" s="18" t="s">
        <v>41</v>
      </c>
      <c r="B40" s="83">
        <v>10878.1</v>
      </c>
      <c r="C40" s="83">
        <v>1076.7</v>
      </c>
      <c r="D40" s="83">
        <v>22.1</v>
      </c>
      <c r="E40" s="65"/>
      <c r="F40" s="65"/>
      <c r="G40" s="53"/>
      <c r="H40" s="2"/>
      <c r="I40" s="29"/>
      <c r="L40" s="83">
        <v>22.1</v>
      </c>
      <c r="N40" s="83">
        <v>1076.7</v>
      </c>
      <c r="O40" s="83">
        <v>10878.1</v>
      </c>
      <c r="Q40" s="83">
        <v>164.3</v>
      </c>
      <c r="R40" s="83">
        <v>1452.2</v>
      </c>
      <c r="S40" s="83">
        <v>147.69999999999999</v>
      </c>
    </row>
    <row r="41" spans="1:27" x14ac:dyDescent="0.2">
      <c r="A41" s="18" t="s">
        <v>42</v>
      </c>
      <c r="B41" s="83">
        <v>5382.1</v>
      </c>
      <c r="C41" s="83">
        <v>565.9</v>
      </c>
      <c r="D41" s="83">
        <v>10.9</v>
      </c>
      <c r="E41" s="65"/>
      <c r="F41" s="53"/>
      <c r="G41" s="77"/>
      <c r="H41" s="2"/>
      <c r="I41" s="29"/>
      <c r="L41" s="83">
        <v>10.9</v>
      </c>
      <c r="N41" s="83">
        <v>565.9</v>
      </c>
      <c r="O41" s="83">
        <v>5382.1</v>
      </c>
      <c r="Q41" s="83">
        <v>465.1</v>
      </c>
      <c r="R41" s="83">
        <v>1459.3</v>
      </c>
      <c r="S41" s="83">
        <v>160.69999999999999</v>
      </c>
    </row>
    <row r="42" spans="1:27" x14ac:dyDescent="0.2">
      <c r="A42" s="18" t="s">
        <v>43</v>
      </c>
      <c r="B42" s="83">
        <v>1041.7</v>
      </c>
      <c r="C42" s="83">
        <v>166.4</v>
      </c>
      <c r="D42" s="83">
        <v>4.4000000000000004</v>
      </c>
      <c r="E42" s="65"/>
      <c r="F42" s="53"/>
      <c r="G42" s="65"/>
      <c r="H42" s="2"/>
      <c r="I42" s="29"/>
      <c r="L42" s="83">
        <v>4.4000000000000004</v>
      </c>
      <c r="N42" s="83">
        <v>166.4</v>
      </c>
      <c r="O42" s="83">
        <v>1041.7</v>
      </c>
      <c r="Q42" s="83">
        <v>581.4</v>
      </c>
      <c r="R42" s="83">
        <v>1492.7</v>
      </c>
      <c r="S42" s="83">
        <v>151</v>
      </c>
    </row>
    <row r="43" spans="1:27" x14ac:dyDescent="0.2">
      <c r="A43" s="18" t="s">
        <v>31</v>
      </c>
      <c r="B43" s="83">
        <v>9130803.1999999993</v>
      </c>
      <c r="C43" s="83">
        <v>1079889.8</v>
      </c>
      <c r="D43" s="83">
        <v>10558.4</v>
      </c>
      <c r="E43" s="65"/>
      <c r="F43" s="53"/>
      <c r="G43" s="65"/>
      <c r="H43" s="18"/>
      <c r="J43" s="5"/>
      <c r="L43" s="83">
        <v>10558.4</v>
      </c>
      <c r="N43" s="83">
        <v>1079889.8</v>
      </c>
      <c r="O43" s="83">
        <v>9130803.1999999993</v>
      </c>
      <c r="Q43" s="35"/>
      <c r="R43" s="83">
        <v>1309.3</v>
      </c>
      <c r="S43" s="83">
        <v>11122.6</v>
      </c>
    </row>
    <row r="44" spans="1:27" x14ac:dyDescent="0.2">
      <c r="A44" s="18" t="s">
        <v>32</v>
      </c>
      <c r="B44" s="83">
        <v>6827178</v>
      </c>
      <c r="C44" s="83">
        <v>741930.8</v>
      </c>
      <c r="D44" s="83">
        <v>7433.3</v>
      </c>
      <c r="E44" s="65"/>
      <c r="F44" s="53"/>
      <c r="G44" s="65"/>
      <c r="H44" s="18"/>
      <c r="L44" s="83">
        <v>7433.3</v>
      </c>
      <c r="N44" s="83">
        <v>741930.8</v>
      </c>
      <c r="O44" s="83">
        <v>6827178</v>
      </c>
      <c r="Q44" s="35"/>
      <c r="R44" s="83">
        <v>1307.5</v>
      </c>
      <c r="S44" s="83">
        <v>10998.5</v>
      </c>
    </row>
    <row r="45" spans="1:27" x14ac:dyDescent="0.2">
      <c r="A45" s="18" t="s">
        <v>33</v>
      </c>
      <c r="B45" s="83">
        <v>4551781.9000000004</v>
      </c>
      <c r="C45" s="83">
        <v>493515.8</v>
      </c>
      <c r="D45" s="83">
        <v>5133</v>
      </c>
      <c r="E45" s="65"/>
      <c r="F45" s="53"/>
      <c r="G45" s="65"/>
      <c r="H45" s="18"/>
      <c r="L45" s="83">
        <v>5133</v>
      </c>
      <c r="N45" s="83">
        <v>493515.8</v>
      </c>
      <c r="O45" s="83">
        <v>4551781.9000000004</v>
      </c>
      <c r="Q45" s="35"/>
      <c r="R45" s="83">
        <v>1220.4000000000001</v>
      </c>
      <c r="S45" s="83">
        <v>10488.6</v>
      </c>
    </row>
    <row r="46" spans="1:27" s="17" customFormat="1" x14ac:dyDescent="0.2">
      <c r="A46" s="18" t="s">
        <v>34</v>
      </c>
      <c r="B46" s="83">
        <v>2270846.1</v>
      </c>
      <c r="C46" s="83">
        <v>250191.9</v>
      </c>
      <c r="D46" s="83">
        <v>2754.1</v>
      </c>
      <c r="E46" s="66"/>
      <c r="F46" s="65"/>
      <c r="G46" s="65"/>
      <c r="H46" s="18"/>
      <c r="L46" s="83">
        <v>2754.1</v>
      </c>
      <c r="N46" s="83">
        <v>250191.9</v>
      </c>
      <c r="O46" s="83">
        <v>2270846.1</v>
      </c>
      <c r="Q46" s="83">
        <v>305.2</v>
      </c>
      <c r="R46" s="83">
        <v>1152.4000000000001</v>
      </c>
      <c r="S46" s="83">
        <v>9752.7000000000007</v>
      </c>
      <c r="W46" s="97"/>
    </row>
    <row r="47" spans="1:27" s="17" customFormat="1" x14ac:dyDescent="0.2">
      <c r="A47" s="18" t="s">
        <v>35</v>
      </c>
      <c r="B47" s="83">
        <v>430801.8</v>
      </c>
      <c r="C47" s="83">
        <v>47055.4</v>
      </c>
      <c r="D47" s="83">
        <v>581.70000000000005</v>
      </c>
      <c r="E47" s="66"/>
      <c r="F47" s="65"/>
      <c r="G47" s="65"/>
      <c r="H47" s="18"/>
      <c r="I47" s="29"/>
      <c r="L47" s="83">
        <v>581.70000000000005</v>
      </c>
      <c r="N47" s="83">
        <v>47055.4</v>
      </c>
      <c r="O47" s="83">
        <v>430801.8</v>
      </c>
      <c r="Q47" s="83">
        <v>571.1</v>
      </c>
      <c r="R47" s="83">
        <v>1153.5</v>
      </c>
      <c r="S47" s="83">
        <v>152.9</v>
      </c>
      <c r="W47" s="97"/>
    </row>
    <row r="48" spans="1:27" s="17" customFormat="1" x14ac:dyDescent="0.2">
      <c r="A48" s="18" t="s">
        <v>36</v>
      </c>
      <c r="B48" s="83">
        <v>223644.5</v>
      </c>
      <c r="C48" s="83">
        <v>24033.9</v>
      </c>
      <c r="D48" s="83">
        <v>309.10000000000002</v>
      </c>
      <c r="E48" s="66"/>
      <c r="F48" s="65"/>
      <c r="G48" s="77"/>
      <c r="H48" s="2"/>
      <c r="I48" s="29"/>
      <c r="L48" s="83">
        <v>309.10000000000002</v>
      </c>
      <c r="N48" s="83">
        <v>24033.9</v>
      </c>
      <c r="O48" s="83">
        <v>223644.5</v>
      </c>
      <c r="Q48" s="83">
        <v>504.6</v>
      </c>
      <c r="R48" s="83">
        <v>1549.3</v>
      </c>
      <c r="S48" s="83">
        <v>170.9</v>
      </c>
      <c r="W48" s="97"/>
    </row>
    <row r="49" spans="1:23" s="55" customFormat="1" x14ac:dyDescent="0.2">
      <c r="A49" s="18" t="s">
        <v>19</v>
      </c>
      <c r="B49" s="83">
        <v>43.5</v>
      </c>
      <c r="C49" s="83">
        <v>4291.7</v>
      </c>
      <c r="D49" s="83">
        <v>138.19999999999999</v>
      </c>
      <c r="E49" s="83">
        <v>157131.1</v>
      </c>
      <c r="F49" s="83">
        <v>7732.7</v>
      </c>
      <c r="G49" s="83">
        <v>1048666.2</v>
      </c>
      <c r="K49" s="15" t="s">
        <v>69</v>
      </c>
      <c r="L49" s="83">
        <v>1.2</v>
      </c>
      <c r="N49" s="83">
        <v>80.599999999999994</v>
      </c>
      <c r="O49" s="83">
        <v>29.1</v>
      </c>
      <c r="Q49" s="83">
        <v>484.6</v>
      </c>
      <c r="R49" s="83">
        <v>1528.3</v>
      </c>
      <c r="S49" s="83">
        <v>182.6</v>
      </c>
      <c r="W49" s="97"/>
    </row>
    <row r="50" spans="1:23" s="55" customFormat="1" x14ac:dyDescent="0.2">
      <c r="A50" s="18" t="s">
        <v>20</v>
      </c>
      <c r="B50" s="83">
        <v>47.6</v>
      </c>
      <c r="C50" s="83">
        <v>4258.2</v>
      </c>
      <c r="D50" s="83">
        <v>136.19999999999999</v>
      </c>
      <c r="E50" s="83">
        <v>157346.79999999999</v>
      </c>
      <c r="F50" s="83">
        <v>7676.9</v>
      </c>
      <c r="G50" s="83">
        <v>1048852.8999999999</v>
      </c>
      <c r="L50" s="35"/>
      <c r="N50" s="83">
        <v>71.7</v>
      </c>
      <c r="O50" s="83">
        <v>16.3</v>
      </c>
      <c r="Q50" s="83">
        <v>568.5</v>
      </c>
      <c r="R50" s="83">
        <v>1631.9</v>
      </c>
      <c r="S50" s="83">
        <v>77.400000000000006</v>
      </c>
      <c r="W50" s="97"/>
    </row>
    <row r="51" spans="1:23" s="55" customFormat="1" x14ac:dyDescent="0.2">
      <c r="A51" s="18" t="s">
        <v>21</v>
      </c>
      <c r="B51" s="83">
        <v>38.9</v>
      </c>
      <c r="C51" s="83">
        <v>4270.5</v>
      </c>
      <c r="D51" s="83">
        <v>138</v>
      </c>
      <c r="E51" s="83">
        <v>157079.70000000001</v>
      </c>
      <c r="F51" s="83">
        <v>7791.8</v>
      </c>
      <c r="G51" s="83">
        <v>1048204.4</v>
      </c>
      <c r="L51" s="35"/>
      <c r="N51" s="83">
        <v>1.6</v>
      </c>
      <c r="O51" s="83">
        <v>12.4</v>
      </c>
      <c r="Q51" s="83">
        <v>482.9</v>
      </c>
      <c r="R51" s="83">
        <v>1531.5</v>
      </c>
      <c r="S51" s="83">
        <v>156.5</v>
      </c>
      <c r="W51" s="97"/>
    </row>
    <row r="52" spans="1:23" s="55" customFormat="1" x14ac:dyDescent="0.2">
      <c r="A52" s="18" t="s">
        <v>22</v>
      </c>
      <c r="B52" s="83">
        <v>29.1</v>
      </c>
      <c r="C52" s="83">
        <v>80.599999999999994</v>
      </c>
      <c r="D52" s="83">
        <v>1.2</v>
      </c>
      <c r="E52" s="83">
        <v>1528.3</v>
      </c>
      <c r="F52" s="83">
        <v>484.6</v>
      </c>
      <c r="G52" s="83">
        <v>182.6</v>
      </c>
      <c r="K52" s="15" t="s">
        <v>68</v>
      </c>
      <c r="L52" s="83">
        <v>138.19999999999999</v>
      </c>
      <c r="N52" s="83">
        <v>4291.7</v>
      </c>
      <c r="O52" s="83">
        <v>43.5</v>
      </c>
      <c r="Q52" s="83">
        <v>7732.7</v>
      </c>
      <c r="R52" s="83">
        <v>157131.1</v>
      </c>
      <c r="S52" s="83">
        <v>1048666.2</v>
      </c>
      <c r="W52" s="97"/>
    </row>
    <row r="53" spans="1:23" s="55" customFormat="1" x14ac:dyDescent="0.2">
      <c r="A53" s="18" t="s">
        <v>23</v>
      </c>
      <c r="B53" s="83">
        <v>16.3</v>
      </c>
      <c r="C53" s="83">
        <v>71.7</v>
      </c>
      <c r="D53" s="35"/>
      <c r="E53" s="83">
        <v>1631.9</v>
      </c>
      <c r="F53" s="83">
        <v>568.5</v>
      </c>
      <c r="G53" s="83">
        <v>77.400000000000006</v>
      </c>
      <c r="L53" s="83">
        <v>136.19999999999999</v>
      </c>
      <c r="N53" s="83">
        <v>4258.2</v>
      </c>
      <c r="O53" s="83">
        <v>47.6</v>
      </c>
      <c r="Q53" s="83">
        <v>7676.9</v>
      </c>
      <c r="R53" s="83">
        <v>157346.79999999999</v>
      </c>
      <c r="S53" s="83">
        <v>1048852.8999999999</v>
      </c>
      <c r="W53" s="97"/>
    </row>
    <row r="54" spans="1:23" s="55" customFormat="1" x14ac:dyDescent="0.2">
      <c r="A54" s="22" t="s">
        <v>24</v>
      </c>
      <c r="B54" s="83">
        <v>12.4</v>
      </c>
      <c r="C54" s="83">
        <v>1.6</v>
      </c>
      <c r="D54" s="35"/>
      <c r="E54" s="83">
        <v>1531.5</v>
      </c>
      <c r="F54" s="83">
        <v>482.9</v>
      </c>
      <c r="G54" s="83">
        <v>156.5</v>
      </c>
      <c r="L54" s="83">
        <v>138</v>
      </c>
      <c r="N54" s="83">
        <v>4270.5</v>
      </c>
      <c r="O54" s="83">
        <v>38.9</v>
      </c>
      <c r="Q54" s="83">
        <v>7791.8</v>
      </c>
      <c r="R54" s="83">
        <v>157079.70000000001</v>
      </c>
      <c r="S54" s="83">
        <v>1048204.4</v>
      </c>
      <c r="W54" s="97"/>
    </row>
    <row r="55" spans="1:23" x14ac:dyDescent="0.2">
      <c r="A55" s="18"/>
      <c r="D55" s="19"/>
      <c r="E55" s="1"/>
      <c r="F55" s="1"/>
      <c r="G55" s="1"/>
      <c r="K55" s="15" t="s">
        <v>67</v>
      </c>
      <c r="L55" s="83">
        <v>2983</v>
      </c>
      <c r="N55" s="83">
        <v>134909.5</v>
      </c>
      <c r="O55" s="83">
        <v>68078.899999999994</v>
      </c>
      <c r="Q55" s="83">
        <v>250.9</v>
      </c>
      <c r="R55" s="83">
        <v>1473.8</v>
      </c>
      <c r="S55" s="83">
        <v>142.4</v>
      </c>
    </row>
    <row r="56" spans="1:23" s="23" customFormat="1" x14ac:dyDescent="0.2">
      <c r="A56" s="18"/>
      <c r="B56" s="22"/>
      <c r="C56" s="22"/>
      <c r="D56" s="19"/>
      <c r="E56" s="22"/>
      <c r="F56" s="22"/>
      <c r="G56" s="22"/>
      <c r="L56" s="83">
        <v>3276.8</v>
      </c>
      <c r="N56" s="83">
        <v>152167.6</v>
      </c>
      <c r="O56" s="83">
        <v>80289.100000000006</v>
      </c>
      <c r="Q56" s="83">
        <v>567.4</v>
      </c>
      <c r="R56" s="83">
        <v>1400.6</v>
      </c>
      <c r="S56" s="83">
        <v>162.1</v>
      </c>
      <c r="W56" s="97"/>
    </row>
    <row r="57" spans="1:23" s="23" customFormat="1" x14ac:dyDescent="0.2">
      <c r="A57" s="37" t="s">
        <v>17</v>
      </c>
      <c r="B57" s="38"/>
      <c r="C57" s="38"/>
      <c r="D57" s="38"/>
      <c r="E57" s="38"/>
      <c r="F57" s="38"/>
      <c r="G57" s="38"/>
      <c r="H57" s="38"/>
      <c r="I57" s="38"/>
      <c r="J57" s="39"/>
      <c r="L57" s="83">
        <v>3335.2</v>
      </c>
      <c r="N57" s="83">
        <v>155608.4</v>
      </c>
      <c r="O57" s="83">
        <v>82836.3</v>
      </c>
      <c r="Q57" s="83">
        <v>499.5</v>
      </c>
      <c r="R57" s="83">
        <v>1379.2</v>
      </c>
      <c r="S57" s="83">
        <v>153.5</v>
      </c>
      <c r="W57" s="97"/>
    </row>
    <row r="58" spans="1:23" s="23" customFormat="1" x14ac:dyDescent="0.2">
      <c r="A58" s="31" t="s">
        <v>18</v>
      </c>
      <c r="B58" s="32" t="s">
        <v>1</v>
      </c>
      <c r="C58" s="32" t="s">
        <v>0</v>
      </c>
      <c r="D58" s="40" t="s">
        <v>3</v>
      </c>
      <c r="E58" s="32" t="s">
        <v>12</v>
      </c>
      <c r="F58" s="33" t="s">
        <v>11</v>
      </c>
      <c r="G58" s="32" t="s">
        <v>10</v>
      </c>
      <c r="H58" s="40" t="s">
        <v>15</v>
      </c>
      <c r="I58" s="32" t="s">
        <v>14</v>
      </c>
      <c r="J58" s="34" t="s">
        <v>13</v>
      </c>
      <c r="N58" s="84"/>
      <c r="O58" s="84"/>
      <c r="W58" s="97"/>
    </row>
    <row r="59" spans="1:23" s="23" customFormat="1" x14ac:dyDescent="0.2">
      <c r="A59" s="48" t="s">
        <v>61</v>
      </c>
      <c r="B59" s="83">
        <v>68078.899999999994</v>
      </c>
      <c r="C59" s="83">
        <v>134909.5</v>
      </c>
      <c r="D59" s="83">
        <v>2983</v>
      </c>
      <c r="E59" s="85">
        <f>(B59*$C$28)+$C$30</f>
        <v>6672.6791049830445</v>
      </c>
      <c r="F59" s="85">
        <f>(C59*$I$28)+$I$30</f>
        <v>14216.610385846761</v>
      </c>
      <c r="G59" s="85">
        <f>(D59*M28)+M30</f>
        <v>7.9931494682437467</v>
      </c>
      <c r="H59" s="86">
        <f>((8000-E59)/8000)*100</f>
        <v>16.591511187711944</v>
      </c>
      <c r="I59" s="86">
        <f>((16000-F59)/16000)*100</f>
        <v>11.146185088457742</v>
      </c>
      <c r="J59" s="87">
        <f>((10-G59)/10)*100</f>
        <v>20.068505317562533</v>
      </c>
      <c r="O59" s="72"/>
      <c r="W59" s="97"/>
    </row>
    <row r="60" spans="1:23" s="28" customFormat="1" x14ac:dyDescent="0.2">
      <c r="A60" s="48" t="s">
        <v>61</v>
      </c>
      <c r="B60" s="83">
        <v>80289.100000000006</v>
      </c>
      <c r="C60" s="83">
        <v>152167.6</v>
      </c>
      <c r="D60" s="83">
        <v>3276.8</v>
      </c>
      <c r="E60" s="85">
        <f>(B60*$C$28)+$C$30</f>
        <v>7851.7561715583824</v>
      </c>
      <c r="F60" s="85">
        <f>(C60*$I$28)+$I$30</f>
        <v>15843.096118846974</v>
      </c>
      <c r="G60" s="85">
        <f>(D60*M28)+M30</f>
        <v>8.7926282677139582</v>
      </c>
      <c r="H60" s="86">
        <f>((8000-E60)/8000)*100</f>
        <v>1.8530478555202192</v>
      </c>
      <c r="I60" s="86">
        <f>((16000-F60)/16000)*100</f>
        <v>0.98064925720641438</v>
      </c>
      <c r="J60" s="87">
        <f>((10-G60)/10)*100</f>
        <v>12.073717322860418</v>
      </c>
      <c r="O60" s="72"/>
      <c r="W60" s="97"/>
    </row>
    <row r="61" spans="1:23" s="74" customFormat="1" x14ac:dyDescent="0.2">
      <c r="A61" s="48" t="s">
        <v>61</v>
      </c>
      <c r="B61" s="83">
        <v>82836.3</v>
      </c>
      <c r="C61" s="83">
        <v>155608.4</v>
      </c>
      <c r="D61" s="83">
        <v>3335.2</v>
      </c>
      <c r="E61" s="85">
        <f>(B61*$C$28)+$C$30</f>
        <v>8097.7263525530179</v>
      </c>
      <c r="F61" s="85">
        <f>(C61*$I$28)+$I$30</f>
        <v>16167.373536993069</v>
      </c>
      <c r="G61" s="85">
        <f>(D61*M28)+M30</f>
        <v>8.9515444075678055</v>
      </c>
      <c r="H61" s="86">
        <f>((8000-E61)/8000)*100</f>
        <v>-1.2215794069127242</v>
      </c>
      <c r="I61" s="86">
        <f>((16000-F61)/16000)*100</f>
        <v>-1.0460846062066822</v>
      </c>
      <c r="J61" s="87">
        <f>((10-G61)/10)*100</f>
        <v>10.484555924321945</v>
      </c>
      <c r="W61" s="97"/>
    </row>
    <row r="62" spans="1:23" s="74" customFormat="1" x14ac:dyDescent="0.2">
      <c r="W62" s="97"/>
    </row>
    <row r="63" spans="1:23" s="74" customFormat="1" x14ac:dyDescent="0.2">
      <c r="W63" s="97"/>
    </row>
    <row r="64" spans="1:23" s="28" customFormat="1" x14ac:dyDescent="0.2">
      <c r="A64"/>
      <c r="B64"/>
      <c r="C64"/>
      <c r="D64"/>
      <c r="E64"/>
      <c r="F64"/>
      <c r="G64"/>
      <c r="O64" s="72"/>
      <c r="W64" s="97"/>
    </row>
    <row r="65" spans="1:27" x14ac:dyDescent="0.2">
      <c r="D65" s="104" t="s">
        <v>27</v>
      </c>
      <c r="E65" s="104"/>
      <c r="F65" s="73" t="s">
        <v>26</v>
      </c>
      <c r="G65" s="104" t="s">
        <v>25</v>
      </c>
      <c r="H65" s="104"/>
      <c r="I65" s="104"/>
      <c r="J65" s="55"/>
      <c r="K65" s="55"/>
      <c r="L65" s="55"/>
      <c r="M65" s="55"/>
      <c r="N65" s="55"/>
      <c r="P65" s="55"/>
      <c r="Q65" s="55"/>
      <c r="R65" s="55"/>
      <c r="S65" s="55"/>
      <c r="T65" s="55"/>
      <c r="U65" s="55"/>
      <c r="V65" s="55"/>
    </row>
    <row r="66" spans="1:27" x14ac:dyDescent="0.2">
      <c r="A66" s="21" t="s">
        <v>16</v>
      </c>
      <c r="B66" s="15" t="s">
        <v>8</v>
      </c>
      <c r="C66" s="15" t="s">
        <v>9</v>
      </c>
      <c r="D66" s="61" t="s">
        <v>48</v>
      </c>
      <c r="E66" s="62" t="s">
        <v>49</v>
      </c>
      <c r="F66" s="64" t="s">
        <v>50</v>
      </c>
      <c r="G66" s="22" t="s">
        <v>51</v>
      </c>
      <c r="H66" s="22" t="s">
        <v>52</v>
      </c>
      <c r="I66" s="22" t="s">
        <v>53</v>
      </c>
      <c r="J66" s="22" t="s">
        <v>12</v>
      </c>
      <c r="K66" s="16" t="s">
        <v>11</v>
      </c>
      <c r="L66" s="22" t="s">
        <v>10</v>
      </c>
      <c r="M66" s="24" t="s">
        <v>54</v>
      </c>
      <c r="N66" s="24" t="s">
        <v>55</v>
      </c>
      <c r="O66" s="24" t="s">
        <v>56</v>
      </c>
      <c r="P66" s="22" t="s">
        <v>15</v>
      </c>
      <c r="Q66" s="22" t="s">
        <v>14</v>
      </c>
      <c r="R66" s="22" t="s">
        <v>13</v>
      </c>
      <c r="S66" s="24" t="s">
        <v>59</v>
      </c>
      <c r="T66" s="24" t="s">
        <v>60</v>
      </c>
      <c r="U66" s="18" t="s">
        <v>28</v>
      </c>
      <c r="V66" s="24" t="s">
        <v>238</v>
      </c>
      <c r="W66" s="24" t="s">
        <v>239</v>
      </c>
      <c r="X66" s="22" t="s">
        <v>240</v>
      </c>
      <c r="Y66" s="24" t="s">
        <v>241</v>
      </c>
      <c r="Z66" s="24" t="s">
        <v>242</v>
      </c>
      <c r="AA66" s="18" t="s">
        <v>243</v>
      </c>
    </row>
    <row r="67" spans="1:27" s="82" customFormat="1" x14ac:dyDescent="0.2">
      <c r="A67" s="22" t="s">
        <v>71</v>
      </c>
      <c r="B67" s="100" t="str">
        <f t="shared" ref="B67" si="0">RIGHT(A67, LEN(A67) - 16)</f>
        <v>SG21.01097.DATA</v>
      </c>
      <c r="C67" s="103" t="s">
        <v>244</v>
      </c>
      <c r="D67" s="83">
        <v>6508727.5</v>
      </c>
      <c r="E67" s="83">
        <v>522428.3</v>
      </c>
      <c r="F67" s="83">
        <v>6.4</v>
      </c>
      <c r="G67" s="83">
        <v>473</v>
      </c>
      <c r="H67" s="83">
        <v>5017.2</v>
      </c>
      <c r="I67" s="83">
        <v>427269.3</v>
      </c>
      <c r="J67" s="102">
        <f t="shared" ref="J67:J100" si="1">IF($D67&lt;=$B$36,($D67*$C$28)+$C$30,($D67*$E$28)+$E$30)</f>
        <v>642587.45840782044</v>
      </c>
      <c r="K67" s="102">
        <f t="shared" ref="K67:K133" si="2">IF($E67&lt;=$C$36,($E67*$G$28)+$G$30,($E67*$I$28)+$I$30)</f>
        <v>50738.232086344658</v>
      </c>
      <c r="L67" s="76">
        <f t="shared" ref="L67:L133" si="3">IF($F67&lt;=$D$36,($F67*$K$28)+$K$30,($F67*$M$28)+$M$30)</f>
        <v>1.2863830960356527E-2</v>
      </c>
      <c r="M67" s="70">
        <f>$G67*$O$28+$O$30</f>
        <v>-0.14684438058632221</v>
      </c>
      <c r="N67" s="70">
        <f t="shared" ref="N67:N133" si="4">$H67*$Q$28+$Q$30</f>
        <v>0.58014828709213817</v>
      </c>
      <c r="O67" s="70">
        <f t="shared" ref="O67:O133" si="5">$I67*$S$28+$S$30</f>
        <v>31.811256972621671</v>
      </c>
      <c r="P67" s="58"/>
      <c r="Q67" s="58"/>
      <c r="R67" s="58"/>
      <c r="W67" s="97"/>
    </row>
    <row r="68" spans="1:27" s="82" customFormat="1" x14ac:dyDescent="0.2">
      <c r="A68" s="22" t="s">
        <v>72</v>
      </c>
      <c r="B68" s="100" t="str">
        <f t="shared" ref="B68:B131" si="6">RIGHT(A68, LEN(A68) - 16)</f>
        <v>SG21.01092.DATA</v>
      </c>
      <c r="C68" s="103" t="s">
        <v>245</v>
      </c>
      <c r="D68" s="83">
        <v>32788</v>
      </c>
      <c r="E68" s="83">
        <v>307275.40000000002</v>
      </c>
      <c r="F68" s="83">
        <v>42.8</v>
      </c>
      <c r="G68" s="83">
        <v>952.2</v>
      </c>
      <c r="H68" s="83">
        <v>8814.2000000000007</v>
      </c>
      <c r="I68" s="83">
        <v>1272035.6000000001</v>
      </c>
      <c r="J68" s="102">
        <f t="shared" si="1"/>
        <v>3264.8159374015504</v>
      </c>
      <c r="K68" s="102">
        <f t="shared" si="2"/>
        <v>30461.195664976061</v>
      </c>
      <c r="L68" s="76">
        <f t="shared" si="3"/>
        <v>0.10759287255324936</v>
      </c>
      <c r="M68" s="70">
        <f t="shared" ref="M68:M133" si="7">$G68*$O$28+$O$30</f>
        <v>-8.2334034164380454E-2</v>
      </c>
      <c r="N68" s="70">
        <f t="shared" si="4"/>
        <v>1.0690424457512555</v>
      </c>
      <c r="O68" s="70">
        <f t="shared" si="5"/>
        <v>94.726631477123249</v>
      </c>
      <c r="P68" s="58"/>
      <c r="Q68" s="44"/>
      <c r="S68" s="71"/>
      <c r="T68" s="71"/>
      <c r="U68" s="71"/>
      <c r="W68" s="97"/>
    </row>
    <row r="69" spans="1:27" x14ac:dyDescent="0.2">
      <c r="A69" s="22" t="s">
        <v>73</v>
      </c>
      <c r="B69" s="100" t="str">
        <f t="shared" si="6"/>
        <v>SG21.01091.DATA</v>
      </c>
      <c r="C69" s="103" t="s">
        <v>246</v>
      </c>
      <c r="D69" s="83">
        <v>6366766.7999999998</v>
      </c>
      <c r="E69" s="83">
        <v>325540.90000000002</v>
      </c>
      <c r="F69" s="83">
        <v>103.5</v>
      </c>
      <c r="G69" s="83">
        <v>17972.5</v>
      </c>
      <c r="H69" s="83">
        <v>4673.3999999999996</v>
      </c>
      <c r="I69" s="83">
        <v>432565</v>
      </c>
      <c r="J69" s="102">
        <f t="shared" si="1"/>
        <v>628606.87678518111</v>
      </c>
      <c r="K69" s="102">
        <f>IF($E69&lt;=$C$36,($E69*$G$28)+$G$30,($E69*$I$28)+$I$30)</f>
        <v>32182.623583235625</v>
      </c>
      <c r="L69" s="76">
        <f>IF($F69&lt;=$D$36,($F69*$K$28)+$K$30,($F69*$M$28)+$M$30)</f>
        <v>0.26556135674799097</v>
      </c>
      <c r="M69" s="70">
        <f>$G69*$O$28+$O$30</f>
        <v>2.2089544658468361</v>
      </c>
      <c r="N69" s="70">
        <f>$H69*$Q$28+$Q$30</f>
        <v>0.53588128373501287</v>
      </c>
      <c r="O69" s="70">
        <f>$I69*$S$28+$S$30</f>
        <v>32.205663033520985</v>
      </c>
      <c r="P69" s="44"/>
      <c r="Q69" s="44"/>
    </row>
    <row r="70" spans="1:27" x14ac:dyDescent="0.2">
      <c r="A70" s="22" t="s">
        <v>74</v>
      </c>
      <c r="B70" s="100" t="str">
        <f t="shared" si="6"/>
        <v>SG21.01117.DATA</v>
      </c>
      <c r="C70" s="103" t="s">
        <v>247</v>
      </c>
      <c r="D70" s="83">
        <v>4183965.4</v>
      </c>
      <c r="E70" s="83">
        <v>428647.9</v>
      </c>
      <c r="F70" s="83">
        <v>42.6</v>
      </c>
      <c r="G70" s="83">
        <v>45397.7</v>
      </c>
      <c r="H70" s="83">
        <v>5735.9</v>
      </c>
      <c r="I70" s="83">
        <v>649840.5</v>
      </c>
      <c r="J70" s="102">
        <f t="shared" si="1"/>
        <v>413640.10683609388</v>
      </c>
      <c r="K70" s="102">
        <f t="shared" si="2"/>
        <v>41899.919489068416</v>
      </c>
      <c r="L70" s="76">
        <f t="shared" si="3"/>
        <v>0.10707238331372798</v>
      </c>
      <c r="M70" s="70">
        <f t="shared" si="7"/>
        <v>5.9009602101937402</v>
      </c>
      <c r="N70" s="70">
        <f t="shared" si="4"/>
        <v>0.67268666787388898</v>
      </c>
      <c r="O70" s="70">
        <f t="shared" si="5"/>
        <v>48.387617087740281</v>
      </c>
      <c r="P70" s="44"/>
      <c r="Q70" s="44"/>
    </row>
    <row r="71" spans="1:27" x14ac:dyDescent="0.2">
      <c r="A71" s="22" t="s">
        <v>75</v>
      </c>
      <c r="B71" s="100" t="str">
        <f t="shared" si="6"/>
        <v>SG21.0889.DATA</v>
      </c>
      <c r="C71" s="95" t="str">
        <f t="shared" ref="C68:C131" si="8">LEFT(B71, LEN(B71) -5)</f>
        <v>SG21.0889</v>
      </c>
      <c r="D71" s="83">
        <v>3996770.4</v>
      </c>
      <c r="E71" s="83">
        <v>8782.7000000000007</v>
      </c>
      <c r="F71" s="83">
        <v>618.70000000000005</v>
      </c>
      <c r="G71" s="83">
        <v>98250.6</v>
      </c>
      <c r="H71" s="83">
        <v>5741.2</v>
      </c>
      <c r="I71" s="83">
        <v>637362.5</v>
      </c>
      <c r="J71" s="102">
        <f t="shared" si="1"/>
        <v>395204.75834281393</v>
      </c>
      <c r="K71" s="102">
        <f t="shared" si="2"/>
        <v>983.15473809327978</v>
      </c>
      <c r="L71" s="76">
        <f t="shared" si="3"/>
        <v>1.5594948542634168</v>
      </c>
      <c r="M71" s="70">
        <f t="shared" si="7"/>
        <v>13.016066404693417</v>
      </c>
      <c r="N71" s="70">
        <f t="shared" si="4"/>
        <v>0.67336908531947581</v>
      </c>
      <c r="O71" s="70">
        <f t="shared" si="5"/>
        <v>47.458297294719216</v>
      </c>
      <c r="P71" s="44"/>
      <c r="Q71" s="44"/>
    </row>
    <row r="72" spans="1:27" x14ac:dyDescent="0.2">
      <c r="A72" s="22" t="s">
        <v>76</v>
      </c>
      <c r="B72" s="100" t="str">
        <f t="shared" si="6"/>
        <v>SG21.0888.DATA</v>
      </c>
      <c r="C72" s="95" t="str">
        <f t="shared" si="8"/>
        <v>SG21.0888</v>
      </c>
      <c r="D72" s="83">
        <v>5328114.4000000004</v>
      </c>
      <c r="E72" s="83">
        <v>5005.3999999999996</v>
      </c>
      <c r="F72" s="83">
        <v>594.29999999999995</v>
      </c>
      <c r="G72" s="83">
        <v>80288.600000000006</v>
      </c>
      <c r="H72" s="83">
        <v>4846.3</v>
      </c>
      <c r="I72" s="83">
        <v>497612.4</v>
      </c>
      <c r="J72" s="102">
        <f t="shared" si="1"/>
        <v>526318.25285087945</v>
      </c>
      <c r="K72" s="102">
        <f t="shared" si="2"/>
        <v>570.17200899454065</v>
      </c>
      <c r="L72" s="76">
        <f t="shared" si="3"/>
        <v>1.4930983848724257</v>
      </c>
      <c r="M72" s="70">
        <f t="shared" si="7"/>
        <v>10.598005381256611</v>
      </c>
      <c r="N72" s="70">
        <f t="shared" si="4"/>
        <v>0.55814354342217687</v>
      </c>
      <c r="O72" s="70">
        <f t="shared" si="5"/>
        <v>37.05017628120158</v>
      </c>
      <c r="P72" s="44"/>
      <c r="Q72" s="44"/>
    </row>
    <row r="73" spans="1:27" x14ac:dyDescent="0.2">
      <c r="A73" s="22" t="s">
        <v>77</v>
      </c>
      <c r="B73" s="100" t="str">
        <f t="shared" si="6"/>
        <v>SG21.0887.DATA</v>
      </c>
      <c r="C73" s="95" t="str">
        <f t="shared" si="8"/>
        <v>SG21.0887</v>
      </c>
      <c r="D73" s="83">
        <v>4725118.5999999996</v>
      </c>
      <c r="E73" s="83">
        <v>8431.4</v>
      </c>
      <c r="F73" s="83">
        <v>843.7</v>
      </c>
      <c r="G73" s="83">
        <v>86806.3</v>
      </c>
      <c r="H73" s="83">
        <v>5374.6</v>
      </c>
      <c r="I73" s="83">
        <v>563022.5</v>
      </c>
      <c r="J73" s="102">
        <f t="shared" si="1"/>
        <v>466933.98664193071</v>
      </c>
      <c r="K73" s="102">
        <f t="shared" si="2"/>
        <v>944.74613069318252</v>
      </c>
      <c r="L73" s="76">
        <f t="shared" si="3"/>
        <v>2.17175737938526</v>
      </c>
      <c r="M73" s="70">
        <f t="shared" si="7"/>
        <v>11.475424172730504</v>
      </c>
      <c r="N73" s="70">
        <f t="shared" si="4"/>
        <v>0.62616639936624119</v>
      </c>
      <c r="O73" s="70">
        <f t="shared" si="5"/>
        <v>41.921702214322842</v>
      </c>
      <c r="P73" s="44"/>
      <c r="Q73" s="44"/>
    </row>
    <row r="74" spans="1:27" x14ac:dyDescent="0.2">
      <c r="A74" s="22" t="s">
        <v>78</v>
      </c>
      <c r="B74" s="100" t="str">
        <f t="shared" si="6"/>
        <v>SG21.0886.DATA</v>
      </c>
      <c r="C74" s="95" t="str">
        <f t="shared" si="8"/>
        <v>SG21.0886</v>
      </c>
      <c r="D74" s="83">
        <v>7454184</v>
      </c>
      <c r="E74" s="83">
        <v>12453.9</v>
      </c>
      <c r="F74" s="83">
        <v>566.1</v>
      </c>
      <c r="G74" s="83">
        <v>52516.800000000003</v>
      </c>
      <c r="H74" s="83">
        <v>3184.5</v>
      </c>
      <c r="I74" s="83">
        <v>261940.5</v>
      </c>
      <c r="J74" s="102">
        <f t="shared" si="1"/>
        <v>735697.95848921547</v>
      </c>
      <c r="K74" s="102">
        <f t="shared" si="2"/>
        <v>1384.5372586945796</v>
      </c>
      <c r="L74" s="76">
        <f t="shared" si="3"/>
        <v>1.4163614817238215</v>
      </c>
      <c r="M74" s="70">
        <f t="shared" si="7"/>
        <v>6.859340024910864</v>
      </c>
      <c r="N74" s="70">
        <f t="shared" si="4"/>
        <v>0.34417348472854481</v>
      </c>
      <c r="O74" s="70">
        <f t="shared" si="5"/>
        <v>19.498119755405693</v>
      </c>
      <c r="P74" s="44"/>
      <c r="Q74" s="44"/>
    </row>
    <row r="75" spans="1:27" x14ac:dyDescent="0.2">
      <c r="A75" s="22" t="s">
        <v>79</v>
      </c>
      <c r="B75" s="100" t="str">
        <f t="shared" si="6"/>
        <v>SG21.0885.DATA</v>
      </c>
      <c r="C75" s="95" t="str">
        <f t="shared" si="8"/>
        <v>SG21.0885</v>
      </c>
      <c r="D75" s="83">
        <v>7497738.0999999996</v>
      </c>
      <c r="E75" s="83">
        <v>9226.7999999999993</v>
      </c>
      <c r="F75" s="83">
        <v>568.4</v>
      </c>
      <c r="G75" s="83">
        <v>51293.3</v>
      </c>
      <c r="H75" s="83">
        <v>3136</v>
      </c>
      <c r="I75" s="83">
        <v>257602.6</v>
      </c>
      <c r="J75" s="102">
        <f t="shared" si="1"/>
        <v>739987.25580918207</v>
      </c>
      <c r="K75" s="102">
        <f t="shared" si="2"/>
        <v>1031.7094279491953</v>
      </c>
      <c r="L75" s="76">
        <f t="shared" si="3"/>
        <v>1.4226201653139559</v>
      </c>
      <c r="M75" s="70">
        <f t="shared" si="7"/>
        <v>6.6946313253131056</v>
      </c>
      <c r="N75" s="70">
        <f t="shared" si="4"/>
        <v>0.33792872131138202</v>
      </c>
      <c r="O75" s="70">
        <f t="shared" si="5"/>
        <v>19.175047441721922</v>
      </c>
      <c r="P75" s="44"/>
      <c r="Q75" s="44"/>
    </row>
    <row r="76" spans="1:27" x14ac:dyDescent="0.2">
      <c r="A76" s="22" t="s">
        <v>80</v>
      </c>
      <c r="B76" s="100" t="str">
        <f t="shared" si="6"/>
        <v>SG21.0881.DATA</v>
      </c>
      <c r="C76" s="95" t="str">
        <f t="shared" si="8"/>
        <v>SG21.0881</v>
      </c>
      <c r="D76" s="83">
        <v>4969442.5</v>
      </c>
      <c r="E76" s="83">
        <v>3261.3</v>
      </c>
      <c r="F76" s="83">
        <v>525.4</v>
      </c>
      <c r="G76" s="83">
        <v>86307.7</v>
      </c>
      <c r="H76" s="83">
        <v>5085</v>
      </c>
      <c r="I76" s="83">
        <v>531034.9</v>
      </c>
      <c r="J76" s="102">
        <f t="shared" si="1"/>
        <v>490995.50667044264</v>
      </c>
      <c r="K76" s="102">
        <f t="shared" si="2"/>
        <v>379.48469852909955</v>
      </c>
      <c r="L76" s="76">
        <f t="shared" si="3"/>
        <v>1.3056099938462258</v>
      </c>
      <c r="M76" s="70">
        <f t="shared" si="7"/>
        <v>11.408302180397488</v>
      </c>
      <c r="N76" s="70">
        <f t="shared" si="4"/>
        <v>0.58887808007530595</v>
      </c>
      <c r="O76" s="70">
        <f t="shared" si="5"/>
        <v>39.53937252917774</v>
      </c>
      <c r="P76" s="44"/>
      <c r="Q76" s="44"/>
    </row>
    <row r="77" spans="1:27" x14ac:dyDescent="0.2">
      <c r="A77" s="22" t="s">
        <v>81</v>
      </c>
      <c r="B77" s="100" t="str">
        <f t="shared" si="6"/>
        <v>LOW1 STD CHK1.DATA</v>
      </c>
      <c r="C77" s="95" t="str">
        <f t="shared" si="8"/>
        <v>LOW1 STD CHK1</v>
      </c>
      <c r="D77" s="83">
        <v>232928.6</v>
      </c>
      <c r="E77" s="83">
        <v>23620.5</v>
      </c>
      <c r="F77" s="83">
        <v>396.8</v>
      </c>
      <c r="G77" s="83">
        <v>1221</v>
      </c>
      <c r="H77" s="83">
        <v>481.2</v>
      </c>
      <c r="I77" s="83">
        <v>172.6</v>
      </c>
      <c r="J77" s="102">
        <f t="shared" si="1"/>
        <v>22591.378282869104</v>
      </c>
      <c r="K77" s="102">
        <f t="shared" si="2"/>
        <v>2605.4127366163702</v>
      </c>
      <c r="L77" s="76">
        <f t="shared" si="3"/>
        <v>0.95566794615436335</v>
      </c>
      <c r="M77" s="70">
        <f t="shared" si="7"/>
        <v>-4.6147929994476589E-2</v>
      </c>
      <c r="N77" s="70">
        <f t="shared" si="4"/>
        <v>-3.8980399233360247E-3</v>
      </c>
      <c r="O77" s="70">
        <f t="shared" si="5"/>
        <v>2.5202484687844012E-3</v>
      </c>
      <c r="P77" s="58">
        <f>((J77-$B$26)/$B$26)*100</f>
        <v>0.40612570164046097</v>
      </c>
      <c r="Q77" s="58">
        <f>((K77-$F$26)/$F$26)*100</f>
        <v>4.2165094646548091</v>
      </c>
      <c r="R77" s="58">
        <f>((L77-$J$26)/$J$26)*100</f>
        <v>-4.1456423114981602</v>
      </c>
      <c r="S77" s="82"/>
      <c r="T77" s="82"/>
      <c r="U77" s="82"/>
    </row>
    <row r="78" spans="1:27" x14ac:dyDescent="0.2">
      <c r="A78" s="22" t="s">
        <v>82</v>
      </c>
      <c r="B78" s="100" t="str">
        <f t="shared" si="6"/>
        <v>AIR STD CHK1.DATA</v>
      </c>
      <c r="C78" s="95" t="str">
        <f t="shared" si="8"/>
        <v>AIR STD CHK1</v>
      </c>
      <c r="D78" s="83">
        <v>105.9</v>
      </c>
      <c r="E78" s="83">
        <v>4301.3</v>
      </c>
      <c r="F78" s="83">
        <v>139</v>
      </c>
      <c r="G78" s="83">
        <v>156887</v>
      </c>
      <c r="H78" s="83">
        <v>7733.6</v>
      </c>
      <c r="I78" s="83">
        <v>1046407</v>
      </c>
      <c r="J78" s="102">
        <f t="shared" si="1"/>
        <v>108.87135029226255</v>
      </c>
      <c r="K78" s="102">
        <f t="shared" si="2"/>
        <v>493.19079501671996</v>
      </c>
      <c r="L78" s="76">
        <f t="shared" si="3"/>
        <v>0.35794819676303757</v>
      </c>
      <c r="M78" s="70">
        <f t="shared" si="7"/>
        <v>20.909752708816008</v>
      </c>
      <c r="N78" s="70">
        <f t="shared" si="4"/>
        <v>0.92990654165669606</v>
      </c>
      <c r="O78" s="70">
        <f t="shared" si="5"/>
        <v>77.92256641448239</v>
      </c>
      <c r="P78" s="58"/>
      <c r="Q78" s="44"/>
      <c r="R78" s="82"/>
      <c r="S78" s="71">
        <f>((G78-AVERAGE($E$49:$E$51))/AVERAGE($E$49:$E$51))*100</f>
        <v>-0.19013583918486432</v>
      </c>
      <c r="T78" s="71">
        <f>((H78-AVERAGE($F$49:$F$51))/AVERAGE($F$49:$F$51))*100</f>
        <v>-2.5860508417454371E-3</v>
      </c>
      <c r="U78" s="71">
        <f>((I78-AVERAGE($G$49:$G$51))/AVERAGE($G$49:$G$51))*100</f>
        <v>-0.20670920378093152</v>
      </c>
    </row>
    <row r="79" spans="1:27" x14ac:dyDescent="0.2">
      <c r="A79" s="22" t="s">
        <v>83</v>
      </c>
      <c r="B79" s="100" t="str">
        <f t="shared" si="6"/>
        <v>SG21.0884.DATA</v>
      </c>
      <c r="C79" s="95" t="str">
        <f t="shared" si="8"/>
        <v>SG21.0884</v>
      </c>
      <c r="D79" s="83">
        <v>7547144.5</v>
      </c>
      <c r="E79" s="83">
        <v>5068.3</v>
      </c>
      <c r="F79" s="83">
        <v>559.4</v>
      </c>
      <c r="G79" s="83">
        <v>50947.3</v>
      </c>
      <c r="H79" s="83">
        <v>3153.7</v>
      </c>
      <c r="I79" s="83">
        <v>256029.3</v>
      </c>
      <c r="J79" s="102">
        <f t="shared" si="1"/>
        <v>744852.89966611413</v>
      </c>
      <c r="K79" s="102">
        <f t="shared" si="2"/>
        <v>577.04904117633998</v>
      </c>
      <c r="L79" s="76">
        <f t="shared" si="3"/>
        <v>1.3981296643090821</v>
      </c>
      <c r="M79" s="70">
        <f t="shared" si="7"/>
        <v>6.6480524858682148</v>
      </c>
      <c r="N79" s="70">
        <f t="shared" si="4"/>
        <v>0.34020773806362492</v>
      </c>
      <c r="O79" s="70">
        <f t="shared" si="5"/>
        <v>19.057873308819211</v>
      </c>
      <c r="P79" s="58"/>
      <c r="Q79" s="44"/>
      <c r="R79" s="82"/>
      <c r="S79" s="71"/>
      <c r="T79" s="71"/>
      <c r="U79" s="71"/>
    </row>
    <row r="80" spans="1:27" x14ac:dyDescent="0.2">
      <c r="A80" s="22" t="s">
        <v>84</v>
      </c>
      <c r="B80" s="100" t="str">
        <f t="shared" si="6"/>
        <v>SG21.0883.DATA</v>
      </c>
      <c r="C80" s="95" t="str">
        <f t="shared" si="8"/>
        <v>SG21.0883</v>
      </c>
      <c r="D80" s="83">
        <v>4454767.2</v>
      </c>
      <c r="E80" s="83">
        <v>16843.2</v>
      </c>
      <c r="F80" s="83">
        <v>552.79999999999995</v>
      </c>
      <c r="G80" s="83">
        <v>94571.9</v>
      </c>
      <c r="H80" s="83">
        <v>5422.1</v>
      </c>
      <c r="I80" s="83">
        <v>581959.4</v>
      </c>
      <c r="J80" s="102">
        <f t="shared" si="1"/>
        <v>440309.22489804804</v>
      </c>
      <c r="K80" s="102">
        <f t="shared" si="2"/>
        <v>1864.4316522648801</v>
      </c>
      <c r="L80" s="76">
        <f t="shared" si="3"/>
        <v>1.3801699635721745</v>
      </c>
      <c r="M80" s="70">
        <f t="shared" si="7"/>
        <v>12.520836414329482</v>
      </c>
      <c r="N80" s="70">
        <f t="shared" si="4"/>
        <v>0.63228240477480258</v>
      </c>
      <c r="O80" s="70">
        <f t="shared" si="5"/>
        <v>43.332059321909043</v>
      </c>
      <c r="P80" s="58"/>
      <c r="Q80" s="44"/>
      <c r="S80" s="71"/>
      <c r="T80" s="71"/>
      <c r="U80" s="71"/>
    </row>
    <row r="81" spans="1:21" x14ac:dyDescent="0.2">
      <c r="A81" s="22" t="s">
        <v>85</v>
      </c>
      <c r="B81" s="100" t="str">
        <f t="shared" si="6"/>
        <v>SG21.0882.DATA</v>
      </c>
      <c r="C81" s="95" t="str">
        <f t="shared" si="8"/>
        <v>SG21.0882</v>
      </c>
      <c r="D81" s="83">
        <v>108</v>
      </c>
      <c r="E81" s="83">
        <v>4876.8999999999996</v>
      </c>
      <c r="F81" s="83">
        <v>147.5</v>
      </c>
      <c r="G81" s="83">
        <v>157397.6</v>
      </c>
      <c r="H81" s="83">
        <v>7758</v>
      </c>
      <c r="I81" s="83">
        <v>1045968.1</v>
      </c>
      <c r="J81" s="102">
        <f t="shared" si="1"/>
        <v>109.07413663808885</v>
      </c>
      <c r="K81" s="102">
        <f t="shared" si="2"/>
        <v>556.1227461112145</v>
      </c>
      <c r="L81" s="76">
        <f t="shared" si="3"/>
        <v>0.38006898944269663</v>
      </c>
      <c r="M81" s="70">
        <f t="shared" si="7"/>
        <v>20.978490152228034</v>
      </c>
      <c r="N81" s="70">
        <f t="shared" si="4"/>
        <v>0.93304823706656759</v>
      </c>
      <c r="O81" s="70">
        <f t="shared" si="5"/>
        <v>77.889878607369297</v>
      </c>
      <c r="P81" s="58"/>
      <c r="Q81" s="44"/>
    </row>
    <row r="82" spans="1:21" x14ac:dyDescent="0.2">
      <c r="A82" s="22" t="s">
        <v>86</v>
      </c>
      <c r="B82" s="100" t="str">
        <f t="shared" si="6"/>
        <v>SG21.0880.DATA</v>
      </c>
      <c r="C82" s="95" t="str">
        <f t="shared" si="8"/>
        <v>SG21.0880</v>
      </c>
      <c r="D82" s="83">
        <v>59.2</v>
      </c>
      <c r="E82" s="83">
        <v>4664.6000000000004</v>
      </c>
      <c r="F82" s="83">
        <v>147.6</v>
      </c>
      <c r="G82" s="83">
        <v>157501.9</v>
      </c>
      <c r="H82" s="83">
        <v>7816.6</v>
      </c>
      <c r="I82" s="83">
        <v>1045856.7</v>
      </c>
      <c r="J82" s="102">
        <f t="shared" si="1"/>
        <v>104.36176822079211</v>
      </c>
      <c r="K82" s="102">
        <f t="shared" si="2"/>
        <v>532.91139583782819</v>
      </c>
      <c r="L82" s="76">
        <f t="shared" si="3"/>
        <v>0.38032923406245728</v>
      </c>
      <c r="M82" s="70">
        <f t="shared" si="7"/>
        <v>20.992531114523125</v>
      </c>
      <c r="N82" s="70">
        <f t="shared" si="4"/>
        <v>0.94059345637060354</v>
      </c>
      <c r="O82" s="70">
        <f t="shared" si="5"/>
        <v>77.881581907181584</v>
      </c>
      <c r="P82" s="58"/>
      <c r="Q82" s="44"/>
    </row>
    <row r="83" spans="1:21" x14ac:dyDescent="0.2">
      <c r="A83" s="22" t="s">
        <v>87</v>
      </c>
      <c r="B83" s="100" t="str">
        <f t="shared" si="6"/>
        <v>SG21.0879.DATA</v>
      </c>
      <c r="C83" s="95" t="str">
        <f t="shared" si="8"/>
        <v>SG21.0879</v>
      </c>
      <c r="D83" s="83">
        <v>3135861.3</v>
      </c>
      <c r="E83" s="83">
        <v>9716.9</v>
      </c>
      <c r="F83" s="83">
        <v>585.4</v>
      </c>
      <c r="G83" s="83">
        <v>170307.5</v>
      </c>
      <c r="H83" s="83">
        <v>5418.9</v>
      </c>
      <c r="I83" s="83">
        <v>619594.4</v>
      </c>
      <c r="J83" s="102">
        <f t="shared" si="1"/>
        <v>310420.660052069</v>
      </c>
      <c r="K83" s="102">
        <f t="shared" si="2"/>
        <v>1085.2934259189865</v>
      </c>
      <c r="L83" s="76">
        <f t="shared" si="3"/>
        <v>1.4688800005453839</v>
      </c>
      <c r="M83" s="70">
        <f t="shared" si="7"/>
        <v>22.716432809307804</v>
      </c>
      <c r="N83" s="70">
        <f t="shared" si="4"/>
        <v>0.63187037914727839</v>
      </c>
      <c r="O83" s="70">
        <f t="shared" si="5"/>
        <v>46.134988510108094</v>
      </c>
      <c r="P83" s="58"/>
      <c r="Q83" s="44"/>
    </row>
    <row r="84" spans="1:21" x14ac:dyDescent="0.2">
      <c r="A84" s="22" t="s">
        <v>88</v>
      </c>
      <c r="B84" s="100" t="str">
        <f t="shared" si="6"/>
        <v>SG21.0878.DATA</v>
      </c>
      <c r="C84" s="95" t="str">
        <f t="shared" si="8"/>
        <v>SG21.0878</v>
      </c>
      <c r="D84" s="83">
        <v>3154891.9</v>
      </c>
      <c r="E84" s="83">
        <v>6372.6</v>
      </c>
      <c r="F84" s="83">
        <v>580.29999999999995</v>
      </c>
      <c r="G84" s="83">
        <v>169519.1</v>
      </c>
      <c r="H84" s="83">
        <v>5420.7</v>
      </c>
      <c r="I84" s="83">
        <v>616832.80000000005</v>
      </c>
      <c r="J84" s="102">
        <f t="shared" si="1"/>
        <v>312294.83266905241</v>
      </c>
      <c r="K84" s="102">
        <f t="shared" si="2"/>
        <v>719.65179276172785</v>
      </c>
      <c r="L84" s="76">
        <f t="shared" si="3"/>
        <v>1.4550020499759555</v>
      </c>
      <c r="M84" s="70">
        <f t="shared" si="7"/>
        <v>22.610297673416611</v>
      </c>
      <c r="N84" s="70">
        <f t="shared" si="4"/>
        <v>0.63210214356276073</v>
      </c>
      <c r="O84" s="70">
        <f t="shared" si="5"/>
        <v>45.929313759314141</v>
      </c>
      <c r="P84" s="58"/>
      <c r="Q84" s="44"/>
    </row>
    <row r="85" spans="1:21" x14ac:dyDescent="0.2">
      <c r="A85" s="22" t="s">
        <v>89</v>
      </c>
      <c r="B85" s="100" t="str">
        <f t="shared" si="6"/>
        <v>SG21.1390.DATA</v>
      </c>
      <c r="C85" s="95" t="str">
        <f t="shared" si="8"/>
        <v>SG21.1390</v>
      </c>
      <c r="D85" s="83">
        <v>7549418</v>
      </c>
      <c r="E85" s="83">
        <v>118980.4</v>
      </c>
      <c r="F85" s="83">
        <v>102</v>
      </c>
      <c r="G85" s="83">
        <v>13057.2</v>
      </c>
      <c r="H85" s="83">
        <v>3692.3</v>
      </c>
      <c r="I85" s="83">
        <v>301391.09999999998</v>
      </c>
      <c r="J85" s="102">
        <f t="shared" si="1"/>
        <v>745076.79862067744</v>
      </c>
      <c r="K85" s="102">
        <f t="shared" si="2"/>
        <v>12715.375957402512</v>
      </c>
      <c r="L85" s="76">
        <f t="shared" si="3"/>
        <v>0.26165768745158058</v>
      </c>
      <c r="M85" s="70">
        <f t="shared" si="7"/>
        <v>1.5472522417905543</v>
      </c>
      <c r="N85" s="70">
        <f t="shared" si="4"/>
        <v>0.40955680149628249</v>
      </c>
      <c r="O85" s="70">
        <f t="shared" si="5"/>
        <v>22.436268771799089</v>
      </c>
      <c r="P85" s="58"/>
      <c r="Q85" s="44"/>
    </row>
    <row r="86" spans="1:21" x14ac:dyDescent="0.2">
      <c r="A86" s="22" t="s">
        <v>90</v>
      </c>
      <c r="B86" s="100" t="str">
        <f t="shared" si="6"/>
        <v>SG21.1389.DATA</v>
      </c>
      <c r="C86" s="95" t="str">
        <f t="shared" si="8"/>
        <v>SG21.1389</v>
      </c>
      <c r="D86" s="83">
        <v>7518723.0999999996</v>
      </c>
      <c r="E86" s="83">
        <v>116639.7</v>
      </c>
      <c r="F86" s="83">
        <v>101</v>
      </c>
      <c r="G86" s="83">
        <v>12690.3</v>
      </c>
      <c r="H86" s="83">
        <v>3680.9</v>
      </c>
      <c r="I86" s="83">
        <v>304690</v>
      </c>
      <c r="J86" s="102">
        <f t="shared" si="1"/>
        <v>742053.90175662446</v>
      </c>
      <c r="K86" s="102">
        <f t="shared" si="2"/>
        <v>12494.777215059288</v>
      </c>
      <c r="L86" s="76">
        <f t="shared" si="3"/>
        <v>0.25905524125397361</v>
      </c>
      <c r="M86" s="70">
        <f t="shared" si="7"/>
        <v>1.4978598250497144</v>
      </c>
      <c r="N86" s="70">
        <f t="shared" si="4"/>
        <v>0.40808896019822771</v>
      </c>
      <c r="O86" s="70">
        <f t="shared" si="5"/>
        <v>22.681959833283077</v>
      </c>
      <c r="P86" s="58"/>
      <c r="Q86" s="44"/>
    </row>
    <row r="87" spans="1:21" x14ac:dyDescent="0.2">
      <c r="A87" s="22" t="s">
        <v>91</v>
      </c>
      <c r="B87" s="100" t="str">
        <f t="shared" si="6"/>
        <v>SG21.1388.DATA</v>
      </c>
      <c r="C87" s="95" t="str">
        <f t="shared" si="8"/>
        <v>SG21.1388</v>
      </c>
      <c r="D87" s="83">
        <v>7545948.2999999998</v>
      </c>
      <c r="E87" s="83">
        <v>122092.4</v>
      </c>
      <c r="F87" s="83">
        <v>101.1</v>
      </c>
      <c r="G87" s="83">
        <v>12867</v>
      </c>
      <c r="H87" s="83">
        <v>3621.1</v>
      </c>
      <c r="I87" s="83">
        <v>299308.2</v>
      </c>
      <c r="J87" s="102">
        <f t="shared" si="1"/>
        <v>744735.09543059685</v>
      </c>
      <c r="K87" s="102">
        <f t="shared" si="2"/>
        <v>13008.665693879682</v>
      </c>
      <c r="L87" s="76">
        <f t="shared" si="3"/>
        <v>0.25931548587373432</v>
      </c>
      <c r="M87" s="70">
        <f t="shared" si="7"/>
        <v>1.5216473421881893</v>
      </c>
      <c r="N87" s="70">
        <f t="shared" si="4"/>
        <v>0.40038923128387022</v>
      </c>
      <c r="O87" s="70">
        <f t="shared" si="5"/>
        <v>22.281141331753926</v>
      </c>
      <c r="P87" s="58"/>
      <c r="Q87" s="44"/>
    </row>
    <row r="88" spans="1:21" x14ac:dyDescent="0.2">
      <c r="A88" s="22" t="s">
        <v>92</v>
      </c>
      <c r="B88" s="100" t="str">
        <f t="shared" si="6"/>
        <v>SG21.1058.DATA</v>
      </c>
      <c r="C88" s="95" t="str">
        <f t="shared" si="8"/>
        <v>SG21.1058</v>
      </c>
      <c r="D88" s="83">
        <v>3810100.9</v>
      </c>
      <c r="E88" s="83">
        <v>17657.3</v>
      </c>
      <c r="F88" s="83">
        <v>118.8</v>
      </c>
      <c r="G88" s="83">
        <v>26197.9</v>
      </c>
      <c r="H88" s="83">
        <v>6875.9</v>
      </c>
      <c r="I88" s="83">
        <v>778112.5</v>
      </c>
      <c r="J88" s="102">
        <f t="shared" si="1"/>
        <v>376821.16217001918</v>
      </c>
      <c r="K88" s="102">
        <f t="shared" si="2"/>
        <v>1953.4394726019682</v>
      </c>
      <c r="L88" s="76">
        <f t="shared" si="3"/>
        <v>0.30537878357137727</v>
      </c>
      <c r="M88" s="70">
        <f t="shared" si="7"/>
        <v>3.3162654079566849</v>
      </c>
      <c r="N88" s="70">
        <f t="shared" si="4"/>
        <v>0.81947079767936515</v>
      </c>
      <c r="O88" s="70">
        <f t="shared" si="5"/>
        <v>57.94088752293807</v>
      </c>
      <c r="P88" s="58"/>
      <c r="Q88" s="44"/>
    </row>
    <row r="89" spans="1:21" x14ac:dyDescent="0.2">
      <c r="A89" s="22" t="s">
        <v>93</v>
      </c>
      <c r="B89" s="100" t="str">
        <f t="shared" si="6"/>
        <v>LOW1 STD CHK2.DATA</v>
      </c>
      <c r="C89" s="95" t="str">
        <f t="shared" si="8"/>
        <v>LOW1 STD CHK2</v>
      </c>
      <c r="D89" s="83">
        <v>232049.8</v>
      </c>
      <c r="E89" s="83">
        <v>23512.3</v>
      </c>
      <c r="F89" s="83">
        <v>396.3</v>
      </c>
      <c r="G89" s="83">
        <v>2242.6</v>
      </c>
      <c r="H89" s="83">
        <v>377.2</v>
      </c>
      <c r="I89" s="83">
        <v>130.4</v>
      </c>
      <c r="J89" s="102">
        <f t="shared" si="1"/>
        <v>22506.517025387126</v>
      </c>
      <c r="K89" s="102">
        <f t="shared" si="2"/>
        <v>2593.5829292702542</v>
      </c>
      <c r="L89" s="76">
        <f t="shared" si="3"/>
        <v>1.0275576034073048</v>
      </c>
      <c r="M89" s="70">
        <f t="shared" si="7"/>
        <v>9.1380805198878312E-2</v>
      </c>
      <c r="N89" s="70">
        <f t="shared" si="4"/>
        <v>-1.7288872817870705E-2</v>
      </c>
      <c r="O89" s="70">
        <f t="shared" si="5"/>
        <v>-6.2266668312206674E-4</v>
      </c>
      <c r="P89" s="58">
        <f>((J89-$B$26)/$B$26)*100</f>
        <v>2.8964557276113839E-2</v>
      </c>
      <c r="Q89" s="58">
        <f>((K89-$F$26)/$F$26)*100</f>
        <v>3.7433171708101689</v>
      </c>
      <c r="R89" s="58">
        <f>((L89-$J$26)/$J$26)*100</f>
        <v>3.0649552063495329</v>
      </c>
      <c r="S89" s="82"/>
      <c r="T89" s="82"/>
      <c r="U89" s="82"/>
    </row>
    <row r="90" spans="1:21" x14ac:dyDescent="0.2">
      <c r="A90" s="22" t="s">
        <v>94</v>
      </c>
      <c r="B90" s="100" t="str">
        <f t="shared" si="6"/>
        <v>AIR STD CHK2.DATA</v>
      </c>
      <c r="C90" s="95" t="str">
        <f t="shared" si="8"/>
        <v>AIR STD CHK2</v>
      </c>
      <c r="D90" s="83">
        <v>102.7</v>
      </c>
      <c r="E90" s="83">
        <v>4261.3999999999996</v>
      </c>
      <c r="F90" s="83">
        <v>138.6</v>
      </c>
      <c r="G90" s="83">
        <v>156620.29999999999</v>
      </c>
      <c r="H90" s="83">
        <v>7676.5</v>
      </c>
      <c r="I90" s="83">
        <v>1045476.4</v>
      </c>
      <c r="J90" s="102">
        <f t="shared" si="1"/>
        <v>108.56234252719391</v>
      </c>
      <c r="K90" s="102">
        <f t="shared" si="2"/>
        <v>488.82841689185835</v>
      </c>
      <c r="L90" s="76">
        <f t="shared" si="3"/>
        <v>0.3569072182839948</v>
      </c>
      <c r="M90" s="70">
        <f t="shared" si="7"/>
        <v>20.873849308584923</v>
      </c>
      <c r="N90" s="70">
        <f t="shared" si="4"/>
        <v>0.92255445936556213</v>
      </c>
      <c r="O90" s="70">
        <f t="shared" si="5"/>
        <v>77.853258432483244</v>
      </c>
      <c r="P90" s="58"/>
      <c r="Q90" s="44"/>
      <c r="R90" s="82"/>
      <c r="S90" s="71">
        <f>((G90-AVERAGE($E$49:$E$51))/AVERAGE($E$49:$E$51))*100</f>
        <v>-0.359807582361103</v>
      </c>
      <c r="T90" s="71">
        <f>((H90-AVERAGE($F$49:$F$51))/AVERAGE($F$49:$F$51))*100</f>
        <v>-0.74090356616410147</v>
      </c>
      <c r="U90" s="71">
        <f>((I90-AVERAGE($G$49:$G$51))/AVERAGE($G$49:$G$51))*100</f>
        <v>-0.29545826262224195</v>
      </c>
    </row>
    <row r="91" spans="1:21" x14ac:dyDescent="0.2">
      <c r="A91" s="22" t="s">
        <v>95</v>
      </c>
      <c r="B91" s="100" t="str">
        <f t="shared" si="6"/>
        <v>SG21.1098.DATA</v>
      </c>
      <c r="C91" s="95" t="str">
        <f t="shared" si="8"/>
        <v>SG21.1098</v>
      </c>
      <c r="D91" s="83">
        <v>58311</v>
      </c>
      <c r="E91" s="83">
        <v>292293.09999999998</v>
      </c>
      <c r="F91" s="83">
        <v>46.8</v>
      </c>
      <c r="G91" s="83">
        <v>4634.5</v>
      </c>
      <c r="H91" s="83">
        <v>8418.1</v>
      </c>
      <c r="I91" s="83">
        <v>1260175.3999999999</v>
      </c>
      <c r="J91" s="102">
        <f t="shared" si="1"/>
        <v>5729.4425586036868</v>
      </c>
      <c r="K91" s="102">
        <f t="shared" si="2"/>
        <v>29049.192188490866</v>
      </c>
      <c r="L91" s="76">
        <f t="shared" si="3"/>
        <v>0.11800265734367714</v>
      </c>
      <c r="M91" s="70">
        <f t="shared" si="7"/>
        <v>0.41338059152325735</v>
      </c>
      <c r="N91" s="70">
        <f t="shared" si="4"/>
        <v>1.0180413985442827</v>
      </c>
      <c r="O91" s="70">
        <f t="shared" si="5"/>
        <v>93.84332336611277</v>
      </c>
      <c r="P91" s="58"/>
      <c r="Q91" s="58"/>
      <c r="R91" s="58"/>
      <c r="S91" s="72"/>
      <c r="T91" s="72"/>
      <c r="U91" s="72"/>
    </row>
    <row r="92" spans="1:21" x14ac:dyDescent="0.2">
      <c r="A92" s="22" t="s">
        <v>96</v>
      </c>
      <c r="B92" s="100" t="str">
        <f t="shared" si="6"/>
        <v>SG21.1103.DATA</v>
      </c>
      <c r="C92" s="95" t="str">
        <f t="shared" si="8"/>
        <v>SG21.1103</v>
      </c>
      <c r="D92" s="83">
        <v>5627463.7000000002</v>
      </c>
      <c r="E92" s="83">
        <v>25868.799999999999</v>
      </c>
      <c r="F92" s="83">
        <v>45.6</v>
      </c>
      <c r="G92" s="83">
        <v>41981.599999999999</v>
      </c>
      <c r="H92" s="83">
        <v>5025.8999999999996</v>
      </c>
      <c r="I92" s="83">
        <v>522180.5</v>
      </c>
      <c r="J92" s="102">
        <f t="shared" si="1"/>
        <v>555798.78740959847</v>
      </c>
      <c r="K92" s="102">
        <f t="shared" si="2"/>
        <v>3940.0942649321591</v>
      </c>
      <c r="L92" s="76">
        <f t="shared" si="3"/>
        <v>0.11487972190654881</v>
      </c>
      <c r="M92" s="70">
        <f t="shared" si="7"/>
        <v>5.4410816742755532</v>
      </c>
      <c r="N92" s="70">
        <f t="shared" si="4"/>
        <v>0.58126848176696955</v>
      </c>
      <c r="O92" s="70">
        <f t="shared" si="5"/>
        <v>38.879926369911374</v>
      </c>
      <c r="P92" s="58"/>
      <c r="Q92" s="44"/>
      <c r="R92" s="72"/>
      <c r="S92" s="71"/>
      <c r="T92" s="71"/>
      <c r="U92" s="71"/>
    </row>
    <row r="93" spans="1:21" x14ac:dyDescent="0.2">
      <c r="A93" s="22" t="s">
        <v>97</v>
      </c>
      <c r="B93" s="100" t="str">
        <f t="shared" si="6"/>
        <v>SG21.1104.DATA</v>
      </c>
      <c r="C93" s="95" t="str">
        <f t="shared" si="8"/>
        <v>SG21.1104</v>
      </c>
      <c r="D93" s="83">
        <v>5546281.9000000004</v>
      </c>
      <c r="E93" s="83">
        <v>85191.6</v>
      </c>
      <c r="F93" s="83">
        <v>71.400000000000006</v>
      </c>
      <c r="G93" s="83">
        <v>20656.400000000001</v>
      </c>
      <c r="H93" s="83">
        <v>5426.3</v>
      </c>
      <c r="I93" s="83">
        <v>556771.9</v>
      </c>
      <c r="J93" s="102">
        <f t="shared" si="1"/>
        <v>547803.83682698803</v>
      </c>
      <c r="K93" s="102">
        <f t="shared" si="2"/>
        <v>9530.9581399604085</v>
      </c>
      <c r="L93" s="76">
        <f t="shared" si="3"/>
        <v>0.18202283380480802</v>
      </c>
      <c r="M93" s="70">
        <f t="shared" si="7"/>
        <v>2.5702635617605454</v>
      </c>
      <c r="N93" s="70">
        <f t="shared" si="4"/>
        <v>0.63282318841092811</v>
      </c>
      <c r="O93" s="70">
        <f t="shared" si="5"/>
        <v>41.456178388528848</v>
      </c>
      <c r="P93" s="58"/>
      <c r="Q93" s="44"/>
    </row>
    <row r="94" spans="1:21" x14ac:dyDescent="0.2">
      <c r="A94" s="22" t="s">
        <v>98</v>
      </c>
      <c r="B94" s="100" t="str">
        <f t="shared" si="6"/>
        <v>SG21.1109.DATA</v>
      </c>
      <c r="C94" s="95" t="str">
        <f t="shared" si="8"/>
        <v>SG21.1109</v>
      </c>
      <c r="D94" s="83">
        <v>5572220.5</v>
      </c>
      <c r="E94" s="83">
        <v>24631.5</v>
      </c>
      <c r="F94" s="83">
        <v>48</v>
      </c>
      <c r="G94" s="83">
        <v>42131.1</v>
      </c>
      <c r="H94" s="83">
        <v>4937.2</v>
      </c>
      <c r="I94" s="83">
        <v>522887.3</v>
      </c>
      <c r="J94" s="102">
        <f t="shared" si="1"/>
        <v>550358.32348757074</v>
      </c>
      <c r="K94" s="102">
        <f t="shared" si="2"/>
        <v>3823.4852061457827</v>
      </c>
      <c r="L94" s="76">
        <f t="shared" si="3"/>
        <v>0.12112559278080548</v>
      </c>
      <c r="M94" s="70">
        <f t="shared" si="7"/>
        <v>5.4612075023015976</v>
      </c>
      <c r="N94" s="70">
        <f t="shared" si="4"/>
        <v>0.56984764640403451</v>
      </c>
      <c r="O94" s="70">
        <f t="shared" si="5"/>
        <v>38.932566474872687</v>
      </c>
      <c r="P94" s="58"/>
      <c r="Q94" s="44"/>
      <c r="S94" s="36"/>
    </row>
    <row r="95" spans="1:21" x14ac:dyDescent="0.2">
      <c r="A95" s="22" t="s">
        <v>99</v>
      </c>
      <c r="B95" s="100" t="str">
        <f t="shared" si="6"/>
        <v>SG21.1110.DATA</v>
      </c>
      <c r="C95" s="95" t="str">
        <f t="shared" si="8"/>
        <v>SG21.1110</v>
      </c>
      <c r="D95" s="83">
        <v>3649758.1</v>
      </c>
      <c r="E95" s="83">
        <v>192995.8</v>
      </c>
      <c r="F95" s="83">
        <v>46.6</v>
      </c>
      <c r="G95" s="83">
        <v>50830.1</v>
      </c>
      <c r="H95" s="83">
        <v>6399.7</v>
      </c>
      <c r="I95" s="83">
        <v>734031.3</v>
      </c>
      <c r="J95" s="102">
        <f t="shared" si="1"/>
        <v>361030.27354378294</v>
      </c>
      <c r="K95" s="102">
        <f t="shared" si="2"/>
        <v>19690.940597907778</v>
      </c>
      <c r="L95" s="76">
        <f t="shared" si="3"/>
        <v>0.11748216810415577</v>
      </c>
      <c r="M95" s="70">
        <f t="shared" si="7"/>
        <v>6.6322749136631813</v>
      </c>
      <c r="N95" s="70">
        <f t="shared" si="4"/>
        <v>0.75815623398342846</v>
      </c>
      <c r="O95" s="70">
        <f t="shared" si="5"/>
        <v>54.657866873785949</v>
      </c>
      <c r="P95" s="58"/>
      <c r="Q95" s="44"/>
      <c r="S95" s="36"/>
    </row>
    <row r="96" spans="1:21" x14ac:dyDescent="0.2">
      <c r="A96" s="22" t="s">
        <v>100</v>
      </c>
      <c r="B96" s="100" t="str">
        <f t="shared" si="6"/>
        <v>SG21.1115.DATA</v>
      </c>
      <c r="C96" s="95" t="str">
        <f t="shared" si="8"/>
        <v>SG21.1115</v>
      </c>
      <c r="D96" s="83">
        <v>5576910</v>
      </c>
      <c r="E96" s="83">
        <v>68931.3</v>
      </c>
      <c r="F96" s="83">
        <v>47.2</v>
      </c>
      <c r="G96" s="83">
        <v>35946.1</v>
      </c>
      <c r="H96" s="83">
        <v>5029.5</v>
      </c>
      <c r="I96" s="83">
        <v>527635.1</v>
      </c>
      <c r="J96" s="102">
        <f t="shared" si="1"/>
        <v>550820.15508969279</v>
      </c>
      <c r="K96" s="102">
        <f t="shared" si="2"/>
        <v>7998.5098423897971</v>
      </c>
      <c r="L96" s="76">
        <f t="shared" si="3"/>
        <v>0.11904363582271993</v>
      </c>
      <c r="M96" s="70">
        <f t="shared" si="7"/>
        <v>4.6285770919933551</v>
      </c>
      <c r="N96" s="70">
        <f t="shared" si="4"/>
        <v>0.58173201059793422</v>
      </c>
      <c r="O96" s="70">
        <f t="shared" si="5"/>
        <v>39.286166772460874</v>
      </c>
      <c r="P96" s="58"/>
      <c r="Q96" s="44"/>
      <c r="S96" s="36"/>
    </row>
    <row r="97" spans="1:21" x14ac:dyDescent="0.2">
      <c r="A97" s="22" t="s">
        <v>101</v>
      </c>
      <c r="B97" s="100" t="str">
        <f t="shared" si="6"/>
        <v>SG21.1116.DATA</v>
      </c>
      <c r="C97" s="95" t="str">
        <f t="shared" si="8"/>
        <v>SG21.1116</v>
      </c>
      <c r="D97" s="83">
        <v>6370151.2000000002</v>
      </c>
      <c r="E97" s="83">
        <v>434783.5</v>
      </c>
      <c r="F97" s="83">
        <v>80</v>
      </c>
      <c r="G97" s="83">
        <v>9353.7000000000007</v>
      </c>
      <c r="H97" s="83">
        <v>4652.2</v>
      </c>
      <c r="I97" s="83">
        <v>418835.20000000001</v>
      </c>
      <c r="J97" s="102">
        <f t="shared" si="1"/>
        <v>628940.17945587565</v>
      </c>
      <c r="K97" s="102">
        <f t="shared" si="2"/>
        <v>42478.167724007144</v>
      </c>
      <c r="L97" s="76">
        <f t="shared" si="3"/>
        <v>0.20440387110422775</v>
      </c>
      <c r="M97" s="70">
        <f t="shared" si="7"/>
        <v>1.0486836525299925</v>
      </c>
      <c r="N97" s="70">
        <f t="shared" si="4"/>
        <v>0.53315161395266553</v>
      </c>
      <c r="O97" s="70">
        <f t="shared" si="5"/>
        <v>31.183113354548347</v>
      </c>
      <c r="P97" s="58"/>
      <c r="Q97" s="44"/>
      <c r="S97" s="36"/>
    </row>
    <row r="98" spans="1:21" x14ac:dyDescent="0.2">
      <c r="A98" s="22" t="s">
        <v>102</v>
      </c>
      <c r="B98" s="100" t="str">
        <f t="shared" si="6"/>
        <v>SG21.1123.DATA</v>
      </c>
      <c r="C98" s="95" t="str">
        <f t="shared" si="8"/>
        <v>SG21.1123</v>
      </c>
      <c r="D98" s="83">
        <v>56624.800000000003</v>
      </c>
      <c r="E98" s="83">
        <v>290493.40000000002</v>
      </c>
      <c r="F98" s="83">
        <v>33.1</v>
      </c>
      <c r="G98" s="83">
        <v>4651.7</v>
      </c>
      <c r="H98" s="83">
        <v>8364.6</v>
      </c>
      <c r="I98" s="83">
        <v>1261650.1000000001</v>
      </c>
      <c r="J98" s="102">
        <f t="shared" si="1"/>
        <v>5566.6147793978316</v>
      </c>
      <c r="K98" s="102">
        <f t="shared" si="2"/>
        <v>28879.579868844994</v>
      </c>
      <c r="L98" s="76">
        <f t="shared" si="3"/>
        <v>8.2349144436461991E-2</v>
      </c>
      <c r="M98" s="70">
        <f t="shared" si="7"/>
        <v>0.41569607140317677</v>
      </c>
      <c r="N98" s="70">
        <f t="shared" si="4"/>
        <v>1.0111528450841132</v>
      </c>
      <c r="O98" s="70">
        <f t="shared" si="5"/>
        <v>93.953154100106076</v>
      </c>
      <c r="P98" s="58"/>
      <c r="Q98" s="44"/>
    </row>
    <row r="99" spans="1:21" x14ac:dyDescent="0.2">
      <c r="A99" s="22" t="s">
        <v>103</v>
      </c>
      <c r="B99" s="100" t="str">
        <f t="shared" si="6"/>
        <v>SG21.1196.DATA</v>
      </c>
      <c r="C99" s="95" t="str">
        <f t="shared" si="8"/>
        <v>SG21.1196</v>
      </c>
      <c r="D99" s="83">
        <v>6522887.2000000002</v>
      </c>
      <c r="E99" s="83">
        <v>194663.5</v>
      </c>
      <c r="F99" s="35"/>
      <c r="G99" s="83">
        <v>760</v>
      </c>
      <c r="H99" s="83">
        <v>5473.5</v>
      </c>
      <c r="I99" s="83">
        <v>448205.3</v>
      </c>
      <c r="J99" s="102">
        <f t="shared" si="1"/>
        <v>643981.93477770372</v>
      </c>
      <c r="K99" s="102">
        <f t="shared" si="2"/>
        <v>19848.112607394596</v>
      </c>
      <c r="L99" s="76">
        <f t="shared" si="3"/>
        <v>-3.7918247043279285E-3</v>
      </c>
      <c r="M99" s="70">
        <f t="shared" si="7"/>
        <v>-0.10820817561324775</v>
      </c>
      <c r="N99" s="70">
        <f t="shared" si="4"/>
        <v>0.63890056641690918</v>
      </c>
      <c r="O99" s="70">
        <f t="shared" si="5"/>
        <v>33.370500375946641</v>
      </c>
      <c r="P99" s="58"/>
      <c r="Q99" s="44"/>
    </row>
    <row r="100" spans="1:21" x14ac:dyDescent="0.2">
      <c r="A100" s="22" t="s">
        <v>104</v>
      </c>
      <c r="B100" s="100" t="str">
        <f t="shared" si="6"/>
        <v>SG21.1204.DATA</v>
      </c>
      <c r="C100" s="95" t="str">
        <f t="shared" si="8"/>
        <v>SG21.1204</v>
      </c>
      <c r="D100" s="83">
        <v>4836868</v>
      </c>
      <c r="E100" s="83">
        <v>59954</v>
      </c>
      <c r="F100" s="83">
        <v>166.3</v>
      </c>
      <c r="G100" s="83">
        <v>36595.699999999997</v>
      </c>
      <c r="H100" s="83">
        <v>6254.3</v>
      </c>
      <c r="I100" s="83">
        <v>621517.80000000005</v>
      </c>
      <c r="J100" s="102">
        <f t="shared" si="1"/>
        <v>477939.29732285137</v>
      </c>
      <c r="K100" s="102">
        <f t="shared" si="2"/>
        <v>7152.4462333677839</v>
      </c>
      <c r="L100" s="76">
        <f t="shared" si="3"/>
        <v>0.42899497795770725</v>
      </c>
      <c r="M100" s="70">
        <f t="shared" si="7"/>
        <v>4.7160268437372892</v>
      </c>
      <c r="N100" s="70">
        <f t="shared" si="4"/>
        <v>0.73943481953280021</v>
      </c>
      <c r="O100" s="70">
        <f t="shared" si="5"/>
        <v>46.278236922505656</v>
      </c>
      <c r="P100" s="58"/>
      <c r="Q100" s="44"/>
    </row>
    <row r="101" spans="1:21" x14ac:dyDescent="0.2">
      <c r="A101" s="22" t="s">
        <v>105</v>
      </c>
      <c r="B101" s="100" t="str">
        <f t="shared" si="6"/>
        <v>LOW1 STD CHK3.DATA</v>
      </c>
      <c r="C101" s="95" t="str">
        <f t="shared" si="8"/>
        <v>LOW1 STD CHK3</v>
      </c>
      <c r="D101" s="83">
        <v>232563.7</v>
      </c>
      <c r="E101" s="83">
        <v>23670.799999999999</v>
      </c>
      <c r="F101" s="83">
        <v>395.9</v>
      </c>
      <c r="G101" s="83">
        <v>1829.4</v>
      </c>
      <c r="H101" s="83">
        <v>544.5</v>
      </c>
      <c r="I101" s="83">
        <v>149</v>
      </c>
      <c r="J101" s="102">
        <f t="shared" ref="J101:J132" si="9">IF($D101&lt;=$B$36,($D101*$C$28)+$C$30,($D101*$E$28)+$E$30)</f>
        <v>22556.141741158619</v>
      </c>
      <c r="K101" s="102">
        <f t="shared" si="2"/>
        <v>2610.912175706108</v>
      </c>
      <c r="L101" s="76">
        <f t="shared" si="3"/>
        <v>1.026516624928262</v>
      </c>
      <c r="M101" s="70">
        <f t="shared" si="7"/>
        <v>3.5755439711511211E-2</v>
      </c>
      <c r="N101" s="70">
        <f t="shared" si="4"/>
        <v>4.2523420211259544E-3</v>
      </c>
      <c r="O101" s="70">
        <f t="shared" si="5"/>
        <v>7.6259923691253742E-4</v>
      </c>
      <c r="P101" s="58">
        <f>((J101-$B$26)/$B$26)*100</f>
        <v>0.24951884959386211</v>
      </c>
      <c r="Q101" s="58">
        <f>((K101-$F$26)/$F$26)*100</f>
        <v>4.4364870282443185</v>
      </c>
      <c r="R101" s="58">
        <f>((L101-$J$26)/$J$26)*100</f>
        <v>2.9605441252018068</v>
      </c>
      <c r="S101" s="82"/>
      <c r="T101" s="82"/>
      <c r="U101" s="82"/>
    </row>
    <row r="102" spans="1:21" x14ac:dyDescent="0.2">
      <c r="A102" s="22" t="s">
        <v>106</v>
      </c>
      <c r="B102" s="100" t="str">
        <f t="shared" si="6"/>
        <v>AIR STD CHK3.DATA</v>
      </c>
      <c r="C102" s="95" t="str">
        <f t="shared" si="8"/>
        <v>AIR STD CHK3</v>
      </c>
      <c r="D102" s="83">
        <v>90</v>
      </c>
      <c r="E102" s="83">
        <v>4279.8</v>
      </c>
      <c r="F102" s="83">
        <v>138.5</v>
      </c>
      <c r="G102" s="83">
        <v>156988.9</v>
      </c>
      <c r="H102" s="83">
        <v>7738.2</v>
      </c>
      <c r="I102" s="83">
        <v>1046721.1</v>
      </c>
      <c r="J102" s="102">
        <f t="shared" si="9"/>
        <v>107.33596795957776</v>
      </c>
      <c r="K102" s="102">
        <f t="shared" si="2"/>
        <v>490.84014013740858</v>
      </c>
      <c r="L102" s="76">
        <f t="shared" si="3"/>
        <v>0.35664697366423409</v>
      </c>
      <c r="M102" s="70">
        <f t="shared" si="7"/>
        <v>20.923470580895291</v>
      </c>
      <c r="N102" s="70">
        <f t="shared" si="4"/>
        <v>0.93049882849626186</v>
      </c>
      <c r="O102" s="70">
        <f t="shared" si="5"/>
        <v>77.945959534132015</v>
      </c>
      <c r="P102" s="58"/>
      <c r="Q102" s="44"/>
      <c r="R102" s="82"/>
      <c r="S102" s="71">
        <f>((G102-AVERAGE($E$49:$E$51))/AVERAGE($E$49:$E$51))*100</f>
        <v>-0.12530812778757533</v>
      </c>
      <c r="T102" s="71">
        <f>((H102-AVERAGE($F$49:$F$51))/AVERAGE($F$49:$F$51))*100</f>
        <v>5.6893118518717145E-2</v>
      </c>
      <c r="U102" s="71">
        <f>((I102-AVERAGE($G$49:$G$51))/AVERAGE($G$49:$G$51))*100</f>
        <v>-0.17675425065170924</v>
      </c>
    </row>
    <row r="103" spans="1:21" x14ac:dyDescent="0.2">
      <c r="A103" s="22" t="s">
        <v>107</v>
      </c>
      <c r="B103" s="100" t="str">
        <f t="shared" si="6"/>
        <v>SG21.1201.DATA</v>
      </c>
      <c r="C103" s="95" t="str">
        <f t="shared" si="8"/>
        <v>SG21.1201</v>
      </c>
      <c r="D103" s="35"/>
      <c r="E103" s="83">
        <v>71015.100000000006</v>
      </c>
      <c r="F103" s="83">
        <v>174.1</v>
      </c>
      <c r="G103" s="83">
        <v>112797.9</v>
      </c>
      <c r="H103" s="83">
        <v>7996.4</v>
      </c>
      <c r="I103" s="83">
        <v>1109532.3</v>
      </c>
      <c r="J103" s="102">
        <f t="shared" si="9"/>
        <v>98.645124567022322</v>
      </c>
      <c r="K103" s="102">
        <f t="shared" si="2"/>
        <v>8194.8971023098256</v>
      </c>
      <c r="L103" s="76">
        <f t="shared" si="3"/>
        <v>0.44929405829904134</v>
      </c>
      <c r="M103" s="70">
        <f t="shared" si="7"/>
        <v>14.974437361504586</v>
      </c>
      <c r="N103" s="70">
        <f t="shared" si="4"/>
        <v>0.96374414631711636</v>
      </c>
      <c r="O103" s="70">
        <f t="shared" si="5"/>
        <v>82.623928069426512</v>
      </c>
      <c r="P103" s="58"/>
      <c r="Q103" s="58"/>
      <c r="R103" s="58"/>
      <c r="S103" s="72"/>
      <c r="T103" s="72"/>
      <c r="U103" s="72"/>
    </row>
    <row r="104" spans="1:21" x14ac:dyDescent="0.2">
      <c r="A104" s="22" t="s">
        <v>108</v>
      </c>
      <c r="B104" s="100" t="str">
        <f t="shared" si="6"/>
        <v>SG21.1202.DATA</v>
      </c>
      <c r="C104" s="95" t="str">
        <f t="shared" si="8"/>
        <v>SG21.1202</v>
      </c>
      <c r="D104" s="35"/>
      <c r="E104" s="83">
        <v>61844.4</v>
      </c>
      <c r="F104" s="83">
        <v>151.6</v>
      </c>
      <c r="G104" s="83">
        <v>112822.3</v>
      </c>
      <c r="H104" s="83">
        <v>8045.3</v>
      </c>
      <c r="I104" s="83">
        <v>1108195</v>
      </c>
      <c r="J104" s="102">
        <f t="shared" si="9"/>
        <v>98.645124567022322</v>
      </c>
      <c r="K104" s="102">
        <f t="shared" si="2"/>
        <v>7330.6065540093141</v>
      </c>
      <c r="L104" s="76">
        <f t="shared" si="3"/>
        <v>0.39073901885288509</v>
      </c>
      <c r="M104" s="70">
        <f t="shared" si="7"/>
        <v>14.977722112031914</v>
      </c>
      <c r="N104" s="70">
        <f t="shared" si="4"/>
        <v>0.97004041293771981</v>
      </c>
      <c r="O104" s="70">
        <f t="shared" si="5"/>
        <v>82.524330428842518</v>
      </c>
      <c r="P104" s="58"/>
      <c r="Q104" s="44"/>
      <c r="R104" s="72"/>
      <c r="S104" s="71"/>
      <c r="T104" s="71"/>
      <c r="U104" s="71"/>
    </row>
    <row r="105" spans="1:21" x14ac:dyDescent="0.2">
      <c r="A105" s="22" t="s">
        <v>109</v>
      </c>
      <c r="B105" s="100" t="str">
        <f t="shared" si="6"/>
        <v>SG21.1203.DATA</v>
      </c>
      <c r="C105" s="95" t="str">
        <f t="shared" si="8"/>
        <v>SG21.1203</v>
      </c>
      <c r="D105" s="83">
        <v>4952728.5</v>
      </c>
      <c r="E105" s="83">
        <v>72888</v>
      </c>
      <c r="F105" s="83">
        <v>164.8</v>
      </c>
      <c r="G105" s="83">
        <v>32113.200000000001</v>
      </c>
      <c r="H105" s="83">
        <v>6388.9</v>
      </c>
      <c r="I105" s="83">
        <v>619289.1</v>
      </c>
      <c r="J105" s="102">
        <f t="shared" si="9"/>
        <v>489349.47758464073</v>
      </c>
      <c r="K105" s="102">
        <f t="shared" si="2"/>
        <v>8371.408139407542</v>
      </c>
      <c r="L105" s="76">
        <f t="shared" si="3"/>
        <v>0.4250913086612968</v>
      </c>
      <c r="M105" s="70">
        <f t="shared" si="7"/>
        <v>4.1125885552640975</v>
      </c>
      <c r="N105" s="70">
        <f t="shared" si="4"/>
        <v>0.75676564749053465</v>
      </c>
      <c r="O105" s="70">
        <f t="shared" si="5"/>
        <v>46.112250785087305</v>
      </c>
      <c r="P105" s="58"/>
      <c r="Q105" s="44"/>
    </row>
    <row r="106" spans="1:21" x14ac:dyDescent="0.2">
      <c r="A106" s="22" t="s">
        <v>110</v>
      </c>
      <c r="B106" s="100" t="str">
        <f t="shared" si="6"/>
        <v>SG21.1199.DATA</v>
      </c>
      <c r="C106" s="95" t="str">
        <f t="shared" si="8"/>
        <v>SG21.1199</v>
      </c>
      <c r="D106" s="83">
        <v>1155654.8999999999</v>
      </c>
      <c r="E106" s="83">
        <v>44657.5</v>
      </c>
      <c r="F106" s="83">
        <v>1003.4</v>
      </c>
      <c r="G106" s="83">
        <v>104292.8</v>
      </c>
      <c r="H106" s="83">
        <v>7533.1</v>
      </c>
      <c r="I106" s="83">
        <v>975757.8</v>
      </c>
      <c r="J106" s="102">
        <f t="shared" si="9"/>
        <v>115405.86226033673</v>
      </c>
      <c r="K106" s="102">
        <f t="shared" si="2"/>
        <v>5710.8310489130781</v>
      </c>
      <c r="L106" s="76">
        <f t="shared" si="3"/>
        <v>2.6063277138828527</v>
      </c>
      <c r="M106" s="70">
        <f t="shared" si="7"/>
        <v>13.829472947161397</v>
      </c>
      <c r="N106" s="70">
        <f t="shared" si="4"/>
        <v>0.90409056093213636</v>
      </c>
      <c r="O106" s="70">
        <f t="shared" si="5"/>
        <v>72.660849799551812</v>
      </c>
      <c r="P106" s="58"/>
      <c r="Q106" s="44"/>
    </row>
    <row r="107" spans="1:21" x14ac:dyDescent="0.2">
      <c r="A107" s="22" t="s">
        <v>111</v>
      </c>
      <c r="B107" s="100" t="str">
        <f t="shared" si="6"/>
        <v>SG21.1200.DATA</v>
      </c>
      <c r="C107" s="95" t="str">
        <f t="shared" si="8"/>
        <v>SG21.1200</v>
      </c>
      <c r="D107" s="83">
        <v>1192070.7</v>
      </c>
      <c r="E107" s="83">
        <v>33762.199999999997</v>
      </c>
      <c r="F107" s="83">
        <v>1260.2</v>
      </c>
      <c r="G107" s="83">
        <v>105372.6</v>
      </c>
      <c r="H107" s="83">
        <v>7554.8</v>
      </c>
      <c r="I107" s="83">
        <v>970385.6</v>
      </c>
      <c r="J107" s="102">
        <f t="shared" si="9"/>
        <v>118992.16511918223</v>
      </c>
      <c r="K107" s="102">
        <f t="shared" si="2"/>
        <v>4684.005963489004</v>
      </c>
      <c r="L107" s="76">
        <f t="shared" si="3"/>
        <v>3.3051233425552504</v>
      </c>
      <c r="M107" s="70">
        <f t="shared" si="7"/>
        <v>13.974836620087968</v>
      </c>
      <c r="N107" s="70">
        <f t="shared" si="4"/>
        <v>0.9068846097187846</v>
      </c>
      <c r="O107" s="70">
        <f t="shared" si="5"/>
        <v>72.260746273981368</v>
      </c>
      <c r="P107" s="58"/>
      <c r="Q107" s="44"/>
    </row>
    <row r="108" spans="1:21" x14ac:dyDescent="0.2">
      <c r="A108" s="22" t="s">
        <v>112</v>
      </c>
      <c r="B108" s="100" t="str">
        <f t="shared" si="6"/>
        <v>SG21.1194.DATA</v>
      </c>
      <c r="C108" s="95" t="str">
        <f t="shared" si="8"/>
        <v>SG21.1194</v>
      </c>
      <c r="D108" s="83">
        <v>6621362.2000000002</v>
      </c>
      <c r="E108" s="83">
        <v>27394</v>
      </c>
      <c r="F108" s="83">
        <v>95.2</v>
      </c>
      <c r="G108" s="83">
        <v>24805.1</v>
      </c>
      <c r="H108" s="83">
        <v>4771.8999999999996</v>
      </c>
      <c r="I108" s="83">
        <v>415614.2</v>
      </c>
      <c r="J108" s="102">
        <f t="shared" si="9"/>
        <v>653679.95525301411</v>
      </c>
      <c r="K108" s="102">
        <f t="shared" si="2"/>
        <v>4083.8363941336311</v>
      </c>
      <c r="L108" s="76">
        <f t="shared" si="3"/>
        <v>0.24396105330785334</v>
      </c>
      <c r="M108" s="70">
        <f t="shared" si="7"/>
        <v>3.12876538605251</v>
      </c>
      <c r="N108" s="70">
        <f t="shared" si="4"/>
        <v>0.54856394758224059</v>
      </c>
      <c r="O108" s="70">
        <f t="shared" si="5"/>
        <v>30.943224025062783</v>
      </c>
      <c r="P108" s="58"/>
      <c r="Q108" s="44"/>
    </row>
    <row r="109" spans="1:21" x14ac:dyDescent="0.2">
      <c r="A109" s="22" t="s">
        <v>113</v>
      </c>
      <c r="B109" s="100" t="str">
        <f t="shared" si="6"/>
        <v>SG21.1195.DATA</v>
      </c>
      <c r="C109" s="95" t="str">
        <f t="shared" si="8"/>
        <v>SG21.1195</v>
      </c>
      <c r="D109" s="83">
        <v>6559362.9000000004</v>
      </c>
      <c r="E109" s="83">
        <v>17818.3</v>
      </c>
      <c r="F109" s="83">
        <v>98.4</v>
      </c>
      <c r="G109" s="83">
        <v>26452</v>
      </c>
      <c r="H109" s="83">
        <v>5105.5</v>
      </c>
      <c r="I109" s="83">
        <v>417621.1</v>
      </c>
      <c r="J109" s="102">
        <f t="shared" si="9"/>
        <v>647574.13671171013</v>
      </c>
      <c r="K109" s="102">
        <f t="shared" si="2"/>
        <v>1971.0420510005324</v>
      </c>
      <c r="L109" s="76">
        <f t="shared" si="3"/>
        <v>0.2522888811401956</v>
      </c>
      <c r="M109" s="70">
        <f t="shared" si="7"/>
        <v>3.3504725845547974</v>
      </c>
      <c r="N109" s="70">
        <f t="shared" si="4"/>
        <v>0.59151761925163249</v>
      </c>
      <c r="O109" s="70">
        <f t="shared" si="5"/>
        <v>31.092691238768023</v>
      </c>
      <c r="P109" s="58"/>
      <c r="Q109" s="44"/>
    </row>
    <row r="110" spans="1:21" x14ac:dyDescent="0.2">
      <c r="A110" s="22" t="s">
        <v>114</v>
      </c>
      <c r="B110" s="100" t="str">
        <f t="shared" si="6"/>
        <v>SG21.1172.DATA</v>
      </c>
      <c r="C110" s="95" t="str">
        <f t="shared" si="8"/>
        <v>SG21.1172</v>
      </c>
      <c r="D110" s="83">
        <v>61268.800000000003</v>
      </c>
      <c r="E110" s="83">
        <v>44629.4</v>
      </c>
      <c r="F110" s="83">
        <v>172.9</v>
      </c>
      <c r="G110" s="83">
        <v>60696.4</v>
      </c>
      <c r="H110" s="83">
        <v>8637.7999999999993</v>
      </c>
      <c r="I110" s="83">
        <v>1188437.3999999999</v>
      </c>
      <c r="J110" s="102">
        <f t="shared" si="9"/>
        <v>6015.0622984536922</v>
      </c>
      <c r="K110" s="102">
        <f t="shared" si="2"/>
        <v>5708.1827707655821</v>
      </c>
      <c r="L110" s="76">
        <f t="shared" si="3"/>
        <v>0.44617112286191307</v>
      </c>
      <c r="M110" s="70">
        <f t="shared" si="7"/>
        <v>7.9604853287358104</v>
      </c>
      <c r="N110" s="70">
        <f t="shared" si="4"/>
        <v>1.046329533033987</v>
      </c>
      <c r="O110" s="70">
        <f t="shared" si="5"/>
        <v>88.50051656119652</v>
      </c>
      <c r="P110" s="58"/>
      <c r="Q110" s="44"/>
    </row>
    <row r="111" spans="1:21" x14ac:dyDescent="0.2">
      <c r="A111" s="22" t="s">
        <v>115</v>
      </c>
      <c r="B111" s="100" t="str">
        <f t="shared" si="6"/>
        <v>SG21.1173.DATA</v>
      </c>
      <c r="C111" s="95" t="str">
        <f t="shared" si="8"/>
        <v>SG21.1173</v>
      </c>
      <c r="D111" s="83">
        <v>229816.8</v>
      </c>
      <c r="E111" s="83">
        <v>31027.9</v>
      </c>
      <c r="F111" s="83">
        <v>46.8</v>
      </c>
      <c r="G111" s="83">
        <v>24910.6</v>
      </c>
      <c r="H111" s="83">
        <v>7846.3</v>
      </c>
      <c r="I111" s="83">
        <v>1223881</v>
      </c>
      <c r="J111" s="102">
        <f t="shared" si="9"/>
        <v>22290.887544325167</v>
      </c>
      <c r="K111" s="102">
        <f t="shared" si="2"/>
        <v>4426.3124781260449</v>
      </c>
      <c r="L111" s="76">
        <f t="shared" si="3"/>
        <v>0.11800265734367714</v>
      </c>
      <c r="M111" s="70">
        <f t="shared" si="7"/>
        <v>3.1429678934555043</v>
      </c>
      <c r="N111" s="70">
        <f t="shared" si="4"/>
        <v>0.94441756922606213</v>
      </c>
      <c r="O111" s="70">
        <f t="shared" si="5"/>
        <v>91.140237591483555</v>
      </c>
      <c r="P111" s="58"/>
      <c r="Q111" s="44"/>
    </row>
    <row r="112" spans="1:21" x14ac:dyDescent="0.2">
      <c r="A112" s="22" t="s">
        <v>116</v>
      </c>
      <c r="B112" s="100" t="str">
        <f t="shared" si="6"/>
        <v>SG21.1174.DATA</v>
      </c>
      <c r="C112" s="95" t="str">
        <f t="shared" si="8"/>
        <v>SG21.1174</v>
      </c>
      <c r="D112" s="35"/>
      <c r="E112" s="83">
        <v>199863.6</v>
      </c>
      <c r="F112" s="83">
        <v>42.3</v>
      </c>
      <c r="G112" s="83">
        <v>6810.7</v>
      </c>
      <c r="H112" s="83">
        <v>7995.7</v>
      </c>
      <c r="I112" s="83">
        <v>1268288.2</v>
      </c>
      <c r="J112" s="102">
        <f t="shared" si="9"/>
        <v>98.645124567022322</v>
      </c>
      <c r="K112" s="102">
        <f t="shared" si="2"/>
        <v>20338.194856319704</v>
      </c>
      <c r="L112" s="76">
        <f t="shared" si="3"/>
        <v>0.10629164945444589</v>
      </c>
      <c r="M112" s="70">
        <f t="shared" si="7"/>
        <v>0.70634264470236752</v>
      </c>
      <c r="N112" s="70">
        <f t="shared" si="4"/>
        <v>0.96365401571109555</v>
      </c>
      <c r="O112" s="70">
        <f t="shared" si="5"/>
        <v>94.447537632567446</v>
      </c>
      <c r="P112" s="58"/>
      <c r="Q112" s="44"/>
    </row>
    <row r="113" spans="1:21" x14ac:dyDescent="0.2">
      <c r="A113" s="22" t="s">
        <v>117</v>
      </c>
      <c r="B113" s="100" t="str">
        <f t="shared" si="6"/>
        <v>LOW1 STD CHK4.DATA</v>
      </c>
      <c r="C113" s="95" t="str">
        <f t="shared" si="8"/>
        <v>LOW1 STD CHK4</v>
      </c>
      <c r="D113" s="83">
        <v>234232.9</v>
      </c>
      <c r="E113" s="83">
        <v>23762.1</v>
      </c>
      <c r="F113" s="83">
        <v>397.3</v>
      </c>
      <c r="G113" s="83">
        <v>828.8</v>
      </c>
      <c r="H113" s="83">
        <v>308.10000000000002</v>
      </c>
      <c r="I113" s="83">
        <v>58.6</v>
      </c>
      <c r="J113" s="102">
        <f t="shared" si="9"/>
        <v>24662.329156487795</v>
      </c>
      <c r="K113" s="102">
        <f t="shared" si="2"/>
        <v>2620.8942589843</v>
      </c>
      <c r="L113" s="76">
        <f t="shared" si="3"/>
        <v>0.95702852954352302</v>
      </c>
      <c r="M113" s="70">
        <f t="shared" si="7"/>
        <v>-9.8946256093569981E-2</v>
      </c>
      <c r="N113" s="70">
        <f t="shared" si="4"/>
        <v>-2.6186051212220188E-2</v>
      </c>
      <c r="O113" s="70">
        <f t="shared" si="5"/>
        <v>-5.9700910411051127E-3</v>
      </c>
      <c r="P113" s="58">
        <f>((J113-$B$26)/$B$26)*100</f>
        <v>9.6103518066124209</v>
      </c>
      <c r="Q113" s="58">
        <f>((K113-$F$26)/$F$26)*100</f>
        <v>4.8357703593719998</v>
      </c>
      <c r="R113" s="58">
        <f>((L113-$J$26)/$J$26)*100</f>
        <v>-4.009174569355765</v>
      </c>
      <c r="S113" s="82"/>
      <c r="T113" s="82"/>
      <c r="U113" s="82"/>
    </row>
    <row r="114" spans="1:21" x14ac:dyDescent="0.2">
      <c r="A114" s="22" t="s">
        <v>118</v>
      </c>
      <c r="B114" s="100" t="str">
        <f t="shared" si="6"/>
        <v>AIR STD CHK4.DATA</v>
      </c>
      <c r="C114" s="95" t="str">
        <f t="shared" si="8"/>
        <v>AIR STD CHK4</v>
      </c>
      <c r="D114" s="83">
        <v>51.1</v>
      </c>
      <c r="E114" s="83">
        <v>4041.2</v>
      </c>
      <c r="F114" s="83">
        <v>140.4</v>
      </c>
      <c r="G114" s="83">
        <v>156059.70000000001</v>
      </c>
      <c r="H114" s="83">
        <v>7699.7</v>
      </c>
      <c r="I114" s="83">
        <v>1040197.1</v>
      </c>
      <c r="J114" s="102">
        <f t="shared" si="9"/>
        <v>103.57959231546212</v>
      </c>
      <c r="K114" s="102">
        <f t="shared" si="2"/>
        <v>464.7533376163064</v>
      </c>
      <c r="L114" s="76">
        <f t="shared" si="3"/>
        <v>0.36159162143968732</v>
      </c>
      <c r="M114" s="70">
        <f t="shared" si="7"/>
        <v>20.798380819010347</v>
      </c>
      <c r="N114" s="70">
        <f t="shared" si="4"/>
        <v>0.92554164516511217</v>
      </c>
      <c r="O114" s="70">
        <f t="shared" si="5"/>
        <v>77.460073788846756</v>
      </c>
      <c r="P114" s="58"/>
      <c r="Q114" s="44"/>
      <c r="R114" s="82"/>
      <c r="S114" s="71">
        <f>((G114-AVERAGE($E$49:$E$51))/AVERAGE($E$49:$E$51))*100</f>
        <v>-0.71645542347318136</v>
      </c>
      <c r="T114" s="71">
        <f>((H114-AVERAGE($F$49:$F$51))/AVERAGE($F$49:$F$51))*100</f>
        <v>-0.44092166851999609</v>
      </c>
      <c r="U114" s="71">
        <f>((I114-AVERAGE($G$49:$G$51))/AVERAGE($G$49:$G$51))*100</f>
        <v>-0.79893226470793521</v>
      </c>
    </row>
    <row r="115" spans="1:21" x14ac:dyDescent="0.2">
      <c r="A115" s="22" t="s">
        <v>119</v>
      </c>
      <c r="B115" s="100" t="str">
        <f t="shared" si="6"/>
        <v>SG21.1175.DATA</v>
      </c>
      <c r="C115" s="95" t="str">
        <f t="shared" si="8"/>
        <v>SG21.1175</v>
      </c>
      <c r="D115" s="83">
        <v>2108.3000000000002</v>
      </c>
      <c r="E115" s="83">
        <v>171851.4</v>
      </c>
      <c r="F115" s="83">
        <v>239.6</v>
      </c>
      <c r="G115" s="83">
        <v>158203.6</v>
      </c>
      <c r="H115" s="83">
        <v>7719.1</v>
      </c>
      <c r="I115" s="83">
        <v>1013030.4</v>
      </c>
      <c r="J115" s="102">
        <f t="shared" si="9"/>
        <v>302.23295928396254</v>
      </c>
      <c r="K115" s="102">
        <f t="shared" si="2"/>
        <v>17698.191399974654</v>
      </c>
      <c r="L115" s="76">
        <f t="shared" si="3"/>
        <v>0.61975428424229628</v>
      </c>
      <c r="M115" s="70">
        <f t="shared" si="7"/>
        <v>21.086994616368443</v>
      </c>
      <c r="N115" s="70">
        <f t="shared" si="4"/>
        <v>0.9280395505319774</v>
      </c>
      <c r="O115" s="70">
        <f t="shared" si="5"/>
        <v>75.436788645308894</v>
      </c>
      <c r="P115" s="58"/>
      <c r="Q115" s="58"/>
      <c r="R115" s="58"/>
      <c r="S115" s="72"/>
      <c r="T115" s="72"/>
      <c r="U115" s="72"/>
    </row>
    <row r="116" spans="1:21" x14ac:dyDescent="0.2">
      <c r="A116" s="22" t="s">
        <v>120</v>
      </c>
      <c r="B116" s="100" t="str">
        <f t="shared" si="6"/>
        <v>SG21.1176.DATA</v>
      </c>
      <c r="C116" s="95" t="str">
        <f t="shared" si="8"/>
        <v>SG21.1176</v>
      </c>
      <c r="D116" s="83">
        <v>4618</v>
      </c>
      <c r="E116" s="83">
        <v>24760.2</v>
      </c>
      <c r="F116" s="83">
        <v>131.5</v>
      </c>
      <c r="G116" s="83">
        <v>231455</v>
      </c>
      <c r="H116" s="83">
        <v>7269.9</v>
      </c>
      <c r="I116" s="83">
        <v>904591.6</v>
      </c>
      <c r="J116" s="102">
        <f t="shared" si="9"/>
        <v>544.58195553169992</v>
      </c>
      <c r="K116" s="102">
        <f t="shared" si="2"/>
        <v>3835.6145085508638</v>
      </c>
      <c r="L116" s="76">
        <f t="shared" si="3"/>
        <v>0.33842985028098549</v>
      </c>
      <c r="M116" s="70">
        <f t="shared" si="7"/>
        <v>30.948165713806304</v>
      </c>
      <c r="N116" s="70">
        <f t="shared" si="4"/>
        <v>0.87020145306827557</v>
      </c>
      <c r="O116" s="70">
        <f t="shared" si="5"/>
        <v>67.360628750177256</v>
      </c>
      <c r="P116" s="58"/>
      <c r="Q116" s="44"/>
      <c r="R116" s="72"/>
      <c r="S116" s="71"/>
      <c r="T116" s="71"/>
      <c r="U116" s="71"/>
    </row>
    <row r="117" spans="1:21" x14ac:dyDescent="0.2">
      <c r="A117" s="22" t="s">
        <v>121</v>
      </c>
      <c r="B117" s="100" t="str">
        <f t="shared" si="6"/>
        <v>SG21.1177.DATA</v>
      </c>
      <c r="C117" s="95" t="str">
        <f t="shared" si="8"/>
        <v>SG21.1177</v>
      </c>
      <c r="D117" s="83">
        <v>7118.3</v>
      </c>
      <c r="E117" s="83">
        <v>8772.2999999999993</v>
      </c>
      <c r="F117" s="83">
        <v>120.3</v>
      </c>
      <c r="G117" s="83">
        <v>248857.1</v>
      </c>
      <c r="H117" s="83">
        <v>6913.5</v>
      </c>
      <c r="I117" s="83">
        <v>876831.4</v>
      </c>
      <c r="J117" s="102">
        <f t="shared" si="9"/>
        <v>786.02324146954822</v>
      </c>
      <c r="K117" s="102">
        <f t="shared" si="2"/>
        <v>982.01767712840342</v>
      </c>
      <c r="L117" s="76">
        <f t="shared" si="3"/>
        <v>0.30928245286778766</v>
      </c>
      <c r="M117" s="70">
        <f t="shared" si="7"/>
        <v>33.290852482314804</v>
      </c>
      <c r="N117" s="70">
        <f t="shared" si="4"/>
        <v>0.8243120988027739</v>
      </c>
      <c r="O117" s="70">
        <f t="shared" si="5"/>
        <v>65.293141707524313</v>
      </c>
      <c r="P117" s="58"/>
      <c r="Q117" s="44"/>
      <c r="S117" s="36"/>
    </row>
    <row r="118" spans="1:21" x14ac:dyDescent="0.2">
      <c r="A118" s="22" t="s">
        <v>122</v>
      </c>
      <c r="B118" s="100" t="str">
        <f t="shared" si="6"/>
        <v>SG21.1178.DATA</v>
      </c>
      <c r="C118" s="95" t="str">
        <f t="shared" si="8"/>
        <v>SG21.1178</v>
      </c>
      <c r="D118" s="83">
        <v>7622.2</v>
      </c>
      <c r="E118" s="83">
        <v>5749.8</v>
      </c>
      <c r="F118" s="83">
        <v>122.3</v>
      </c>
      <c r="G118" s="83">
        <v>244689.6</v>
      </c>
      <c r="H118" s="83">
        <v>6822.8</v>
      </c>
      <c r="I118" s="83">
        <v>884811.9</v>
      </c>
      <c r="J118" s="102">
        <f t="shared" si="9"/>
        <v>834.68230797520027</v>
      </c>
      <c r="K118" s="102">
        <f t="shared" si="2"/>
        <v>651.55933421125667</v>
      </c>
      <c r="L118" s="76">
        <f t="shared" si="3"/>
        <v>0.31448734526300154</v>
      </c>
      <c r="M118" s="70">
        <f t="shared" si="7"/>
        <v>32.729819784665715</v>
      </c>
      <c r="N118" s="70">
        <f t="shared" si="4"/>
        <v>0.81263374742263661</v>
      </c>
      <c r="O118" s="70">
        <f t="shared" si="5"/>
        <v>65.887502711547768</v>
      </c>
      <c r="P118" s="58"/>
      <c r="Q118" s="44"/>
    </row>
    <row r="119" spans="1:21" x14ac:dyDescent="0.2">
      <c r="A119" s="22" t="s">
        <v>123</v>
      </c>
      <c r="B119" s="100" t="str">
        <f t="shared" si="6"/>
        <v>SG21.1189.DATA</v>
      </c>
      <c r="C119" s="95" t="str">
        <f t="shared" si="8"/>
        <v>SG21.1189</v>
      </c>
      <c r="D119" s="83">
        <v>2197033.7999999998</v>
      </c>
      <c r="E119" s="83">
        <v>58183.5</v>
      </c>
      <c r="F119" s="83">
        <v>58.9</v>
      </c>
      <c r="G119" s="83">
        <v>62540.3</v>
      </c>
      <c r="H119" s="83">
        <v>7724.6</v>
      </c>
      <c r="I119" s="83">
        <v>910958</v>
      </c>
      <c r="J119" s="102">
        <f t="shared" si="9"/>
        <v>217962.99752061896</v>
      </c>
      <c r="K119" s="102">
        <f t="shared" si="2"/>
        <v>6985.5858611207295</v>
      </c>
      <c r="L119" s="76">
        <f t="shared" si="3"/>
        <v>0.14949225633472119</v>
      </c>
      <c r="M119" s="70">
        <f t="shared" si="7"/>
        <v>8.2087128491185712</v>
      </c>
      <c r="N119" s="70">
        <f t="shared" si="4"/>
        <v>0.92874771957928437</v>
      </c>
      <c r="O119" s="70">
        <f t="shared" si="5"/>
        <v>67.834776973473396</v>
      </c>
      <c r="P119" s="58"/>
      <c r="Q119" s="44"/>
    </row>
    <row r="120" spans="1:21" x14ac:dyDescent="0.2">
      <c r="A120" s="22" t="s">
        <v>124</v>
      </c>
      <c r="B120" s="100" t="str">
        <f t="shared" si="6"/>
        <v>SG21.1190.DATA</v>
      </c>
      <c r="C120" s="95" t="str">
        <f t="shared" si="8"/>
        <v>SG21.1190</v>
      </c>
      <c r="D120" s="83">
        <v>5240424.5</v>
      </c>
      <c r="E120" s="83">
        <v>9732</v>
      </c>
      <c r="F120" s="83">
        <v>36</v>
      </c>
      <c r="G120" s="83">
        <v>4240.3</v>
      </c>
      <c r="H120" s="83">
        <v>6814.5</v>
      </c>
      <c r="I120" s="83">
        <v>628496.5</v>
      </c>
      <c r="J120" s="102">
        <f t="shared" si="9"/>
        <v>517682.37119890755</v>
      </c>
      <c r="K120" s="102">
        <f t="shared" si="2"/>
        <v>1086.9443509737584</v>
      </c>
      <c r="L120" s="76">
        <f t="shared" si="3"/>
        <v>8.9896238409522128E-2</v>
      </c>
      <c r="M120" s="70">
        <f t="shared" si="7"/>
        <v>0.36031302357766182</v>
      </c>
      <c r="N120" s="70">
        <f t="shared" si="4"/>
        <v>0.81156505595124573</v>
      </c>
      <c r="O120" s="70">
        <f t="shared" si="5"/>
        <v>46.797987206169388</v>
      </c>
      <c r="P120" s="58"/>
      <c r="Q120" s="44"/>
    </row>
    <row r="121" spans="1:21" x14ac:dyDescent="0.2">
      <c r="A121" s="22" t="s">
        <v>125</v>
      </c>
      <c r="B121" s="100" t="str">
        <f t="shared" si="6"/>
        <v>SG21.1191.DATA</v>
      </c>
      <c r="C121" s="95" t="str">
        <f t="shared" si="8"/>
        <v>SG21.1191</v>
      </c>
      <c r="D121" s="83">
        <v>3462443.9</v>
      </c>
      <c r="E121" s="83">
        <v>38948.9</v>
      </c>
      <c r="F121" s="83">
        <v>302.2</v>
      </c>
      <c r="G121" s="83">
        <v>22482.7</v>
      </c>
      <c r="H121" s="83">
        <v>7193.5</v>
      </c>
      <c r="I121" s="83">
        <v>820955.8</v>
      </c>
      <c r="J121" s="102">
        <f t="shared" si="9"/>
        <v>342583.18598941481</v>
      </c>
      <c r="K121" s="102">
        <f t="shared" si="2"/>
        <v>5172.825332443419</v>
      </c>
      <c r="L121" s="76">
        <f t="shared" si="3"/>
        <v>0.78266741621249114</v>
      </c>
      <c r="M121" s="70">
        <f t="shared" si="7"/>
        <v>2.8161217538940848</v>
      </c>
      <c r="N121" s="70">
        <f t="shared" si="4"/>
        <v>0.86036434121113659</v>
      </c>
      <c r="O121" s="70">
        <f t="shared" si="5"/>
        <v>61.131713511745524</v>
      </c>
      <c r="P121" s="58"/>
      <c r="Q121" s="44"/>
    </row>
    <row r="122" spans="1:21" x14ac:dyDescent="0.2">
      <c r="A122" s="22" t="s">
        <v>126</v>
      </c>
      <c r="B122" s="100" t="str">
        <f t="shared" si="6"/>
        <v>SG21.1192.DATA</v>
      </c>
      <c r="C122" s="95" t="str">
        <f t="shared" si="8"/>
        <v>SG21.1192</v>
      </c>
      <c r="D122" s="83">
        <v>2508948.7000000002</v>
      </c>
      <c r="E122" s="83">
        <v>84190.399999999994</v>
      </c>
      <c r="F122" s="83">
        <v>48.6</v>
      </c>
      <c r="G122" s="83">
        <v>51504.2</v>
      </c>
      <c r="H122" s="83">
        <v>7463.3</v>
      </c>
      <c r="I122" s="83">
        <v>887149.1</v>
      </c>
      <c r="J122" s="102">
        <f t="shared" si="9"/>
        <v>248681.01820357831</v>
      </c>
      <c r="K122" s="102">
        <f t="shared" si="2"/>
        <v>9436.6002722994344</v>
      </c>
      <c r="L122" s="76">
        <f t="shared" si="3"/>
        <v>0.12268706049936964</v>
      </c>
      <c r="M122" s="70">
        <f t="shared" si="7"/>
        <v>6.723022878026768</v>
      </c>
      <c r="N122" s="70">
        <f t="shared" si="4"/>
        <v>0.8951032519317661</v>
      </c>
      <c r="O122" s="70">
        <f t="shared" si="5"/>
        <v>66.061569566832958</v>
      </c>
      <c r="P122" s="58"/>
      <c r="Q122" s="44"/>
    </row>
    <row r="123" spans="1:21" x14ac:dyDescent="0.2">
      <c r="A123" s="22" t="s">
        <v>127</v>
      </c>
      <c r="B123" s="100" t="str">
        <f t="shared" si="6"/>
        <v>SG21.1193.DATA</v>
      </c>
      <c r="C123" s="95" t="str">
        <f t="shared" si="8"/>
        <v>SG21.1193</v>
      </c>
      <c r="D123" s="83">
        <v>4345171.0999999996</v>
      </c>
      <c r="E123" s="83">
        <v>488816.8</v>
      </c>
      <c r="F123" s="83">
        <v>84.7</v>
      </c>
      <c r="G123" s="83">
        <v>44408.2</v>
      </c>
      <c r="H123" s="83">
        <v>5381.6</v>
      </c>
      <c r="I123" s="83">
        <v>613962.4</v>
      </c>
      <c r="J123" s="102">
        <f t="shared" si="9"/>
        <v>429515.97562854632</v>
      </c>
      <c r="K123" s="102">
        <f t="shared" si="2"/>
        <v>47570.523867320742</v>
      </c>
      <c r="L123" s="76">
        <f t="shared" si="3"/>
        <v>0.21663536823298041</v>
      </c>
      <c r="M123" s="70">
        <f t="shared" si="7"/>
        <v>5.7677528066367465</v>
      </c>
      <c r="N123" s="70">
        <f t="shared" si="4"/>
        <v>0.62706770542645018</v>
      </c>
      <c r="O123" s="70">
        <f t="shared" si="5"/>
        <v>45.715535947654608</v>
      </c>
      <c r="P123" s="58"/>
      <c r="Q123" s="44"/>
      <c r="R123" s="43"/>
    </row>
    <row r="124" spans="1:21" x14ac:dyDescent="0.2">
      <c r="A124" s="22" t="s">
        <v>128</v>
      </c>
      <c r="B124" s="100" t="str">
        <f t="shared" si="6"/>
        <v>SG21.1057.DATA</v>
      </c>
      <c r="C124" s="95" t="str">
        <f t="shared" si="8"/>
        <v>SG21.1057</v>
      </c>
      <c r="D124" s="83">
        <v>3754635.4</v>
      </c>
      <c r="E124" s="83">
        <v>15841.3</v>
      </c>
      <c r="F124" s="83">
        <v>123</v>
      </c>
      <c r="G124" s="83">
        <v>26558.2</v>
      </c>
      <c r="H124" s="83">
        <v>6951.1</v>
      </c>
      <c r="I124" s="83">
        <v>780585.3</v>
      </c>
      <c r="J124" s="102">
        <f t="shared" si="9"/>
        <v>371358.80568691855</v>
      </c>
      <c r="K124" s="102">
        <f t="shared" si="2"/>
        <v>1754.8911348889696</v>
      </c>
      <c r="L124" s="76">
        <f t="shared" si="3"/>
        <v>0.31630905760132644</v>
      </c>
      <c r="M124" s="70">
        <f t="shared" si="7"/>
        <v>3.3647693266040672</v>
      </c>
      <c r="N124" s="70">
        <f t="shared" si="4"/>
        <v>0.82915339992618264</v>
      </c>
      <c r="O124" s="70">
        <f t="shared" si="5"/>
        <v>58.125053413640309</v>
      </c>
      <c r="P124" s="58"/>
      <c r="Q124" s="44"/>
      <c r="R124" s="43"/>
    </row>
    <row r="125" spans="1:21" x14ac:dyDescent="0.2">
      <c r="A125" s="22" t="s">
        <v>129</v>
      </c>
      <c r="B125" s="100" t="str">
        <f t="shared" si="6"/>
        <v>LOW1 STD CHK5.DATA</v>
      </c>
      <c r="C125" s="95" t="str">
        <f t="shared" si="8"/>
        <v>LOW1 STD CHK5</v>
      </c>
      <c r="D125" s="83">
        <v>231847.4</v>
      </c>
      <c r="E125" s="83">
        <v>23628.5</v>
      </c>
      <c r="F125" s="83">
        <v>393.4</v>
      </c>
      <c r="G125" s="83">
        <v>2208.5</v>
      </c>
      <c r="H125" s="83">
        <v>703.3</v>
      </c>
      <c r="I125" s="83">
        <v>76</v>
      </c>
      <c r="J125" s="102">
        <f t="shared" si="9"/>
        <v>22486.972284246534</v>
      </c>
      <c r="K125" s="102">
        <f t="shared" si="2"/>
        <v>2606.2873988970441</v>
      </c>
      <c r="L125" s="76">
        <f t="shared" si="3"/>
        <v>1.0200105094342446</v>
      </c>
      <c r="M125" s="70">
        <f t="shared" si="7"/>
        <v>8.6790231716014798E-2</v>
      </c>
      <c r="N125" s="70">
        <f t="shared" si="4"/>
        <v>2.4699113787011603E-2</v>
      </c>
      <c r="O125" s="70">
        <f t="shared" si="5"/>
        <v>-4.6741971159114503E-3</v>
      </c>
      <c r="P125" s="58">
        <f>((J125-$B$26)/$B$26)*100</f>
        <v>-5.7900958904291561E-2</v>
      </c>
      <c r="Q125" s="58">
        <f>((K125-$F$26)/$F$26)*100</f>
        <v>4.2514959558817642</v>
      </c>
      <c r="R125" s="58">
        <f>((L125-$J$26)/$J$26)*100</f>
        <v>2.307974868028551</v>
      </c>
      <c r="S125" s="82"/>
      <c r="T125" s="82"/>
      <c r="U125" s="82"/>
    </row>
    <row r="126" spans="1:21" x14ac:dyDescent="0.2">
      <c r="A126" s="22" t="s">
        <v>130</v>
      </c>
      <c r="B126" s="100" t="str">
        <f t="shared" si="6"/>
        <v>AIR STD CHK5.DATA</v>
      </c>
      <c r="C126" s="95" t="str">
        <f t="shared" si="8"/>
        <v>AIR STD CHK5</v>
      </c>
      <c r="D126" s="83">
        <v>71.7</v>
      </c>
      <c r="E126" s="83">
        <v>4134.5</v>
      </c>
      <c r="F126" s="83">
        <v>139</v>
      </c>
      <c r="G126" s="83">
        <v>156143.6</v>
      </c>
      <c r="H126" s="83">
        <v>7858.4</v>
      </c>
      <c r="I126" s="83">
        <v>1041595.7</v>
      </c>
      <c r="J126" s="102">
        <f t="shared" si="9"/>
        <v>105.56882980309149</v>
      </c>
      <c r="K126" s="102">
        <f t="shared" si="2"/>
        <v>474.954086464667</v>
      </c>
      <c r="L126" s="76">
        <f t="shared" si="3"/>
        <v>0.35794819676303757</v>
      </c>
      <c r="M126" s="70">
        <f t="shared" si="7"/>
        <v>20.809675514471117</v>
      </c>
      <c r="N126" s="70">
        <f t="shared" si="4"/>
        <v>0.9459755411301376</v>
      </c>
      <c r="O126" s="70">
        <f t="shared" si="5"/>
        <v>77.564236848833872</v>
      </c>
      <c r="P126" s="58"/>
      <c r="Q126" s="44"/>
      <c r="R126" s="82"/>
      <c r="S126" s="71">
        <f>((G126-AVERAGE($E$49:$E$51))/AVERAGE($E$49:$E$51))*100</f>
        <v>-0.6630791233138833</v>
      </c>
      <c r="T126" s="71">
        <f>((H126-AVERAGE($F$49:$F$51))/AVERAGE($F$49:$F$51))*100</f>
        <v>1.6111096744162039</v>
      </c>
      <c r="U126" s="71">
        <f>((I126-AVERAGE($G$49:$G$51))/AVERAGE($G$49:$G$51))*100</f>
        <v>-0.66555118401219282</v>
      </c>
    </row>
    <row r="127" spans="1:21" x14ac:dyDescent="0.2">
      <c r="A127" s="22" t="s">
        <v>131</v>
      </c>
      <c r="B127" s="100" t="str">
        <f t="shared" si="6"/>
        <v>SG21.1059.DATA</v>
      </c>
      <c r="C127" s="95" t="str">
        <f t="shared" si="8"/>
        <v>SG21.1059</v>
      </c>
      <c r="D127" s="83">
        <v>6786442.2000000002</v>
      </c>
      <c r="E127" s="83">
        <v>166728.6</v>
      </c>
      <c r="F127" s="83">
        <v>30.1</v>
      </c>
      <c r="G127" s="83">
        <v>2923.5</v>
      </c>
      <c r="H127" s="83">
        <v>4669.8999999999996</v>
      </c>
      <c r="I127" s="83">
        <v>413742.4</v>
      </c>
      <c r="J127" s="102">
        <f t="shared" si="9"/>
        <v>669937.37307544879</v>
      </c>
      <c r="K127" s="102">
        <f t="shared" si="2"/>
        <v>17215.394272074507</v>
      </c>
      <c r="L127" s="76">
        <f t="shared" si="3"/>
        <v>7.4541805843641146E-2</v>
      </c>
      <c r="M127" s="70">
        <f t="shared" si="7"/>
        <v>0.18304419184057308</v>
      </c>
      <c r="N127" s="70">
        <f t="shared" si="4"/>
        <v>0.53543063070490837</v>
      </c>
      <c r="O127" s="70">
        <f t="shared" si="5"/>
        <v>30.80381860844339</v>
      </c>
      <c r="P127" s="58"/>
      <c r="Q127" s="58"/>
      <c r="R127" s="58"/>
      <c r="S127" s="72"/>
      <c r="T127" s="72"/>
      <c r="U127" s="72"/>
    </row>
    <row r="128" spans="1:21" x14ac:dyDescent="0.2">
      <c r="A128" s="22" t="s">
        <v>132</v>
      </c>
      <c r="B128" s="100" t="str">
        <f t="shared" si="6"/>
        <v>SG21.1061.DATA</v>
      </c>
      <c r="C128" s="95" t="str">
        <f t="shared" si="8"/>
        <v>SG21.1061</v>
      </c>
      <c r="D128" s="83">
        <v>7605483.4000000004</v>
      </c>
      <c r="E128" s="83">
        <v>40818.400000000001</v>
      </c>
      <c r="F128" s="83">
        <v>68</v>
      </c>
      <c r="G128" s="83">
        <v>5648.9</v>
      </c>
      <c r="H128" s="83">
        <v>3885.8</v>
      </c>
      <c r="I128" s="83">
        <v>308054.3</v>
      </c>
      <c r="J128" s="102">
        <f t="shared" si="9"/>
        <v>750598.23448923766</v>
      </c>
      <c r="K128" s="102">
        <f t="shared" si="2"/>
        <v>5349.0159373097667</v>
      </c>
      <c r="L128" s="76">
        <f t="shared" si="3"/>
        <v>0.1731745167329444</v>
      </c>
      <c r="M128" s="70">
        <f t="shared" si="7"/>
        <v>0.54994005606920415</v>
      </c>
      <c r="N128" s="70">
        <f t="shared" si="4"/>
        <v>0.43447147616063303</v>
      </c>
      <c r="O128" s="70">
        <f t="shared" si="5"/>
        <v>22.932521668485894</v>
      </c>
      <c r="P128" s="58"/>
      <c r="Q128" s="44"/>
      <c r="R128" s="72"/>
      <c r="S128" s="71"/>
      <c r="T128" s="71"/>
      <c r="U128" s="71"/>
    </row>
    <row r="129" spans="1:27" x14ac:dyDescent="0.2">
      <c r="A129" s="22" t="s">
        <v>133</v>
      </c>
      <c r="B129" s="100" t="str">
        <f t="shared" si="6"/>
        <v>SG21.1062.DATA</v>
      </c>
      <c r="C129" s="95" t="str">
        <f t="shared" si="8"/>
        <v>SG21.1062</v>
      </c>
      <c r="D129" s="83">
        <v>6506966.5</v>
      </c>
      <c r="E129" s="83">
        <v>167831.4</v>
      </c>
      <c r="F129" s="83">
        <v>36.799999999999997</v>
      </c>
      <c r="G129" s="83">
        <v>8320.2000000000007</v>
      </c>
      <c r="H129" s="83">
        <v>5058</v>
      </c>
      <c r="I129" s="83">
        <v>435871.1</v>
      </c>
      <c r="J129" s="102">
        <f t="shared" si="9"/>
        <v>642414.0315070129</v>
      </c>
      <c r="K129" s="102">
        <f t="shared" si="2"/>
        <v>17319.327408766992</v>
      </c>
      <c r="L129" s="76">
        <f t="shared" si="3"/>
        <v>9.1978195367607679E-2</v>
      </c>
      <c r="M129" s="70">
        <f t="shared" si="7"/>
        <v>0.90955292834994927</v>
      </c>
      <c r="N129" s="70">
        <f t="shared" si="4"/>
        <v>0.5854016138430711</v>
      </c>
      <c r="O129" s="70">
        <f t="shared" si="5"/>
        <v>32.451890326974016</v>
      </c>
      <c r="P129" s="58"/>
      <c r="Q129" s="44"/>
      <c r="R129" s="45"/>
    </row>
    <row r="130" spans="1:27" x14ac:dyDescent="0.2">
      <c r="A130" s="22" t="s">
        <v>134</v>
      </c>
      <c r="B130" s="100" t="str">
        <f t="shared" si="6"/>
        <v>SG21.1063.DATA</v>
      </c>
      <c r="C130" s="95" t="str">
        <f t="shared" si="8"/>
        <v>SG21.1063</v>
      </c>
      <c r="D130" s="83">
        <v>7008046.4000000004</v>
      </c>
      <c r="E130" s="83">
        <v>24607.200000000001</v>
      </c>
      <c r="F130" s="83">
        <v>120.1</v>
      </c>
      <c r="G130" s="83">
        <v>20059.5</v>
      </c>
      <c r="H130" s="83">
        <v>4321.8</v>
      </c>
      <c r="I130" s="83">
        <v>363640.2</v>
      </c>
      <c r="J130" s="102">
        <f t="shared" si="9"/>
        <v>691761.41033378639</v>
      </c>
      <c r="K130" s="102">
        <f t="shared" si="2"/>
        <v>3821.1950581392293</v>
      </c>
      <c r="L130" s="76">
        <f t="shared" si="3"/>
        <v>0.30876196362826624</v>
      </c>
      <c r="M130" s="70">
        <f t="shared" si="7"/>
        <v>2.4899083326719453</v>
      </c>
      <c r="N130" s="70">
        <f t="shared" si="4"/>
        <v>0.49060996791079764</v>
      </c>
      <c r="O130" s="70">
        <f t="shared" si="5"/>
        <v>27.072373975176841</v>
      </c>
      <c r="P130" s="58"/>
      <c r="Q130" s="44"/>
      <c r="R130" s="45"/>
    </row>
    <row r="131" spans="1:27" x14ac:dyDescent="0.2">
      <c r="A131" s="22" t="s">
        <v>135</v>
      </c>
      <c r="B131" s="100" t="str">
        <f t="shared" si="6"/>
        <v>SG21.1064.DATA</v>
      </c>
      <c r="C131" s="95" t="str">
        <f t="shared" si="8"/>
        <v>SG21.1064</v>
      </c>
      <c r="D131" s="83">
        <v>6998392</v>
      </c>
      <c r="E131" s="83">
        <v>22631</v>
      </c>
      <c r="F131" s="83">
        <v>120.9</v>
      </c>
      <c r="G131" s="83">
        <v>20524.900000000001</v>
      </c>
      <c r="H131" s="83">
        <v>4384.2</v>
      </c>
      <c r="I131" s="83">
        <v>364628.7</v>
      </c>
      <c r="J131" s="102">
        <f t="shared" si="9"/>
        <v>690810.62517129001</v>
      </c>
      <c r="K131" s="102">
        <f t="shared" si="2"/>
        <v>2497.2279457755044</v>
      </c>
      <c r="L131" s="76">
        <f t="shared" si="3"/>
        <v>0.31084392058635185</v>
      </c>
      <c r="M131" s="70">
        <f t="shared" si="7"/>
        <v>2.5525609103530216</v>
      </c>
      <c r="N131" s="70">
        <f t="shared" si="4"/>
        <v>0.49864446764751841</v>
      </c>
      <c r="O131" s="70">
        <f t="shared" si="5"/>
        <v>27.145994155927067</v>
      </c>
      <c r="P131" s="58"/>
      <c r="Q131" s="44"/>
      <c r="R131" s="45"/>
    </row>
    <row r="132" spans="1:27" x14ac:dyDescent="0.2">
      <c r="A132" s="22" t="s">
        <v>136</v>
      </c>
      <c r="B132" s="100" t="str">
        <f t="shared" ref="B132:B195" si="10">RIGHT(A132, LEN(A132) - 16)</f>
        <v>low std chk40.DATA</v>
      </c>
      <c r="C132" s="95" t="str">
        <f t="shared" ref="C132:C195" si="11">LEFT(B132, LEN(B132) -5)</f>
        <v>low std chk40</v>
      </c>
      <c r="D132" s="83">
        <v>119626.5</v>
      </c>
      <c r="E132" s="83">
        <v>14820.2</v>
      </c>
      <c r="F132" s="83">
        <v>278.8</v>
      </c>
      <c r="G132" s="83">
        <v>1704.2</v>
      </c>
      <c r="H132" s="83">
        <v>452.2</v>
      </c>
      <c r="I132" s="83">
        <v>10610.8</v>
      </c>
      <c r="J132" s="102">
        <f t="shared" si="9"/>
        <v>11650.369314561827</v>
      </c>
      <c r="K132" s="102">
        <f t="shared" si="2"/>
        <v>1643.2514280394416</v>
      </c>
      <c r="L132" s="76">
        <f t="shared" si="3"/>
        <v>0.72177017518848863</v>
      </c>
      <c r="M132" s="70">
        <f t="shared" si="7"/>
        <v>1.8900900120469688E-2</v>
      </c>
      <c r="N132" s="70">
        <f t="shared" si="4"/>
        <v>-7.6320221727735824E-3</v>
      </c>
      <c r="O132" s="70">
        <f t="shared" si="5"/>
        <v>0.77992254559272056</v>
      </c>
      <c r="P132" s="93">
        <f>((J132-$B$26)/$B$26)*100</f>
        <v>-48.220580824169659</v>
      </c>
      <c r="Q132" s="93">
        <f>((K132-$F$26)/$F$26)*100</f>
        <v>-34.269942878422334</v>
      </c>
      <c r="R132" s="93">
        <f>((L132-$J$26)/$J$26)*100</f>
        <v>-27.605799880793519</v>
      </c>
      <c r="S132" s="82"/>
      <c r="T132" s="82"/>
      <c r="U132" s="82"/>
    </row>
    <row r="133" spans="1:27" x14ac:dyDescent="0.2">
      <c r="A133" s="22" t="s">
        <v>137</v>
      </c>
      <c r="B133" s="100" t="str">
        <f t="shared" si="10"/>
        <v>air std chk40.DATA</v>
      </c>
      <c r="C133" s="95" t="str">
        <f t="shared" si="11"/>
        <v>air std chk40</v>
      </c>
      <c r="D133" s="83">
        <v>32.799999999999997</v>
      </c>
      <c r="E133" s="83">
        <v>4432.2</v>
      </c>
      <c r="F133" s="83">
        <v>140.6</v>
      </c>
      <c r="G133" s="83">
        <v>156046.9</v>
      </c>
      <c r="H133" s="83">
        <v>7715.7</v>
      </c>
      <c r="I133" s="83">
        <v>1043215.6</v>
      </c>
      <c r="J133" s="102">
        <f t="shared" ref="J133:J158" si="12">IF($D133&lt;=$B$36,($D133*$C$28)+$C$30,($D133*$E$28)+$E$30)</f>
        <v>101.81245415897585</v>
      </c>
      <c r="K133" s="102">
        <f t="shared" si="2"/>
        <v>507.50245658424831</v>
      </c>
      <c r="L133" s="76">
        <f t="shared" si="3"/>
        <v>0.36211211067920868</v>
      </c>
      <c r="M133" s="70">
        <f t="shared" si="7"/>
        <v>20.796657671192726</v>
      </c>
      <c r="N133" s="70">
        <f t="shared" si="4"/>
        <v>0.92760177330273286</v>
      </c>
      <c r="O133" s="70">
        <f t="shared" si="5"/>
        <v>77.684881594202892</v>
      </c>
      <c r="P133" s="58"/>
      <c r="Q133" s="44"/>
      <c r="R133" s="82"/>
      <c r="S133" s="71">
        <f>((G133-AVERAGE($E$49:$E$51))/AVERAGE($E$49:$E$51))*100</f>
        <v>-0.72459864924243045</v>
      </c>
      <c r="T133" s="71">
        <f>((H133-AVERAGE($F$49:$F$51))/AVERAGE($F$49:$F$51))*100</f>
        <v>-0.23403760117923214</v>
      </c>
      <c r="U133" s="71">
        <f>((I133-AVERAGE($G$49:$G$51))/AVERAGE($G$49:$G$51))*100</f>
        <v>-0.51106526050365597</v>
      </c>
      <c r="Y133" s="22"/>
      <c r="Z133" s="22"/>
      <c r="AA133" s="22"/>
    </row>
    <row r="134" spans="1:27" x14ac:dyDescent="0.2">
      <c r="A134" s="22" t="s">
        <v>138</v>
      </c>
      <c r="B134" s="100" t="str">
        <f t="shared" si="10"/>
        <v>low1 std chk41.DATA</v>
      </c>
      <c r="C134" s="95" t="str">
        <f t="shared" si="11"/>
        <v>low1 std chk41</v>
      </c>
      <c r="D134" s="54">
        <v>212729</v>
      </c>
      <c r="E134" s="54">
        <v>22248</v>
      </c>
      <c r="F134" s="54">
        <v>387</v>
      </c>
      <c r="G134" s="2">
        <v>1332</v>
      </c>
      <c r="H134" s="83">
        <v>607</v>
      </c>
      <c r="I134" s="83">
        <v>12840</v>
      </c>
      <c r="J134" s="102">
        <f t="shared" si="12"/>
        <v>20640.805391843962</v>
      </c>
      <c r="K134" s="102">
        <f t="shared" ref="K134:K191" si="13">IF($E134&lt;=$C$36,($E134*$G$28)+$G$30,($E134*$I$28)+$I$30)</f>
        <v>2455.3534890882365</v>
      </c>
      <c r="L134" s="76">
        <f t="shared" ref="L134:L191" si="14">IF($F134&lt;=$D$36,($F134*$K$28)+$K$30,($F134*$M$28)+$M$30)</f>
        <v>1.0033548537695602</v>
      </c>
      <c r="M134" s="70">
        <f t="shared" ref="M134:M191" si="15">$G134*$O$28+$O$30</f>
        <v>-3.1205007513601113E-2</v>
      </c>
      <c r="N134" s="70">
        <f t="shared" ref="N134:N191" si="16">$H134*$Q$28+$Q$30</f>
        <v>1.2299717558706888E-2</v>
      </c>
      <c r="O134" s="70">
        <f t="shared" ref="O134:O191" si="17">$I134*$S$28+$S$30</f>
        <v>0.94594592134224442</v>
      </c>
      <c r="P134" s="58">
        <f>((J134-$B$26)/$B$26)*100</f>
        <v>-8.263087147360169</v>
      </c>
      <c r="Q134" s="58">
        <f>((K134-$F$26)/$F$26)*100</f>
        <v>-1.7858604364705388</v>
      </c>
      <c r="R134" s="58">
        <f>((L134-$J$26)/$J$26)*100</f>
        <v>0.63739756966501926</v>
      </c>
      <c r="S134" s="82"/>
      <c r="T134" s="82"/>
      <c r="U134" s="82"/>
      <c r="Y134" s="35"/>
      <c r="Z134" s="83"/>
      <c r="AA134" s="83"/>
    </row>
    <row r="135" spans="1:27" x14ac:dyDescent="0.2">
      <c r="A135" s="22" t="s">
        <v>141</v>
      </c>
      <c r="B135" s="100" t="str">
        <f t="shared" si="10"/>
        <v>SG21.1292.DATA</v>
      </c>
      <c r="C135" s="95" t="str">
        <f t="shared" si="11"/>
        <v>SG21.1292</v>
      </c>
      <c r="D135" s="35"/>
      <c r="E135" s="83">
        <v>100175.1</v>
      </c>
      <c r="F135" s="83">
        <v>142.6</v>
      </c>
      <c r="G135" s="83">
        <v>139058.79999999999</v>
      </c>
      <c r="H135" s="83">
        <v>7954.2</v>
      </c>
      <c r="I135" s="83">
        <v>1079020.8999999999</v>
      </c>
      <c r="J135" s="102">
        <f t="shared" si="12"/>
        <v>98.645124567022322</v>
      </c>
      <c r="K135" s="102">
        <f t="shared" si="13"/>
        <v>10943.074710174318</v>
      </c>
      <c r="L135" s="76">
        <f t="shared" si="14"/>
        <v>0.36731700307442255</v>
      </c>
      <c r="M135" s="70">
        <f t="shared" si="15"/>
        <v>18.509703964910194</v>
      </c>
      <c r="N135" s="70">
        <f t="shared" si="16"/>
        <v>0.95831055835414181</v>
      </c>
      <c r="O135" s="70">
        <f t="shared" si="17"/>
        <v>80.351540833268217</v>
      </c>
      <c r="P135" s="58"/>
      <c r="Q135" s="44"/>
      <c r="V135">
        <v>1</v>
      </c>
      <c r="W135" s="101">
        <v>1</v>
      </c>
      <c r="X135">
        <v>1</v>
      </c>
    </row>
    <row r="136" spans="1:27" x14ac:dyDescent="0.2">
      <c r="A136" s="22" t="s">
        <v>142</v>
      </c>
      <c r="B136" s="100" t="str">
        <f t="shared" si="10"/>
        <v>SG21.1291.DATA</v>
      </c>
      <c r="C136" s="95" t="str">
        <f t="shared" si="11"/>
        <v>SG21.1291</v>
      </c>
      <c r="D136" s="83">
        <v>4289674.9000000004</v>
      </c>
      <c r="E136" s="83">
        <v>92780</v>
      </c>
      <c r="F136" s="83">
        <v>3.1</v>
      </c>
      <c r="G136" s="83">
        <v>1567</v>
      </c>
      <c r="H136" s="83">
        <v>6936.3</v>
      </c>
      <c r="I136" s="83">
        <v>759466.5</v>
      </c>
      <c r="J136" s="102">
        <f t="shared" si="12"/>
        <v>424050.59574632329</v>
      </c>
      <c r="K136" s="102">
        <f t="shared" si="13"/>
        <v>10246.125182467915</v>
      </c>
      <c r="L136" s="76">
        <f t="shared" si="14"/>
        <v>4.2757585082536052E-3</v>
      </c>
      <c r="M136" s="70">
        <f t="shared" si="15"/>
        <v>4.3090945041457385E-4</v>
      </c>
      <c r="N136" s="70">
        <f t="shared" si="16"/>
        <v>0.82724778139888344</v>
      </c>
      <c r="O136" s="70">
        <f t="shared" si="17"/>
        <v>56.552195676434557</v>
      </c>
      <c r="P136" s="58"/>
      <c r="Q136" s="44"/>
      <c r="V136" s="95">
        <v>1</v>
      </c>
      <c r="W136" s="101">
        <v>1</v>
      </c>
      <c r="X136" s="95">
        <v>1</v>
      </c>
    </row>
    <row r="137" spans="1:27" x14ac:dyDescent="0.2">
      <c r="A137" s="22" t="s">
        <v>143</v>
      </c>
      <c r="B137" s="100" t="str">
        <f t="shared" si="10"/>
        <v>SG21.1290.DATA</v>
      </c>
      <c r="C137" s="95" t="str">
        <f t="shared" si="11"/>
        <v>SG21.1290</v>
      </c>
      <c r="D137" s="83">
        <v>2808720.7</v>
      </c>
      <c r="E137" s="83">
        <v>60899.3</v>
      </c>
      <c r="F137" s="83">
        <v>46.2</v>
      </c>
      <c r="G137" s="83">
        <v>30052.400000000001</v>
      </c>
      <c r="H137" s="83">
        <v>7552.5</v>
      </c>
      <c r="I137" s="83">
        <v>903846.1</v>
      </c>
      <c r="J137" s="102">
        <f t="shared" si="12"/>
        <v>278203.18112741451</v>
      </c>
      <c r="K137" s="102">
        <f t="shared" si="13"/>
        <v>7241.5358181659421</v>
      </c>
      <c r="L137" s="76">
        <f t="shared" si="14"/>
        <v>0.11644118962511299</v>
      </c>
      <c r="M137" s="70">
        <f t="shared" si="15"/>
        <v>3.8351617566281675</v>
      </c>
      <c r="N137" s="70">
        <f t="shared" si="16"/>
        <v>0.90658846629900158</v>
      </c>
      <c r="O137" s="70">
        <f t="shared" si="17"/>
        <v>67.305106398382321</v>
      </c>
      <c r="P137" s="58"/>
      <c r="Q137" s="44"/>
      <c r="V137" s="95">
        <v>1</v>
      </c>
      <c r="W137" s="101">
        <v>1</v>
      </c>
      <c r="X137" s="95">
        <v>1</v>
      </c>
    </row>
    <row r="138" spans="1:27" x14ac:dyDescent="0.2">
      <c r="A138" s="22" t="s">
        <v>144</v>
      </c>
      <c r="B138" s="100" t="str">
        <f t="shared" si="10"/>
        <v>SG21.1159.DATA</v>
      </c>
      <c r="C138" s="95" t="str">
        <f t="shared" si="11"/>
        <v>SG21.1159</v>
      </c>
      <c r="D138" s="83">
        <v>12271.8</v>
      </c>
      <c r="E138" s="83">
        <v>105587</v>
      </c>
      <c r="F138" s="83">
        <v>135.4</v>
      </c>
      <c r="G138" s="83">
        <v>146075.4</v>
      </c>
      <c r="H138" s="83">
        <v>7770.5</v>
      </c>
      <c r="I138" s="83">
        <v>1065543.6000000001</v>
      </c>
      <c r="J138" s="102">
        <f t="shared" si="12"/>
        <v>1283.6705906199306</v>
      </c>
      <c r="K138" s="102">
        <f t="shared" si="13"/>
        <v>11453.118002218278</v>
      </c>
      <c r="L138" s="76">
        <f t="shared" si="14"/>
        <v>0.34857939045165259</v>
      </c>
      <c r="M138" s="70">
        <f t="shared" si="15"/>
        <v>19.45428513499408</v>
      </c>
      <c r="N138" s="70">
        <f t="shared" si="16"/>
        <v>0.93465771217408378</v>
      </c>
      <c r="O138" s="70">
        <f t="shared" si="17"/>
        <v>79.347796511543379</v>
      </c>
      <c r="P138" s="58"/>
      <c r="Q138" s="44"/>
      <c r="V138" s="95">
        <v>1</v>
      </c>
      <c r="W138" s="101">
        <v>1</v>
      </c>
      <c r="X138" s="95">
        <v>1</v>
      </c>
    </row>
    <row r="139" spans="1:27" s="42" customFormat="1" x14ac:dyDescent="0.2">
      <c r="A139" s="22" t="s">
        <v>145</v>
      </c>
      <c r="B139" s="100" t="str">
        <f t="shared" si="10"/>
        <v>SG21.1158.DATA</v>
      </c>
      <c r="C139" s="95" t="str">
        <f t="shared" si="11"/>
        <v>SG21.1158</v>
      </c>
      <c r="D139" s="83">
        <v>1431.6</v>
      </c>
      <c r="E139" s="83">
        <v>51502.8</v>
      </c>
      <c r="F139" s="83">
        <v>111</v>
      </c>
      <c r="G139" s="83">
        <v>125822.39999999999</v>
      </c>
      <c r="H139" s="83">
        <v>8179</v>
      </c>
      <c r="I139" s="83">
        <v>1108747.6000000001</v>
      </c>
      <c r="J139" s="102">
        <f t="shared" si="12"/>
        <v>236.88747346460406</v>
      </c>
      <c r="K139" s="102">
        <f t="shared" si="13"/>
        <v>6355.9647999115286</v>
      </c>
      <c r="L139" s="76">
        <f t="shared" si="14"/>
        <v>0.28507970323004306</v>
      </c>
      <c r="M139" s="70">
        <f t="shared" si="15"/>
        <v>16.727807576388933</v>
      </c>
      <c r="N139" s="70">
        <f t="shared" si="16"/>
        <v>0.98725535868771286</v>
      </c>
      <c r="O139" s="70">
        <f t="shared" si="17"/>
        <v>82.565486232466753</v>
      </c>
      <c r="P139" s="58"/>
      <c r="Q139" s="44"/>
      <c r="V139" s="95">
        <v>1</v>
      </c>
      <c r="W139" s="101">
        <v>1</v>
      </c>
      <c r="X139" s="95">
        <v>1</v>
      </c>
    </row>
    <row r="140" spans="1:27" s="42" customFormat="1" x14ac:dyDescent="0.2">
      <c r="A140" s="22" t="s">
        <v>146</v>
      </c>
      <c r="B140" s="100" t="str">
        <f t="shared" si="10"/>
        <v>SG21.1157.DATA</v>
      </c>
      <c r="C140" s="95" t="str">
        <f t="shared" si="11"/>
        <v>SG21.1157</v>
      </c>
      <c r="D140" s="83">
        <v>1407.3</v>
      </c>
      <c r="E140" s="83">
        <v>57950.2</v>
      </c>
      <c r="F140" s="83">
        <v>110.6</v>
      </c>
      <c r="G140" s="83">
        <v>125886</v>
      </c>
      <c r="H140" s="83">
        <v>8183.5</v>
      </c>
      <c r="I140" s="83">
        <v>1107892.8999999999</v>
      </c>
      <c r="J140" s="102">
        <f t="shared" si="12"/>
        <v>234.54094574861409</v>
      </c>
      <c r="K140" s="102">
        <f t="shared" si="13"/>
        <v>6963.598555362335</v>
      </c>
      <c r="L140" s="76">
        <f t="shared" si="14"/>
        <v>0.28403872475100028</v>
      </c>
      <c r="M140" s="70">
        <f t="shared" si="15"/>
        <v>16.736369467107707</v>
      </c>
      <c r="N140" s="70">
        <f t="shared" si="16"/>
        <v>0.9878347697264187</v>
      </c>
      <c r="O140" s="70">
        <f t="shared" si="17"/>
        <v>82.5018310291413</v>
      </c>
      <c r="P140" s="58"/>
      <c r="Q140" s="44"/>
      <c r="V140" s="95">
        <v>1</v>
      </c>
      <c r="W140" s="101">
        <v>1</v>
      </c>
      <c r="X140" s="95">
        <v>1</v>
      </c>
    </row>
    <row r="141" spans="1:27" s="42" customFormat="1" x14ac:dyDescent="0.2">
      <c r="A141" s="22" t="s">
        <v>147</v>
      </c>
      <c r="B141" s="100" t="str">
        <f t="shared" si="10"/>
        <v>SG21.1156.DATA</v>
      </c>
      <c r="C141" s="95" t="str">
        <f t="shared" si="11"/>
        <v>SG21.1156</v>
      </c>
      <c r="D141" s="83">
        <v>1494.2</v>
      </c>
      <c r="E141" s="83">
        <v>43188.3</v>
      </c>
      <c r="F141" s="83">
        <v>117.3</v>
      </c>
      <c r="G141" s="83">
        <v>124863.1</v>
      </c>
      <c r="H141" s="83">
        <v>8109.2</v>
      </c>
      <c r="I141" s="83">
        <v>1111219.6000000001</v>
      </c>
      <c r="J141" s="102">
        <f t="shared" si="12"/>
        <v>242.93243786875928</v>
      </c>
      <c r="K141" s="102">
        <f t="shared" si="13"/>
        <v>5572.3666270518124</v>
      </c>
      <c r="L141" s="76">
        <f t="shared" si="14"/>
        <v>0.30147511427496682</v>
      </c>
      <c r="M141" s="70">
        <f t="shared" si="15"/>
        <v>16.598665724714124</v>
      </c>
      <c r="N141" s="70">
        <f t="shared" si="16"/>
        <v>0.97826804968734238</v>
      </c>
      <c r="O141" s="70">
        <f t="shared" si="17"/>
        <v>82.749592541839093</v>
      </c>
      <c r="P141" s="58"/>
      <c r="Q141" s="44"/>
      <c r="V141" s="95">
        <v>1</v>
      </c>
      <c r="W141" s="101">
        <v>1</v>
      </c>
      <c r="X141" s="95">
        <v>1</v>
      </c>
    </row>
    <row r="142" spans="1:27" s="42" customFormat="1" x14ac:dyDescent="0.2">
      <c r="A142" s="22" t="s">
        <v>148</v>
      </c>
      <c r="B142" s="100" t="str">
        <f t="shared" si="10"/>
        <v>SG21.1155.DATA</v>
      </c>
      <c r="C142" s="95" t="str">
        <f t="shared" si="11"/>
        <v>SG21.1155</v>
      </c>
      <c r="D142" s="83">
        <v>4986.8999999999996</v>
      </c>
      <c r="E142" s="83">
        <v>42774.400000000001</v>
      </c>
      <c r="F142" s="83">
        <v>179.7</v>
      </c>
      <c r="G142" s="83">
        <v>50533.599999999999</v>
      </c>
      <c r="H142" s="83">
        <v>7912.8</v>
      </c>
      <c r="I142" s="83">
        <v>1103991.3</v>
      </c>
      <c r="J142" s="102">
        <f t="shared" si="12"/>
        <v>580.20475694851871</v>
      </c>
      <c r="K142" s="102">
        <f t="shared" si="13"/>
        <v>5533.3587151212523</v>
      </c>
      <c r="L142" s="76">
        <f t="shared" si="14"/>
        <v>0.46386775700564026</v>
      </c>
      <c r="M142" s="70">
        <f t="shared" si="15"/>
        <v>6.5923598099192215</v>
      </c>
      <c r="N142" s="70">
        <f t="shared" si="16"/>
        <v>0.95297997679804825</v>
      </c>
      <c r="O142" s="70">
        <f t="shared" si="17"/>
        <v>82.211252883248449</v>
      </c>
      <c r="P142" s="58"/>
      <c r="Q142" s="44"/>
      <c r="V142" s="95">
        <v>1</v>
      </c>
      <c r="W142" s="101">
        <v>1</v>
      </c>
      <c r="X142" s="95">
        <v>1</v>
      </c>
    </row>
    <row r="143" spans="1:27" s="42" customFormat="1" x14ac:dyDescent="0.2">
      <c r="A143" s="22" t="s">
        <v>149</v>
      </c>
      <c r="B143" s="100" t="str">
        <f t="shared" si="10"/>
        <v>SG21.1154.DATA</v>
      </c>
      <c r="C143" s="95" t="str">
        <f t="shared" si="11"/>
        <v>SG21.1154</v>
      </c>
      <c r="D143" s="83">
        <v>4988</v>
      </c>
      <c r="E143" s="83">
        <v>45445.9</v>
      </c>
      <c r="F143" s="83">
        <v>182.1</v>
      </c>
      <c r="G143" s="83">
        <v>49933.5</v>
      </c>
      <c r="H143" s="83">
        <v>7914.6</v>
      </c>
      <c r="I143" s="83">
        <v>1103115.3999999999</v>
      </c>
      <c r="J143" s="102">
        <f t="shared" si="12"/>
        <v>580.31097836776121</v>
      </c>
      <c r="K143" s="102">
        <f t="shared" si="13"/>
        <v>5785.1336286812666</v>
      </c>
      <c r="L143" s="76">
        <f t="shared" si="14"/>
        <v>0.47011362787989691</v>
      </c>
      <c r="M143" s="70">
        <f t="shared" si="15"/>
        <v>6.5115737938762184</v>
      </c>
      <c r="N143" s="70">
        <f t="shared" si="16"/>
        <v>0.95321174121353058</v>
      </c>
      <c r="O143" s="70">
        <f t="shared" si="17"/>
        <v>82.146018774680783</v>
      </c>
      <c r="P143" s="58"/>
      <c r="Q143" s="44"/>
      <c r="V143" s="95">
        <v>1</v>
      </c>
      <c r="W143" s="101">
        <v>1</v>
      </c>
      <c r="X143" s="95">
        <v>1</v>
      </c>
    </row>
    <row r="144" spans="1:27" s="42" customFormat="1" x14ac:dyDescent="0.2">
      <c r="A144" s="22" t="s">
        <v>150</v>
      </c>
      <c r="B144" s="100" t="str">
        <f t="shared" si="10"/>
        <v>SG21.1153.DATA</v>
      </c>
      <c r="C144" s="95" t="str">
        <f t="shared" si="11"/>
        <v>SG21.1153</v>
      </c>
      <c r="D144" s="83">
        <v>4982.1000000000004</v>
      </c>
      <c r="E144" s="83">
        <v>44559.4</v>
      </c>
      <c r="F144" s="83">
        <v>175.5</v>
      </c>
      <c r="G144" s="83">
        <v>49234.9</v>
      </c>
      <c r="H144" s="83">
        <v>8197</v>
      </c>
      <c r="I144" s="83">
        <v>1112034.7</v>
      </c>
      <c r="J144" s="102">
        <f t="shared" si="12"/>
        <v>579.74124530091592</v>
      </c>
      <c r="K144" s="102">
        <f t="shared" si="13"/>
        <v>5701.5856365903246</v>
      </c>
      <c r="L144" s="76">
        <f t="shared" si="14"/>
        <v>0.45293748297569109</v>
      </c>
      <c r="M144" s="70">
        <f t="shared" si="15"/>
        <v>6.4175276168929782</v>
      </c>
      <c r="N144" s="70">
        <f t="shared" si="16"/>
        <v>0.98957300284253624</v>
      </c>
      <c r="O144" s="70">
        <f t="shared" si="17"/>
        <v>82.810298469334811</v>
      </c>
      <c r="P144" s="58"/>
      <c r="Q144" s="44"/>
      <c r="V144" s="95">
        <v>1</v>
      </c>
      <c r="W144" s="101">
        <v>1</v>
      </c>
      <c r="X144" s="95">
        <v>1</v>
      </c>
    </row>
    <row r="145" spans="1:24" s="42" customFormat="1" x14ac:dyDescent="0.2">
      <c r="A145" s="22" t="s">
        <v>151</v>
      </c>
      <c r="B145" s="100" t="str">
        <f t="shared" si="10"/>
        <v>LOW1 STD CHK9.DATA</v>
      </c>
      <c r="C145" s="95" t="str">
        <f t="shared" si="11"/>
        <v>LOW1 STD CHK9</v>
      </c>
      <c r="D145" s="83">
        <v>68463.8</v>
      </c>
      <c r="E145" s="83">
        <v>9892.6</v>
      </c>
      <c r="F145" s="83">
        <v>198.9</v>
      </c>
      <c r="G145" s="83">
        <v>6408.9</v>
      </c>
      <c r="H145" s="83">
        <v>643</v>
      </c>
      <c r="I145" s="83">
        <v>31400.6</v>
      </c>
      <c r="J145" s="102">
        <f t="shared" si="12"/>
        <v>6709.8469452252066</v>
      </c>
      <c r="K145" s="102">
        <f t="shared" si="13"/>
        <v>1104.5031962582893</v>
      </c>
      <c r="L145" s="76">
        <f t="shared" si="14"/>
        <v>0.51383472399969365</v>
      </c>
      <c r="M145" s="70">
        <f t="shared" si="15"/>
        <v>0.65225195774006328</v>
      </c>
      <c r="N145" s="70">
        <f t="shared" si="16"/>
        <v>1.6935005868353517E-2</v>
      </c>
      <c r="O145" s="70">
        <f t="shared" si="17"/>
        <v>2.3282774608795718</v>
      </c>
      <c r="P145" s="93">
        <f>((J145-$B$26)/$B$26)*100</f>
        <v>-70.178458021221303</v>
      </c>
      <c r="Q145" s="93">
        <f>((K145-$F$26)/$F$26)*100</f>
        <v>-55.819872149668427</v>
      </c>
      <c r="R145" s="93">
        <f>((L145-$J$26)/$J$26)*100</f>
        <v>-48.461913340050785</v>
      </c>
      <c r="S145" s="82"/>
      <c r="T145" s="82"/>
      <c r="U145" s="82"/>
      <c r="W145" s="97"/>
    </row>
    <row r="146" spans="1:24" s="42" customFormat="1" x14ac:dyDescent="0.2">
      <c r="A146" s="22" t="s">
        <v>152</v>
      </c>
      <c r="B146" s="100" t="str">
        <f t="shared" si="10"/>
        <v>AIR STD CHK9.DATA</v>
      </c>
      <c r="C146" s="95" t="str">
        <f t="shared" si="11"/>
        <v>AIR STD CHK9</v>
      </c>
      <c r="D146" s="83">
        <v>27.8</v>
      </c>
      <c r="E146" s="83">
        <v>4114.6000000000004</v>
      </c>
      <c r="F146" s="83">
        <v>135.69999999999999</v>
      </c>
      <c r="G146" s="83">
        <v>158211</v>
      </c>
      <c r="H146" s="83">
        <v>7671.5</v>
      </c>
      <c r="I146" s="83">
        <v>1061213.1000000001</v>
      </c>
      <c r="J146" s="102">
        <f t="shared" si="12"/>
        <v>101.32962952605611</v>
      </c>
      <c r="K146" s="102">
        <f t="shared" si="13"/>
        <v>472.77836404149048</v>
      </c>
      <c r="L146" s="76">
        <f t="shared" si="14"/>
        <v>0.34936012431093461</v>
      </c>
      <c r="M146" s="70">
        <f t="shared" si="15"/>
        <v>21.087990811200498</v>
      </c>
      <c r="N146" s="70">
        <f t="shared" si="16"/>
        <v>0.92191066932255561</v>
      </c>
      <c r="O146" s="70">
        <f t="shared" si="17"/>
        <v>79.025275325161118</v>
      </c>
      <c r="P146" s="58"/>
      <c r="Q146" s="44"/>
      <c r="R146" s="82"/>
      <c r="S146" s="71">
        <f>((G146-AVERAGE($E$49:$E$51))/AVERAGE($E$49:$E$51))*100</f>
        <v>0.65217907632068572</v>
      </c>
      <c r="T146" s="71">
        <f>((H146-AVERAGE($F$49:$F$51))/AVERAGE($F$49:$F$51))*100</f>
        <v>-0.80555483720809018</v>
      </c>
      <c r="U146" s="71">
        <f>((I146-AVERAGE($G$49:$G$51))/AVERAGE($G$49:$G$51))*100</f>
        <v>1.2053125457466503</v>
      </c>
      <c r="W146" s="97"/>
    </row>
    <row r="147" spans="1:24" s="42" customFormat="1" x14ac:dyDescent="0.2">
      <c r="A147" s="22" t="s">
        <v>153</v>
      </c>
      <c r="B147" s="100" t="str">
        <f t="shared" si="10"/>
        <v>SG21.1161.DATA</v>
      </c>
      <c r="C147" s="95" t="str">
        <f t="shared" si="11"/>
        <v>SG21.1161</v>
      </c>
      <c r="D147" s="83">
        <v>9097.7000000000007</v>
      </c>
      <c r="E147" s="83">
        <v>125512.4</v>
      </c>
      <c r="F147" s="83">
        <v>134.5</v>
      </c>
      <c r="G147" s="83">
        <v>146678.29999999999</v>
      </c>
      <c r="H147" s="83">
        <v>7901</v>
      </c>
      <c r="I147" s="83">
        <v>1064449.8999999999</v>
      </c>
      <c r="J147" s="102">
        <f t="shared" si="12"/>
        <v>977.16385714981743</v>
      </c>
      <c r="K147" s="102">
        <f t="shared" si="13"/>
        <v>13330.982820727988</v>
      </c>
      <c r="L147" s="76">
        <f t="shared" si="14"/>
        <v>0.34623718887380633</v>
      </c>
      <c r="M147" s="70">
        <f t="shared" si="15"/>
        <v>19.535448089622186</v>
      </c>
      <c r="N147" s="70">
        <f t="shared" si="16"/>
        <v>0.95146063229655287</v>
      </c>
      <c r="O147" s="70">
        <f t="shared" si="17"/>
        <v>79.266341385912085</v>
      </c>
      <c r="P147" s="58"/>
      <c r="Q147" s="44"/>
      <c r="V147" s="95">
        <v>1</v>
      </c>
      <c r="W147" s="101">
        <v>1</v>
      </c>
      <c r="X147" s="95">
        <v>1</v>
      </c>
    </row>
    <row r="148" spans="1:24" s="42" customFormat="1" x14ac:dyDescent="0.2">
      <c r="A148" s="22" t="s">
        <v>154</v>
      </c>
      <c r="B148" s="100" t="str">
        <f t="shared" si="10"/>
        <v>SG21.0105.DATA</v>
      </c>
      <c r="C148" s="95" t="str">
        <f t="shared" si="11"/>
        <v>SG21.0105</v>
      </c>
      <c r="D148" s="83">
        <v>8125141.7000000002</v>
      </c>
      <c r="E148" s="83">
        <v>29421.8</v>
      </c>
      <c r="F148" s="83">
        <v>137.1</v>
      </c>
      <c r="G148" s="83">
        <v>29928.2</v>
      </c>
      <c r="H148" s="83">
        <v>2826</v>
      </c>
      <c r="I148" s="83">
        <v>209822.5</v>
      </c>
      <c r="J148" s="102">
        <f t="shared" si="12"/>
        <v>801775.2523472223</v>
      </c>
      <c r="K148" s="102">
        <f t="shared" si="13"/>
        <v>4274.9459467134529</v>
      </c>
      <c r="L148" s="76">
        <f t="shared" si="14"/>
        <v>0.35300354898758435</v>
      </c>
      <c r="M148" s="70">
        <f t="shared" si="15"/>
        <v>3.8184418379603775</v>
      </c>
      <c r="N148" s="70">
        <f t="shared" si="16"/>
        <v>0.29801373864498054</v>
      </c>
      <c r="O148" s="70">
        <f t="shared" si="17"/>
        <v>15.616545066138835</v>
      </c>
      <c r="P148" s="58"/>
      <c r="Q148" s="44"/>
      <c r="V148" s="95">
        <v>1</v>
      </c>
      <c r="W148" s="101">
        <v>1</v>
      </c>
      <c r="X148" s="95">
        <v>1</v>
      </c>
    </row>
    <row r="149" spans="1:24" s="42" customFormat="1" x14ac:dyDescent="0.2">
      <c r="A149" s="22" t="s">
        <v>155</v>
      </c>
      <c r="B149" s="100" t="str">
        <f t="shared" si="10"/>
        <v>SG21.0104.DATA</v>
      </c>
      <c r="C149" s="95" t="str">
        <f t="shared" si="11"/>
        <v>SG21.0104</v>
      </c>
      <c r="D149" s="83">
        <v>8015169.5</v>
      </c>
      <c r="E149" s="83">
        <v>30378.1</v>
      </c>
      <c r="F149" s="83">
        <v>135.19999999999999</v>
      </c>
      <c r="G149" s="83">
        <v>30163.4</v>
      </c>
      <c r="H149" s="83">
        <v>2907</v>
      </c>
      <c r="I149" s="83">
        <v>211651.8</v>
      </c>
      <c r="J149" s="102">
        <f t="shared" si="12"/>
        <v>790944.96397641813</v>
      </c>
      <c r="K149" s="102">
        <f t="shared" si="13"/>
        <v>4365.072224024867</v>
      </c>
      <c r="L149" s="76">
        <f t="shared" si="14"/>
        <v>0.34805890121213112</v>
      </c>
      <c r="M149" s="70">
        <f t="shared" si="15"/>
        <v>3.8501046791090427</v>
      </c>
      <c r="N149" s="70">
        <f t="shared" si="16"/>
        <v>0.30844313734168544</v>
      </c>
      <c r="O149" s="70">
        <f t="shared" si="17"/>
        <v>15.752785224607614</v>
      </c>
      <c r="P149" s="58"/>
      <c r="Q149" s="44"/>
      <c r="V149" s="95">
        <v>1</v>
      </c>
      <c r="W149" s="101">
        <v>1</v>
      </c>
      <c r="X149" s="95">
        <v>1</v>
      </c>
    </row>
    <row r="150" spans="1:24" s="42" customFormat="1" x14ac:dyDescent="0.2">
      <c r="A150" s="22" t="s">
        <v>156</v>
      </c>
      <c r="B150" s="100" t="str">
        <f t="shared" si="10"/>
        <v>SG21.0103.DATA</v>
      </c>
      <c r="C150" s="95" t="str">
        <f t="shared" si="11"/>
        <v>SG21.0103</v>
      </c>
      <c r="D150" s="83">
        <v>8026166.5999999996</v>
      </c>
      <c r="E150" s="83">
        <v>31373.9</v>
      </c>
      <c r="F150" s="83">
        <v>135.69999999999999</v>
      </c>
      <c r="G150" s="83">
        <v>29139.5</v>
      </c>
      <c r="H150" s="83">
        <v>2812.4</v>
      </c>
      <c r="I150" s="83">
        <v>208864.8</v>
      </c>
      <c r="J150" s="102">
        <f t="shared" si="12"/>
        <v>792027.98099565168</v>
      </c>
      <c r="K150" s="102">
        <f t="shared" si="13"/>
        <v>4458.9211699066045</v>
      </c>
      <c r="L150" s="76">
        <f t="shared" si="14"/>
        <v>0.34936012431093461</v>
      </c>
      <c r="M150" s="70">
        <f t="shared" si="15"/>
        <v>3.7122663157922102</v>
      </c>
      <c r="N150" s="70">
        <f t="shared" si="16"/>
        <v>0.29626262972800294</v>
      </c>
      <c r="O150" s="70">
        <f t="shared" si="17"/>
        <v>15.545218766589526</v>
      </c>
      <c r="P150" s="58"/>
      <c r="Q150" s="44"/>
      <c r="V150" s="95">
        <v>1</v>
      </c>
      <c r="W150" s="101">
        <v>1</v>
      </c>
      <c r="X150" s="95">
        <v>1</v>
      </c>
    </row>
    <row r="151" spans="1:24" s="42" customFormat="1" x14ac:dyDescent="0.2">
      <c r="A151" s="22" t="s">
        <v>157</v>
      </c>
      <c r="B151" s="100" t="str">
        <f t="shared" si="10"/>
        <v>SG21.0102.DATA</v>
      </c>
      <c r="C151" s="95" t="str">
        <f t="shared" si="11"/>
        <v>SG21.0102</v>
      </c>
      <c r="D151" s="83">
        <v>6928323.0999999996</v>
      </c>
      <c r="E151" s="83">
        <v>15364.9</v>
      </c>
      <c r="F151" s="83">
        <v>164.3</v>
      </c>
      <c r="G151" s="83">
        <v>51455.1</v>
      </c>
      <c r="H151" s="83">
        <v>4010</v>
      </c>
      <c r="I151" s="83">
        <v>321743.40000000002</v>
      </c>
      <c r="J151" s="102">
        <f t="shared" si="12"/>
        <v>683910.0958300106</v>
      </c>
      <c r="K151" s="102">
        <f t="shared" si="13"/>
        <v>1702.8049960748326</v>
      </c>
      <c r="L151" s="76">
        <f t="shared" si="14"/>
        <v>0.42379008556249331</v>
      </c>
      <c r="M151" s="70">
        <f t="shared" si="15"/>
        <v>6.7164129906951384</v>
      </c>
      <c r="N151" s="70">
        <f t="shared" si="16"/>
        <v>0.45046322082891382</v>
      </c>
      <c r="O151" s="70">
        <f t="shared" si="17"/>
        <v>23.952040147300181</v>
      </c>
      <c r="P151" s="58"/>
      <c r="Q151" s="44"/>
      <c r="V151" s="95">
        <v>1</v>
      </c>
      <c r="W151" s="101">
        <v>1</v>
      </c>
      <c r="X151" s="95">
        <v>1</v>
      </c>
    </row>
    <row r="152" spans="1:24" s="42" customFormat="1" x14ac:dyDescent="0.2">
      <c r="A152" s="22" t="s">
        <v>158</v>
      </c>
      <c r="B152" s="100" t="str">
        <f t="shared" si="10"/>
        <v>SG21.0101.DATA</v>
      </c>
      <c r="C152" s="95" t="str">
        <f t="shared" si="11"/>
        <v>SG21.0101</v>
      </c>
      <c r="D152" s="83">
        <v>6941154.2999999998</v>
      </c>
      <c r="E152" s="83">
        <v>16557.900000000001</v>
      </c>
      <c r="F152" s="83">
        <v>163.9</v>
      </c>
      <c r="G152" s="83">
        <v>51100</v>
      </c>
      <c r="H152" s="83">
        <v>3995.1</v>
      </c>
      <c r="I152" s="83">
        <v>320475.2</v>
      </c>
      <c r="J152" s="102">
        <f t="shared" si="12"/>
        <v>685173.7387883534</v>
      </c>
      <c r="K152" s="102">
        <f t="shared" si="13"/>
        <v>1833.2390086803434</v>
      </c>
      <c r="L152" s="76">
        <f t="shared" si="14"/>
        <v>0.42274910708345054</v>
      </c>
      <c r="M152" s="70">
        <f t="shared" si="15"/>
        <v>6.6686091008486619</v>
      </c>
      <c r="N152" s="70">
        <f t="shared" si="16"/>
        <v>0.44854472650075455</v>
      </c>
      <c r="O152" s="70">
        <f t="shared" si="17"/>
        <v>23.857588844085779</v>
      </c>
      <c r="P152" s="58"/>
      <c r="Q152" s="44"/>
      <c r="V152" s="95">
        <v>1</v>
      </c>
      <c r="W152" s="101">
        <v>1</v>
      </c>
      <c r="X152" s="95">
        <v>1</v>
      </c>
    </row>
    <row r="153" spans="1:24" s="42" customFormat="1" x14ac:dyDescent="0.2">
      <c r="A153" s="22" t="s">
        <v>159</v>
      </c>
      <c r="B153" s="100" t="str">
        <f t="shared" si="10"/>
        <v>SG21.0100.DATA</v>
      </c>
      <c r="C153" s="95" t="str">
        <f t="shared" si="11"/>
        <v>SG21.0100</v>
      </c>
      <c r="D153" s="83">
        <v>6909445.5999999996</v>
      </c>
      <c r="E153" s="83">
        <v>19268.599999999999</v>
      </c>
      <c r="F153" s="83">
        <v>167.2</v>
      </c>
      <c r="G153" s="83">
        <v>51596.2</v>
      </c>
      <c r="H153" s="83">
        <v>4065.2</v>
      </c>
      <c r="I153" s="83">
        <v>323573.8</v>
      </c>
      <c r="J153" s="102">
        <f t="shared" si="12"/>
        <v>682051.00081581739</v>
      </c>
      <c r="K153" s="102">
        <f t="shared" si="13"/>
        <v>2129.6073892082209</v>
      </c>
      <c r="L153" s="76">
        <f t="shared" si="14"/>
        <v>0.43133717953555339</v>
      </c>
      <c r="M153" s="70">
        <f t="shared" si="15"/>
        <v>6.7354080029658725</v>
      </c>
      <c r="N153" s="70">
        <f t="shared" si="16"/>
        <v>0.45757066290370535</v>
      </c>
      <c r="O153" s="70">
        <f t="shared" si="17"/>
        <v>24.088362230097566</v>
      </c>
      <c r="P153" s="58"/>
      <c r="Q153" s="44"/>
      <c r="V153" s="95">
        <v>1</v>
      </c>
      <c r="W153" s="101">
        <v>1</v>
      </c>
      <c r="X153" s="95">
        <v>1</v>
      </c>
    </row>
    <row r="154" spans="1:24" s="42" customFormat="1" x14ac:dyDescent="0.2">
      <c r="A154" s="22" t="s">
        <v>160</v>
      </c>
      <c r="B154" s="100" t="str">
        <f t="shared" si="10"/>
        <v>SG21.0099.DATA</v>
      </c>
      <c r="C154" s="95" t="str">
        <f t="shared" si="11"/>
        <v>SG21.0099</v>
      </c>
      <c r="D154" s="83">
        <v>5498033.5</v>
      </c>
      <c r="E154" s="83">
        <v>42291.8</v>
      </c>
      <c r="F154" s="83">
        <v>72.2</v>
      </c>
      <c r="G154" s="83">
        <v>27226.799999999999</v>
      </c>
      <c r="H154" s="83">
        <v>5353.9</v>
      </c>
      <c r="I154" s="83">
        <v>555913.9</v>
      </c>
      <c r="J154" s="102">
        <f t="shared" si="12"/>
        <v>543052.23519102996</v>
      </c>
      <c r="K154" s="102">
        <f t="shared" si="13"/>
        <v>5487.8761872215473</v>
      </c>
      <c r="L154" s="76">
        <f t="shared" si="14"/>
        <v>0.18410479076289357</v>
      </c>
      <c r="M154" s="70">
        <f t="shared" si="15"/>
        <v>3.454776875889773</v>
      </c>
      <c r="N154" s="70">
        <f t="shared" si="16"/>
        <v>0.6235011085881943</v>
      </c>
      <c r="O154" s="70">
        <f t="shared" si="17"/>
        <v>41.392277412217574</v>
      </c>
      <c r="P154" s="58"/>
      <c r="Q154" s="44"/>
      <c r="V154" s="95">
        <v>1</v>
      </c>
      <c r="W154" s="101">
        <v>1</v>
      </c>
      <c r="X154" s="95">
        <v>1</v>
      </c>
    </row>
    <row r="155" spans="1:24" s="42" customFormat="1" x14ac:dyDescent="0.2">
      <c r="A155" s="22" t="s">
        <v>161</v>
      </c>
      <c r="B155" s="100" t="str">
        <f t="shared" si="10"/>
        <v>SG21.0098.DATA</v>
      </c>
      <c r="C155" s="95" t="str">
        <f t="shared" si="11"/>
        <v>SG21.0098</v>
      </c>
      <c r="D155" s="83">
        <v>5468177.5</v>
      </c>
      <c r="E155" s="83">
        <v>27727.9</v>
      </c>
      <c r="F155" s="83">
        <v>79.599999999999994</v>
      </c>
      <c r="G155" s="83">
        <v>28894.6</v>
      </c>
      <c r="H155" s="83">
        <v>5877</v>
      </c>
      <c r="I155" s="83">
        <v>558131.80000000005</v>
      </c>
      <c r="J155" s="102">
        <f t="shared" si="12"/>
        <v>540111.95492384676</v>
      </c>
      <c r="K155" s="102">
        <f t="shared" si="13"/>
        <v>4115.3047241496106</v>
      </c>
      <c r="L155" s="76">
        <f t="shared" si="14"/>
        <v>0.20336289262518495</v>
      </c>
      <c r="M155" s="70">
        <f t="shared" si="15"/>
        <v>3.6792976516880085</v>
      </c>
      <c r="N155" s="70">
        <f t="shared" si="16"/>
        <v>0.69085442288753174</v>
      </c>
      <c r="O155" s="70">
        <f t="shared" si="17"/>
        <v>41.557459201682349</v>
      </c>
      <c r="P155" s="58"/>
      <c r="Q155" s="44"/>
      <c r="V155" s="95">
        <v>1</v>
      </c>
      <c r="W155" s="101">
        <v>1</v>
      </c>
      <c r="X155" s="95">
        <v>1</v>
      </c>
    </row>
    <row r="156" spans="1:24" s="42" customFormat="1" x14ac:dyDescent="0.2">
      <c r="A156" s="22" t="s">
        <v>162</v>
      </c>
      <c r="B156" s="100" t="str">
        <f t="shared" si="10"/>
        <v>SG21.0097.DATA</v>
      </c>
      <c r="C156" s="95" t="str">
        <f t="shared" si="11"/>
        <v>SG21.0097</v>
      </c>
      <c r="D156" s="83">
        <v>5120047</v>
      </c>
      <c r="E156" s="83">
        <v>38983.599999999999</v>
      </c>
      <c r="F156" s="83">
        <v>491.4</v>
      </c>
      <c r="G156" s="83">
        <v>21371.1</v>
      </c>
      <c r="H156" s="83">
        <v>6313.2</v>
      </c>
      <c r="I156" s="83">
        <v>616155.9</v>
      </c>
      <c r="J156" s="102">
        <f t="shared" si="12"/>
        <v>505827.34748967487</v>
      </c>
      <c r="K156" s="102">
        <f t="shared" si="13"/>
        <v>5176.0956260988687</v>
      </c>
      <c r="L156" s="76">
        <f t="shared" si="14"/>
        <v>1.2130903233833694</v>
      </c>
      <c r="M156" s="70">
        <f t="shared" si="15"/>
        <v>2.6664771356081278</v>
      </c>
      <c r="N156" s="70">
        <f t="shared" si="16"/>
        <v>0.74701866623941648</v>
      </c>
      <c r="O156" s="70">
        <f t="shared" si="17"/>
        <v>45.878900506557613</v>
      </c>
      <c r="P156" s="58"/>
      <c r="Q156" s="44"/>
      <c r="V156" s="95">
        <v>1</v>
      </c>
      <c r="W156" s="101">
        <v>1</v>
      </c>
      <c r="X156" s="95">
        <v>1</v>
      </c>
    </row>
    <row r="157" spans="1:24" s="42" customFormat="1" x14ac:dyDescent="0.2">
      <c r="A157" s="22" t="s">
        <v>163</v>
      </c>
      <c r="B157" s="100" t="str">
        <f t="shared" si="10"/>
        <v>LOW1 STD CHK.10.DATA</v>
      </c>
      <c r="C157" s="95" t="str">
        <f t="shared" si="11"/>
        <v>LOW1 STD CHK.10</v>
      </c>
      <c r="D157" s="83">
        <v>46482</v>
      </c>
      <c r="E157" s="83">
        <v>8112</v>
      </c>
      <c r="F157" s="83">
        <v>133</v>
      </c>
      <c r="G157" s="83">
        <v>3711.9</v>
      </c>
      <c r="H157" s="83">
        <v>322</v>
      </c>
      <c r="I157" s="83">
        <v>122</v>
      </c>
      <c r="J157" s="102">
        <f t="shared" si="12"/>
        <v>4587.1760420421515</v>
      </c>
      <c r="K157" s="102">
        <f t="shared" si="13"/>
        <v>909.825239137273</v>
      </c>
      <c r="L157" s="76">
        <f t="shared" si="14"/>
        <v>0.34233351957739588</v>
      </c>
      <c r="M157" s="70">
        <f t="shared" si="15"/>
        <v>0.28917932773176441</v>
      </c>
      <c r="N157" s="70">
        <f t="shared" si="16"/>
        <v>-2.4396314892662189E-2</v>
      </c>
      <c r="O157" s="70">
        <f t="shared" si="17"/>
        <v>-1.2482706470086629E-3</v>
      </c>
      <c r="P157" s="93">
        <f>((J157-$B$26)/$B$26)*100</f>
        <v>-79.612550924257093</v>
      </c>
      <c r="Q157" s="93">
        <f>((K157-$F$26)/$F$26)*100</f>
        <v>-63.606990434509079</v>
      </c>
      <c r="R157" s="93">
        <f>((L157-$J$26)/$J$26)*100</f>
        <v>-65.663638959137828</v>
      </c>
      <c r="S157" s="82"/>
      <c r="T157" s="82"/>
      <c r="U157" s="82"/>
      <c r="W157" s="97"/>
    </row>
    <row r="158" spans="1:24" s="42" customFormat="1" x14ac:dyDescent="0.2">
      <c r="A158" s="22" t="s">
        <v>164</v>
      </c>
      <c r="B158" s="100" t="str">
        <f t="shared" si="10"/>
        <v>AIR STD CHK.10.DATA</v>
      </c>
      <c r="C158" s="95" t="str">
        <f t="shared" si="11"/>
        <v>AIR STD CHK.10</v>
      </c>
      <c r="D158" s="83">
        <v>91.8</v>
      </c>
      <c r="E158" s="83">
        <v>4108.2</v>
      </c>
      <c r="F158" s="83">
        <v>136.80000000000001</v>
      </c>
      <c r="G158" s="83">
        <v>158075.6</v>
      </c>
      <c r="H158" s="83">
        <v>7731.5</v>
      </c>
      <c r="I158" s="83">
        <v>1060196.8</v>
      </c>
      <c r="J158" s="102">
        <f t="shared" si="12"/>
        <v>107.50978482742886</v>
      </c>
      <c r="K158" s="102">
        <f t="shared" si="13"/>
        <v>472.07863421695117</v>
      </c>
      <c r="L158" s="76">
        <f t="shared" si="14"/>
        <v>0.35222281512830234</v>
      </c>
      <c r="M158" s="70">
        <f t="shared" si="15"/>
        <v>21.0697631381923</v>
      </c>
      <c r="N158" s="70">
        <f t="shared" si="16"/>
        <v>0.92963614983863341</v>
      </c>
      <c r="O158" s="70">
        <f t="shared" si="17"/>
        <v>78.949584693197068</v>
      </c>
      <c r="P158" s="58"/>
      <c r="Q158" s="44"/>
      <c r="R158" s="82"/>
      <c r="S158" s="71">
        <f>((G158-AVERAGE($E$49:$E$51))/AVERAGE($E$49:$E$51))*100</f>
        <v>0.56603901623046937</v>
      </c>
      <c r="T158" s="71">
        <f>((H158-AVERAGE($F$49:$F$51))/AVERAGE($F$49:$F$51))*100</f>
        <v>-2.9739584680225407E-2</v>
      </c>
      <c r="U158" s="71">
        <f>((I158-AVERAGE($G$49:$G$51))/AVERAGE($G$49:$G$51))*100</f>
        <v>1.1083904863221605</v>
      </c>
      <c r="W158" s="97"/>
    </row>
    <row r="159" spans="1:24" s="42" customFormat="1" x14ac:dyDescent="0.2">
      <c r="A159" s="22" t="s">
        <v>165</v>
      </c>
      <c r="B159" s="100" t="str">
        <f t="shared" si="10"/>
        <v>SG21.0096.DATA</v>
      </c>
      <c r="C159" s="95" t="str">
        <f t="shared" si="11"/>
        <v>SG21.0096</v>
      </c>
      <c r="D159" s="83">
        <v>5209667.9000000004</v>
      </c>
      <c r="E159" s="83">
        <v>43084.800000000003</v>
      </c>
      <c r="F159" s="83">
        <v>537.6</v>
      </c>
      <c r="G159" s="83">
        <v>20322.7</v>
      </c>
      <c r="H159" s="83">
        <v>6281.1</v>
      </c>
      <c r="I159" s="83">
        <v>611309.19999999995</v>
      </c>
      <c r="J159" s="102">
        <f t="shared" ref="J159:J190" si="18">IF($D159&lt;=$B$36,($D159*$C$28)+$C$30,($D159*$E$28)+$E$30)</f>
        <v>514653.39799199277</v>
      </c>
      <c r="K159" s="102">
        <f t="shared" si="13"/>
        <v>5562.6122929498242</v>
      </c>
      <c r="L159" s="76">
        <f t="shared" si="14"/>
        <v>1.3388082285417213</v>
      </c>
      <c r="M159" s="70">
        <f t="shared" si="15"/>
        <v>2.5253405596716432</v>
      </c>
      <c r="N159" s="70">
        <f t="shared" si="16"/>
        <v>0.74288553416331515</v>
      </c>
      <c r="O159" s="70">
        <f t="shared" si="17"/>
        <v>45.517934467061274</v>
      </c>
      <c r="P159" s="58"/>
      <c r="Q159" s="44"/>
      <c r="V159" s="95">
        <v>1</v>
      </c>
      <c r="W159" s="101">
        <v>1</v>
      </c>
      <c r="X159" s="95">
        <v>1</v>
      </c>
    </row>
    <row r="160" spans="1:24" s="42" customFormat="1" x14ac:dyDescent="0.2">
      <c r="A160" s="22" t="s">
        <v>166</v>
      </c>
      <c r="B160" s="100" t="str">
        <f t="shared" si="10"/>
        <v>SG21.0095.DATA</v>
      </c>
      <c r="C160" s="95" t="str">
        <f t="shared" si="11"/>
        <v>SG21.0095</v>
      </c>
      <c r="D160" s="83">
        <v>5230282.9000000004</v>
      </c>
      <c r="E160" s="83">
        <v>45766.6</v>
      </c>
      <c r="F160" s="83">
        <v>574.9</v>
      </c>
      <c r="G160" s="83">
        <v>19071.900000000001</v>
      </c>
      <c r="H160" s="83">
        <v>6078.6</v>
      </c>
      <c r="I160" s="83">
        <v>605619.80000000005</v>
      </c>
      <c r="J160" s="102">
        <f t="shared" si="18"/>
        <v>516683.60557867493</v>
      </c>
      <c r="K160" s="102">
        <f t="shared" si="13"/>
        <v>5815.3579276813398</v>
      </c>
      <c r="L160" s="76">
        <f t="shared" si="14"/>
        <v>1.4403077493730312</v>
      </c>
      <c r="M160" s="70">
        <f t="shared" si="15"/>
        <v>2.356956708869129</v>
      </c>
      <c r="N160" s="70">
        <f t="shared" si="16"/>
        <v>0.71681203742155275</v>
      </c>
      <c r="O160" s="70">
        <f t="shared" si="17"/>
        <v>45.094206944187903</v>
      </c>
      <c r="P160" s="58"/>
      <c r="Q160" s="44"/>
      <c r="V160" s="95">
        <v>1</v>
      </c>
      <c r="W160" s="101">
        <v>1</v>
      </c>
      <c r="X160" s="95">
        <v>1</v>
      </c>
    </row>
    <row r="161" spans="1:24" s="42" customFormat="1" x14ac:dyDescent="0.2">
      <c r="A161" s="22" t="s">
        <v>167</v>
      </c>
      <c r="B161" s="100" t="str">
        <f t="shared" si="10"/>
        <v>SG21.0094.DATA</v>
      </c>
      <c r="C161" s="95" t="str">
        <f t="shared" si="11"/>
        <v>SG21.0094</v>
      </c>
      <c r="D161" s="83">
        <v>346636.6</v>
      </c>
      <c r="E161" s="83">
        <v>52862.400000000001</v>
      </c>
      <c r="F161" s="83">
        <v>4174.5</v>
      </c>
      <c r="G161" s="83">
        <v>19577.7</v>
      </c>
      <c r="H161" s="83">
        <v>8269.2999999999993</v>
      </c>
      <c r="I161" s="83">
        <v>1243539.2</v>
      </c>
      <c r="J161" s="102">
        <f t="shared" si="18"/>
        <v>35732.076646720394</v>
      </c>
      <c r="K161" s="102">
        <f t="shared" si="13"/>
        <v>6484.0999945498197</v>
      </c>
      <c r="L161" s="76">
        <f t="shared" si="14"/>
        <v>11.235419684611196</v>
      </c>
      <c r="M161" s="70">
        <f t="shared" si="15"/>
        <v>2.4250479718495508</v>
      </c>
      <c r="N161" s="70">
        <f t="shared" si="16"/>
        <v>0.99888220686440965</v>
      </c>
      <c r="O161" s="70">
        <f t="shared" si="17"/>
        <v>92.604314715635383</v>
      </c>
      <c r="P161" s="58"/>
      <c r="Q161" s="44"/>
      <c r="V161" s="95">
        <v>1</v>
      </c>
      <c r="W161" s="101">
        <v>1</v>
      </c>
      <c r="X161" s="95">
        <v>1</v>
      </c>
    </row>
    <row r="162" spans="1:24" s="42" customFormat="1" x14ac:dyDescent="0.2">
      <c r="A162" s="22" t="s">
        <v>168</v>
      </c>
      <c r="B162" s="100" t="str">
        <f t="shared" si="10"/>
        <v>SG21.0093.DATA</v>
      </c>
      <c r="C162" s="95" t="str">
        <f t="shared" si="11"/>
        <v>SG21.0093</v>
      </c>
      <c r="D162" s="83">
        <v>7164559</v>
      </c>
      <c r="E162" s="83">
        <v>26714.400000000001</v>
      </c>
      <c r="F162" s="83">
        <v>286.10000000000002</v>
      </c>
      <c r="G162" s="83">
        <v>19581.5</v>
      </c>
      <c r="H162" s="83">
        <v>4265.8</v>
      </c>
      <c r="I162" s="83">
        <v>346276.8</v>
      </c>
      <c r="J162" s="102">
        <f t="shared" si="18"/>
        <v>707175.09298871481</v>
      </c>
      <c r="K162" s="102">
        <f t="shared" si="13"/>
        <v>4019.7876457692723</v>
      </c>
      <c r="L162" s="76">
        <f t="shared" si="14"/>
        <v>0.74076803243101941</v>
      </c>
      <c r="M162" s="70">
        <f t="shared" si="15"/>
        <v>2.425559531357905</v>
      </c>
      <c r="N162" s="70">
        <f t="shared" si="16"/>
        <v>0.48339951942912512</v>
      </c>
      <c r="O162" s="70">
        <f t="shared" si="17"/>
        <v>25.779205895825825</v>
      </c>
      <c r="P162" s="41"/>
      <c r="Q162" s="44"/>
      <c r="V162" s="95">
        <v>1</v>
      </c>
      <c r="W162" s="101">
        <v>1</v>
      </c>
      <c r="X162" s="95">
        <v>1</v>
      </c>
    </row>
    <row r="163" spans="1:24" s="42" customFormat="1" x14ac:dyDescent="0.2">
      <c r="A163" s="22" t="s">
        <v>169</v>
      </c>
      <c r="B163" s="100" t="str">
        <f t="shared" si="10"/>
        <v>SG21.0092.DATA</v>
      </c>
      <c r="C163" s="95" t="str">
        <f t="shared" si="11"/>
        <v>SG21.0092</v>
      </c>
      <c r="D163" s="83">
        <v>7146794.5</v>
      </c>
      <c r="E163" s="83">
        <v>27455.7</v>
      </c>
      <c r="F163" s="83">
        <v>288.8</v>
      </c>
      <c r="G163" s="83">
        <v>18839.8</v>
      </c>
      <c r="H163" s="83">
        <v>4351.1000000000004</v>
      </c>
      <c r="I163" s="83">
        <v>345169.4</v>
      </c>
      <c r="J163" s="102">
        <f t="shared" si="18"/>
        <v>705425.60850297066</v>
      </c>
      <c r="K163" s="102">
        <f t="shared" si="13"/>
        <v>4089.6512966852515</v>
      </c>
      <c r="L163" s="76">
        <f t="shared" si="14"/>
        <v>0.74779463716455807</v>
      </c>
      <c r="M163" s="70">
        <f t="shared" si="15"/>
        <v>2.3257111925825416</v>
      </c>
      <c r="N163" s="70">
        <f t="shared" si="16"/>
        <v>0.49438257756281562</v>
      </c>
      <c r="O163" s="70">
        <f t="shared" si="17"/>
        <v>25.69673043992011</v>
      </c>
      <c r="P163" s="41"/>
      <c r="Q163" s="44"/>
      <c r="V163" s="95">
        <v>1</v>
      </c>
      <c r="W163" s="101">
        <v>1</v>
      </c>
      <c r="X163" s="95">
        <v>1</v>
      </c>
    </row>
    <row r="164" spans="1:24" s="42" customFormat="1" x14ac:dyDescent="0.2">
      <c r="A164" s="22" t="s">
        <v>170</v>
      </c>
      <c r="B164" s="100" t="str">
        <f t="shared" si="10"/>
        <v>SG21.0091.DATA</v>
      </c>
      <c r="C164" s="95" t="str">
        <f t="shared" si="11"/>
        <v>SG21.0091</v>
      </c>
      <c r="D164" s="83">
        <v>7146231.2999999998</v>
      </c>
      <c r="E164" s="83">
        <v>28053.7</v>
      </c>
      <c r="F164" s="83">
        <v>294.3</v>
      </c>
      <c r="G164" s="83">
        <v>18296.099999999999</v>
      </c>
      <c r="H164" s="83">
        <v>4349.8999999999996</v>
      </c>
      <c r="I164" s="83">
        <v>342669.7</v>
      </c>
      <c r="J164" s="102">
        <f t="shared" si="18"/>
        <v>705370.14340897021</v>
      </c>
      <c r="K164" s="102">
        <f t="shared" si="13"/>
        <v>4146.0096714967385</v>
      </c>
      <c r="L164" s="76">
        <f t="shared" si="14"/>
        <v>0.76210809125139634</v>
      </c>
      <c r="M164" s="70">
        <f t="shared" si="15"/>
        <v>2.2525177966109018</v>
      </c>
      <c r="N164" s="70">
        <f t="shared" si="16"/>
        <v>0.49422806795249402</v>
      </c>
      <c r="O164" s="70">
        <f t="shared" si="17"/>
        <v>25.510561127000191</v>
      </c>
      <c r="P164" s="41"/>
      <c r="Q164" s="44"/>
      <c r="V164" s="95">
        <v>1</v>
      </c>
      <c r="W164" s="101">
        <v>1</v>
      </c>
      <c r="X164" s="95">
        <v>1</v>
      </c>
    </row>
    <row r="165" spans="1:24" s="42" customFormat="1" x14ac:dyDescent="0.2">
      <c r="A165" s="22" t="s">
        <v>171</v>
      </c>
      <c r="B165" s="100" t="str">
        <f t="shared" si="10"/>
        <v>SG21.0090.DATA</v>
      </c>
      <c r="C165" s="95" t="str">
        <f t="shared" si="11"/>
        <v>SG21.0090</v>
      </c>
      <c r="D165" s="83">
        <v>6394283.4000000004</v>
      </c>
      <c r="E165" s="83">
        <v>28911.9</v>
      </c>
      <c r="F165" s="83">
        <v>761.8</v>
      </c>
      <c r="G165" s="83">
        <v>21909.7</v>
      </c>
      <c r="H165" s="83">
        <v>4877.3999999999996</v>
      </c>
      <c r="I165" s="83">
        <v>442347.2</v>
      </c>
      <c r="J165" s="102">
        <f t="shared" si="18"/>
        <v>631316.76813030348</v>
      </c>
      <c r="K165" s="102">
        <f t="shared" si="13"/>
        <v>4226.8905364853981</v>
      </c>
      <c r="L165" s="76">
        <f t="shared" si="14"/>
        <v>1.948893820240909</v>
      </c>
      <c r="M165" s="70">
        <f t="shared" si="15"/>
        <v>2.7389839648711871</v>
      </c>
      <c r="N165" s="70">
        <f t="shared" si="16"/>
        <v>0.56214791748967707</v>
      </c>
      <c r="O165" s="70">
        <f t="shared" si="17"/>
        <v>32.934208640131878</v>
      </c>
      <c r="P165" s="41"/>
      <c r="Q165" s="44"/>
      <c r="V165" s="95">
        <v>1</v>
      </c>
      <c r="W165" s="101">
        <v>1</v>
      </c>
      <c r="X165" s="95">
        <v>1</v>
      </c>
    </row>
    <row r="166" spans="1:24" s="42" customFormat="1" x14ac:dyDescent="0.2">
      <c r="A166" s="22" t="s">
        <v>172</v>
      </c>
      <c r="B166" s="100" t="str">
        <f t="shared" si="10"/>
        <v>SG21.0089.DATA</v>
      </c>
      <c r="C166" s="95" t="str">
        <f t="shared" si="11"/>
        <v>SG21.0089</v>
      </c>
      <c r="D166" s="83">
        <v>6437209.2000000002</v>
      </c>
      <c r="E166" s="83">
        <v>31335</v>
      </c>
      <c r="F166" s="83">
        <v>833.9</v>
      </c>
      <c r="G166" s="83">
        <v>20873.099999999999</v>
      </c>
      <c r="H166" s="83">
        <v>4875.7</v>
      </c>
      <c r="I166" s="83">
        <v>437699.5</v>
      </c>
      <c r="J166" s="102">
        <f t="shared" si="18"/>
        <v>635544.18917441706</v>
      </c>
      <c r="K166" s="102">
        <f t="shared" si="13"/>
        <v>4455.2550482006391</v>
      </c>
      <c r="L166" s="76">
        <f t="shared" si="14"/>
        <v>2.1450899449577308</v>
      </c>
      <c r="M166" s="70">
        <f t="shared" si="15"/>
        <v>2.5994359158290652</v>
      </c>
      <c r="N166" s="70">
        <f t="shared" si="16"/>
        <v>0.56192902887505491</v>
      </c>
      <c r="O166" s="70">
        <f t="shared" si="17"/>
        <v>32.588063456446669</v>
      </c>
      <c r="P166" s="41"/>
      <c r="Q166" s="44"/>
      <c r="V166" s="95">
        <v>1</v>
      </c>
      <c r="W166" s="101">
        <v>1</v>
      </c>
      <c r="X166" s="95">
        <v>1</v>
      </c>
    </row>
    <row r="167" spans="1:24" s="42" customFormat="1" x14ac:dyDescent="0.2">
      <c r="A167" s="22" t="s">
        <v>173</v>
      </c>
      <c r="B167" s="100" t="str">
        <f t="shared" si="10"/>
        <v>SG21.0088.DATA</v>
      </c>
      <c r="C167" s="95" t="str">
        <f t="shared" si="11"/>
        <v>SG21.0088</v>
      </c>
      <c r="D167" s="83">
        <v>6456640.4000000004</v>
      </c>
      <c r="E167" s="83">
        <v>35457.9</v>
      </c>
      <c r="F167" s="83">
        <v>901.1</v>
      </c>
      <c r="G167" s="83">
        <v>20923.099999999999</v>
      </c>
      <c r="H167" s="83">
        <v>4907.8999999999996</v>
      </c>
      <c r="I167" s="83">
        <v>433161.4</v>
      </c>
      <c r="J167" s="102">
        <f t="shared" si="18"/>
        <v>637457.81370307773</v>
      </c>
      <c r="K167" s="102">
        <f t="shared" si="13"/>
        <v>4843.8168266459252</v>
      </c>
      <c r="L167" s="76">
        <f t="shared" si="14"/>
        <v>2.3279523524607884</v>
      </c>
      <c r="M167" s="70">
        <f t="shared" si="15"/>
        <v>2.6061669619916215</v>
      </c>
      <c r="N167" s="70">
        <f t="shared" si="16"/>
        <v>0.56607503675201665</v>
      </c>
      <c r="O167" s="70">
        <f t="shared" si="17"/>
        <v>32.250080914956939</v>
      </c>
      <c r="P167" s="41"/>
      <c r="Q167" s="44"/>
      <c r="V167" s="95">
        <v>1</v>
      </c>
      <c r="W167" s="101">
        <v>1</v>
      </c>
      <c r="X167" s="95">
        <v>1</v>
      </c>
    </row>
    <row r="168" spans="1:24" s="42" customFormat="1" x14ac:dyDescent="0.2">
      <c r="A168" s="22" t="s">
        <v>174</v>
      </c>
      <c r="B168" s="100" t="str">
        <f t="shared" si="10"/>
        <v>SG21.0087.DATA</v>
      </c>
      <c r="C168" s="95" t="str">
        <f t="shared" si="11"/>
        <v>SG21.0087</v>
      </c>
      <c r="D168" s="83">
        <v>7828592.7999999998</v>
      </c>
      <c r="E168" s="83">
        <v>14932.9</v>
      </c>
      <c r="F168" s="83">
        <v>175.5</v>
      </c>
      <c r="G168" s="83">
        <v>33514.699999999997</v>
      </c>
      <c r="H168" s="83">
        <v>2936.9</v>
      </c>
      <c r="I168" s="83">
        <v>223275.4</v>
      </c>
      <c r="J168" s="102">
        <f t="shared" si="18"/>
        <v>772570.50693843013</v>
      </c>
      <c r="K168" s="102">
        <f t="shared" si="13"/>
        <v>1655.5732329184366</v>
      </c>
      <c r="L168" s="76">
        <f t="shared" si="14"/>
        <v>0.45293748297569109</v>
      </c>
      <c r="M168" s="70">
        <f t="shared" si="15"/>
        <v>4.3012597792005565</v>
      </c>
      <c r="N168" s="70">
        <f t="shared" si="16"/>
        <v>0.31229300179886421</v>
      </c>
      <c r="O168" s="70">
        <f t="shared" si="17"/>
        <v>16.618472157301927</v>
      </c>
      <c r="P168" s="41"/>
      <c r="Q168" s="44"/>
      <c r="V168" s="95">
        <v>1</v>
      </c>
      <c r="W168" s="101">
        <v>1</v>
      </c>
      <c r="X168" s="95">
        <v>1</v>
      </c>
    </row>
    <row r="169" spans="1:24" x14ac:dyDescent="0.2">
      <c r="A169" s="22" t="s">
        <v>175</v>
      </c>
      <c r="B169" s="100" t="str">
        <f t="shared" si="10"/>
        <v>LOW1 STD CHK.11.DATA</v>
      </c>
      <c r="C169" s="95" t="str">
        <f t="shared" si="11"/>
        <v>LOW1 STD CHK.11</v>
      </c>
      <c r="D169" s="83">
        <v>193712.7</v>
      </c>
      <c r="E169" s="83">
        <v>20272</v>
      </c>
      <c r="F169" s="83">
        <v>350.7</v>
      </c>
      <c r="G169" s="83">
        <v>1975.8</v>
      </c>
      <c r="H169" s="83">
        <v>92.8</v>
      </c>
      <c r="I169" s="83">
        <v>124.5</v>
      </c>
      <c r="J169" s="102">
        <f t="shared" si="18"/>
        <v>18804.497778445606</v>
      </c>
      <c r="K169" s="102">
        <f t="shared" si="13"/>
        <v>2239.3119057617578</v>
      </c>
      <c r="L169" s="76">
        <f t="shared" si="14"/>
        <v>0.90888605679642798</v>
      </c>
      <c r="M169" s="70">
        <f t="shared" si="15"/>
        <v>5.5463942875476735E-2</v>
      </c>
      <c r="N169" s="70">
        <f t="shared" si="16"/>
        <v>-5.3907650464079013E-2</v>
      </c>
      <c r="O169" s="70">
        <f t="shared" si="17"/>
        <v>-1.062078991090034E-3</v>
      </c>
      <c r="P169" s="58">
        <f>((J169-$B$26)/$B$26)*100</f>
        <v>-16.424454318019528</v>
      </c>
      <c r="Q169" s="94">
        <f>((K169-$F$26)/$F$26)*100</f>
        <v>-10.427523769529689</v>
      </c>
      <c r="R169" s="58">
        <f>((L169-$J$26)/$J$26)*100</f>
        <v>-8.837908044490673</v>
      </c>
      <c r="S169" s="82"/>
      <c r="T169" s="82"/>
      <c r="U169" s="82"/>
    </row>
    <row r="170" spans="1:24" x14ac:dyDescent="0.2">
      <c r="A170" s="22" t="s">
        <v>176</v>
      </c>
      <c r="B170" s="100" t="str">
        <f t="shared" si="10"/>
        <v>AIR STD CHK.11.DATA</v>
      </c>
      <c r="C170" s="95" t="str">
        <f t="shared" si="11"/>
        <v>AIR STD CHK.11</v>
      </c>
      <c r="D170" s="83">
        <v>120.8</v>
      </c>
      <c r="E170" s="83">
        <v>4093.1</v>
      </c>
      <c r="F170" s="83">
        <v>137.4</v>
      </c>
      <c r="G170" s="83">
        <v>157509.5</v>
      </c>
      <c r="H170" s="83">
        <v>7788.5</v>
      </c>
      <c r="I170" s="83">
        <v>1056274.7</v>
      </c>
      <c r="J170" s="102">
        <f t="shared" si="18"/>
        <v>110.31016769836339</v>
      </c>
      <c r="K170" s="102">
        <f t="shared" si="13"/>
        <v>470.42770916217904</v>
      </c>
      <c r="L170" s="76">
        <f t="shared" si="14"/>
        <v>0.35378428284686647</v>
      </c>
      <c r="M170" s="70">
        <f t="shared" si="15"/>
        <v>20.993554233539832</v>
      </c>
      <c r="N170" s="70">
        <f t="shared" si="16"/>
        <v>0.93697535632890716</v>
      </c>
      <c r="O170" s="70">
        <f t="shared" si="17"/>
        <v>78.657479775725676</v>
      </c>
      <c r="P170" s="58"/>
      <c r="Q170" s="44"/>
      <c r="R170" s="82"/>
      <c r="S170" s="71">
        <f>((G170-AVERAGE($E$49:$E$51))/AVERAGE($E$49:$E$51))*100</f>
        <v>0.20589213279565299</v>
      </c>
      <c r="T170" s="71">
        <f>((H170-AVERAGE($F$49:$F$51))/AVERAGE($F$49:$F$51))*100</f>
        <v>0.7072849052212461</v>
      </c>
      <c r="U170" s="71">
        <f>((I170-AVERAGE($G$49:$G$51))/AVERAGE($G$49:$G$51))*100</f>
        <v>0.73434934761431547</v>
      </c>
    </row>
    <row r="171" spans="1:24" x14ac:dyDescent="0.2">
      <c r="A171" s="22" t="s">
        <v>139</v>
      </c>
      <c r="B171" s="100" t="str">
        <f t="shared" si="10"/>
        <v>low1 std42.DATA</v>
      </c>
      <c r="C171" s="95" t="str">
        <f t="shared" si="11"/>
        <v>low1 std42</v>
      </c>
      <c r="D171" s="83">
        <v>229298</v>
      </c>
      <c r="E171" s="83">
        <v>22461</v>
      </c>
      <c r="F171" s="83">
        <v>395.1</v>
      </c>
      <c r="G171" s="83">
        <v>686.8</v>
      </c>
      <c r="H171" s="35"/>
      <c r="I171" s="83">
        <v>6426.4</v>
      </c>
      <c r="J171" s="102">
        <f t="shared" si="18"/>
        <v>22240.789660413415</v>
      </c>
      <c r="K171" s="102">
        <f t="shared" si="13"/>
        <v>2478.6413723111818</v>
      </c>
      <c r="L171" s="76">
        <f t="shared" si="14"/>
        <v>1.0244346679701763</v>
      </c>
      <c r="M171" s="70">
        <f t="shared" si="15"/>
        <v>-0.11806242719523051</v>
      </c>
      <c r="N171" s="70">
        <f t="shared" si="16"/>
        <v>-6.5856393662279189E-2</v>
      </c>
      <c r="O171" s="70">
        <f t="shared" si="17"/>
        <v>0.46828239958235496</v>
      </c>
      <c r="P171" s="58">
        <f>((J171-$B$26)/$B$26)*100</f>
        <v>-1.1520459537181564</v>
      </c>
      <c r="Q171" s="94">
        <f>((K171-$F$26)/$F$26)*100</f>
        <v>-0.85434510755272641</v>
      </c>
      <c r="R171" s="58">
        <f>((L171-$J$26)/$J$26)*100</f>
        <v>2.7517219629063545</v>
      </c>
      <c r="S171" s="82"/>
      <c r="T171" s="82"/>
      <c r="U171" s="82"/>
    </row>
    <row r="172" spans="1:24" x14ac:dyDescent="0.2">
      <c r="A172" s="22" t="s">
        <v>140</v>
      </c>
      <c r="B172" s="100" t="str">
        <f t="shared" si="10"/>
        <v>air42.DATA</v>
      </c>
      <c r="C172" s="95" t="str">
        <f t="shared" si="11"/>
        <v>air42</v>
      </c>
      <c r="D172" s="83">
        <v>27.7</v>
      </c>
      <c r="E172" s="83">
        <v>4361.5</v>
      </c>
      <c r="F172" s="83">
        <v>137.30000000000001</v>
      </c>
      <c r="G172" s="83">
        <v>157542.1</v>
      </c>
      <c r="H172" s="83">
        <v>7877.3</v>
      </c>
      <c r="I172" s="83">
        <v>1046979.1</v>
      </c>
      <c r="J172" s="102">
        <f t="shared" si="18"/>
        <v>101.31997303339772</v>
      </c>
      <c r="K172" s="102">
        <f t="shared" si="13"/>
        <v>499.77262867879182</v>
      </c>
      <c r="L172" s="76">
        <f t="shared" si="14"/>
        <v>0.35352403822710576</v>
      </c>
      <c r="M172" s="70">
        <f t="shared" si="15"/>
        <v>20.997942875637818</v>
      </c>
      <c r="N172" s="70">
        <f t="shared" si="16"/>
        <v>0.94840906749270215</v>
      </c>
      <c r="O172" s="70">
        <f t="shared" si="17"/>
        <v>77.965174513022816</v>
      </c>
      <c r="P172" s="58"/>
      <c r="Q172" s="44"/>
      <c r="R172" s="82"/>
      <c r="S172" s="71">
        <f>((G172-AVERAGE($E$49:$E$51))/AVERAGE($E$49:$E$51))*100</f>
        <v>0.22663191092668458</v>
      </c>
      <c r="T172" s="71">
        <f>((H172-AVERAGE($F$49:$F$51))/AVERAGE($F$49:$F$51))*100</f>
        <v>1.8554914789624886</v>
      </c>
      <c r="U172" s="71">
        <f>((I172-AVERAGE($G$49:$G$51))/AVERAGE($G$49:$G$51))*100</f>
        <v>-0.15214941809093269</v>
      </c>
    </row>
    <row r="173" spans="1:24" x14ac:dyDescent="0.2">
      <c r="A173" s="22" t="s">
        <v>177</v>
      </c>
      <c r="B173" s="100" t="str">
        <f t="shared" si="10"/>
        <v>SG21.0085.DATA</v>
      </c>
      <c r="C173" s="95" t="str">
        <f t="shared" si="11"/>
        <v>SG21.0085</v>
      </c>
      <c r="D173" s="83">
        <v>8070579.5</v>
      </c>
      <c r="E173" s="83">
        <v>14530.8</v>
      </c>
      <c r="F173" s="83">
        <v>181.5</v>
      </c>
      <c r="G173" s="83">
        <v>33489.5</v>
      </c>
      <c r="H173" s="83">
        <v>3125</v>
      </c>
      <c r="I173" s="83">
        <v>220929.2</v>
      </c>
      <c r="J173" s="102">
        <f t="shared" si="18"/>
        <v>796401.85470540461</v>
      </c>
      <c r="K173" s="102">
        <f t="shared" si="13"/>
        <v>1611.6105200360594</v>
      </c>
      <c r="L173" s="76">
        <f t="shared" si="14"/>
        <v>0.46855216016133278</v>
      </c>
      <c r="M173" s="70">
        <f t="shared" si="15"/>
        <v>4.2978673319346283</v>
      </c>
      <c r="N173" s="70">
        <f t="shared" si="16"/>
        <v>0.33651238321676774</v>
      </c>
      <c r="O173" s="70">
        <f t="shared" si="17"/>
        <v>16.443735012055413</v>
      </c>
      <c r="P173" s="44"/>
      <c r="Q173" s="44"/>
    </row>
    <row r="174" spans="1:24" x14ac:dyDescent="0.2">
      <c r="A174" s="22" t="s">
        <v>178</v>
      </c>
      <c r="B174" s="100" t="str">
        <f t="shared" si="10"/>
        <v>SG21.0084.DATA</v>
      </c>
      <c r="C174" s="95" t="str">
        <f t="shared" si="11"/>
        <v>SG21.0084</v>
      </c>
      <c r="D174" s="83">
        <v>6659787.2999999998</v>
      </c>
      <c r="E174" s="83">
        <v>30192.1</v>
      </c>
      <c r="F174" s="83">
        <v>278.7</v>
      </c>
      <c r="G174" s="83">
        <v>26414.3</v>
      </c>
      <c r="H174" s="83">
        <v>4720.3999999999996</v>
      </c>
      <c r="I174" s="83">
        <v>398929</v>
      </c>
      <c r="J174" s="102">
        <f t="shared" si="18"/>
        <v>657464.13810719899</v>
      </c>
      <c r="K174" s="102">
        <f t="shared" si="13"/>
        <v>4347.5426960734676</v>
      </c>
      <c r="L174" s="76">
        <f t="shared" si="14"/>
        <v>0.72150993056872792</v>
      </c>
      <c r="M174" s="70">
        <f t="shared" si="15"/>
        <v>3.3453973757482296</v>
      </c>
      <c r="N174" s="70">
        <f t="shared" si="16"/>
        <v>0.5419329101392738</v>
      </c>
      <c r="O174" s="70">
        <f t="shared" si="17"/>
        <v>29.700566018129376</v>
      </c>
      <c r="P174" s="44"/>
      <c r="Q174" s="44"/>
    </row>
    <row r="175" spans="1:24" x14ac:dyDescent="0.2">
      <c r="A175" s="22" t="s">
        <v>179</v>
      </c>
      <c r="B175" s="100" t="str">
        <f t="shared" si="10"/>
        <v>SG21.0083.DATA</v>
      </c>
      <c r="C175" s="95" t="str">
        <f t="shared" si="11"/>
        <v>SG21.0083</v>
      </c>
      <c r="D175" s="83">
        <v>6640246.7999999998</v>
      </c>
      <c r="E175" s="83">
        <v>32771.199999999997</v>
      </c>
      <c r="F175" s="83">
        <v>285</v>
      </c>
      <c r="G175" s="83">
        <v>26070.5</v>
      </c>
      <c r="H175" s="83">
        <v>4658.7</v>
      </c>
      <c r="I175" s="83">
        <v>397537.2</v>
      </c>
      <c r="J175" s="102">
        <f t="shared" si="18"/>
        <v>655539.74948980566</v>
      </c>
      <c r="K175" s="102">
        <f t="shared" si="13"/>
        <v>4590.6093925221412</v>
      </c>
      <c r="L175" s="76">
        <f t="shared" si="14"/>
        <v>0.73790534161365173</v>
      </c>
      <c r="M175" s="70">
        <f t="shared" si="15"/>
        <v>3.2991147023344909</v>
      </c>
      <c r="N175" s="70">
        <f t="shared" si="16"/>
        <v>0.53398854100857385</v>
      </c>
      <c r="O175" s="70">
        <f t="shared" si="17"/>
        <v>29.596909399446357</v>
      </c>
      <c r="P175" s="44"/>
      <c r="Q175" s="44"/>
    </row>
    <row r="176" spans="1:24" x14ac:dyDescent="0.2">
      <c r="A176" s="22" t="s">
        <v>180</v>
      </c>
      <c r="B176" s="100" t="str">
        <f t="shared" si="10"/>
        <v>SG21.0082.DATA</v>
      </c>
      <c r="C176" s="95" t="str">
        <f t="shared" si="11"/>
        <v>SG21.0082</v>
      </c>
      <c r="D176" s="83">
        <v>6592067.9000000004</v>
      </c>
      <c r="E176" s="83">
        <v>33096</v>
      </c>
      <c r="F176" s="83">
        <v>287</v>
      </c>
      <c r="G176" s="83">
        <v>26030.799999999999</v>
      </c>
      <c r="H176" s="83">
        <v>4712.3</v>
      </c>
      <c r="I176" s="83">
        <v>401388.3</v>
      </c>
      <c r="J176" s="102">
        <f t="shared" si="18"/>
        <v>650794.99235674727</v>
      </c>
      <c r="K176" s="102">
        <f t="shared" si="13"/>
        <v>4621.2200950953375</v>
      </c>
      <c r="L176" s="76">
        <f t="shared" si="14"/>
        <v>0.74311023400886556</v>
      </c>
      <c r="M176" s="70">
        <f t="shared" si="15"/>
        <v>3.2937702516814209</v>
      </c>
      <c r="N176" s="70">
        <f t="shared" si="16"/>
        <v>0.54088997026960328</v>
      </c>
      <c r="O176" s="70">
        <f t="shared" si="17"/>
        <v>29.883726473889649</v>
      </c>
      <c r="P176" s="44"/>
      <c r="Q176" s="44"/>
    </row>
    <row r="177" spans="1:21" x14ac:dyDescent="0.2">
      <c r="A177" s="22" t="s">
        <v>181</v>
      </c>
      <c r="B177" s="100" t="str">
        <f t="shared" si="10"/>
        <v>SG21.0988.DATA</v>
      </c>
      <c r="C177" s="95" t="str">
        <f t="shared" si="11"/>
        <v>SG21.0988</v>
      </c>
      <c r="D177" s="83">
        <v>2461626</v>
      </c>
      <c r="E177" s="83">
        <v>30647.1</v>
      </c>
      <c r="F177" s="83">
        <v>136.1</v>
      </c>
      <c r="G177" s="83">
        <v>105475.5</v>
      </c>
      <c r="H177" s="83">
        <v>6518.4</v>
      </c>
      <c r="I177" s="83">
        <v>814413.9</v>
      </c>
      <c r="J177" s="102">
        <f t="shared" si="18"/>
        <v>244020.58140696012</v>
      </c>
      <c r="K177" s="102">
        <f t="shared" si="13"/>
        <v>4390.4240682126429</v>
      </c>
      <c r="L177" s="76">
        <f t="shared" si="14"/>
        <v>0.35040110278997738</v>
      </c>
      <c r="M177" s="70">
        <f t="shared" si="15"/>
        <v>13.988689113090508</v>
      </c>
      <c r="N177" s="70">
        <f t="shared" si="16"/>
        <v>0.77343980960440217</v>
      </c>
      <c r="O177" s="70">
        <f t="shared" si="17"/>
        <v>60.644494634203888</v>
      </c>
      <c r="P177" s="44"/>
      <c r="Q177" s="44"/>
    </row>
    <row r="178" spans="1:21" x14ac:dyDescent="0.2">
      <c r="A178" s="22" t="s">
        <v>182</v>
      </c>
      <c r="B178" s="100" t="str">
        <f t="shared" si="10"/>
        <v>SG21.0987.DATA</v>
      </c>
      <c r="C178" s="95" t="str">
        <f t="shared" si="11"/>
        <v>SG21.0987</v>
      </c>
      <c r="D178" s="83">
        <v>2460649.7999999998</v>
      </c>
      <c r="E178" s="83">
        <v>23015.8</v>
      </c>
      <c r="F178" s="83">
        <v>134</v>
      </c>
      <c r="G178" s="83">
        <v>106424.8</v>
      </c>
      <c r="H178" s="83">
        <v>6479.1</v>
      </c>
      <c r="I178" s="83">
        <v>814415.7</v>
      </c>
      <c r="J178" s="102">
        <f t="shared" si="18"/>
        <v>243924.44322378671</v>
      </c>
      <c r="K178" s="102">
        <f t="shared" si="13"/>
        <v>2539.2992014759238</v>
      </c>
      <c r="L178" s="76">
        <f t="shared" si="14"/>
        <v>0.34493596577500285</v>
      </c>
      <c r="M178" s="70">
        <f t="shared" si="15"/>
        <v>14.116484755532808</v>
      </c>
      <c r="N178" s="70">
        <f t="shared" si="16"/>
        <v>0.76837961986637149</v>
      </c>
      <c r="O178" s="70">
        <f t="shared" si="17"/>
        <v>60.644628692196143</v>
      </c>
      <c r="P178" s="44"/>
      <c r="Q178" s="44"/>
    </row>
    <row r="179" spans="1:21" x14ac:dyDescent="0.2">
      <c r="A179" s="22" t="s">
        <v>183</v>
      </c>
      <c r="B179" s="100" t="str">
        <f t="shared" si="10"/>
        <v>SG21.0986.DATA</v>
      </c>
      <c r="C179" s="95" t="str">
        <f t="shared" si="11"/>
        <v>SG21.0986</v>
      </c>
      <c r="D179" s="83">
        <v>2472935.7000000002</v>
      </c>
      <c r="E179" s="83">
        <v>26004</v>
      </c>
      <c r="F179" s="83">
        <v>134</v>
      </c>
      <c r="G179" s="83">
        <v>105926.39999999999</v>
      </c>
      <c r="H179" s="83">
        <v>6601.2</v>
      </c>
      <c r="I179" s="83">
        <v>813592.7</v>
      </c>
      <c r="J179" s="102">
        <f t="shared" si="18"/>
        <v>245134.38391693341</v>
      </c>
      <c r="K179" s="102">
        <f t="shared" si="13"/>
        <v>3952.8361583677997</v>
      </c>
      <c r="L179" s="76">
        <f t="shared" si="14"/>
        <v>0.34493596577500285</v>
      </c>
      <c r="M179" s="70">
        <f t="shared" si="15"/>
        <v>14.049389687384442</v>
      </c>
      <c r="N179" s="70">
        <f t="shared" si="16"/>
        <v>0.78410097271658952</v>
      </c>
      <c r="O179" s="70">
        <f t="shared" si="17"/>
        <v>60.583334399067731</v>
      </c>
      <c r="P179" s="44"/>
      <c r="Q179" s="44"/>
    </row>
    <row r="180" spans="1:21" x14ac:dyDescent="0.2">
      <c r="A180" s="22" t="s">
        <v>184</v>
      </c>
      <c r="B180" s="100" t="str">
        <f t="shared" si="10"/>
        <v>SG21.0985.DATA</v>
      </c>
      <c r="C180" s="95" t="str">
        <f t="shared" si="11"/>
        <v>SG21.0985</v>
      </c>
      <c r="D180" s="83">
        <v>530794.1</v>
      </c>
      <c r="E180" s="83">
        <v>22299</v>
      </c>
      <c r="F180" s="83">
        <v>131.6</v>
      </c>
      <c r="G180" s="83">
        <v>144054.29999999999</v>
      </c>
      <c r="H180" s="83">
        <v>7219.1</v>
      </c>
      <c r="I180" s="83">
        <v>1000695.4</v>
      </c>
      <c r="J180" s="102">
        <f t="shared" si="18"/>
        <v>53868.285894569977</v>
      </c>
      <c r="K180" s="102">
        <f t="shared" si="13"/>
        <v>2460.9294611275332</v>
      </c>
      <c r="L180" s="76">
        <f t="shared" si="14"/>
        <v>0.33869009490074614</v>
      </c>
      <c r="M180" s="70">
        <f t="shared" si="15"/>
        <v>19.182202787011221</v>
      </c>
      <c r="N180" s="70">
        <f t="shared" si="16"/>
        <v>0.86366054623132982</v>
      </c>
      <c r="O180" s="70">
        <f t="shared" si="17"/>
        <v>74.518119015006363</v>
      </c>
      <c r="P180" s="44"/>
      <c r="Q180" s="44"/>
    </row>
    <row r="181" spans="1:21" x14ac:dyDescent="0.2">
      <c r="A181" s="22" t="s">
        <v>185</v>
      </c>
      <c r="B181" s="100" t="str">
        <f t="shared" si="10"/>
        <v>SG21.0984.DATA</v>
      </c>
      <c r="C181" s="95" t="str">
        <f t="shared" si="11"/>
        <v>SG21.0984</v>
      </c>
      <c r="D181" s="83">
        <v>537636.30000000005</v>
      </c>
      <c r="E181" s="83">
        <v>26220.400000000001</v>
      </c>
      <c r="F181" s="83">
        <v>142.1</v>
      </c>
      <c r="G181" s="83">
        <v>142531.9</v>
      </c>
      <c r="H181" s="83">
        <v>7541.4</v>
      </c>
      <c r="I181" s="83">
        <v>993594.2</v>
      </c>
      <c r="J181" s="102">
        <f t="shared" si="18"/>
        <v>54542.119818877371</v>
      </c>
      <c r="K181" s="102">
        <f t="shared" si="13"/>
        <v>3973.2307274467394</v>
      </c>
      <c r="L181" s="76">
        <f t="shared" si="14"/>
        <v>0.36601577997561907</v>
      </c>
      <c r="M181" s="70">
        <f t="shared" si="15"/>
        <v>18.977255893453702</v>
      </c>
      <c r="N181" s="70">
        <f t="shared" si="16"/>
        <v>0.90515925240352701</v>
      </c>
      <c r="O181" s="70">
        <f t="shared" si="17"/>
        <v>73.989245340202615</v>
      </c>
      <c r="P181" s="58"/>
      <c r="Q181" s="58"/>
      <c r="R181" s="58"/>
      <c r="S181" s="72"/>
      <c r="T181" s="72"/>
      <c r="U181" s="72"/>
    </row>
    <row r="182" spans="1:21" x14ac:dyDescent="0.2">
      <c r="A182" s="22" t="s">
        <v>186</v>
      </c>
      <c r="B182" s="100" t="str">
        <f t="shared" si="10"/>
        <v>LOW1 STD CHK.12.DATA</v>
      </c>
      <c r="C182" s="95" t="str">
        <f t="shared" si="11"/>
        <v>LOW1 STD CHK.12</v>
      </c>
      <c r="D182" s="83">
        <v>233824.8</v>
      </c>
      <c r="E182" s="83">
        <v>23548.6</v>
      </c>
      <c r="F182" s="83">
        <v>390.9</v>
      </c>
      <c r="G182" s="83">
        <v>2233.6</v>
      </c>
      <c r="H182" s="83">
        <v>122.3</v>
      </c>
      <c r="I182" s="83">
        <v>141.30000000000001</v>
      </c>
      <c r="J182" s="102">
        <f t="shared" si="18"/>
        <v>24622.138629389807</v>
      </c>
      <c r="K182" s="102">
        <f t="shared" si="13"/>
        <v>2597.5517093688122</v>
      </c>
      <c r="L182" s="76">
        <f t="shared" si="14"/>
        <v>1.0135043939402273</v>
      </c>
      <c r="M182" s="70">
        <f t="shared" si="15"/>
        <v>9.0169216889618153E-2</v>
      </c>
      <c r="N182" s="70">
        <f t="shared" si="16"/>
        <v>-5.0109289210340809E-2</v>
      </c>
      <c r="O182" s="70">
        <f t="shared" si="17"/>
        <v>1.8912893668315833E-4</v>
      </c>
      <c r="P182" s="58">
        <f>((J182-$B$26)/$B$26)*100</f>
        <v>9.4317272417324745</v>
      </c>
      <c r="Q182" s="58">
        <f>((K182-$F$26)/$F$26)*100</f>
        <v>3.9020683747524889</v>
      </c>
      <c r="R182" s="58">
        <f>((L182-$J$26)/$J$26)*100</f>
        <v>1.6554056108552948</v>
      </c>
      <c r="S182" s="92"/>
      <c r="T182" s="92"/>
      <c r="U182" s="92"/>
    </row>
    <row r="183" spans="1:21" x14ac:dyDescent="0.2">
      <c r="A183" s="22" t="s">
        <v>187</v>
      </c>
      <c r="B183" s="100" t="str">
        <f t="shared" si="10"/>
        <v>AIR STD CHK.12.DATA</v>
      </c>
      <c r="C183" s="95" t="str">
        <f t="shared" si="11"/>
        <v>AIR STD CHK.12</v>
      </c>
      <c r="D183" s="83">
        <v>27.1</v>
      </c>
      <c r="E183" s="83">
        <v>4338.5</v>
      </c>
      <c r="F183" s="83">
        <v>139.69999999999999</v>
      </c>
      <c r="G183" s="83">
        <v>156097</v>
      </c>
      <c r="H183" s="83">
        <v>7738.4</v>
      </c>
      <c r="I183" s="83">
        <v>1042024.8</v>
      </c>
      <c r="J183" s="102">
        <f t="shared" si="18"/>
        <v>101.26203407744734</v>
      </c>
      <c r="K183" s="102">
        <f t="shared" si="13"/>
        <v>497.25797462185409</v>
      </c>
      <c r="L183" s="76">
        <f t="shared" si="14"/>
        <v>0.35976990910136242</v>
      </c>
      <c r="M183" s="70">
        <f t="shared" si="15"/>
        <v>20.803402179447609</v>
      </c>
      <c r="N183" s="70">
        <f t="shared" si="16"/>
        <v>0.93052458009798222</v>
      </c>
      <c r="O183" s="70">
        <f t="shared" si="17"/>
        <v>77.596194784655751</v>
      </c>
      <c r="P183" s="58"/>
      <c r="Q183" s="44"/>
      <c r="R183" s="92"/>
      <c r="S183" s="71">
        <f>((G183-AVERAGE($E$49:$E$51))/AVERAGE($E$49:$E$51))*100</f>
        <v>-0.69272555463001884</v>
      </c>
      <c r="T183" s="71">
        <f>((H183-AVERAGE($F$49:$F$51))/AVERAGE($F$49:$F$51))*100</f>
        <v>5.9479169360474343E-2</v>
      </c>
      <c r="U183" s="71">
        <f>((I183-AVERAGE($G$49:$G$51))/AVERAGE($G$49:$G$51))*100</f>
        <v>-0.62462896055548145</v>
      </c>
    </row>
    <row r="184" spans="1:21" x14ac:dyDescent="0.2">
      <c r="A184" s="22" t="s">
        <v>188</v>
      </c>
      <c r="B184" s="100" t="str">
        <f t="shared" si="10"/>
        <v>SG21.0983.DATA</v>
      </c>
      <c r="C184" s="95" t="str">
        <f t="shared" si="11"/>
        <v>SG21.0983</v>
      </c>
      <c r="D184" s="83">
        <v>535778.19999999995</v>
      </c>
      <c r="E184" s="83">
        <v>28613.9</v>
      </c>
      <c r="F184" s="83">
        <v>135.4</v>
      </c>
      <c r="G184" s="83">
        <v>142379.6</v>
      </c>
      <c r="H184" s="83">
        <v>7619.9</v>
      </c>
      <c r="I184" s="83">
        <v>993885.9</v>
      </c>
      <c r="J184" s="102">
        <f t="shared" si="18"/>
        <v>54359.130310421664</v>
      </c>
      <c r="K184" s="102">
        <f t="shared" si="13"/>
        <v>4198.8055938535872</v>
      </c>
      <c r="L184" s="76">
        <f t="shared" si="14"/>
        <v>0.34857939045165259</v>
      </c>
      <c r="M184" s="70">
        <f t="shared" si="15"/>
        <v>18.956753126842557</v>
      </c>
      <c r="N184" s="70">
        <f t="shared" si="16"/>
        <v>0.91526675607872865</v>
      </c>
      <c r="O184" s="70">
        <f t="shared" si="17"/>
        <v>74.01097018261521</v>
      </c>
      <c r="P184" s="44"/>
      <c r="Q184" s="44"/>
    </row>
    <row r="185" spans="1:21" x14ac:dyDescent="0.2">
      <c r="A185" s="22" t="s">
        <v>189</v>
      </c>
      <c r="B185" s="100" t="str">
        <f t="shared" si="10"/>
        <v>SG21.0977.DATA</v>
      </c>
      <c r="C185" s="95" t="str">
        <f t="shared" si="11"/>
        <v>SG21.0977</v>
      </c>
      <c r="D185" s="83">
        <v>19772.7</v>
      </c>
      <c r="E185" s="83">
        <v>12961.8</v>
      </c>
      <c r="F185" s="83">
        <v>1217.4000000000001</v>
      </c>
      <c r="G185" s="83">
        <v>189438.1</v>
      </c>
      <c r="H185" s="83">
        <v>7434.2</v>
      </c>
      <c r="I185" s="83">
        <v>979818.6</v>
      </c>
      <c r="J185" s="102">
        <f t="shared" si="18"/>
        <v>2007.9944484334756</v>
      </c>
      <c r="K185" s="102">
        <f t="shared" si="13"/>
        <v>1440.0673802388706</v>
      </c>
      <c r="L185" s="76">
        <f t="shared" si="14"/>
        <v>3.1886574044431844</v>
      </c>
      <c r="M185" s="70">
        <f t="shared" si="15"/>
        <v>25.291811843655879</v>
      </c>
      <c r="N185" s="70">
        <f t="shared" si="16"/>
        <v>0.89135639388146837</v>
      </c>
      <c r="O185" s="70">
        <f t="shared" si="17"/>
        <v>72.96328463009354</v>
      </c>
      <c r="P185" s="44"/>
      <c r="Q185" s="44"/>
    </row>
    <row r="186" spans="1:21" x14ac:dyDescent="0.2">
      <c r="A186" s="22" t="s">
        <v>190</v>
      </c>
      <c r="B186" s="100" t="str">
        <f t="shared" si="10"/>
        <v>SG21.0899.DATA</v>
      </c>
      <c r="C186" s="95" t="str">
        <f t="shared" si="11"/>
        <v>SG21.0899</v>
      </c>
      <c r="D186" s="83">
        <v>4052244.3</v>
      </c>
      <c r="E186" s="83">
        <v>8316.5</v>
      </c>
      <c r="F186" s="83">
        <v>683</v>
      </c>
      <c r="G186" s="83">
        <v>184663.2</v>
      </c>
      <c r="H186" s="83">
        <v>4635.1000000000004</v>
      </c>
      <c r="I186" s="83">
        <v>475647.7</v>
      </c>
      <c r="J186" s="102">
        <f t="shared" si="18"/>
        <v>400667.94207518589</v>
      </c>
      <c r="K186" s="102">
        <f t="shared" si="13"/>
        <v>932.18379368700221</v>
      </c>
      <c r="L186" s="76">
        <f t="shared" si="14"/>
        <v>1.734465878109348</v>
      </c>
      <c r="M186" s="70">
        <f t="shared" si="15"/>
        <v>24.64901039722406</v>
      </c>
      <c r="N186" s="70">
        <f t="shared" si="16"/>
        <v>0.53094985200558353</v>
      </c>
      <c r="O186" s="70">
        <f t="shared" si="17"/>
        <v>35.414318735299204</v>
      </c>
      <c r="P186" s="44"/>
      <c r="Q186" s="44"/>
    </row>
    <row r="187" spans="1:21" x14ac:dyDescent="0.2">
      <c r="A187" s="22" t="s">
        <v>191</v>
      </c>
      <c r="B187" s="100" t="str">
        <f t="shared" si="10"/>
        <v>SG21.0900.DATA</v>
      </c>
      <c r="C187" s="95" t="str">
        <f t="shared" si="11"/>
        <v>SG21.0900</v>
      </c>
      <c r="D187" s="83">
        <v>5784033.2999999998</v>
      </c>
      <c r="E187" s="83">
        <v>9169</v>
      </c>
      <c r="F187" s="83">
        <v>710.2</v>
      </c>
      <c r="G187" s="83">
        <v>100526.8</v>
      </c>
      <c r="H187" s="83">
        <v>4021.7</v>
      </c>
      <c r="I187" s="83">
        <v>392956.7</v>
      </c>
      <c r="J187" s="102">
        <f t="shared" si="18"/>
        <v>571218.08354172506</v>
      </c>
      <c r="K187" s="102">
        <f t="shared" si="13"/>
        <v>1025.3899929713257</v>
      </c>
      <c r="L187" s="76">
        <f t="shared" si="14"/>
        <v>1.8084816144796332</v>
      </c>
      <c r="M187" s="70">
        <f t="shared" si="15"/>
        <v>13.322490550197639</v>
      </c>
      <c r="N187" s="70">
        <f t="shared" si="16"/>
        <v>0.45196968952954902</v>
      </c>
      <c r="O187" s="70">
        <f t="shared" si="17"/>
        <v>29.255769047472242</v>
      </c>
      <c r="P187" s="44"/>
      <c r="Q187" s="44"/>
    </row>
    <row r="188" spans="1:21" x14ac:dyDescent="0.2">
      <c r="A188" s="22" t="s">
        <v>192</v>
      </c>
      <c r="B188" s="100" t="str">
        <f t="shared" si="10"/>
        <v>SG21.0901.DATA</v>
      </c>
      <c r="C188" s="95" t="str">
        <f t="shared" si="11"/>
        <v>SG21.0901</v>
      </c>
      <c r="D188" s="83">
        <v>5712424.7000000002</v>
      </c>
      <c r="E188" s="83">
        <v>14657.1</v>
      </c>
      <c r="F188" s="83">
        <v>725.7</v>
      </c>
      <c r="G188" s="83">
        <v>101387.1</v>
      </c>
      <c r="H188" s="83">
        <v>3995.1</v>
      </c>
      <c r="I188" s="83">
        <v>394864.2</v>
      </c>
      <c r="J188" s="102">
        <f t="shared" si="18"/>
        <v>564165.92137865513</v>
      </c>
      <c r="K188" s="102">
        <f t="shared" si="13"/>
        <v>1625.4192507922003</v>
      </c>
      <c r="L188" s="76">
        <f t="shared" si="14"/>
        <v>1.8506596995435824</v>
      </c>
      <c r="M188" s="70">
        <f t="shared" si="15"/>
        <v>13.438304930470588</v>
      </c>
      <c r="N188" s="70">
        <f t="shared" si="16"/>
        <v>0.44854472650075455</v>
      </c>
      <c r="O188" s="70">
        <f t="shared" si="17"/>
        <v>29.397833280938158</v>
      </c>
      <c r="P188" s="44"/>
      <c r="Q188" s="44"/>
    </row>
    <row r="189" spans="1:21" x14ac:dyDescent="0.2">
      <c r="A189" s="22" t="s">
        <v>193</v>
      </c>
      <c r="B189" s="100" t="str">
        <f t="shared" si="10"/>
        <v>SG21.0898.DATA</v>
      </c>
      <c r="C189" s="95" t="str">
        <f t="shared" si="11"/>
        <v>SG21.0898</v>
      </c>
      <c r="D189" s="83">
        <v>1795571.9</v>
      </c>
      <c r="E189" s="83">
        <v>5307</v>
      </c>
      <c r="F189" s="83">
        <v>430.9</v>
      </c>
      <c r="G189" s="83">
        <v>169532.5</v>
      </c>
      <c r="H189" s="83">
        <v>6631.4</v>
      </c>
      <c r="I189" s="83">
        <v>787490.9</v>
      </c>
      <c r="J189" s="102">
        <f t="shared" si="18"/>
        <v>178426.20415928823</v>
      </c>
      <c r="K189" s="102">
        <f t="shared" si="13"/>
        <v>603.14677697595062</v>
      </c>
      <c r="L189" s="76">
        <f t="shared" si="14"/>
        <v>1.0484597332950516</v>
      </c>
      <c r="M189" s="70">
        <f t="shared" si="15"/>
        <v>22.612101593788175</v>
      </c>
      <c r="N189" s="70">
        <f t="shared" si="16"/>
        <v>0.78798946457634855</v>
      </c>
      <c r="O189" s="70">
        <f t="shared" si="17"/>
        <v>58.639359453284982</v>
      </c>
      <c r="P189" s="44"/>
      <c r="Q189" s="44"/>
    </row>
    <row r="190" spans="1:21" x14ac:dyDescent="0.2">
      <c r="A190" s="22" t="s">
        <v>194</v>
      </c>
      <c r="B190" s="100" t="str">
        <f t="shared" si="10"/>
        <v>SG21.0897.DATA</v>
      </c>
      <c r="C190" s="95" t="str">
        <f t="shared" si="11"/>
        <v>SG21.0897</v>
      </c>
      <c r="D190" s="83">
        <v>2774082.4</v>
      </c>
      <c r="E190" s="83">
        <v>6385.3</v>
      </c>
      <c r="F190" s="83">
        <v>613.70000000000005</v>
      </c>
      <c r="G190" s="83">
        <v>182524.6</v>
      </c>
      <c r="H190" s="83">
        <v>5922</v>
      </c>
      <c r="I190" s="83">
        <v>639559.19999999995</v>
      </c>
      <c r="J190" s="102">
        <f t="shared" si="18"/>
        <v>274791.93012330233</v>
      </c>
      <c r="K190" s="102">
        <f t="shared" si="13"/>
        <v>721.04031913229778</v>
      </c>
      <c r="L190" s="76">
        <f t="shared" si="14"/>
        <v>1.5458890203718205</v>
      </c>
      <c r="M190" s="70">
        <f t="shared" si="15"/>
        <v>24.36111009075919</v>
      </c>
      <c r="N190" s="70">
        <f t="shared" si="16"/>
        <v>0.69664853327458998</v>
      </c>
      <c r="O190" s="70">
        <f t="shared" si="17"/>
        <v>47.621900178941793</v>
      </c>
      <c r="P190" s="44"/>
      <c r="Q190" s="44"/>
    </row>
    <row r="191" spans="1:21" x14ac:dyDescent="0.2">
      <c r="A191" s="22" t="s">
        <v>195</v>
      </c>
      <c r="B191" s="100" t="str">
        <f t="shared" si="10"/>
        <v>SG21.0896.DATA</v>
      </c>
      <c r="C191" s="95" t="str">
        <f t="shared" si="11"/>
        <v>SG21.0896</v>
      </c>
      <c r="D191" s="83">
        <v>3079606.4</v>
      </c>
      <c r="E191" s="83">
        <v>3070.2</v>
      </c>
      <c r="F191" s="83">
        <v>605.4</v>
      </c>
      <c r="G191" s="83">
        <v>173940.8</v>
      </c>
      <c r="H191" s="83">
        <v>5823.7</v>
      </c>
      <c r="I191" s="83">
        <v>616588.1</v>
      </c>
      <c r="J191" s="102">
        <f t="shared" ref="J191:J232" si="19">IF($D191&lt;=$B$36,($D191*$C$28)+$C$30,($D191*$E$28)+$E$30)</f>
        <v>304880.56183387613</v>
      </c>
      <c r="K191" s="102">
        <f t="shared" si="13"/>
        <v>358.59120329949928</v>
      </c>
      <c r="L191" s="76">
        <f t="shared" si="14"/>
        <v>1.52330333611177</v>
      </c>
      <c r="M191" s="70">
        <f t="shared" si="15"/>
        <v>23.205551009756135</v>
      </c>
      <c r="N191" s="70">
        <f t="shared" si="16"/>
        <v>0.68399162102908262</v>
      </c>
      <c r="O191" s="70">
        <f t="shared" si="17"/>
        <v>45.911089320032822</v>
      </c>
      <c r="P191" s="44"/>
      <c r="Q191" s="44"/>
    </row>
    <row r="192" spans="1:21" x14ac:dyDescent="0.2">
      <c r="A192" s="22" t="s">
        <v>196</v>
      </c>
      <c r="B192" s="100" t="str">
        <f t="shared" si="10"/>
        <v>SG21.0895.DATA</v>
      </c>
      <c r="C192" s="95" t="str">
        <f t="shared" si="11"/>
        <v>SG21.0895</v>
      </c>
      <c r="D192" s="83">
        <v>1733324.9</v>
      </c>
      <c r="E192" s="83">
        <v>3292.5</v>
      </c>
      <c r="F192" s="83">
        <v>631.1</v>
      </c>
      <c r="G192" s="83">
        <v>243756.9</v>
      </c>
      <c r="H192" s="83">
        <v>5898.1</v>
      </c>
      <c r="I192" s="83">
        <v>668017.9</v>
      </c>
      <c r="J192" s="102">
        <f t="shared" si="19"/>
        <v>172295.99161268605</v>
      </c>
      <c r="K192" s="102">
        <f t="shared" ref="K192:K232" si="20">IF($E192&lt;=$C$36,($E192*$G$28)+$G$30,($E192*$I$28)+$I$30)</f>
        <v>382.89588142372816</v>
      </c>
      <c r="L192" s="76">
        <f t="shared" ref="L192:L232" si="21">IF($F192&lt;=$D$36,($F192*$K$28)+$K$30,($F192*$M$28)+$M$30)</f>
        <v>1.5932373223145762</v>
      </c>
      <c r="M192" s="70">
        <f t="shared" ref="M192:M232" si="22">$G192*$O$28+$O$30</f>
        <v>32.604258849549382</v>
      </c>
      <c r="N192" s="70">
        <f t="shared" ref="N192:N232" si="23">$H192*$Q$28+$Q$30</f>
        <v>0.69357121686901912</v>
      </c>
      <c r="O192" s="70">
        <f t="shared" ref="O192:O232" si="24">$I192*$S$28+$S$30</f>
        <v>49.7414091702584</v>
      </c>
      <c r="P192" s="44"/>
      <c r="Q192" s="44"/>
    </row>
    <row r="193" spans="1:21" x14ac:dyDescent="0.2">
      <c r="A193" s="22" t="s">
        <v>197</v>
      </c>
      <c r="B193" s="100" t="str">
        <f t="shared" si="10"/>
        <v>SG21.0894.DATA</v>
      </c>
      <c r="C193" s="95" t="str">
        <f t="shared" si="11"/>
        <v>SG21.0894</v>
      </c>
      <c r="D193" s="83">
        <v>1626731</v>
      </c>
      <c r="E193" s="83">
        <v>3448.1</v>
      </c>
      <c r="F193" s="83">
        <v>627.5</v>
      </c>
      <c r="G193" s="83">
        <v>249511.7</v>
      </c>
      <c r="H193" s="83">
        <v>5908.5</v>
      </c>
      <c r="I193" s="83">
        <v>670956.5</v>
      </c>
      <c r="J193" s="102">
        <f t="shared" si="19"/>
        <v>161798.40517203414</v>
      </c>
      <c r="K193" s="102">
        <f t="shared" si="20"/>
        <v>399.90806278283753</v>
      </c>
      <c r="L193" s="76">
        <f t="shared" si="21"/>
        <v>1.5834411219126268</v>
      </c>
      <c r="M193" s="70">
        <f t="shared" si="22"/>
        <v>33.378975338674991</v>
      </c>
      <c r="N193" s="70">
        <f t="shared" si="23"/>
        <v>0.69491030015847244</v>
      </c>
      <c r="O193" s="70">
        <f t="shared" si="24"/>
        <v>49.960266290291393</v>
      </c>
      <c r="P193" s="58"/>
      <c r="Q193" s="58"/>
      <c r="R193" s="58"/>
      <c r="S193" s="72"/>
      <c r="T193" s="72"/>
      <c r="U193" s="72"/>
    </row>
    <row r="194" spans="1:21" x14ac:dyDescent="0.2">
      <c r="A194" s="22" t="s">
        <v>198</v>
      </c>
      <c r="B194" s="100" t="str">
        <f t="shared" si="10"/>
        <v>LOW1 STD CHK.13.DATA</v>
      </c>
      <c r="C194" s="95" t="str">
        <f t="shared" si="11"/>
        <v>LOW1 STD CHK.13</v>
      </c>
      <c r="D194" s="83">
        <v>234938.6</v>
      </c>
      <c r="E194" s="83">
        <v>23617.9</v>
      </c>
      <c r="F194" s="83">
        <v>392.5</v>
      </c>
      <c r="G194" s="83">
        <v>2061.5</v>
      </c>
      <c r="H194" s="83">
        <v>440.5</v>
      </c>
      <c r="I194" s="83">
        <v>55.6</v>
      </c>
      <c r="J194" s="102">
        <f t="shared" si="19"/>
        <v>24731.82794348375</v>
      </c>
      <c r="K194" s="102">
        <f t="shared" si="20"/>
        <v>2605.1284713751511</v>
      </c>
      <c r="L194" s="76">
        <f t="shared" si="21"/>
        <v>1.0176683078563982</v>
      </c>
      <c r="M194" s="70">
        <f t="shared" si="22"/>
        <v>6.7000955998098577E-2</v>
      </c>
      <c r="N194" s="70">
        <f t="shared" si="23"/>
        <v>-9.1384908734087333E-3</v>
      </c>
      <c r="O194" s="70">
        <f t="shared" si="24"/>
        <v>-6.1935210282074689E-3</v>
      </c>
      <c r="P194" s="58">
        <f>((J194-$B$26)/$B$26)*100</f>
        <v>9.9192353043722203</v>
      </c>
      <c r="Q194" s="58">
        <f>((K194-$F$26)/$F$26)*100</f>
        <v>4.2051388550060436</v>
      </c>
      <c r="R194" s="58">
        <f>((L194-$J$26)/$J$26)*100</f>
        <v>2.0730499354461558</v>
      </c>
      <c r="S194" s="92"/>
      <c r="T194" s="92"/>
      <c r="U194" s="92"/>
    </row>
    <row r="195" spans="1:21" x14ac:dyDescent="0.2">
      <c r="A195" s="22" t="s">
        <v>199</v>
      </c>
      <c r="B195" s="100" t="str">
        <f t="shared" si="10"/>
        <v>AIR STD CHK.13.DATA</v>
      </c>
      <c r="C195" s="95" t="str">
        <f t="shared" si="11"/>
        <v>AIR STD CHK.13</v>
      </c>
      <c r="D195" s="83">
        <v>47.7</v>
      </c>
      <c r="E195" s="83">
        <v>4226</v>
      </c>
      <c r="F195" s="83">
        <v>141.6</v>
      </c>
      <c r="G195" s="83">
        <v>156146.9</v>
      </c>
      <c r="H195" s="83">
        <v>7705.7</v>
      </c>
      <c r="I195" s="83">
        <v>1044549.8</v>
      </c>
      <c r="J195" s="102">
        <f t="shared" si="19"/>
        <v>103.25127156507671</v>
      </c>
      <c r="K195" s="102">
        <f t="shared" si="20"/>
        <v>484.95803629987591</v>
      </c>
      <c r="L195" s="76">
        <f t="shared" si="21"/>
        <v>0.36471455687681559</v>
      </c>
      <c r="M195" s="70">
        <f t="shared" si="22"/>
        <v>20.810119763517839</v>
      </c>
      <c r="N195" s="70">
        <f t="shared" si="23"/>
        <v>0.92631419321671982</v>
      </c>
      <c r="O195" s="70">
        <f t="shared" si="24"/>
        <v>77.784248357133549</v>
      </c>
      <c r="P195" s="58"/>
      <c r="Q195" s="44"/>
      <c r="R195" s="92"/>
      <c r="S195" s="71">
        <f>((G195-AVERAGE($E$49:$E$51))/AVERAGE($E$49:$E$51))*100</f>
        <v>-0.66097969792025901</v>
      </c>
      <c r="T195" s="71">
        <f>((H195-AVERAGE($F$49:$F$51))/AVERAGE($F$49:$F$51))*100</f>
        <v>-0.36334014326720959</v>
      </c>
      <c r="U195" s="71">
        <f>((I195-AVERAGE($G$49:$G$51))/AVERAGE($G$49:$G$51))*100</f>
        <v>-0.38382585119129231</v>
      </c>
    </row>
    <row r="196" spans="1:21" x14ac:dyDescent="0.2">
      <c r="A196" s="22" t="s">
        <v>200</v>
      </c>
      <c r="B196" s="100" t="str">
        <f t="shared" ref="B196:B232" si="25">RIGHT(A196, LEN(A196) - 16)</f>
        <v>SG21.0893.DATA</v>
      </c>
      <c r="C196" s="95" t="str">
        <f t="shared" ref="C196:C232" si="26">LEFT(B196, LEN(B196) -5)</f>
        <v>SG21.0893</v>
      </c>
      <c r="D196" s="83">
        <v>1063282.8999999999</v>
      </c>
      <c r="E196" s="83">
        <v>5513.1</v>
      </c>
      <c r="F196" s="83">
        <v>621.20000000000005</v>
      </c>
      <c r="G196" s="83">
        <v>283901.8</v>
      </c>
      <c r="H196" s="83">
        <v>5968.2</v>
      </c>
      <c r="I196" s="83">
        <v>683291.9</v>
      </c>
      <c r="J196" s="102">
        <f t="shared" si="19"/>
        <v>106308.87777345804</v>
      </c>
      <c r="K196" s="102">
        <f t="shared" si="20"/>
        <v>625.68026398181462</v>
      </c>
      <c r="L196" s="76">
        <f t="shared" si="21"/>
        <v>1.5662977712092152</v>
      </c>
      <c r="M196" s="70">
        <f t="shared" si="22"/>
        <v>38.008602351373689</v>
      </c>
      <c r="N196" s="70">
        <f t="shared" si="23"/>
        <v>0.7025971532719697</v>
      </c>
      <c r="O196" s="70">
        <f t="shared" si="24"/>
        <v>50.878965711258864</v>
      </c>
      <c r="P196" s="44"/>
      <c r="Q196" s="44"/>
    </row>
    <row r="197" spans="1:21" x14ac:dyDescent="0.2">
      <c r="A197" s="22" t="s">
        <v>201</v>
      </c>
      <c r="B197" s="100" t="str">
        <f t="shared" si="25"/>
        <v>SG21.0892.DATA</v>
      </c>
      <c r="C197" s="95" t="str">
        <f t="shared" si="26"/>
        <v>SG21.0892</v>
      </c>
      <c r="D197" s="83">
        <v>1046915.3</v>
      </c>
      <c r="E197" s="83">
        <v>7530.5</v>
      </c>
      <c r="F197" s="83">
        <v>571.6</v>
      </c>
      <c r="G197" s="83">
        <v>222305</v>
      </c>
      <c r="H197" s="83">
        <v>6459.5</v>
      </c>
      <c r="I197" s="83">
        <v>793332.2</v>
      </c>
      <c r="J197" s="102">
        <f t="shared" si="19"/>
        <v>104696.96287189226</v>
      </c>
      <c r="K197" s="102">
        <f t="shared" si="20"/>
        <v>846.24822461078134</v>
      </c>
      <c r="L197" s="76">
        <f t="shared" si="21"/>
        <v>1.4313278990045777</v>
      </c>
      <c r="M197" s="70">
        <f t="shared" si="22"/>
        <v>29.716384266058462</v>
      </c>
      <c r="N197" s="70">
        <f t="shared" si="23"/>
        <v>0.76585596289778612</v>
      </c>
      <c r="O197" s="70">
        <f t="shared" si="24"/>
        <v>59.074399981171972</v>
      </c>
      <c r="P197" s="44"/>
      <c r="Q197" s="44"/>
    </row>
    <row r="198" spans="1:21" x14ac:dyDescent="0.2">
      <c r="A198" s="22" t="s">
        <v>202</v>
      </c>
      <c r="B198" s="100" t="str">
        <f t="shared" si="25"/>
        <v>SG21.1054.DATA</v>
      </c>
      <c r="C198" s="95" t="str">
        <f t="shared" si="26"/>
        <v>SG21.1054</v>
      </c>
      <c r="D198" s="83">
        <v>1881438.4</v>
      </c>
      <c r="E198" s="83">
        <v>15031.2</v>
      </c>
      <c r="F198" s="83">
        <v>134.80000000000001</v>
      </c>
      <c r="G198" s="83">
        <v>99845.4</v>
      </c>
      <c r="H198" s="83">
        <v>7324.6</v>
      </c>
      <c r="I198" s="83">
        <v>897278.7</v>
      </c>
      <c r="J198" s="102">
        <f t="shared" si="19"/>
        <v>186882.51363015137</v>
      </c>
      <c r="K198" s="102">
        <f t="shared" si="20"/>
        <v>1666.3206456922185</v>
      </c>
      <c r="L198" s="76">
        <f t="shared" si="21"/>
        <v>0.3470179227330884</v>
      </c>
      <c r="M198" s="70">
        <f t="shared" si="22"/>
        <v>13.230759853094318</v>
      </c>
      <c r="N198" s="70">
        <f t="shared" si="23"/>
        <v>0.87724451613876631</v>
      </c>
      <c r="O198" s="70">
        <f t="shared" si="24"/>
        <v>66.815988365950318</v>
      </c>
      <c r="P198" s="44"/>
      <c r="Q198" s="44"/>
    </row>
    <row r="199" spans="1:21" x14ac:dyDescent="0.2">
      <c r="A199" s="22" t="s">
        <v>203</v>
      </c>
      <c r="B199" s="100" t="str">
        <f t="shared" si="25"/>
        <v>SG21.1053.DATA</v>
      </c>
      <c r="C199" s="95" t="str">
        <f t="shared" si="26"/>
        <v>SG21.1053</v>
      </c>
      <c r="D199" s="83">
        <v>4009084.9</v>
      </c>
      <c r="E199" s="83">
        <v>25046.3</v>
      </c>
      <c r="F199" s="83">
        <v>143</v>
      </c>
      <c r="G199" s="83">
        <v>68162.399999999994</v>
      </c>
      <c r="H199" s="83">
        <v>5907.5</v>
      </c>
      <c r="I199" s="83">
        <v>676650.3</v>
      </c>
      <c r="J199" s="102">
        <f t="shared" si="19"/>
        <v>396417.51562276529</v>
      </c>
      <c r="K199" s="102">
        <f t="shared" si="20"/>
        <v>3862.5779383728814</v>
      </c>
      <c r="L199" s="76">
        <f t="shared" si="21"/>
        <v>0.36835798155346533</v>
      </c>
      <c r="M199" s="70">
        <f t="shared" si="22"/>
        <v>8.9655651417287494</v>
      </c>
      <c r="N199" s="70">
        <f t="shared" si="23"/>
        <v>0.69478154214987109</v>
      </c>
      <c r="O199" s="70">
        <f t="shared" si="24"/>
        <v>50.384321510479197</v>
      </c>
      <c r="P199" s="44"/>
      <c r="Q199" s="44"/>
    </row>
    <row r="200" spans="1:21" x14ac:dyDescent="0.2">
      <c r="A200" s="22" t="s">
        <v>204</v>
      </c>
      <c r="B200" s="100" t="str">
        <f t="shared" si="25"/>
        <v>SG21.1052.DATA</v>
      </c>
      <c r="C200" s="95" t="str">
        <f t="shared" si="26"/>
        <v>SG21.1052</v>
      </c>
      <c r="D200" s="83">
        <v>2486050.7999999998</v>
      </c>
      <c r="E200" s="83">
        <v>19553</v>
      </c>
      <c r="F200" s="83">
        <v>140.9</v>
      </c>
      <c r="G200" s="83">
        <v>97145.3</v>
      </c>
      <c r="H200" s="83">
        <v>7113.6</v>
      </c>
      <c r="I200" s="83">
        <v>823674</v>
      </c>
      <c r="J200" s="102">
        <f t="shared" si="19"/>
        <v>246425.98593100542</v>
      </c>
      <c r="K200" s="102">
        <f t="shared" si="20"/>
        <v>2160.7016332861817</v>
      </c>
      <c r="L200" s="76">
        <f t="shared" si="21"/>
        <v>0.3628928445384908</v>
      </c>
      <c r="M200" s="70">
        <f t="shared" si="22"/>
        <v>12.867269898223942</v>
      </c>
      <c r="N200" s="70">
        <f t="shared" si="23"/>
        <v>0.85007657632389311</v>
      </c>
      <c r="O200" s="70">
        <f t="shared" si="24"/>
        <v>61.334155975392726</v>
      </c>
      <c r="P200" s="44"/>
      <c r="Q200" s="44"/>
    </row>
    <row r="201" spans="1:21" x14ac:dyDescent="0.2">
      <c r="A201" s="22" t="s">
        <v>205</v>
      </c>
      <c r="B201" s="100" t="str">
        <f t="shared" si="25"/>
        <v>SG21.1051.DATA</v>
      </c>
      <c r="C201" s="95" t="str">
        <f t="shared" si="26"/>
        <v>SG21.1051</v>
      </c>
      <c r="D201" s="83">
        <v>2580986.7000000002</v>
      </c>
      <c r="E201" s="83">
        <v>11652.5</v>
      </c>
      <c r="F201" s="83">
        <v>139.69999999999999</v>
      </c>
      <c r="G201" s="83">
        <v>96149.1</v>
      </c>
      <c r="H201" s="83">
        <v>7035.7</v>
      </c>
      <c r="I201" s="83">
        <v>813213.1</v>
      </c>
      <c r="J201" s="102">
        <f t="shared" si="19"/>
        <v>255775.46856154141</v>
      </c>
      <c r="K201" s="102">
        <f t="shared" si="20"/>
        <v>1296.9179647280616</v>
      </c>
      <c r="L201" s="76">
        <f t="shared" si="21"/>
        <v>0.35976990910136242</v>
      </c>
      <c r="M201" s="70">
        <f t="shared" si="22"/>
        <v>12.733160534481165</v>
      </c>
      <c r="N201" s="70">
        <f t="shared" si="23"/>
        <v>0.8400463274538521</v>
      </c>
      <c r="O201" s="70">
        <f t="shared" si="24"/>
        <v>60.555063058033049</v>
      </c>
      <c r="P201" s="44"/>
      <c r="Q201" s="44"/>
    </row>
    <row r="202" spans="1:21" x14ac:dyDescent="0.2">
      <c r="A202" s="22" t="s">
        <v>206</v>
      </c>
      <c r="B202" s="100" t="str">
        <f t="shared" si="25"/>
        <v>SG21.1050.DATA</v>
      </c>
      <c r="C202" s="95" t="str">
        <f t="shared" si="26"/>
        <v>SG21.1050</v>
      </c>
      <c r="D202" s="83">
        <v>966.3</v>
      </c>
      <c r="E202" s="83">
        <v>20366.2</v>
      </c>
      <c r="F202" s="83">
        <v>141.69999999999999</v>
      </c>
      <c r="G202" s="83">
        <v>141930.9</v>
      </c>
      <c r="H202" s="83">
        <v>7841</v>
      </c>
      <c r="I202" s="83">
        <v>1067780.6000000001</v>
      </c>
      <c r="J202" s="102">
        <f t="shared" si="19"/>
        <v>191.95581312509248</v>
      </c>
      <c r="K202" s="102">
        <f t="shared" si="20"/>
        <v>2249.611054116694</v>
      </c>
      <c r="L202" s="76">
        <f t="shared" si="21"/>
        <v>0.3649748014965763</v>
      </c>
      <c r="M202" s="70">
        <f t="shared" si="22"/>
        <v>18.896348718579773</v>
      </c>
      <c r="N202" s="70">
        <f t="shared" si="23"/>
        <v>0.94373515178047507</v>
      </c>
      <c r="O202" s="70">
        <f t="shared" si="24"/>
        <v>79.514400805259356</v>
      </c>
    </row>
    <row r="203" spans="1:21" x14ac:dyDescent="0.2">
      <c r="A203" s="22" t="s">
        <v>207</v>
      </c>
      <c r="B203" s="100" t="str">
        <f t="shared" si="25"/>
        <v>SG21.1048.DATA</v>
      </c>
      <c r="C203" s="95" t="str">
        <f t="shared" si="26"/>
        <v>SG21.1048</v>
      </c>
      <c r="D203" s="83">
        <v>925.3</v>
      </c>
      <c r="E203" s="83">
        <v>17627.099999999999</v>
      </c>
      <c r="F203" s="83">
        <v>141.69999999999999</v>
      </c>
      <c r="G203" s="83">
        <v>142273</v>
      </c>
      <c r="H203" s="83">
        <v>7877.6</v>
      </c>
      <c r="I203" s="83">
        <v>1067785.6000000001</v>
      </c>
      <c r="J203" s="102">
        <f t="shared" si="19"/>
        <v>187.99665113515056</v>
      </c>
      <c r="K203" s="102">
        <f t="shared" si="20"/>
        <v>1950.1376224924238</v>
      </c>
      <c r="L203" s="76">
        <f t="shared" si="21"/>
        <v>0.3649748014965763</v>
      </c>
      <c r="M203" s="70">
        <f t="shared" si="22"/>
        <v>18.942402536423984</v>
      </c>
      <c r="N203" s="70">
        <f t="shared" si="23"/>
        <v>0.94844769489528269</v>
      </c>
      <c r="O203" s="70">
        <f t="shared" si="24"/>
        <v>79.514773188571212</v>
      </c>
    </row>
    <row r="204" spans="1:21" x14ac:dyDescent="0.2">
      <c r="A204" s="22" t="s">
        <v>208</v>
      </c>
      <c r="B204" s="100" t="str">
        <f t="shared" si="25"/>
        <v>SG21.1047.DATA</v>
      </c>
      <c r="C204" s="95" t="str">
        <f t="shared" si="26"/>
        <v>SG21.1047</v>
      </c>
      <c r="D204" s="83">
        <v>897.5</v>
      </c>
      <c r="E204" s="83">
        <v>14004.2</v>
      </c>
      <c r="F204" s="83">
        <v>138.4</v>
      </c>
      <c r="G204" s="83">
        <v>142774.5</v>
      </c>
      <c r="H204" s="83">
        <v>7894.9</v>
      </c>
      <c r="I204" s="83">
        <v>1068379.1000000001</v>
      </c>
      <c r="J204" s="102">
        <f t="shared" si="19"/>
        <v>185.31214617611676</v>
      </c>
      <c r="K204" s="102">
        <f t="shared" si="20"/>
        <v>1554.0358754106933</v>
      </c>
      <c r="L204" s="76">
        <f t="shared" si="21"/>
        <v>0.35638672904447344</v>
      </c>
      <c r="M204" s="70">
        <f t="shared" si="22"/>
        <v>19.009914929434423</v>
      </c>
      <c r="N204" s="70">
        <f t="shared" si="23"/>
        <v>0.95067520844408482</v>
      </c>
      <c r="O204" s="70">
        <f t="shared" si="24"/>
        <v>79.558975087686292</v>
      </c>
    </row>
    <row r="205" spans="1:21" x14ac:dyDescent="0.2">
      <c r="A205" s="22" t="s">
        <v>209</v>
      </c>
      <c r="B205" s="100" t="str">
        <f t="shared" si="25"/>
        <v>SG21.1046.DATA</v>
      </c>
      <c r="C205" s="95" t="str">
        <f t="shared" si="26"/>
        <v>SG21.1046</v>
      </c>
      <c r="D205" s="83">
        <v>4616600.5</v>
      </c>
      <c r="E205" s="83">
        <v>30599.7</v>
      </c>
      <c r="F205" s="83">
        <v>71</v>
      </c>
      <c r="G205" s="83">
        <v>25881.200000000001</v>
      </c>
      <c r="H205" s="83">
        <v>6484.6</v>
      </c>
      <c r="I205" s="83">
        <v>670929</v>
      </c>
      <c r="J205" s="102">
        <f t="shared" si="19"/>
        <v>456246.90102891438</v>
      </c>
      <c r="K205" s="102">
        <f t="shared" si="20"/>
        <v>4385.956865928254</v>
      </c>
      <c r="L205" s="76">
        <f t="shared" si="21"/>
        <v>0.18098185532576525</v>
      </c>
      <c r="M205" s="70">
        <f t="shared" si="22"/>
        <v>3.2736309615630521</v>
      </c>
      <c r="N205" s="70">
        <f t="shared" si="23"/>
        <v>0.76908778891367868</v>
      </c>
      <c r="O205" s="70">
        <f t="shared" si="24"/>
        <v>49.958218182076287</v>
      </c>
      <c r="P205" s="58"/>
      <c r="Q205" s="58"/>
      <c r="R205" s="58"/>
      <c r="S205" s="92"/>
      <c r="T205" s="92"/>
      <c r="U205" s="92"/>
    </row>
    <row r="206" spans="1:21" x14ac:dyDescent="0.2">
      <c r="A206" s="22" t="s">
        <v>210</v>
      </c>
      <c r="B206" s="100" t="str">
        <f t="shared" si="25"/>
        <v>LOW1 STD CHK.14.DATA</v>
      </c>
      <c r="C206" s="95" t="str">
        <f t="shared" si="26"/>
        <v>LOW1 STD CHK.14</v>
      </c>
      <c r="D206" s="83">
        <v>233981.6</v>
      </c>
      <c r="E206" s="83">
        <v>23583.9</v>
      </c>
      <c r="F206" s="83">
        <v>396.1</v>
      </c>
      <c r="G206" s="83">
        <v>2048.4</v>
      </c>
      <c r="H206" s="83">
        <v>389.2</v>
      </c>
      <c r="I206" s="83">
        <v>143.80000000000001</v>
      </c>
      <c r="J206" s="102">
        <f t="shared" si="19"/>
        <v>24637.580615787665</v>
      </c>
      <c r="K206" s="102">
        <f t="shared" si="20"/>
        <v>2601.4111566822867</v>
      </c>
      <c r="L206" s="76">
        <f t="shared" si="21"/>
        <v>1.0270371141677836</v>
      </c>
      <c r="M206" s="70">
        <f t="shared" si="22"/>
        <v>6.5237421903508785E-2</v>
      </c>
      <c r="N206" s="70">
        <f t="shared" si="23"/>
        <v>-1.5743776714655169E-2</v>
      </c>
      <c r="O206" s="70">
        <f t="shared" si="24"/>
        <v>3.7532059260178899E-4</v>
      </c>
      <c r="P206" s="58">
        <f>((J206-$B$26)/$B$26)*100</f>
        <v>9.5003582923896222</v>
      </c>
      <c r="Q206" s="58">
        <f>((K206-$F$26)/$F$26)*100</f>
        <v>4.0564462672914674</v>
      </c>
      <c r="R206" s="58">
        <f>((L206-$J$26)/$J$26)*100</f>
        <v>3.0127496657756923</v>
      </c>
      <c r="S206" s="92"/>
      <c r="T206" s="92"/>
      <c r="U206" s="92"/>
    </row>
    <row r="207" spans="1:21" x14ac:dyDescent="0.2">
      <c r="A207" s="22" t="s">
        <v>211</v>
      </c>
      <c r="B207" s="100" t="str">
        <f t="shared" si="25"/>
        <v>AIR STD CHK.14.DATA</v>
      </c>
      <c r="C207" s="95" t="str">
        <f t="shared" si="26"/>
        <v>AIR STD CHK.14</v>
      </c>
      <c r="D207" s="83">
        <v>52.2</v>
      </c>
      <c r="E207" s="83">
        <v>4249.3</v>
      </c>
      <c r="F207" s="83">
        <v>138.5</v>
      </c>
      <c r="G207" s="83">
        <v>156597</v>
      </c>
      <c r="H207" s="83">
        <v>7766.5</v>
      </c>
      <c r="I207" s="83">
        <v>1047986.7</v>
      </c>
      <c r="J207" s="102">
        <f t="shared" si="19"/>
        <v>103.68581373470447</v>
      </c>
      <c r="K207" s="102">
        <f t="shared" si="20"/>
        <v>487.50549019233898</v>
      </c>
      <c r="L207" s="76">
        <f t="shared" si="21"/>
        <v>0.35664697366423409</v>
      </c>
      <c r="M207" s="70">
        <f t="shared" si="22"/>
        <v>20.870712641073176</v>
      </c>
      <c r="N207" s="70">
        <f t="shared" si="23"/>
        <v>0.93414268013967861</v>
      </c>
      <c r="O207" s="70">
        <f t="shared" si="24"/>
        <v>78.040217198024237</v>
      </c>
      <c r="P207" s="58"/>
      <c r="Q207" s="44"/>
      <c r="R207" s="92"/>
      <c r="S207" s="71">
        <f>((G207-AVERAGE($E$49:$E$51))/AVERAGE($E$49:$E$51))*100</f>
        <v>-0.37463079801916155</v>
      </c>
      <c r="T207" s="71">
        <f>((H207-AVERAGE($F$49:$F$51))/AVERAGE($F$49:$F$51))*100</f>
        <v>0.42281931262769568</v>
      </c>
      <c r="U207" s="71">
        <f>((I207-AVERAGE($G$49:$G$51))/AVERAGE($G$49:$G$51))*100</f>
        <v>-5.605705650861529E-2</v>
      </c>
    </row>
    <row r="208" spans="1:21" x14ac:dyDescent="0.2">
      <c r="A208" s="22" t="s">
        <v>212</v>
      </c>
      <c r="B208" s="100" t="str">
        <f t="shared" si="25"/>
        <v>SG21.1045.DATA</v>
      </c>
      <c r="C208" s="95" t="str">
        <f t="shared" si="26"/>
        <v>SG21.1045</v>
      </c>
      <c r="D208" s="83">
        <v>4581946</v>
      </c>
      <c r="E208" s="83">
        <v>27768.1</v>
      </c>
      <c r="F208" s="83">
        <v>73.900000000000006</v>
      </c>
      <c r="G208" s="83">
        <v>26359.9</v>
      </c>
      <c r="H208" s="83">
        <v>6496.1</v>
      </c>
      <c r="I208" s="83">
        <v>674774.6</v>
      </c>
      <c r="J208" s="102">
        <f t="shared" si="19"/>
        <v>452834.05461549322</v>
      </c>
      <c r="K208" s="102">
        <f t="shared" si="20"/>
        <v>4119.0933640616868</v>
      </c>
      <c r="L208" s="76">
        <f t="shared" si="21"/>
        <v>0.18852894929882541</v>
      </c>
      <c r="M208" s="70">
        <f t="shared" si="22"/>
        <v>3.3380739975233684</v>
      </c>
      <c r="N208" s="70">
        <f t="shared" si="23"/>
        <v>0.77056850601259352</v>
      </c>
      <c r="O208" s="70">
        <f t="shared" si="24"/>
        <v>50.244625634876563</v>
      </c>
    </row>
    <row r="209" spans="1:21" x14ac:dyDescent="0.2">
      <c r="A209" s="22" t="s">
        <v>213</v>
      </c>
      <c r="B209" s="100" t="str">
        <f t="shared" si="25"/>
        <v>SG21.1035.DATA</v>
      </c>
      <c r="C209" s="95" t="str">
        <f t="shared" si="26"/>
        <v>SG21.1035</v>
      </c>
      <c r="D209" s="83">
        <v>2098.9</v>
      </c>
      <c r="E209" s="83">
        <v>73421.899999999994</v>
      </c>
      <c r="F209" s="83">
        <v>79.5</v>
      </c>
      <c r="G209" s="83">
        <v>85549</v>
      </c>
      <c r="H209" s="83">
        <v>8556.1</v>
      </c>
      <c r="I209" s="83">
        <v>1160550.7</v>
      </c>
      <c r="J209" s="102">
        <f t="shared" si="19"/>
        <v>301.32524897407336</v>
      </c>
      <c r="K209" s="102">
        <f t="shared" si="20"/>
        <v>8421.7254242099698</v>
      </c>
      <c r="L209" s="76">
        <f t="shared" si="21"/>
        <v>0.20310264800542427</v>
      </c>
      <c r="M209" s="70">
        <f t="shared" si="22"/>
        <v>11.306165285926857</v>
      </c>
      <c r="N209" s="70">
        <f t="shared" si="23"/>
        <v>1.0358100037312612</v>
      </c>
      <c r="O209" s="70">
        <f t="shared" si="24"/>
        <v>86.42360822075409</v>
      </c>
    </row>
    <row r="210" spans="1:21" x14ac:dyDescent="0.2">
      <c r="A210" s="22" t="s">
        <v>214</v>
      </c>
      <c r="B210" s="100" t="str">
        <f t="shared" si="25"/>
        <v>SG21.1034.DATA</v>
      </c>
      <c r="C210" s="95" t="str">
        <f t="shared" si="26"/>
        <v>SG21.1034</v>
      </c>
      <c r="D210" s="83">
        <v>1632.8</v>
      </c>
      <c r="E210" s="83">
        <v>78345.8</v>
      </c>
      <c r="F210" s="83">
        <v>74.599999999999994</v>
      </c>
      <c r="G210" s="83">
        <v>86371.7</v>
      </c>
      <c r="H210" s="83">
        <v>8399.7999999999993</v>
      </c>
      <c r="I210" s="83">
        <v>1158878.1000000001</v>
      </c>
      <c r="J210" s="102">
        <f t="shared" si="19"/>
        <v>256.31633669329466</v>
      </c>
      <c r="K210" s="102">
        <f t="shared" si="20"/>
        <v>8885.7772665749908</v>
      </c>
      <c r="L210" s="76">
        <f t="shared" si="21"/>
        <v>0.19035066163715023</v>
      </c>
      <c r="M210" s="70">
        <f t="shared" si="22"/>
        <v>11.416917919485561</v>
      </c>
      <c r="N210" s="70">
        <f t="shared" si="23"/>
        <v>1.0156851269868787</v>
      </c>
      <c r="O210" s="70">
        <f t="shared" si="24"/>
        <v>86.299038555278315</v>
      </c>
    </row>
    <row r="211" spans="1:21" x14ac:dyDescent="0.2">
      <c r="A211" s="22" t="s">
        <v>215</v>
      </c>
      <c r="B211" s="100" t="str">
        <f t="shared" si="25"/>
        <v>SG21.1033.DATA</v>
      </c>
      <c r="C211" s="95" t="str">
        <f t="shared" si="26"/>
        <v>SG21.1033</v>
      </c>
      <c r="D211" s="83">
        <v>1434.3</v>
      </c>
      <c r="E211" s="83">
        <v>94095.1</v>
      </c>
      <c r="F211" s="83">
        <v>75.2</v>
      </c>
      <c r="G211" s="83">
        <v>83877.399999999994</v>
      </c>
      <c r="H211" s="83">
        <v>8474.9</v>
      </c>
      <c r="I211" s="83">
        <v>1161440.2</v>
      </c>
      <c r="J211" s="102">
        <f t="shared" si="19"/>
        <v>237.14819876638072</v>
      </c>
      <c r="K211" s="102">
        <f t="shared" si="20"/>
        <v>10370.066484666222</v>
      </c>
      <c r="L211" s="76">
        <f t="shared" si="21"/>
        <v>0.19191212935571442</v>
      </c>
      <c r="M211" s="70">
        <f t="shared" si="22"/>
        <v>11.081132950620265</v>
      </c>
      <c r="N211" s="70">
        <f t="shared" si="23"/>
        <v>1.0253548534328361</v>
      </c>
      <c r="O211" s="70">
        <f t="shared" si="24"/>
        <v>86.48985521192995</v>
      </c>
    </row>
    <row r="212" spans="1:21" x14ac:dyDescent="0.2">
      <c r="A212" s="22" t="s">
        <v>216</v>
      </c>
      <c r="B212" s="100" t="str">
        <f t="shared" si="25"/>
        <v>SG21.1032.DATA</v>
      </c>
      <c r="C212" s="95" t="str">
        <f t="shared" si="26"/>
        <v>SG21.1032</v>
      </c>
      <c r="D212" s="83">
        <v>5773226.0999999996</v>
      </c>
      <c r="E212" s="83">
        <v>62030.1</v>
      </c>
      <c r="F212" s="83">
        <v>785.8</v>
      </c>
      <c r="G212" s="83">
        <v>11919.9</v>
      </c>
      <c r="H212" s="83">
        <v>5339</v>
      </c>
      <c r="I212" s="83">
        <v>539562</v>
      </c>
      <c r="J212" s="102">
        <f t="shared" si="19"/>
        <v>570153.76826494641</v>
      </c>
      <c r="K212" s="102">
        <f t="shared" si="20"/>
        <v>7348.1078085285335</v>
      </c>
      <c r="L212" s="76">
        <f t="shared" si="21"/>
        <v>2.0142018229205725</v>
      </c>
      <c r="M212" s="70">
        <f t="shared" si="22"/>
        <v>1.3941478657770434</v>
      </c>
      <c r="N212" s="70">
        <f t="shared" si="23"/>
        <v>0.62158261426003492</v>
      </c>
      <c r="O212" s="70">
        <f t="shared" si="24"/>
        <v>40.174442476851233</v>
      </c>
    </row>
    <row r="213" spans="1:21" x14ac:dyDescent="0.2">
      <c r="A213" s="22" t="s">
        <v>217</v>
      </c>
      <c r="B213" s="100" t="str">
        <f t="shared" si="25"/>
        <v>SG21.1031.DATA</v>
      </c>
      <c r="C213" s="95" t="str">
        <f t="shared" si="26"/>
        <v>SG21.1031</v>
      </c>
      <c r="D213" s="83">
        <v>5642166.4000000004</v>
      </c>
      <c r="E213" s="83">
        <v>60165</v>
      </c>
      <c r="F213" s="83">
        <v>736.8</v>
      </c>
      <c r="G213" s="83">
        <v>12115.8</v>
      </c>
      <c r="H213" s="83">
        <v>5458.4</v>
      </c>
      <c r="I213" s="83">
        <v>548674.69999999995</v>
      </c>
      <c r="J213" s="102">
        <f t="shared" si="19"/>
        <v>557246.73953594873</v>
      </c>
      <c r="K213" s="102">
        <f t="shared" si="20"/>
        <v>7172.3318806674888</v>
      </c>
      <c r="L213" s="76">
        <f t="shared" si="21"/>
        <v>1.8808646507829265</v>
      </c>
      <c r="M213" s="70">
        <f t="shared" si="22"/>
        <v>1.42052010464194</v>
      </c>
      <c r="N213" s="70">
        <f t="shared" si="23"/>
        <v>0.63695632048702944</v>
      </c>
      <c r="O213" s="70">
        <f t="shared" si="24"/>
        <v>40.853125958007112</v>
      </c>
    </row>
    <row r="214" spans="1:21" x14ac:dyDescent="0.2">
      <c r="A214" s="22" t="s">
        <v>218</v>
      </c>
      <c r="B214" s="100" t="str">
        <f t="shared" si="25"/>
        <v>SG21.1030.DATA</v>
      </c>
      <c r="C214" s="95" t="str">
        <f t="shared" si="26"/>
        <v>SG21.1030</v>
      </c>
      <c r="D214" s="83">
        <v>5648659.7999999998</v>
      </c>
      <c r="E214" s="83">
        <v>55291</v>
      </c>
      <c r="F214" s="83">
        <v>708.4</v>
      </c>
      <c r="G214" s="83">
        <v>13280.4</v>
      </c>
      <c r="H214" s="83">
        <v>5361.3</v>
      </c>
      <c r="I214" s="83">
        <v>544798.5</v>
      </c>
      <c r="J214" s="102">
        <f t="shared" si="19"/>
        <v>557886.2229190853</v>
      </c>
      <c r="K214" s="102">
        <f t="shared" si="20"/>
        <v>6712.982852521689</v>
      </c>
      <c r="L214" s="76">
        <f t="shared" si="21"/>
        <v>1.8035835142786583</v>
      </c>
      <c r="M214" s="70">
        <f t="shared" si="22"/>
        <v>1.5772996318602066</v>
      </c>
      <c r="N214" s="70">
        <f t="shared" si="23"/>
        <v>0.62445391785184379</v>
      </c>
      <c r="O214" s="70">
        <f t="shared" si="24"/>
        <v>40.5644395193384</v>
      </c>
    </row>
    <row r="215" spans="1:21" x14ac:dyDescent="0.2">
      <c r="A215" s="22" t="s">
        <v>219</v>
      </c>
      <c r="B215" s="100" t="str">
        <f t="shared" si="25"/>
        <v>SG21.1029.DATA</v>
      </c>
      <c r="C215" s="95" t="str">
        <f t="shared" si="26"/>
        <v>SG21.1029</v>
      </c>
      <c r="D215" s="83">
        <v>247.1</v>
      </c>
      <c r="E215" s="83">
        <v>36907.699999999997</v>
      </c>
      <c r="F215" s="83">
        <v>136.80000000000001</v>
      </c>
      <c r="G215" s="83">
        <v>151334.39999999999</v>
      </c>
      <c r="H215" s="83">
        <v>7795.6</v>
      </c>
      <c r="I215" s="83">
        <v>1054852</v>
      </c>
      <c r="J215" s="102">
        <f t="shared" si="19"/>
        <v>122.50631792591618</v>
      </c>
      <c r="K215" s="102">
        <f t="shared" si="20"/>
        <v>4980.4528998929054</v>
      </c>
      <c r="L215" s="76">
        <f t="shared" si="21"/>
        <v>0.35222281512830234</v>
      </c>
      <c r="M215" s="70">
        <f t="shared" si="22"/>
        <v>20.162256570371774</v>
      </c>
      <c r="N215" s="70">
        <f t="shared" si="23"/>
        <v>0.93788953818997634</v>
      </c>
      <c r="O215" s="70">
        <f t="shared" si="24"/>
        <v>78.55152182817551</v>
      </c>
    </row>
    <row r="216" spans="1:21" x14ac:dyDescent="0.2">
      <c r="A216" s="22" t="s">
        <v>220</v>
      </c>
      <c r="B216" s="100" t="str">
        <f t="shared" si="25"/>
        <v>SG21.1028.DATA</v>
      </c>
      <c r="C216" s="95" t="str">
        <f t="shared" si="26"/>
        <v>SG21.1028</v>
      </c>
      <c r="D216" s="83">
        <v>151.19999999999999</v>
      </c>
      <c r="E216" s="83">
        <v>21260.5</v>
      </c>
      <c r="F216" s="83">
        <v>134.19999999999999</v>
      </c>
      <c r="G216" s="83">
        <v>153027.79999999999</v>
      </c>
      <c r="H216" s="83">
        <v>7809.1</v>
      </c>
      <c r="I216" s="83">
        <v>1055293.8999999999</v>
      </c>
      <c r="J216" s="102">
        <f t="shared" si="19"/>
        <v>113.24574146651544</v>
      </c>
      <c r="K216" s="102">
        <f t="shared" si="20"/>
        <v>2347.3873638175392</v>
      </c>
      <c r="L216" s="76">
        <f t="shared" si="21"/>
        <v>0.34545645501452421</v>
      </c>
      <c r="M216" s="70">
        <f t="shared" si="22"/>
        <v>20.390223641805242</v>
      </c>
      <c r="N216" s="70">
        <f t="shared" si="23"/>
        <v>0.93962777130609387</v>
      </c>
      <c r="O216" s="70">
        <f t="shared" si="24"/>
        <v>78.584433065275675</v>
      </c>
    </row>
    <row r="217" spans="1:21" x14ac:dyDescent="0.2">
      <c r="A217" s="22" t="s">
        <v>221</v>
      </c>
      <c r="B217" s="100" t="str">
        <f t="shared" si="25"/>
        <v>SG21.1027.DATA</v>
      </c>
      <c r="C217" s="95" t="str">
        <f t="shared" si="26"/>
        <v>SG21.1027</v>
      </c>
      <c r="D217" s="83">
        <v>115.2</v>
      </c>
      <c r="E217" s="83">
        <v>42292</v>
      </c>
      <c r="F217" s="83">
        <v>137.1</v>
      </c>
      <c r="G217" s="83">
        <v>150644.4</v>
      </c>
      <c r="H217" s="83">
        <v>7764.8</v>
      </c>
      <c r="I217" s="83">
        <v>1055465</v>
      </c>
      <c r="J217" s="102">
        <f t="shared" si="19"/>
        <v>109.76940410949328</v>
      </c>
      <c r="K217" s="102">
        <f t="shared" si="20"/>
        <v>5487.8950361763345</v>
      </c>
      <c r="L217" s="76">
        <f t="shared" si="21"/>
        <v>0.35300354898758435</v>
      </c>
      <c r="M217" s="70">
        <f t="shared" si="22"/>
        <v>20.069368133328496</v>
      </c>
      <c r="N217" s="70">
        <f t="shared" si="23"/>
        <v>0.93392379152505645</v>
      </c>
      <c r="O217" s="70">
        <f t="shared" si="24"/>
        <v>78.597176022206753</v>
      </c>
    </row>
    <row r="218" spans="1:21" x14ac:dyDescent="0.2">
      <c r="A218" s="22" t="s">
        <v>222</v>
      </c>
      <c r="B218" s="100" t="str">
        <f t="shared" si="25"/>
        <v>LOW1 STD CHK.15.DATA</v>
      </c>
      <c r="C218" s="95" t="str">
        <f t="shared" si="26"/>
        <v>LOW1 STD CHK.15</v>
      </c>
      <c r="D218" s="83">
        <v>234121.3</v>
      </c>
      <c r="E218" s="83">
        <v>23592</v>
      </c>
      <c r="F218" s="83">
        <v>393.9</v>
      </c>
      <c r="G218" s="83">
        <v>1558</v>
      </c>
      <c r="H218" s="83">
        <v>524.79999999999995</v>
      </c>
      <c r="I218" s="83">
        <v>115.4</v>
      </c>
      <c r="J218" s="102">
        <f t="shared" si="19"/>
        <v>24651.338559026055</v>
      </c>
      <c r="K218" s="102">
        <f t="shared" si="20"/>
        <v>2602.2967522414692</v>
      </c>
      <c r="L218" s="76">
        <f t="shared" si="21"/>
        <v>1.0213117325330479</v>
      </c>
      <c r="M218" s="70">
        <f t="shared" si="22"/>
        <v>-7.8067885884561261E-4</v>
      </c>
      <c r="N218" s="70">
        <f t="shared" si="23"/>
        <v>1.7158092516804391E-3</v>
      </c>
      <c r="O218" s="70">
        <f t="shared" si="24"/>
        <v>-1.7398166186338455E-3</v>
      </c>
      <c r="P218" s="58">
        <f>((J218-$B$26)/$B$26)*100</f>
        <v>9.5615047067824666</v>
      </c>
      <c r="Q218" s="58">
        <f>((K218-$F$26)/$F$26)*100</f>
        <v>4.0918700896587685</v>
      </c>
      <c r="R218" s="58">
        <f>((L218-$J$26)/$J$26)*100</f>
        <v>2.4384887194631752</v>
      </c>
      <c r="S218" s="92"/>
      <c r="T218" s="92"/>
      <c r="U218" s="92"/>
    </row>
    <row r="219" spans="1:21" x14ac:dyDescent="0.2">
      <c r="A219" s="22" t="s">
        <v>223</v>
      </c>
      <c r="B219" s="100" t="str">
        <f t="shared" si="25"/>
        <v>AIR STD CHK.15.DATA</v>
      </c>
      <c r="C219" s="95" t="str">
        <f t="shared" si="26"/>
        <v>AIR STD CHK.15</v>
      </c>
      <c r="D219" s="83">
        <v>40.200000000000003</v>
      </c>
      <c r="E219" s="83">
        <v>4287.8999999999996</v>
      </c>
      <c r="F219" s="83">
        <v>139.6</v>
      </c>
      <c r="G219" s="83">
        <v>157186.4</v>
      </c>
      <c r="H219" s="83">
        <v>7807.5</v>
      </c>
      <c r="I219" s="83">
        <v>1051603.6000000001</v>
      </c>
      <c r="J219" s="102">
        <f t="shared" si="19"/>
        <v>102.52703461569708</v>
      </c>
      <c r="K219" s="102">
        <f t="shared" si="20"/>
        <v>491.72573569659096</v>
      </c>
      <c r="L219" s="76">
        <f t="shared" si="21"/>
        <v>0.35950966448160171</v>
      </c>
      <c r="M219" s="70">
        <f t="shared" si="22"/>
        <v>20.950058213237391</v>
      </c>
      <c r="N219" s="70">
        <f t="shared" si="23"/>
        <v>0.93942175849233189</v>
      </c>
      <c r="O219" s="70">
        <f t="shared" si="24"/>
        <v>78.309591838141102</v>
      </c>
      <c r="P219" s="58"/>
      <c r="Q219" s="44"/>
      <c r="R219" s="92"/>
      <c r="S219" s="71">
        <f>((G219-AVERAGE($E$49:$E$51))/AVERAGE($E$49:$E$51))*100</f>
        <v>3.3930107371331033E-4</v>
      </c>
      <c r="T219" s="71">
        <f>((H219-AVERAGE($F$49:$F$51))/AVERAGE($F$49:$F$51))*100</f>
        <v>0.95295973518840327</v>
      </c>
      <c r="U219" s="71">
        <f>((I219-AVERAGE($G$49:$G$51))/AVERAGE($G$49:$G$51))*100</f>
        <v>0.28887790042578854</v>
      </c>
    </row>
    <row r="220" spans="1:21" x14ac:dyDescent="0.2">
      <c r="A220" s="22" t="s">
        <v>224</v>
      </c>
      <c r="B220" s="100" t="str">
        <f t="shared" si="25"/>
        <v>SG21.1306.DATA</v>
      </c>
      <c r="C220" s="95" t="str">
        <f t="shared" si="26"/>
        <v>SG21.1306</v>
      </c>
      <c r="D220" s="83">
        <v>7551046.7999999998</v>
      </c>
      <c r="E220" s="83">
        <v>63324</v>
      </c>
      <c r="F220" s="83">
        <v>32.700000000000003</v>
      </c>
      <c r="G220" s="83">
        <v>1980.5</v>
      </c>
      <c r="H220" s="83">
        <v>3784.2</v>
      </c>
      <c r="I220" s="83">
        <v>314346.7</v>
      </c>
      <c r="J220" s="102">
        <f t="shared" si="19"/>
        <v>745237.20619366737</v>
      </c>
      <c r="K220" s="102">
        <f t="shared" si="20"/>
        <v>7470.0511215194756</v>
      </c>
      <c r="L220" s="76">
        <f t="shared" si="21"/>
        <v>8.1308165957419215E-2</v>
      </c>
      <c r="M220" s="70">
        <f t="shared" si="22"/>
        <v>5.6096661214757038E-2</v>
      </c>
      <c r="N220" s="70">
        <f t="shared" si="23"/>
        <v>0.42138966248674142</v>
      </c>
      <c r="O220" s="70">
        <f t="shared" si="24"/>
        <v>23.40115861876685</v>
      </c>
    </row>
    <row r="221" spans="1:21" x14ac:dyDescent="0.2">
      <c r="A221" s="22" t="s">
        <v>225</v>
      </c>
      <c r="B221" s="100" t="str">
        <f t="shared" si="25"/>
        <v>SG21.1305.DATA</v>
      </c>
      <c r="C221" s="95" t="str">
        <f t="shared" si="26"/>
        <v>SG21.1305</v>
      </c>
      <c r="D221" s="83">
        <v>173301.6</v>
      </c>
      <c r="E221" s="83">
        <v>9773.2000000000007</v>
      </c>
      <c r="F221" s="83">
        <v>113.9</v>
      </c>
      <c r="G221" s="83">
        <v>147404</v>
      </c>
      <c r="H221" s="83">
        <v>7799.5</v>
      </c>
      <c r="I221" s="83">
        <v>1045565.1</v>
      </c>
      <c r="J221" s="102">
        <f t="shared" si="19"/>
        <v>16833.501405447962</v>
      </c>
      <c r="K221" s="102">
        <f t="shared" si="20"/>
        <v>1091.4488617192296</v>
      </c>
      <c r="L221" s="76">
        <f t="shared" si="21"/>
        <v>0.29262679720310325</v>
      </c>
      <c r="M221" s="70">
        <f t="shared" si="22"/>
        <v>19.633142493625535</v>
      </c>
      <c r="N221" s="70">
        <f t="shared" si="23"/>
        <v>0.93839169442352133</v>
      </c>
      <c r="O221" s="70">
        <f t="shared" si="24"/>
        <v>77.859864512435223</v>
      </c>
    </row>
    <row r="222" spans="1:21" x14ac:dyDescent="0.2">
      <c r="A222" s="22" t="s">
        <v>226</v>
      </c>
      <c r="B222" s="100" t="str">
        <f t="shared" si="25"/>
        <v>SG21.1304.DATA</v>
      </c>
      <c r="C222" s="95" t="str">
        <f t="shared" si="26"/>
        <v>SG21.1304</v>
      </c>
      <c r="D222" s="83">
        <v>167370.6</v>
      </c>
      <c r="E222" s="83">
        <v>22761.3</v>
      </c>
      <c r="F222" s="83">
        <v>114.8</v>
      </c>
      <c r="G222" s="83">
        <v>145994.20000000001</v>
      </c>
      <c r="H222" s="83">
        <v>7721</v>
      </c>
      <c r="I222" s="83">
        <v>1046613.6</v>
      </c>
      <c r="J222" s="102">
        <f t="shared" si="19"/>
        <v>16260.774825878558</v>
      </c>
      <c r="K222" s="102">
        <f t="shared" si="20"/>
        <v>2511.4740076719822</v>
      </c>
      <c r="L222" s="76">
        <f t="shared" si="21"/>
        <v>0.29496899878094945</v>
      </c>
      <c r="M222" s="70">
        <f t="shared" si="22"/>
        <v>19.443353916026091</v>
      </c>
      <c r="N222" s="70">
        <f t="shared" si="23"/>
        <v>0.92828419074831969</v>
      </c>
      <c r="O222" s="70">
        <f t="shared" si="24"/>
        <v>77.937953292927489</v>
      </c>
    </row>
    <row r="223" spans="1:21" x14ac:dyDescent="0.2">
      <c r="A223" s="22" t="s">
        <v>227</v>
      </c>
      <c r="B223" s="100" t="str">
        <f t="shared" si="25"/>
        <v>SG21.1303.DATA</v>
      </c>
      <c r="C223" s="95" t="str">
        <f t="shared" si="26"/>
        <v>SG21.1303</v>
      </c>
      <c r="D223" s="83">
        <v>173970.9</v>
      </c>
      <c r="E223" s="83">
        <v>21647.5</v>
      </c>
      <c r="F223" s="83">
        <v>112.3</v>
      </c>
      <c r="G223" s="83">
        <v>145982</v>
      </c>
      <c r="H223" s="83">
        <v>7758.5</v>
      </c>
      <c r="I223" s="83">
        <v>1046222.8</v>
      </c>
      <c r="J223" s="102">
        <f t="shared" si="19"/>
        <v>16898.132310810597</v>
      </c>
      <c r="K223" s="102">
        <f t="shared" si="20"/>
        <v>2389.699151645144</v>
      </c>
      <c r="L223" s="76">
        <f t="shared" si="21"/>
        <v>0.28846288328693209</v>
      </c>
      <c r="M223" s="70">
        <f t="shared" si="22"/>
        <v>19.441711540762427</v>
      </c>
      <c r="N223" s="70">
        <f t="shared" si="23"/>
        <v>0.93311261607086826</v>
      </c>
      <c r="O223" s="70">
        <f t="shared" si="24"/>
        <v>77.908847813274292</v>
      </c>
    </row>
    <row r="224" spans="1:21" x14ac:dyDescent="0.2">
      <c r="A224" s="22" t="s">
        <v>228</v>
      </c>
      <c r="B224" s="100" t="str">
        <f t="shared" si="25"/>
        <v>SG21.1302.DATA</v>
      </c>
      <c r="C224" s="95" t="str">
        <f t="shared" si="26"/>
        <v>SG21.1302</v>
      </c>
      <c r="D224" s="83">
        <v>3274396.3</v>
      </c>
      <c r="E224" s="83">
        <v>63695.8</v>
      </c>
      <c r="F224" s="83">
        <v>3.4</v>
      </c>
      <c r="G224" s="83">
        <v>695.2</v>
      </c>
      <c r="H224" s="83">
        <v>7846</v>
      </c>
      <c r="I224" s="83">
        <v>888645.7</v>
      </c>
      <c r="J224" s="102">
        <f t="shared" si="19"/>
        <v>324063.87169509649</v>
      </c>
      <c r="K224" s="102">
        <f t="shared" si="20"/>
        <v>7505.0913284674871</v>
      </c>
      <c r="L224" s="76">
        <f t="shared" si="21"/>
        <v>5.0564923675356869E-3</v>
      </c>
      <c r="M224" s="70">
        <f t="shared" si="22"/>
        <v>-0.11693161143992099</v>
      </c>
      <c r="N224" s="70">
        <f t="shared" si="23"/>
        <v>0.94437894182348159</v>
      </c>
      <c r="O224" s="70">
        <f t="shared" si="24"/>
        <v>66.173031339732091</v>
      </c>
    </row>
    <row r="225" spans="1:21" x14ac:dyDescent="0.2">
      <c r="A225" s="22" t="s">
        <v>229</v>
      </c>
      <c r="B225" s="100" t="str">
        <f t="shared" si="25"/>
        <v>SG21.1301.DATA</v>
      </c>
      <c r="C225" s="95" t="str">
        <f t="shared" si="26"/>
        <v>SG21.1301</v>
      </c>
      <c r="D225" s="83">
        <v>4023035.6</v>
      </c>
      <c r="E225" s="83">
        <v>54849</v>
      </c>
      <c r="F225" s="83">
        <v>92.1</v>
      </c>
      <c r="G225" s="83">
        <v>4556.1000000000004</v>
      </c>
      <c r="H225" s="83">
        <v>6799.6</v>
      </c>
      <c r="I225" s="83">
        <v>781746.7</v>
      </c>
      <c r="J225" s="102">
        <f t="shared" si="19"/>
        <v>397791.40924292186</v>
      </c>
      <c r="K225" s="102">
        <f t="shared" si="20"/>
        <v>6671.3266624436328</v>
      </c>
      <c r="L225" s="76">
        <f t="shared" si="21"/>
        <v>0.23589347009527178</v>
      </c>
      <c r="M225" s="70">
        <f t="shared" si="22"/>
        <v>0.40282631114036882</v>
      </c>
      <c r="N225" s="70">
        <f t="shared" si="23"/>
        <v>0.80964656162308657</v>
      </c>
      <c r="O225" s="70">
        <f t="shared" si="24"/>
        <v>58.211550609313861</v>
      </c>
    </row>
    <row r="226" spans="1:21" x14ac:dyDescent="0.2">
      <c r="A226" s="22" t="s">
        <v>230</v>
      </c>
      <c r="B226" s="100" t="str">
        <f t="shared" si="25"/>
        <v>SG21.1300.DATA</v>
      </c>
      <c r="C226" s="95" t="str">
        <f t="shared" si="26"/>
        <v>SG21.1300</v>
      </c>
      <c r="D226" s="83">
        <v>4022675</v>
      </c>
      <c r="E226" s="83">
        <v>58091.5</v>
      </c>
      <c r="F226" s="83">
        <v>51.3</v>
      </c>
      <c r="G226" s="83">
        <v>4858.7</v>
      </c>
      <c r="H226" s="83">
        <v>6830</v>
      </c>
      <c r="I226" s="83">
        <v>780268.4</v>
      </c>
      <c r="J226" s="102">
        <f t="shared" si="19"/>
        <v>397755.89661348902</v>
      </c>
      <c r="K226" s="102">
        <f t="shared" si="20"/>
        <v>6976.9153419189624</v>
      </c>
      <c r="L226" s="76">
        <f t="shared" si="21"/>
        <v>0.12971366523290839</v>
      </c>
      <c r="M226" s="70">
        <f t="shared" si="22"/>
        <v>0.44356260251616086</v>
      </c>
      <c r="N226" s="70">
        <f t="shared" si="23"/>
        <v>0.81356080508456574</v>
      </c>
      <c r="O226" s="70">
        <f t="shared" si="24"/>
        <v>58.101451759336058</v>
      </c>
    </row>
    <row r="227" spans="1:21" x14ac:dyDescent="0.2">
      <c r="A227" s="22" t="s">
        <v>231</v>
      </c>
      <c r="B227" s="100" t="str">
        <f t="shared" si="25"/>
        <v>SG21.1299.DATA</v>
      </c>
      <c r="C227" s="95" t="str">
        <f t="shared" si="26"/>
        <v>SG21.1299</v>
      </c>
      <c r="D227" s="83">
        <v>6997821.7000000002</v>
      </c>
      <c r="E227" s="83">
        <v>134691.70000000001</v>
      </c>
      <c r="F227" s="35"/>
      <c r="G227" s="83">
        <v>649.5</v>
      </c>
      <c r="H227" s="83">
        <v>4259.2</v>
      </c>
      <c r="I227" s="83">
        <v>370472.7</v>
      </c>
      <c r="J227" s="102">
        <f t="shared" si="19"/>
        <v>690754.4608546911</v>
      </c>
      <c r="K227" s="102">
        <f t="shared" si="20"/>
        <v>14196.083874084317</v>
      </c>
      <c r="L227" s="76">
        <f t="shared" si="21"/>
        <v>-3.7918247043279285E-3</v>
      </c>
      <c r="M227" s="70">
        <f t="shared" si="22"/>
        <v>-0.12308378763249767</v>
      </c>
      <c r="N227" s="70">
        <f t="shared" si="23"/>
        <v>0.48254971657235651</v>
      </c>
      <c r="O227" s="70">
        <f t="shared" si="24"/>
        <v>27.581235770802454</v>
      </c>
    </row>
    <row r="228" spans="1:21" x14ac:dyDescent="0.2">
      <c r="A228" s="22" t="s">
        <v>232</v>
      </c>
      <c r="B228" s="100" t="str">
        <f t="shared" si="25"/>
        <v>SG21.1298.DATA</v>
      </c>
      <c r="C228" s="95" t="str">
        <f t="shared" si="26"/>
        <v>SG21.1298</v>
      </c>
      <c r="D228" s="83">
        <v>6973839.9000000004</v>
      </c>
      <c r="E228" s="83">
        <v>45767.8</v>
      </c>
      <c r="F228" s="83">
        <v>99.7</v>
      </c>
      <c r="G228" s="83">
        <v>15398.2</v>
      </c>
      <c r="H228" s="83">
        <v>3961.5</v>
      </c>
      <c r="I228" s="83">
        <v>357918.3</v>
      </c>
      <c r="J228" s="102">
        <f t="shared" si="19"/>
        <v>688392.68388150202</v>
      </c>
      <c r="K228" s="102">
        <f t="shared" si="20"/>
        <v>5815.4710214100587</v>
      </c>
      <c r="L228" s="76">
        <f t="shared" si="21"/>
        <v>0.25567206119708458</v>
      </c>
      <c r="M228" s="70">
        <f t="shared" si="22"/>
        <v>1.8623998231214509</v>
      </c>
      <c r="N228" s="70">
        <f t="shared" si="23"/>
        <v>0.44421845741175109</v>
      </c>
      <c r="O228" s="70">
        <f t="shared" si="24"/>
        <v>26.646225960776516</v>
      </c>
    </row>
    <row r="229" spans="1:21" x14ac:dyDescent="0.2">
      <c r="A229" s="22" t="s">
        <v>233</v>
      </c>
      <c r="B229" s="100" t="str">
        <f t="shared" si="25"/>
        <v>SG21.1297.DATA</v>
      </c>
      <c r="C229" s="95" t="str">
        <f t="shared" si="26"/>
        <v>SG21.1297</v>
      </c>
      <c r="D229" s="83">
        <v>6961134.7999999998</v>
      </c>
      <c r="E229" s="83">
        <v>66689.3</v>
      </c>
      <c r="F229" s="83">
        <v>96</v>
      </c>
      <c r="G229" s="83">
        <v>12588.4</v>
      </c>
      <c r="H229" s="83">
        <v>4034.7</v>
      </c>
      <c r="I229" s="83">
        <v>362085</v>
      </c>
      <c r="J229" s="102">
        <f t="shared" si="19"/>
        <v>687141.45951043454</v>
      </c>
      <c r="K229" s="102">
        <f t="shared" si="20"/>
        <v>7787.2130592336862</v>
      </c>
      <c r="L229" s="76">
        <f t="shared" si="21"/>
        <v>0.24604301026593889</v>
      </c>
      <c r="M229" s="70">
        <f t="shared" si="22"/>
        <v>1.4841419529704243</v>
      </c>
      <c r="N229" s="70">
        <f t="shared" si="23"/>
        <v>0.45364354364136578</v>
      </c>
      <c r="O229" s="70">
        <f t="shared" si="24"/>
        <v>26.956547869862977</v>
      </c>
    </row>
    <row r="230" spans="1:21" x14ac:dyDescent="0.2">
      <c r="A230" s="22" t="s">
        <v>234</v>
      </c>
      <c r="B230" s="100" t="str">
        <f t="shared" si="25"/>
        <v>LOW1 STD CHK.16.DATA</v>
      </c>
      <c r="C230" s="95" t="str">
        <f t="shared" si="26"/>
        <v>LOW1 STD CHK.16</v>
      </c>
      <c r="D230" s="83">
        <v>233560.5</v>
      </c>
      <c r="E230" s="83">
        <v>23531.3</v>
      </c>
      <c r="F230" s="83">
        <v>392.3</v>
      </c>
      <c r="G230" s="83">
        <v>1836.1</v>
      </c>
      <c r="H230" s="83">
        <v>380.7</v>
      </c>
      <c r="I230" s="83">
        <v>146.30000000000001</v>
      </c>
      <c r="J230" s="102">
        <f t="shared" si="19"/>
        <v>24596.109821960265</v>
      </c>
      <c r="K230" s="102">
        <f t="shared" si="20"/>
        <v>2595.6602521868549</v>
      </c>
      <c r="L230" s="76">
        <f t="shared" si="21"/>
        <v>1.017147818616877</v>
      </c>
      <c r="M230" s="70">
        <f t="shared" si="22"/>
        <v>3.6657399897293774E-2</v>
      </c>
      <c r="N230" s="70">
        <f t="shared" si="23"/>
        <v>-1.6838219787766173E-2</v>
      </c>
      <c r="O230" s="70">
        <f t="shared" si="24"/>
        <v>5.6151224852041791E-4</v>
      </c>
      <c r="P230" s="58">
        <f>((J230-$B$26)/$B$26)*100</f>
        <v>9.316043653156731</v>
      </c>
      <c r="Q230" s="58">
        <f>((K230-$F$26)/$F$26)*100</f>
        <v>3.826410087474196</v>
      </c>
      <c r="R230" s="58">
        <f>((L230-$J$26)/$J$26)*100</f>
        <v>2.0208443948723147</v>
      </c>
      <c r="S230" s="92"/>
      <c r="T230" s="92"/>
      <c r="U230" s="92"/>
    </row>
    <row r="231" spans="1:21" x14ac:dyDescent="0.2">
      <c r="A231" s="22" t="s">
        <v>235</v>
      </c>
      <c r="B231" s="100" t="str">
        <f t="shared" si="25"/>
        <v>low1 std chk43.DATA</v>
      </c>
      <c r="C231" s="95" t="str">
        <f t="shared" si="26"/>
        <v>low1 std chk43</v>
      </c>
      <c r="D231" s="83">
        <v>237498.3</v>
      </c>
      <c r="E231" s="83">
        <v>22888</v>
      </c>
      <c r="F231" s="83">
        <v>413.5</v>
      </c>
      <c r="G231" s="83">
        <v>933.1</v>
      </c>
      <c r="H231" s="83">
        <v>103.9</v>
      </c>
      <c r="I231" s="83">
        <v>58849.8</v>
      </c>
      <c r="J231" s="102">
        <f t="shared" si="19"/>
        <v>24983.912462505348</v>
      </c>
      <c r="K231" s="102">
        <f t="shared" si="20"/>
        <v>2525.3264715421569</v>
      </c>
      <c r="L231" s="76">
        <f t="shared" si="21"/>
        <v>1.0011114313522957</v>
      </c>
      <c r="M231" s="70">
        <f t="shared" si="22"/>
        <v>-8.4905293798477055E-2</v>
      </c>
      <c r="N231" s="70">
        <f t="shared" si="23"/>
        <v>-5.2478436568604639E-2</v>
      </c>
      <c r="O231" s="70">
        <f t="shared" si="24"/>
        <v>4.3726022615362323</v>
      </c>
      <c r="P231" s="58">
        <f>((J231-$B$26)/$B$26)*100</f>
        <v>11.039610944468215</v>
      </c>
      <c r="Q231" s="58">
        <f>((K231-$F$26)/$F$26)*100</f>
        <v>1.0130588616862768</v>
      </c>
      <c r="R231" s="58">
        <f>((L231-$J$26)/$J$26)*100</f>
        <v>0.41238027605774796</v>
      </c>
      <c r="S231" s="92"/>
      <c r="T231" s="92"/>
      <c r="U231" s="92"/>
    </row>
    <row r="232" spans="1:21" x14ac:dyDescent="0.2">
      <c r="A232" s="22" t="s">
        <v>236</v>
      </c>
      <c r="B232" s="100" t="str">
        <f t="shared" si="25"/>
        <v>air std chk43.DATA</v>
      </c>
      <c r="C232" s="95" t="str">
        <f t="shared" si="26"/>
        <v>air std chk43</v>
      </c>
      <c r="D232" s="83">
        <v>29.1</v>
      </c>
      <c r="E232" s="83">
        <v>4255.8</v>
      </c>
      <c r="F232" s="83">
        <v>142.4</v>
      </c>
      <c r="G232" s="83">
        <v>156346.79999999999</v>
      </c>
      <c r="H232" s="83">
        <v>7583.4</v>
      </c>
      <c r="I232" s="83">
        <v>1061167.8</v>
      </c>
      <c r="J232" s="102">
        <f t="shared" si="19"/>
        <v>101.45516393061524</v>
      </c>
      <c r="K232" s="102">
        <f t="shared" si="20"/>
        <v>488.21615329538656</v>
      </c>
      <c r="L232" s="76">
        <f t="shared" si="21"/>
        <v>0.36679651383490119</v>
      </c>
      <c r="M232" s="70">
        <f t="shared" si="22"/>
        <v>20.83703048607574</v>
      </c>
      <c r="N232" s="70">
        <f t="shared" si="23"/>
        <v>0.91056708876478143</v>
      </c>
      <c r="O232" s="70">
        <f t="shared" si="24"/>
        <v>79.021901532355884</v>
      </c>
      <c r="P232" s="58"/>
      <c r="Q232" s="44"/>
      <c r="R232" s="92"/>
      <c r="S232" s="71">
        <f>((G232-AVERAGE($E$49:$E$51))/AVERAGE($E$49:$E$51))*100</f>
        <v>-0.53380541422724193</v>
      </c>
      <c r="T232" s="71">
        <f>((H232-AVERAGE($F$49:$F$51))/AVERAGE($F$49:$F$51))*100</f>
        <v>-1.9447102330031762</v>
      </c>
      <c r="U232" s="71">
        <f>((I232-AVERAGE($G$49:$G$51))/AVERAGE($G$49:$G$51))*100</f>
        <v>1.2009923949133003</v>
      </c>
    </row>
    <row r="233" spans="1:21" x14ac:dyDescent="0.2">
      <c r="J233" s="76"/>
      <c r="K233" s="76"/>
      <c r="L233" s="76"/>
      <c r="M233" s="70"/>
      <c r="N233" s="70"/>
      <c r="O233" s="70"/>
      <c r="P233" s="58"/>
      <c r="Q233" s="44"/>
      <c r="R233" s="92"/>
      <c r="S233" s="71"/>
      <c r="T233" s="71"/>
      <c r="U233" s="71"/>
    </row>
    <row r="234" spans="1:21" x14ac:dyDescent="0.2">
      <c r="J234" s="76"/>
      <c r="K234" s="76"/>
      <c r="L234" s="76"/>
      <c r="M234" s="70"/>
      <c r="N234" s="70"/>
      <c r="O234" s="70"/>
    </row>
    <row r="235" spans="1:21" x14ac:dyDescent="0.2">
      <c r="J235" s="76"/>
      <c r="K235" s="76"/>
      <c r="L235" s="76"/>
      <c r="M235" s="70"/>
      <c r="N235" s="70"/>
      <c r="O235" s="70"/>
    </row>
    <row r="236" spans="1:21" x14ac:dyDescent="0.2">
      <c r="J236" s="76"/>
      <c r="K236" s="76"/>
      <c r="L236" s="76"/>
      <c r="M236" s="70"/>
      <c r="N236" s="70"/>
      <c r="O236" s="70"/>
    </row>
    <row r="237" spans="1:21" x14ac:dyDescent="0.2">
      <c r="J237" s="76"/>
      <c r="K237" s="76"/>
      <c r="L237" s="76"/>
      <c r="M237" s="70"/>
      <c r="N237" s="70"/>
      <c r="O237" s="70"/>
    </row>
    <row r="238" spans="1:21" x14ac:dyDescent="0.2">
      <c r="J238" s="76"/>
      <c r="K238" s="76"/>
      <c r="L238" s="76"/>
      <c r="M238" s="70"/>
      <c r="N238" s="70"/>
      <c r="O238" s="70"/>
    </row>
    <row r="239" spans="1:21" x14ac:dyDescent="0.2">
      <c r="J239" s="76"/>
      <c r="K239" s="76"/>
      <c r="L239" s="76"/>
      <c r="M239" s="70"/>
      <c r="N239" s="70"/>
      <c r="O239" s="70"/>
    </row>
    <row r="240" spans="1:21" x14ac:dyDescent="0.2">
      <c r="J240" s="76"/>
      <c r="K240" s="76"/>
      <c r="L240" s="76"/>
      <c r="M240" s="70"/>
      <c r="N240" s="70"/>
      <c r="O240" s="70"/>
    </row>
    <row r="241" spans="10:15" x14ac:dyDescent="0.2">
      <c r="J241" s="76"/>
      <c r="K241" s="76"/>
      <c r="L241" s="76"/>
      <c r="M241" s="70"/>
      <c r="N241" s="70"/>
      <c r="O241" s="70"/>
    </row>
    <row r="242" spans="10:15" x14ac:dyDescent="0.2">
      <c r="J242" s="76"/>
      <c r="K242" s="76"/>
      <c r="L242" s="76"/>
      <c r="M242" s="70"/>
      <c r="N242" s="70"/>
      <c r="O242" s="70"/>
    </row>
    <row r="243" spans="10:15" x14ac:dyDescent="0.2">
      <c r="J243" s="76"/>
      <c r="K243" s="76"/>
      <c r="L243" s="76"/>
      <c r="M243" s="70"/>
      <c r="N243" s="70"/>
      <c r="O243" s="70"/>
    </row>
    <row r="244" spans="10:15" x14ac:dyDescent="0.2">
      <c r="J244" s="76"/>
      <c r="K244" s="76"/>
      <c r="L244" s="76"/>
      <c r="M244" s="70"/>
      <c r="N244" s="70"/>
      <c r="O244" s="70"/>
    </row>
    <row r="245" spans="10:15" x14ac:dyDescent="0.2">
      <c r="J245" s="76"/>
      <c r="K245" s="76"/>
      <c r="L245" s="76"/>
      <c r="M245" s="70"/>
      <c r="N245" s="70"/>
      <c r="O245" s="70"/>
    </row>
    <row r="246" spans="10:15" x14ac:dyDescent="0.2">
      <c r="J246" s="76"/>
      <c r="K246" s="76"/>
      <c r="L246" s="76"/>
      <c r="M246" s="70"/>
      <c r="N246" s="70"/>
      <c r="O246" s="70"/>
    </row>
    <row r="247" spans="10:15" x14ac:dyDescent="0.2">
      <c r="J247" s="76"/>
      <c r="K247" s="76"/>
      <c r="L247" s="76"/>
      <c r="M247" s="70"/>
      <c r="N247" s="70"/>
      <c r="O247" s="70"/>
    </row>
    <row r="248" spans="10:15" x14ac:dyDescent="0.2">
      <c r="J248" s="76"/>
      <c r="K248" s="76"/>
      <c r="L248" s="76"/>
      <c r="M248" s="70"/>
      <c r="N248" s="70"/>
      <c r="O248" s="70"/>
    </row>
    <row r="249" spans="10:15" x14ac:dyDescent="0.2">
      <c r="J249" s="76"/>
      <c r="K249" s="76"/>
      <c r="L249" s="76"/>
      <c r="M249" s="70"/>
      <c r="N249" s="70"/>
      <c r="O249" s="70"/>
    </row>
    <row r="250" spans="10:15" x14ac:dyDescent="0.2">
      <c r="J250" s="76"/>
      <c r="K250" s="76"/>
      <c r="L250" s="76"/>
      <c r="M250" s="70"/>
      <c r="N250" s="70"/>
      <c r="O250" s="70"/>
    </row>
    <row r="251" spans="10:15" x14ac:dyDescent="0.2">
      <c r="J251" s="76"/>
      <c r="K251" s="76"/>
      <c r="L251" s="76"/>
      <c r="M251" s="70"/>
      <c r="N251" s="70"/>
      <c r="O251" s="70"/>
    </row>
    <row r="252" spans="10:15" x14ac:dyDescent="0.2">
      <c r="J252" s="76"/>
      <c r="K252" s="76"/>
      <c r="L252" s="76"/>
      <c r="M252" s="70"/>
      <c r="N252" s="70"/>
      <c r="O252" s="70"/>
    </row>
    <row r="253" spans="10:15" x14ac:dyDescent="0.2">
      <c r="J253" s="76"/>
      <c r="K253" s="76"/>
      <c r="L253" s="76"/>
      <c r="M253" s="70"/>
      <c r="N253" s="70"/>
      <c r="O253" s="70"/>
    </row>
    <row r="254" spans="10:15" x14ac:dyDescent="0.2">
      <c r="J254" s="76"/>
      <c r="K254" s="76"/>
      <c r="L254" s="76"/>
      <c r="M254" s="70"/>
      <c r="N254" s="70"/>
      <c r="O254" s="70"/>
    </row>
    <row r="255" spans="10:15" x14ac:dyDescent="0.2">
      <c r="J255" s="76"/>
      <c r="K255" s="76"/>
      <c r="L255" s="76"/>
      <c r="M255" s="70"/>
      <c r="N255" s="70"/>
      <c r="O255" s="70"/>
    </row>
    <row r="256" spans="10:15" x14ac:dyDescent="0.2">
      <c r="J256" s="76"/>
      <c r="K256" s="76"/>
      <c r="L256" s="76"/>
      <c r="M256" s="70"/>
      <c r="N256" s="70"/>
      <c r="O256" s="70"/>
    </row>
    <row r="257" spans="10:15" x14ac:dyDescent="0.2">
      <c r="J257" s="76"/>
      <c r="K257" s="76"/>
      <c r="L257" s="76"/>
      <c r="M257" s="70"/>
      <c r="N257" s="70"/>
      <c r="O257" s="70"/>
    </row>
    <row r="258" spans="10:15" x14ac:dyDescent="0.2">
      <c r="J258" s="76"/>
      <c r="K258" s="76"/>
      <c r="L258" s="76"/>
      <c r="M258" s="70"/>
      <c r="N258" s="70"/>
      <c r="O258" s="70"/>
    </row>
    <row r="259" spans="10:15" x14ac:dyDescent="0.2">
      <c r="J259" s="76"/>
      <c r="K259" s="76"/>
      <c r="L259" s="76"/>
      <c r="M259" s="70"/>
      <c r="N259" s="70"/>
      <c r="O259" s="70"/>
    </row>
    <row r="260" spans="10:15" x14ac:dyDescent="0.2">
      <c r="J260" s="76"/>
      <c r="K260" s="76"/>
      <c r="L260" s="76"/>
      <c r="M260" s="70"/>
      <c r="N260" s="70"/>
      <c r="O260" s="70"/>
    </row>
    <row r="261" spans="10:15" x14ac:dyDescent="0.2">
      <c r="J261" s="76"/>
      <c r="K261" s="76"/>
      <c r="L261" s="76"/>
      <c r="M261" s="70"/>
      <c r="N261" s="70"/>
      <c r="O261" s="70"/>
    </row>
    <row r="262" spans="10:15" x14ac:dyDescent="0.2">
      <c r="J262" s="76"/>
      <c r="K262" s="76"/>
      <c r="L262" s="76"/>
      <c r="M262" s="70"/>
      <c r="N262" s="70"/>
      <c r="O262" s="70"/>
    </row>
    <row r="263" spans="10:15" x14ac:dyDescent="0.2">
      <c r="J263" s="76"/>
      <c r="K263" s="76"/>
      <c r="L263" s="76"/>
      <c r="M263" s="70"/>
      <c r="N263" s="70"/>
      <c r="O263" s="70"/>
    </row>
    <row r="264" spans="10:15" x14ac:dyDescent="0.2">
      <c r="J264" s="76"/>
      <c r="K264" s="76"/>
      <c r="L264" s="76"/>
      <c r="M264" s="70"/>
      <c r="N264" s="70"/>
      <c r="O264" s="70"/>
    </row>
    <row r="265" spans="10:15" x14ac:dyDescent="0.2">
      <c r="J265" s="76"/>
      <c r="K265" s="76"/>
      <c r="L265" s="76"/>
      <c r="M265" s="70"/>
      <c r="N265" s="70"/>
      <c r="O265" s="70"/>
    </row>
    <row r="266" spans="10:15" x14ac:dyDescent="0.2">
      <c r="J266" s="76"/>
      <c r="K266" s="76"/>
      <c r="L266" s="76"/>
      <c r="M266" s="70"/>
      <c r="N266" s="70"/>
      <c r="O266" s="70"/>
    </row>
    <row r="267" spans="10:15" x14ac:dyDescent="0.2">
      <c r="J267" s="76"/>
      <c r="K267" s="76"/>
      <c r="L267" s="76"/>
      <c r="M267" s="70"/>
      <c r="N267" s="70"/>
      <c r="O267" s="70"/>
    </row>
    <row r="268" spans="10:15" x14ac:dyDescent="0.2">
      <c r="J268" s="76"/>
      <c r="K268" s="76"/>
      <c r="L268" s="76"/>
      <c r="M268" s="70"/>
      <c r="N268" s="70"/>
      <c r="O268" s="70"/>
    </row>
    <row r="269" spans="10:15" x14ac:dyDescent="0.2">
      <c r="J269" s="76"/>
      <c r="K269" s="76"/>
      <c r="L269" s="76"/>
      <c r="M269" s="70"/>
      <c r="N269" s="70"/>
      <c r="O269" s="70"/>
    </row>
    <row r="270" spans="10:15" x14ac:dyDescent="0.2">
      <c r="J270" s="76"/>
      <c r="K270" s="76"/>
      <c r="L270" s="76"/>
      <c r="M270" s="70"/>
      <c r="N270" s="70"/>
      <c r="O270" s="70"/>
    </row>
    <row r="271" spans="10:15" x14ac:dyDescent="0.2">
      <c r="J271" s="76"/>
      <c r="K271" s="76"/>
      <c r="L271" s="76"/>
      <c r="M271" s="70"/>
      <c r="N271" s="70"/>
      <c r="O271" s="70"/>
    </row>
    <row r="272" spans="10:15" x14ac:dyDescent="0.2">
      <c r="J272" s="76"/>
      <c r="K272" s="76"/>
      <c r="L272" s="76"/>
      <c r="M272" s="70"/>
      <c r="N272" s="70"/>
      <c r="O272" s="70"/>
    </row>
    <row r="273" spans="10:15" x14ac:dyDescent="0.2">
      <c r="J273" s="76"/>
      <c r="K273" s="76"/>
      <c r="L273" s="76"/>
      <c r="M273" s="70"/>
      <c r="N273" s="70"/>
      <c r="O273" s="70"/>
    </row>
    <row r="274" spans="10:15" x14ac:dyDescent="0.2">
      <c r="J274" s="76"/>
      <c r="K274" s="76"/>
      <c r="L274" s="76"/>
      <c r="M274" s="70"/>
      <c r="N274" s="70"/>
      <c r="O274" s="70"/>
    </row>
    <row r="275" spans="10:15" x14ac:dyDescent="0.2">
      <c r="J275" s="76"/>
      <c r="K275" s="76"/>
      <c r="L275" s="76"/>
      <c r="M275" s="70"/>
      <c r="N275" s="70"/>
      <c r="O275" s="70"/>
    </row>
    <row r="276" spans="10:15" x14ac:dyDescent="0.2">
      <c r="J276" s="76"/>
      <c r="K276" s="76"/>
      <c r="L276" s="76"/>
      <c r="M276" s="70"/>
      <c r="N276" s="70"/>
      <c r="O276" s="70"/>
    </row>
    <row r="277" spans="10:15" x14ac:dyDescent="0.2">
      <c r="J277" s="76"/>
      <c r="K277" s="76"/>
      <c r="L277" s="76"/>
      <c r="M277" s="70"/>
      <c r="N277" s="70"/>
      <c r="O277" s="70"/>
    </row>
    <row r="278" spans="10:15" x14ac:dyDescent="0.2">
      <c r="J278" s="76"/>
      <c r="K278" s="76"/>
      <c r="L278" s="76"/>
      <c r="M278" s="70"/>
      <c r="N278" s="70"/>
      <c r="O278" s="70"/>
    </row>
    <row r="279" spans="10:15" x14ac:dyDescent="0.2">
      <c r="J279" s="76"/>
      <c r="K279" s="76"/>
      <c r="L279" s="76"/>
      <c r="M279" s="70"/>
      <c r="N279" s="70"/>
      <c r="O279" s="70"/>
    </row>
    <row r="280" spans="10:15" x14ac:dyDescent="0.2">
      <c r="J280" s="76"/>
      <c r="K280" s="76"/>
      <c r="L280" s="76"/>
      <c r="M280" s="70"/>
      <c r="N280" s="70"/>
      <c r="O280" s="70"/>
    </row>
    <row r="281" spans="10:15" x14ac:dyDescent="0.2">
      <c r="J281" s="76"/>
      <c r="K281" s="76"/>
      <c r="L281" s="76"/>
      <c r="M281" s="70"/>
      <c r="N281" s="70"/>
      <c r="O281" s="70"/>
    </row>
    <row r="282" spans="10:15" x14ac:dyDescent="0.2">
      <c r="J282" s="76"/>
      <c r="K282" s="76"/>
      <c r="L282" s="76"/>
      <c r="M282" s="70"/>
      <c r="N282" s="70"/>
      <c r="O282" s="70"/>
    </row>
    <row r="283" spans="10:15" x14ac:dyDescent="0.2">
      <c r="J283" s="76"/>
      <c r="K283" s="76"/>
      <c r="L283" s="76"/>
      <c r="M283" s="70"/>
      <c r="N283" s="70"/>
      <c r="O283" s="70"/>
    </row>
    <row r="284" spans="10:15" x14ac:dyDescent="0.2">
      <c r="J284" s="76"/>
      <c r="K284" s="76"/>
      <c r="L284" s="76"/>
      <c r="M284" s="70"/>
      <c r="N284" s="70"/>
      <c r="O284" s="70"/>
    </row>
    <row r="285" spans="10:15" x14ac:dyDescent="0.2">
      <c r="J285" s="76"/>
      <c r="K285" s="76"/>
      <c r="L285" s="76"/>
      <c r="M285" s="70"/>
      <c r="N285" s="70"/>
      <c r="O285" s="70"/>
    </row>
    <row r="286" spans="10:15" x14ac:dyDescent="0.2">
      <c r="J286" s="76"/>
      <c r="K286" s="76"/>
      <c r="L286" s="76"/>
      <c r="M286" s="70"/>
      <c r="N286" s="70"/>
      <c r="O286" s="70"/>
    </row>
    <row r="287" spans="10:15" x14ac:dyDescent="0.2">
      <c r="J287" s="76"/>
      <c r="K287" s="76"/>
      <c r="L287" s="76"/>
      <c r="M287" s="70"/>
      <c r="N287" s="70"/>
      <c r="O287" s="70"/>
    </row>
    <row r="288" spans="10:15" x14ac:dyDescent="0.2">
      <c r="J288" s="76"/>
      <c r="K288" s="76"/>
      <c r="L288" s="76"/>
      <c r="M288" s="70"/>
      <c r="N288" s="70"/>
      <c r="O288" s="70"/>
    </row>
    <row r="289" spans="10:15" x14ac:dyDescent="0.2">
      <c r="J289" s="76"/>
      <c r="K289" s="76"/>
      <c r="L289" s="76"/>
      <c r="M289" s="70"/>
      <c r="N289" s="70"/>
      <c r="O289" s="70"/>
    </row>
    <row r="290" spans="10:15" x14ac:dyDescent="0.2">
      <c r="J290" s="76"/>
      <c r="K290" s="76"/>
      <c r="L290" s="76"/>
      <c r="M290" s="70"/>
      <c r="N290" s="70"/>
      <c r="O290" s="70"/>
    </row>
    <row r="291" spans="10:15" x14ac:dyDescent="0.2">
      <c r="J291" s="76"/>
      <c r="K291" s="76"/>
      <c r="L291" s="76"/>
      <c r="M291" s="70"/>
      <c r="N291" s="70"/>
      <c r="O291" s="70"/>
    </row>
    <row r="292" spans="10:15" x14ac:dyDescent="0.2">
      <c r="J292" s="76"/>
      <c r="K292" s="76"/>
      <c r="L292" s="76"/>
      <c r="M292" s="70"/>
      <c r="N292" s="70"/>
      <c r="O292" s="70"/>
    </row>
    <row r="293" spans="10:15" x14ac:dyDescent="0.2">
      <c r="J293" s="76"/>
      <c r="K293" s="76"/>
      <c r="L293" s="76"/>
      <c r="M293" s="70"/>
      <c r="N293" s="70"/>
      <c r="O293" s="70"/>
    </row>
    <row r="294" spans="10:15" x14ac:dyDescent="0.2">
      <c r="J294" s="76"/>
      <c r="K294" s="76"/>
      <c r="L294" s="76"/>
      <c r="M294" s="70"/>
      <c r="N294" s="70"/>
      <c r="O294" s="70"/>
    </row>
    <row r="295" spans="10:15" x14ac:dyDescent="0.2">
      <c r="J295" s="76"/>
      <c r="K295" s="76"/>
      <c r="L295" s="76"/>
      <c r="M295" s="70"/>
      <c r="N295" s="70"/>
      <c r="O295" s="70"/>
    </row>
    <row r="296" spans="10:15" x14ac:dyDescent="0.2">
      <c r="J296" s="76"/>
      <c r="K296" s="76"/>
      <c r="L296" s="76"/>
      <c r="M296" s="70"/>
      <c r="N296" s="70"/>
      <c r="O296" s="70"/>
    </row>
    <row r="297" spans="10:15" x14ac:dyDescent="0.2">
      <c r="J297" s="76"/>
      <c r="K297" s="76"/>
      <c r="L297" s="76"/>
      <c r="M297" s="70"/>
      <c r="N297" s="70"/>
      <c r="O297" s="70"/>
    </row>
    <row r="298" spans="10:15" x14ac:dyDescent="0.2">
      <c r="J298" s="76"/>
      <c r="K298" s="76"/>
      <c r="L298" s="76"/>
      <c r="M298" s="70"/>
      <c r="N298" s="70"/>
      <c r="O298" s="70"/>
    </row>
    <row r="299" spans="10:15" x14ac:dyDescent="0.2">
      <c r="J299" s="76"/>
      <c r="K299" s="76"/>
      <c r="L299" s="76"/>
      <c r="M299" s="70"/>
      <c r="N299" s="70"/>
      <c r="O299" s="70"/>
    </row>
    <row r="300" spans="10:15" x14ac:dyDescent="0.2">
      <c r="J300" s="76"/>
      <c r="K300" s="76"/>
      <c r="L300" s="76"/>
      <c r="M300" s="70"/>
      <c r="N300" s="70"/>
      <c r="O300" s="70"/>
    </row>
    <row r="301" spans="10:15" x14ac:dyDescent="0.2">
      <c r="J301" s="76"/>
      <c r="K301" s="76"/>
      <c r="L301" s="76"/>
      <c r="M301" s="70"/>
      <c r="N301" s="70"/>
      <c r="O301" s="70"/>
    </row>
    <row r="302" spans="10:15" x14ac:dyDescent="0.2">
      <c r="J302" s="76"/>
      <c r="K302" s="76"/>
      <c r="L302" s="76"/>
      <c r="M302" s="70"/>
      <c r="N302" s="70"/>
      <c r="O302" s="70"/>
    </row>
    <row r="303" spans="10:15" x14ac:dyDescent="0.2">
      <c r="J303" s="76"/>
      <c r="K303" s="76"/>
      <c r="L303" s="76"/>
      <c r="M303" s="70"/>
      <c r="N303" s="70"/>
      <c r="O303" s="70"/>
    </row>
    <row r="304" spans="10:15" x14ac:dyDescent="0.2">
      <c r="J304" s="76"/>
      <c r="K304" s="76"/>
      <c r="L304" s="76"/>
      <c r="M304" s="70"/>
      <c r="N304" s="70"/>
      <c r="O304" s="70"/>
    </row>
    <row r="305" spans="10:15" x14ac:dyDescent="0.2">
      <c r="J305" s="76"/>
      <c r="K305" s="76"/>
      <c r="L305" s="76"/>
      <c r="M305" s="70"/>
      <c r="N305" s="70"/>
      <c r="O305" s="70"/>
    </row>
    <row r="306" spans="10:15" x14ac:dyDescent="0.2">
      <c r="J306" s="76"/>
      <c r="K306" s="76"/>
      <c r="L306" s="76"/>
      <c r="M306" s="70"/>
      <c r="N306" s="70"/>
      <c r="O306" s="70"/>
    </row>
    <row r="307" spans="10:15" x14ac:dyDescent="0.2">
      <c r="J307" s="76"/>
      <c r="K307" s="76"/>
      <c r="L307" s="76"/>
      <c r="M307" s="70"/>
      <c r="N307" s="70"/>
      <c r="O307" s="70"/>
    </row>
    <row r="308" spans="10:15" x14ac:dyDescent="0.2">
      <c r="J308" s="76"/>
      <c r="K308" s="76"/>
      <c r="L308" s="76"/>
      <c r="M308" s="70"/>
      <c r="N308" s="70"/>
      <c r="O308" s="70"/>
    </row>
    <row r="309" spans="10:15" x14ac:dyDescent="0.2">
      <c r="J309" s="76"/>
      <c r="K309" s="76"/>
      <c r="L309" s="76"/>
      <c r="M309" s="70"/>
      <c r="N309" s="70"/>
      <c r="O309" s="70"/>
    </row>
    <row r="310" spans="10:15" x14ac:dyDescent="0.2">
      <c r="J310" s="76"/>
      <c r="K310" s="76"/>
      <c r="L310" s="76"/>
      <c r="M310" s="70"/>
      <c r="N310" s="70"/>
      <c r="O310" s="70"/>
    </row>
    <row r="311" spans="10:15" x14ac:dyDescent="0.2">
      <c r="J311" s="76"/>
      <c r="K311" s="76"/>
      <c r="L311" s="76"/>
      <c r="M311" s="70"/>
      <c r="N311" s="70"/>
      <c r="O311" s="70"/>
    </row>
    <row r="312" spans="10:15" x14ac:dyDescent="0.2">
      <c r="J312" s="76"/>
      <c r="K312" s="76"/>
      <c r="L312" s="76"/>
      <c r="M312" s="70"/>
      <c r="N312" s="70"/>
      <c r="O312" s="70"/>
    </row>
    <row r="313" spans="10:15" x14ac:dyDescent="0.2">
      <c r="J313" s="76"/>
      <c r="K313" s="76"/>
      <c r="L313" s="76"/>
      <c r="M313" s="70"/>
      <c r="N313" s="70"/>
      <c r="O313" s="70"/>
    </row>
    <row r="314" spans="10:15" x14ac:dyDescent="0.2">
      <c r="J314" s="76"/>
      <c r="K314" s="76"/>
      <c r="L314" s="76"/>
      <c r="M314" s="70"/>
      <c r="N314" s="70"/>
      <c r="O314" s="70"/>
    </row>
    <row r="315" spans="10:15" x14ac:dyDescent="0.2">
      <c r="J315" s="76"/>
      <c r="K315" s="76"/>
      <c r="L315" s="76"/>
      <c r="M315" s="70"/>
      <c r="N315" s="70"/>
      <c r="O315" s="70"/>
    </row>
    <row r="316" spans="10:15" x14ac:dyDescent="0.2">
      <c r="J316" s="76"/>
      <c r="K316" s="76"/>
      <c r="L316" s="76"/>
      <c r="M316" s="70"/>
      <c r="N316" s="70"/>
      <c r="O316" s="70"/>
    </row>
    <row r="317" spans="10:15" x14ac:dyDescent="0.2">
      <c r="J317" s="76"/>
      <c r="K317" s="76"/>
      <c r="L317" s="76"/>
      <c r="M317" s="70"/>
      <c r="N317" s="70"/>
      <c r="O317" s="70"/>
    </row>
    <row r="318" spans="10:15" x14ac:dyDescent="0.2">
      <c r="J318" s="76"/>
      <c r="K318" s="76"/>
      <c r="L318" s="76"/>
      <c r="M318" s="70"/>
      <c r="N318" s="70"/>
      <c r="O318" s="70"/>
    </row>
    <row r="319" spans="10:15" x14ac:dyDescent="0.2">
      <c r="J319" s="76"/>
      <c r="K319" s="76"/>
      <c r="L319" s="76"/>
      <c r="M319" s="70"/>
      <c r="N319" s="70"/>
      <c r="O319" s="70"/>
    </row>
    <row r="320" spans="10:15" x14ac:dyDescent="0.2">
      <c r="J320" s="76"/>
      <c r="K320" s="76"/>
      <c r="L320" s="76"/>
      <c r="M320" s="70"/>
      <c r="N320" s="70"/>
      <c r="O320" s="70"/>
    </row>
    <row r="321" spans="10:15" x14ac:dyDescent="0.2">
      <c r="J321" s="76"/>
      <c r="K321" s="76"/>
      <c r="L321" s="76"/>
      <c r="M321" s="70"/>
      <c r="N321" s="70"/>
      <c r="O321" s="70"/>
    </row>
    <row r="322" spans="10:15" x14ac:dyDescent="0.2">
      <c r="J322" s="76"/>
      <c r="K322" s="76"/>
      <c r="L322" s="76"/>
      <c r="M322" s="70"/>
      <c r="N322" s="70"/>
      <c r="O322" s="70"/>
    </row>
    <row r="323" spans="10:15" x14ac:dyDescent="0.2">
      <c r="J323" s="76"/>
      <c r="K323" s="76"/>
      <c r="L323" s="76"/>
      <c r="M323" s="70"/>
      <c r="N323" s="70"/>
      <c r="O323" s="70"/>
    </row>
    <row r="324" spans="10:15" x14ac:dyDescent="0.2">
      <c r="J324" s="76"/>
      <c r="K324" s="76"/>
      <c r="L324" s="76"/>
      <c r="M324" s="70"/>
      <c r="N324" s="70"/>
      <c r="O324" s="70"/>
    </row>
    <row r="325" spans="10:15" x14ac:dyDescent="0.2">
      <c r="J325" s="76"/>
      <c r="K325" s="76"/>
      <c r="L325" s="76"/>
      <c r="M325" s="70"/>
      <c r="N325" s="70"/>
      <c r="O325" s="70"/>
    </row>
    <row r="326" spans="10:15" x14ac:dyDescent="0.2">
      <c r="J326" s="76"/>
      <c r="K326" s="76"/>
      <c r="L326" s="76"/>
      <c r="M326" s="70"/>
      <c r="N326" s="70"/>
      <c r="O326" s="70"/>
    </row>
    <row r="327" spans="10:15" x14ac:dyDescent="0.2">
      <c r="J327" s="76"/>
      <c r="K327" s="76"/>
      <c r="L327" s="76"/>
      <c r="M327" s="70"/>
      <c r="N327" s="70"/>
      <c r="O327" s="70"/>
    </row>
    <row r="328" spans="10:15" x14ac:dyDescent="0.2">
      <c r="J328" s="76"/>
      <c r="K328" s="76"/>
      <c r="L328" s="76"/>
      <c r="M328" s="70"/>
      <c r="N328" s="70"/>
      <c r="O328" s="70"/>
    </row>
    <row r="329" spans="10:15" x14ac:dyDescent="0.2">
      <c r="J329" s="76"/>
      <c r="K329" s="76"/>
      <c r="L329" s="76"/>
      <c r="M329" s="70"/>
      <c r="N329" s="70"/>
      <c r="O329" s="70"/>
    </row>
    <row r="330" spans="10:15" x14ac:dyDescent="0.2">
      <c r="J330" s="76"/>
      <c r="K330" s="76"/>
      <c r="L330" s="76"/>
      <c r="M330" s="70"/>
      <c r="N330" s="70"/>
      <c r="O330" s="70"/>
    </row>
    <row r="331" spans="10:15" x14ac:dyDescent="0.2">
      <c r="J331" s="76"/>
      <c r="K331" s="76"/>
      <c r="L331" s="76"/>
      <c r="M331" s="70"/>
      <c r="N331" s="70"/>
      <c r="O331" s="70"/>
    </row>
    <row r="332" spans="10:15" x14ac:dyDescent="0.2">
      <c r="J332" s="76"/>
      <c r="K332" s="76"/>
      <c r="L332" s="76"/>
      <c r="M332" s="70"/>
      <c r="N332" s="70"/>
      <c r="O332" s="70"/>
    </row>
    <row r="333" spans="10:15" x14ac:dyDescent="0.2">
      <c r="J333" s="76"/>
      <c r="K333" s="76"/>
      <c r="L333" s="76"/>
      <c r="M333" s="70"/>
      <c r="N333" s="70"/>
      <c r="O333" s="70"/>
    </row>
    <row r="334" spans="10:15" x14ac:dyDescent="0.2">
      <c r="J334" s="76"/>
      <c r="K334" s="76"/>
      <c r="L334" s="76"/>
      <c r="M334" s="70"/>
      <c r="N334" s="70"/>
      <c r="O334" s="70"/>
    </row>
    <row r="335" spans="10:15" x14ac:dyDescent="0.2">
      <c r="J335" s="76"/>
      <c r="K335" s="76"/>
      <c r="L335" s="76"/>
      <c r="M335" s="70"/>
      <c r="N335" s="70"/>
      <c r="O335" s="70"/>
    </row>
    <row r="336" spans="10:15" x14ac:dyDescent="0.2">
      <c r="J336" s="76"/>
      <c r="K336" s="76"/>
      <c r="L336" s="76"/>
      <c r="M336" s="70"/>
      <c r="N336" s="70"/>
      <c r="O336" s="70"/>
    </row>
    <row r="337" spans="10:15" x14ac:dyDescent="0.2">
      <c r="J337" s="76"/>
      <c r="K337" s="76"/>
      <c r="L337" s="76"/>
      <c r="M337" s="70"/>
      <c r="N337" s="70"/>
      <c r="O337" s="70"/>
    </row>
    <row r="338" spans="10:15" x14ac:dyDescent="0.2">
      <c r="J338" s="76"/>
      <c r="K338" s="76"/>
      <c r="L338" s="76"/>
      <c r="M338" s="70"/>
      <c r="N338" s="70"/>
      <c r="O338" s="70"/>
    </row>
    <row r="339" spans="10:15" x14ac:dyDescent="0.2">
      <c r="J339" s="76"/>
      <c r="K339" s="76"/>
      <c r="L339" s="76"/>
      <c r="M339" s="70"/>
      <c r="N339" s="70"/>
      <c r="O339" s="70"/>
    </row>
    <row r="340" spans="10:15" x14ac:dyDescent="0.2">
      <c r="J340" s="76"/>
      <c r="K340" s="76"/>
      <c r="L340" s="76"/>
      <c r="M340" s="70"/>
      <c r="N340" s="70"/>
      <c r="O340" s="70"/>
    </row>
    <row r="341" spans="10:15" x14ac:dyDescent="0.2">
      <c r="J341" s="76"/>
      <c r="K341" s="76"/>
      <c r="L341" s="76"/>
      <c r="M341" s="70"/>
      <c r="N341" s="70"/>
      <c r="O341" s="70"/>
    </row>
    <row r="342" spans="10:15" x14ac:dyDescent="0.2">
      <c r="J342" s="76"/>
      <c r="K342" s="76"/>
      <c r="L342" s="76"/>
      <c r="M342" s="70"/>
      <c r="N342" s="70"/>
      <c r="O342" s="70"/>
    </row>
    <row r="343" spans="10:15" x14ac:dyDescent="0.2">
      <c r="J343" s="76"/>
      <c r="K343" s="76"/>
      <c r="L343" s="76"/>
      <c r="M343" s="70"/>
      <c r="N343" s="70"/>
      <c r="O343" s="70"/>
    </row>
    <row r="344" spans="10:15" x14ac:dyDescent="0.2">
      <c r="J344" s="76"/>
      <c r="K344" s="76"/>
      <c r="L344" s="76"/>
      <c r="M344" s="70"/>
      <c r="N344" s="70"/>
      <c r="O344" s="70"/>
    </row>
    <row r="345" spans="10:15" x14ac:dyDescent="0.2">
      <c r="J345" s="76"/>
      <c r="K345" s="76"/>
      <c r="L345" s="76"/>
      <c r="M345" s="70"/>
      <c r="N345" s="70"/>
      <c r="O345" s="70"/>
    </row>
    <row r="346" spans="10:15" x14ac:dyDescent="0.2">
      <c r="J346" s="76"/>
      <c r="K346" s="76"/>
      <c r="L346" s="76"/>
      <c r="M346" s="70"/>
      <c r="N346" s="70"/>
      <c r="O346" s="70"/>
    </row>
    <row r="347" spans="10:15" x14ac:dyDescent="0.2">
      <c r="J347" s="76"/>
      <c r="K347" s="76"/>
      <c r="L347" s="76"/>
      <c r="M347" s="70"/>
      <c r="N347" s="70"/>
      <c r="O347" s="70"/>
    </row>
    <row r="348" spans="10:15" x14ac:dyDescent="0.2">
      <c r="J348" s="76"/>
      <c r="K348" s="76"/>
      <c r="L348" s="76"/>
      <c r="M348" s="70"/>
      <c r="N348" s="70"/>
      <c r="O348" s="70"/>
    </row>
    <row r="349" spans="10:15" x14ac:dyDescent="0.2">
      <c r="J349" s="76"/>
      <c r="K349" s="76"/>
      <c r="L349" s="76"/>
      <c r="M349" s="70"/>
      <c r="N349" s="70"/>
      <c r="O349" s="70"/>
    </row>
    <row r="350" spans="10:15" x14ac:dyDescent="0.2">
      <c r="J350" s="76"/>
      <c r="K350" s="76"/>
      <c r="L350" s="76"/>
      <c r="M350" s="70"/>
      <c r="N350" s="70"/>
      <c r="O350" s="70"/>
    </row>
    <row r="351" spans="10:15" x14ac:dyDescent="0.2">
      <c r="J351" s="76"/>
      <c r="K351" s="76"/>
      <c r="L351" s="76"/>
      <c r="M351" s="70"/>
      <c r="N351" s="70"/>
      <c r="O351" s="70"/>
    </row>
    <row r="352" spans="10:15" x14ac:dyDescent="0.2">
      <c r="J352" s="76"/>
      <c r="K352" s="76"/>
      <c r="L352" s="76"/>
      <c r="M352" s="70"/>
      <c r="N352" s="70"/>
      <c r="O352" s="70"/>
    </row>
    <row r="353" spans="10:15" x14ac:dyDescent="0.2">
      <c r="J353" s="76"/>
      <c r="K353" s="76"/>
      <c r="L353" s="76"/>
      <c r="M353" s="70"/>
      <c r="N353" s="70"/>
      <c r="O353" s="70"/>
    </row>
    <row r="354" spans="10:15" x14ac:dyDescent="0.2">
      <c r="J354" s="76"/>
      <c r="K354" s="76"/>
      <c r="L354" s="76"/>
      <c r="M354" s="70"/>
      <c r="N354" s="70"/>
      <c r="O354" s="70"/>
    </row>
    <row r="355" spans="10:15" x14ac:dyDescent="0.2">
      <c r="J355" s="76"/>
      <c r="K355" s="76"/>
      <c r="L355" s="76"/>
      <c r="M355" s="70"/>
      <c r="N355" s="70"/>
      <c r="O355" s="70"/>
    </row>
    <row r="356" spans="10:15" x14ac:dyDescent="0.2">
      <c r="J356" s="76"/>
      <c r="K356" s="76"/>
      <c r="L356" s="76"/>
      <c r="M356" s="70"/>
      <c r="N356" s="70"/>
      <c r="O356" s="70"/>
    </row>
    <row r="357" spans="10:15" x14ac:dyDescent="0.2">
      <c r="J357" s="76"/>
      <c r="K357" s="76"/>
      <c r="L357" s="76"/>
      <c r="M357" s="70"/>
      <c r="N357" s="70"/>
      <c r="O357" s="70"/>
    </row>
    <row r="358" spans="10:15" x14ac:dyDescent="0.2">
      <c r="J358" s="76"/>
      <c r="K358" s="76"/>
      <c r="L358" s="76"/>
      <c r="M358" s="70"/>
      <c r="N358" s="70"/>
      <c r="O358" s="70"/>
    </row>
    <row r="359" spans="10:15" x14ac:dyDescent="0.2">
      <c r="J359" s="76"/>
      <c r="K359" s="76"/>
      <c r="L359" s="76"/>
      <c r="M359" s="70"/>
      <c r="N359" s="70"/>
      <c r="O359" s="70"/>
    </row>
    <row r="360" spans="10:15" x14ac:dyDescent="0.2">
      <c r="J360" s="76"/>
      <c r="K360" s="76"/>
      <c r="L360" s="76"/>
      <c r="M360" s="70"/>
      <c r="N360" s="70"/>
      <c r="O360" s="70"/>
    </row>
    <row r="361" spans="10:15" x14ac:dyDescent="0.2">
      <c r="J361" s="76"/>
      <c r="K361" s="76"/>
      <c r="L361" s="76"/>
      <c r="M361" s="70"/>
      <c r="N361" s="70"/>
      <c r="O361" s="70"/>
    </row>
    <row r="362" spans="10:15" x14ac:dyDescent="0.2">
      <c r="J362" s="76"/>
      <c r="K362" s="76"/>
      <c r="L362" s="76"/>
      <c r="M362" s="70"/>
      <c r="N362" s="70"/>
      <c r="O362" s="70"/>
    </row>
    <row r="363" spans="10:15" x14ac:dyDescent="0.2">
      <c r="J363" s="76"/>
      <c r="K363" s="76"/>
      <c r="L363" s="76"/>
      <c r="M363" s="70"/>
      <c r="N363" s="70"/>
      <c r="O363" s="70"/>
    </row>
    <row r="364" spans="10:15" x14ac:dyDescent="0.2">
      <c r="J364" s="76"/>
      <c r="K364" s="76"/>
      <c r="L364" s="76"/>
      <c r="M364" s="70"/>
      <c r="N364" s="70"/>
      <c r="O364" s="70"/>
    </row>
    <row r="365" spans="10:15" x14ac:dyDescent="0.2">
      <c r="J365" s="76"/>
      <c r="K365" s="76"/>
      <c r="L365" s="76"/>
      <c r="M365" s="70"/>
      <c r="N365" s="70"/>
      <c r="O365" s="70"/>
    </row>
    <row r="366" spans="10:15" x14ac:dyDescent="0.2">
      <c r="J366" s="76"/>
      <c r="K366" s="76"/>
      <c r="L366" s="76"/>
      <c r="M366" s="70"/>
      <c r="N366" s="70"/>
      <c r="O366" s="70"/>
    </row>
    <row r="367" spans="10:15" x14ac:dyDescent="0.2">
      <c r="J367" s="76"/>
      <c r="K367" s="76"/>
      <c r="L367" s="76"/>
      <c r="M367" s="70"/>
      <c r="N367" s="70"/>
      <c r="O367" s="70"/>
    </row>
    <row r="368" spans="10:15" x14ac:dyDescent="0.2">
      <c r="J368" s="76"/>
      <c r="K368" s="76"/>
      <c r="L368" s="76"/>
      <c r="M368" s="70"/>
      <c r="N368" s="70"/>
      <c r="O368" s="70"/>
    </row>
    <row r="369" spans="10:15" x14ac:dyDescent="0.2">
      <c r="J369" s="76"/>
      <c r="K369" s="76"/>
      <c r="L369" s="76"/>
      <c r="M369" s="70"/>
      <c r="N369" s="70"/>
      <c r="O369" s="70"/>
    </row>
    <row r="370" spans="10:15" x14ac:dyDescent="0.2">
      <c r="J370" s="76"/>
      <c r="K370" s="76"/>
      <c r="L370" s="76"/>
      <c r="M370" s="70"/>
      <c r="N370" s="70"/>
      <c r="O370" s="70"/>
    </row>
    <row r="371" spans="10:15" x14ac:dyDescent="0.2">
      <c r="J371" s="76"/>
      <c r="K371" s="76"/>
      <c r="L371" s="76"/>
      <c r="M371" s="70"/>
      <c r="N371" s="70"/>
      <c r="O371" s="70"/>
    </row>
    <row r="372" spans="10:15" x14ac:dyDescent="0.2">
      <c r="J372" s="76"/>
      <c r="K372" s="76"/>
      <c r="L372" s="76"/>
      <c r="M372" s="70"/>
      <c r="N372" s="70"/>
      <c r="O372" s="70"/>
    </row>
    <row r="373" spans="10:15" x14ac:dyDescent="0.2">
      <c r="J373" s="76"/>
      <c r="K373" s="76"/>
      <c r="L373" s="76"/>
      <c r="M373" s="70"/>
      <c r="N373" s="70"/>
      <c r="O373" s="70"/>
    </row>
    <row r="374" spans="10:15" x14ac:dyDescent="0.2">
      <c r="J374" s="76"/>
      <c r="K374" s="76"/>
      <c r="L374" s="76"/>
      <c r="M374" s="70"/>
      <c r="N374" s="70"/>
      <c r="O374" s="70"/>
    </row>
    <row r="375" spans="10:15" x14ac:dyDescent="0.2">
      <c r="J375" s="76"/>
      <c r="K375" s="76"/>
      <c r="L375" s="76"/>
      <c r="M375" s="70"/>
      <c r="N375" s="70"/>
      <c r="O375" s="70"/>
    </row>
    <row r="376" spans="10:15" x14ac:dyDescent="0.2">
      <c r="J376" s="76"/>
      <c r="K376" s="76"/>
      <c r="L376" s="76"/>
      <c r="M376" s="70"/>
      <c r="N376" s="70"/>
      <c r="O376" s="70"/>
    </row>
    <row r="377" spans="10:15" x14ac:dyDescent="0.2">
      <c r="J377" s="76"/>
      <c r="K377" s="76"/>
      <c r="L377" s="76"/>
      <c r="M377" s="70"/>
      <c r="N377" s="70"/>
      <c r="O377" s="70"/>
    </row>
    <row r="378" spans="10:15" x14ac:dyDescent="0.2">
      <c r="J378" s="76"/>
      <c r="K378" s="76"/>
      <c r="L378" s="76"/>
      <c r="M378" s="70"/>
      <c r="N378" s="70"/>
      <c r="O378" s="70"/>
    </row>
    <row r="379" spans="10:15" x14ac:dyDescent="0.2">
      <c r="J379" s="76"/>
      <c r="K379" s="76"/>
      <c r="L379" s="76"/>
      <c r="M379" s="70"/>
      <c r="N379" s="70"/>
      <c r="O379" s="70"/>
    </row>
    <row r="380" spans="10:15" x14ac:dyDescent="0.2">
      <c r="J380" s="76"/>
      <c r="K380" s="76"/>
      <c r="L380" s="76"/>
      <c r="M380" s="70"/>
      <c r="N380" s="70"/>
      <c r="O380" s="70"/>
    </row>
    <row r="381" spans="10:15" x14ac:dyDescent="0.2">
      <c r="J381" s="76"/>
      <c r="K381" s="76"/>
      <c r="L381" s="76"/>
      <c r="M381" s="70"/>
      <c r="N381" s="70"/>
      <c r="O381" s="70"/>
    </row>
    <row r="382" spans="10:15" x14ac:dyDescent="0.2">
      <c r="J382" s="76"/>
      <c r="K382" s="76"/>
      <c r="L382" s="76"/>
      <c r="M382" s="70"/>
      <c r="N382" s="70"/>
      <c r="O382" s="70"/>
    </row>
    <row r="383" spans="10:15" x14ac:dyDescent="0.2">
      <c r="J383" s="76"/>
      <c r="K383" s="76"/>
      <c r="L383" s="76"/>
      <c r="M383" s="70"/>
      <c r="N383" s="70"/>
      <c r="O383" s="70"/>
    </row>
    <row r="384" spans="10:15" x14ac:dyDescent="0.2">
      <c r="J384" s="76"/>
      <c r="K384" s="76"/>
      <c r="L384" s="76"/>
      <c r="M384" s="70"/>
      <c r="N384" s="70"/>
      <c r="O384" s="70"/>
    </row>
    <row r="385" spans="10:15" x14ac:dyDescent="0.2">
      <c r="J385" s="76"/>
      <c r="K385" s="76"/>
      <c r="L385" s="76"/>
      <c r="M385" s="70"/>
      <c r="N385" s="70"/>
      <c r="O385" s="70"/>
    </row>
    <row r="386" spans="10:15" x14ac:dyDescent="0.2">
      <c r="J386" s="76"/>
      <c r="K386" s="76"/>
      <c r="L386" s="76"/>
      <c r="M386" s="70"/>
      <c r="N386" s="70"/>
      <c r="O386" s="70"/>
    </row>
    <row r="387" spans="10:15" x14ac:dyDescent="0.2">
      <c r="J387" s="76"/>
      <c r="K387" s="76"/>
      <c r="L387" s="76"/>
      <c r="M387" s="70"/>
      <c r="N387" s="70"/>
      <c r="O387" s="70"/>
    </row>
    <row r="388" spans="10:15" x14ac:dyDescent="0.2">
      <c r="J388" s="76"/>
      <c r="K388" s="76"/>
      <c r="L388" s="76"/>
      <c r="M388" s="70"/>
      <c r="N388" s="70"/>
      <c r="O388" s="70"/>
    </row>
    <row r="389" spans="10:15" x14ac:dyDescent="0.2">
      <c r="J389" s="76"/>
      <c r="K389" s="76"/>
      <c r="L389" s="76"/>
      <c r="M389" s="70"/>
      <c r="N389" s="70"/>
      <c r="O389" s="70"/>
    </row>
    <row r="390" spans="10:15" x14ac:dyDescent="0.2">
      <c r="J390" s="76"/>
      <c r="K390" s="76"/>
      <c r="L390" s="76"/>
      <c r="M390" s="70"/>
      <c r="N390" s="70"/>
      <c r="O390" s="70"/>
    </row>
    <row r="391" spans="10:15" x14ac:dyDescent="0.2">
      <c r="J391" s="76"/>
      <c r="K391" s="76"/>
      <c r="L391" s="76"/>
      <c r="M391" s="70"/>
      <c r="N391" s="70"/>
      <c r="O391" s="70"/>
    </row>
    <row r="392" spans="10:15" x14ac:dyDescent="0.2">
      <c r="J392" s="76"/>
      <c r="K392" s="76"/>
      <c r="L392" s="76"/>
      <c r="M392" s="70"/>
      <c r="N392" s="70"/>
      <c r="O392" s="70"/>
    </row>
    <row r="393" spans="10:15" x14ac:dyDescent="0.2">
      <c r="J393" s="76"/>
      <c r="K393" s="76"/>
      <c r="L393" s="76"/>
      <c r="M393" s="70"/>
      <c r="N393" s="70"/>
      <c r="O393" s="70"/>
    </row>
    <row r="394" spans="10:15" x14ac:dyDescent="0.2">
      <c r="J394" s="76"/>
      <c r="K394" s="76"/>
      <c r="L394" s="76"/>
      <c r="M394" s="70"/>
      <c r="N394" s="70"/>
      <c r="O394" s="70"/>
    </row>
    <row r="395" spans="10:15" x14ac:dyDescent="0.2">
      <c r="J395" s="76"/>
      <c r="K395" s="76"/>
      <c r="L395" s="76"/>
      <c r="M395" s="70"/>
      <c r="N395" s="70"/>
      <c r="O395" s="70"/>
    </row>
    <row r="396" spans="10:15" x14ac:dyDescent="0.2">
      <c r="J396" s="76"/>
      <c r="K396" s="76"/>
      <c r="L396" s="76"/>
      <c r="M396" s="70"/>
      <c r="N396" s="70"/>
      <c r="O396" s="70"/>
    </row>
    <row r="397" spans="10:15" x14ac:dyDescent="0.2">
      <c r="J397" s="76"/>
      <c r="K397" s="76"/>
      <c r="L397" s="76"/>
      <c r="M397" s="70"/>
      <c r="N397" s="70"/>
      <c r="O397" s="70"/>
    </row>
    <row r="398" spans="10:15" x14ac:dyDescent="0.2">
      <c r="J398" s="76"/>
      <c r="K398" s="76"/>
      <c r="L398" s="76"/>
      <c r="M398" s="70"/>
      <c r="N398" s="70"/>
      <c r="O398" s="70"/>
    </row>
    <row r="399" spans="10:15" x14ac:dyDescent="0.2">
      <c r="J399" s="76"/>
      <c r="K399" s="76"/>
      <c r="L399" s="76"/>
      <c r="M399" s="70"/>
      <c r="N399" s="70"/>
      <c r="O399" s="70"/>
    </row>
    <row r="400" spans="10:15" x14ac:dyDescent="0.2">
      <c r="J400" s="76"/>
      <c r="K400" s="76"/>
      <c r="L400" s="76"/>
      <c r="M400" s="70"/>
      <c r="N400" s="70"/>
      <c r="O400" s="70"/>
    </row>
    <row r="401" spans="10:15" x14ac:dyDescent="0.2">
      <c r="J401" s="76"/>
      <c r="K401" s="76"/>
      <c r="L401" s="76"/>
      <c r="M401" s="70"/>
      <c r="N401" s="70"/>
      <c r="O401" s="70"/>
    </row>
    <row r="402" spans="10:15" x14ac:dyDescent="0.2">
      <c r="J402" s="76"/>
      <c r="K402" s="76"/>
      <c r="L402" s="76"/>
      <c r="M402" s="70"/>
      <c r="N402" s="70"/>
      <c r="O402" s="70"/>
    </row>
    <row r="403" spans="10:15" x14ac:dyDescent="0.2">
      <c r="J403" s="76"/>
      <c r="K403" s="76"/>
      <c r="L403" s="76"/>
      <c r="M403" s="70"/>
      <c r="N403" s="70"/>
      <c r="O403" s="70"/>
    </row>
    <row r="404" spans="10:15" x14ac:dyDescent="0.2">
      <c r="J404" s="76"/>
      <c r="K404" s="76"/>
      <c r="L404" s="76"/>
      <c r="M404" s="70"/>
      <c r="N404" s="70"/>
      <c r="O404" s="70"/>
    </row>
    <row r="405" spans="10:15" x14ac:dyDescent="0.2">
      <c r="J405" s="76"/>
      <c r="K405" s="76"/>
      <c r="L405" s="76"/>
      <c r="M405" s="70"/>
      <c r="N405" s="70"/>
      <c r="O405" s="70"/>
    </row>
    <row r="406" spans="10:15" x14ac:dyDescent="0.2">
      <c r="J406" s="76"/>
      <c r="K406" s="76"/>
      <c r="L406" s="76"/>
      <c r="M406" s="70"/>
      <c r="N406" s="70"/>
      <c r="O406" s="70"/>
    </row>
    <row r="407" spans="10:15" x14ac:dyDescent="0.2">
      <c r="J407" s="76"/>
      <c r="K407" s="76"/>
      <c r="L407" s="76"/>
      <c r="M407" s="70"/>
      <c r="N407" s="70"/>
      <c r="O407" s="70"/>
    </row>
    <row r="408" spans="10:15" x14ac:dyDescent="0.2">
      <c r="J408" s="76"/>
      <c r="K408" s="76"/>
      <c r="L408" s="76"/>
      <c r="M408" s="70"/>
      <c r="N408" s="70"/>
      <c r="O408" s="70"/>
    </row>
    <row r="409" spans="10:15" x14ac:dyDescent="0.2">
      <c r="J409" s="76"/>
      <c r="K409" s="76"/>
      <c r="L409" s="76"/>
      <c r="M409" s="70"/>
      <c r="N409" s="70"/>
      <c r="O409" s="70"/>
    </row>
    <row r="410" spans="10:15" x14ac:dyDescent="0.2">
      <c r="J410" s="76"/>
      <c r="K410" s="76"/>
      <c r="L410" s="76"/>
      <c r="M410" s="70"/>
      <c r="N410" s="70"/>
      <c r="O410" s="70"/>
    </row>
    <row r="411" spans="10:15" x14ac:dyDescent="0.2">
      <c r="J411" s="76"/>
      <c r="K411" s="76"/>
      <c r="L411" s="76"/>
      <c r="M411" s="70"/>
      <c r="N411" s="70"/>
      <c r="O411" s="70"/>
    </row>
    <row r="412" spans="10:15" x14ac:dyDescent="0.2">
      <c r="J412" s="76"/>
      <c r="K412" s="76"/>
      <c r="L412" s="76"/>
      <c r="M412" s="70"/>
      <c r="N412" s="70"/>
      <c r="O412" s="70"/>
    </row>
    <row r="413" spans="10:15" x14ac:dyDescent="0.2">
      <c r="J413" s="76"/>
      <c r="K413" s="76"/>
      <c r="L413" s="76"/>
      <c r="M413" s="70"/>
      <c r="N413" s="70"/>
      <c r="O413" s="70"/>
    </row>
    <row r="414" spans="10:15" x14ac:dyDescent="0.2">
      <c r="J414" s="76"/>
      <c r="K414" s="76"/>
      <c r="L414" s="76"/>
      <c r="M414" s="70"/>
      <c r="N414" s="70"/>
      <c r="O414" s="70"/>
    </row>
    <row r="415" spans="10:15" x14ac:dyDescent="0.2">
      <c r="J415" s="76"/>
      <c r="K415" s="76"/>
      <c r="L415" s="76"/>
      <c r="M415" s="70"/>
      <c r="N415" s="70"/>
      <c r="O415" s="70"/>
    </row>
    <row r="416" spans="10:15" x14ac:dyDescent="0.2">
      <c r="J416" s="76"/>
      <c r="K416" s="76"/>
      <c r="L416" s="76"/>
      <c r="M416" s="70"/>
      <c r="N416" s="70"/>
      <c r="O416" s="70"/>
    </row>
    <row r="417" spans="10:15" x14ac:dyDescent="0.2">
      <c r="J417" s="76"/>
      <c r="K417" s="76"/>
      <c r="L417" s="76"/>
      <c r="M417" s="70"/>
      <c r="N417" s="70"/>
      <c r="O417" s="70"/>
    </row>
    <row r="418" spans="10:15" x14ac:dyDescent="0.2">
      <c r="J418" s="76"/>
      <c r="K418" s="76"/>
      <c r="L418" s="76"/>
      <c r="M418" s="70"/>
      <c r="N418" s="70"/>
      <c r="O418" s="70"/>
    </row>
    <row r="419" spans="10:15" x14ac:dyDescent="0.2">
      <c r="J419" s="76"/>
      <c r="K419" s="76"/>
      <c r="L419" s="76"/>
      <c r="M419" s="70"/>
      <c r="N419" s="70"/>
      <c r="O419" s="70"/>
    </row>
    <row r="420" spans="10:15" x14ac:dyDescent="0.2">
      <c r="J420" s="76"/>
      <c r="K420" s="76"/>
      <c r="L420" s="76"/>
      <c r="M420" s="70"/>
      <c r="N420" s="70"/>
      <c r="O420" s="70"/>
    </row>
    <row r="421" spans="10:15" x14ac:dyDescent="0.2">
      <c r="J421" s="76"/>
      <c r="K421" s="76"/>
      <c r="L421" s="76"/>
      <c r="M421" s="70"/>
      <c r="N421" s="70"/>
      <c r="O421" s="70"/>
    </row>
    <row r="422" spans="10:15" x14ac:dyDescent="0.2">
      <c r="J422" s="76"/>
      <c r="K422" s="76"/>
      <c r="L422" s="76"/>
      <c r="M422" s="70"/>
      <c r="N422" s="70"/>
      <c r="O422" s="70"/>
    </row>
    <row r="423" spans="10:15" x14ac:dyDescent="0.2">
      <c r="J423" s="76"/>
      <c r="K423" s="76"/>
      <c r="L423" s="76"/>
      <c r="M423" s="70"/>
      <c r="N423" s="70"/>
      <c r="O423" s="70"/>
    </row>
    <row r="424" spans="10:15" x14ac:dyDescent="0.2">
      <c r="J424" s="76"/>
      <c r="K424" s="76"/>
      <c r="L424" s="76"/>
      <c r="M424" s="70"/>
      <c r="N424" s="70"/>
      <c r="O424" s="70"/>
    </row>
    <row r="425" spans="10:15" x14ac:dyDescent="0.2">
      <c r="J425" s="76"/>
      <c r="K425" s="76"/>
      <c r="L425" s="76"/>
      <c r="M425" s="70"/>
      <c r="N425" s="70"/>
      <c r="O425" s="70"/>
    </row>
    <row r="426" spans="10:15" x14ac:dyDescent="0.2">
      <c r="J426" s="76"/>
      <c r="K426" s="76"/>
      <c r="L426" s="76"/>
      <c r="M426" s="70"/>
      <c r="N426" s="70"/>
      <c r="O426" s="70"/>
    </row>
    <row r="427" spans="10:15" x14ac:dyDescent="0.2">
      <c r="J427" s="76"/>
      <c r="K427" s="76"/>
      <c r="L427" s="76"/>
      <c r="M427" s="70"/>
      <c r="N427" s="70"/>
      <c r="O427" s="70"/>
    </row>
    <row r="428" spans="10:15" x14ac:dyDescent="0.2">
      <c r="J428" s="76"/>
      <c r="K428" s="76"/>
      <c r="L428" s="76"/>
      <c r="M428" s="70"/>
      <c r="N428" s="70"/>
      <c r="O428" s="70"/>
    </row>
    <row r="429" spans="10:15" x14ac:dyDescent="0.2">
      <c r="J429" s="76"/>
      <c r="K429" s="76"/>
      <c r="L429" s="76"/>
      <c r="M429" s="70"/>
      <c r="N429" s="70"/>
      <c r="O429" s="70"/>
    </row>
    <row r="430" spans="10:15" x14ac:dyDescent="0.2">
      <c r="J430" s="76"/>
      <c r="K430" s="76"/>
      <c r="L430" s="76"/>
      <c r="M430" s="70"/>
      <c r="N430" s="70"/>
      <c r="O430" s="70"/>
    </row>
    <row r="431" spans="10:15" x14ac:dyDescent="0.2">
      <c r="J431" s="76"/>
      <c r="K431" s="76"/>
      <c r="L431" s="76"/>
      <c r="M431" s="70"/>
      <c r="N431" s="70"/>
      <c r="O431" s="70"/>
    </row>
    <row r="432" spans="10:15" x14ac:dyDescent="0.2">
      <c r="J432" s="76"/>
      <c r="K432" s="76"/>
      <c r="L432" s="76"/>
      <c r="M432" s="70"/>
      <c r="N432" s="70"/>
      <c r="O432" s="70"/>
    </row>
    <row r="433" spans="10:15" x14ac:dyDescent="0.2">
      <c r="J433" s="76"/>
      <c r="K433" s="76"/>
      <c r="L433" s="76"/>
      <c r="M433" s="70"/>
      <c r="N433" s="70"/>
      <c r="O433" s="70"/>
    </row>
    <row r="434" spans="10:15" x14ac:dyDescent="0.2">
      <c r="J434" s="76"/>
      <c r="K434" s="76"/>
      <c r="L434" s="76"/>
      <c r="M434" s="70"/>
      <c r="N434" s="70"/>
      <c r="O434" s="70"/>
    </row>
    <row r="435" spans="10:15" x14ac:dyDescent="0.2">
      <c r="J435" s="76"/>
      <c r="K435" s="76"/>
      <c r="L435" s="76"/>
      <c r="M435" s="70"/>
      <c r="N435" s="70"/>
      <c r="O435" s="70"/>
    </row>
    <row r="436" spans="10:15" x14ac:dyDescent="0.2">
      <c r="J436" s="76"/>
      <c r="K436" s="76"/>
      <c r="L436" s="76"/>
      <c r="M436" s="70"/>
      <c r="N436" s="70"/>
      <c r="O436" s="70"/>
    </row>
    <row r="437" spans="10:15" x14ac:dyDescent="0.2">
      <c r="J437" s="76"/>
      <c r="K437" s="76"/>
      <c r="L437" s="76"/>
      <c r="M437" s="70"/>
      <c r="N437" s="70"/>
      <c r="O437" s="70"/>
    </row>
    <row r="438" spans="10:15" x14ac:dyDescent="0.2">
      <c r="J438" s="76"/>
      <c r="K438" s="76"/>
      <c r="L438" s="76"/>
      <c r="M438" s="70"/>
      <c r="N438" s="70"/>
      <c r="O438" s="70"/>
    </row>
    <row r="439" spans="10:15" x14ac:dyDescent="0.2">
      <c r="J439" s="76"/>
      <c r="K439" s="76"/>
      <c r="L439" s="76"/>
      <c r="M439" s="70"/>
      <c r="N439" s="70"/>
      <c r="O439" s="70"/>
    </row>
    <row r="440" spans="10:15" x14ac:dyDescent="0.2">
      <c r="J440" s="76"/>
      <c r="K440" s="76"/>
      <c r="L440" s="76"/>
      <c r="M440" s="70"/>
      <c r="N440" s="70"/>
      <c r="O440" s="70"/>
    </row>
    <row r="441" spans="10:15" x14ac:dyDescent="0.2">
      <c r="J441" s="76"/>
      <c r="K441" s="76"/>
      <c r="L441" s="76"/>
      <c r="M441" s="70"/>
      <c r="N441" s="70"/>
      <c r="O441" s="70"/>
    </row>
    <row r="442" spans="10:15" x14ac:dyDescent="0.2">
      <c r="J442" s="76"/>
      <c r="K442" s="76"/>
      <c r="L442" s="76"/>
      <c r="M442" s="70"/>
      <c r="N442" s="70"/>
      <c r="O442" s="70"/>
    </row>
    <row r="443" spans="10:15" x14ac:dyDescent="0.2">
      <c r="J443" s="76"/>
      <c r="K443" s="76"/>
      <c r="L443" s="76"/>
      <c r="M443" s="70"/>
      <c r="N443" s="70"/>
      <c r="O443" s="70"/>
    </row>
    <row r="444" spans="10:15" x14ac:dyDescent="0.2">
      <c r="J444" s="76"/>
      <c r="K444" s="76"/>
      <c r="L444" s="76"/>
      <c r="M444" s="70"/>
      <c r="N444" s="70"/>
      <c r="O444" s="70"/>
    </row>
    <row r="445" spans="10:15" x14ac:dyDescent="0.2">
      <c r="J445" s="76"/>
      <c r="K445" s="76"/>
      <c r="L445" s="76"/>
      <c r="M445" s="70"/>
      <c r="N445" s="70"/>
      <c r="O445" s="70"/>
    </row>
    <row r="446" spans="10:15" x14ac:dyDescent="0.2">
      <c r="J446" s="76"/>
      <c r="K446" s="76"/>
      <c r="L446" s="76"/>
      <c r="M446" s="70"/>
      <c r="N446" s="70"/>
      <c r="O446" s="70"/>
    </row>
    <row r="447" spans="10:15" x14ac:dyDescent="0.2">
      <c r="J447" s="76"/>
      <c r="K447" s="76"/>
      <c r="L447" s="76"/>
      <c r="M447" s="70"/>
      <c r="N447" s="70"/>
      <c r="O447" s="70"/>
    </row>
    <row r="448" spans="10:15" x14ac:dyDescent="0.2">
      <c r="J448" s="76"/>
      <c r="K448" s="76"/>
      <c r="L448" s="76"/>
      <c r="M448" s="70"/>
      <c r="N448" s="70"/>
      <c r="O448" s="70"/>
    </row>
    <row r="449" spans="10:15" x14ac:dyDescent="0.2">
      <c r="J449" s="76"/>
      <c r="K449" s="76"/>
      <c r="L449" s="76"/>
      <c r="M449" s="70"/>
      <c r="N449" s="70"/>
      <c r="O449" s="70"/>
    </row>
    <row r="450" spans="10:15" x14ac:dyDescent="0.2">
      <c r="J450" s="76"/>
      <c r="K450" s="76"/>
      <c r="L450" s="76"/>
      <c r="M450" s="70"/>
      <c r="N450" s="70"/>
      <c r="O450" s="70"/>
    </row>
    <row r="451" spans="10:15" x14ac:dyDescent="0.2">
      <c r="J451" s="76"/>
      <c r="K451" s="76"/>
      <c r="L451" s="76"/>
      <c r="M451" s="70"/>
      <c r="N451" s="70"/>
      <c r="O451" s="70"/>
    </row>
    <row r="452" spans="10:15" x14ac:dyDescent="0.2">
      <c r="J452" s="76"/>
      <c r="K452" s="76"/>
      <c r="L452" s="76"/>
      <c r="M452" s="70"/>
      <c r="N452" s="70"/>
      <c r="O452" s="70"/>
    </row>
    <row r="453" spans="10:15" x14ac:dyDescent="0.2">
      <c r="J453" s="76"/>
      <c r="K453" s="76"/>
      <c r="L453" s="76"/>
      <c r="M453" s="70"/>
      <c r="N453" s="70"/>
      <c r="O453" s="70"/>
    </row>
    <row r="454" spans="10:15" x14ac:dyDescent="0.2">
      <c r="J454" s="76"/>
      <c r="K454" s="76"/>
      <c r="L454" s="76"/>
      <c r="M454" s="70"/>
      <c r="N454" s="70"/>
      <c r="O454" s="70"/>
    </row>
    <row r="455" spans="10:15" x14ac:dyDescent="0.2">
      <c r="J455" s="76"/>
      <c r="K455" s="76"/>
      <c r="L455" s="76"/>
      <c r="M455" s="70"/>
      <c r="N455" s="70"/>
      <c r="O455" s="70"/>
    </row>
    <row r="456" spans="10:15" x14ac:dyDescent="0.2">
      <c r="J456" s="76"/>
      <c r="K456" s="76"/>
      <c r="L456" s="76"/>
      <c r="M456" s="70"/>
      <c r="N456" s="70"/>
      <c r="O456" s="70"/>
    </row>
    <row r="457" spans="10:15" x14ac:dyDescent="0.2">
      <c r="J457" s="76"/>
      <c r="K457" s="76"/>
      <c r="L457" s="76"/>
      <c r="M457" s="70"/>
      <c r="N457" s="70"/>
      <c r="O457" s="70"/>
    </row>
    <row r="458" spans="10:15" x14ac:dyDescent="0.2">
      <c r="J458" s="76"/>
      <c r="K458" s="76"/>
      <c r="L458" s="76"/>
      <c r="M458" s="70"/>
      <c r="N458" s="70"/>
      <c r="O458" s="70"/>
    </row>
    <row r="459" spans="10:15" x14ac:dyDescent="0.2">
      <c r="J459" s="76"/>
      <c r="K459" s="76"/>
      <c r="L459" s="76"/>
      <c r="M459" s="70"/>
      <c r="N459" s="70"/>
      <c r="O459" s="70"/>
    </row>
    <row r="460" spans="10:15" x14ac:dyDescent="0.2">
      <c r="J460" s="76"/>
      <c r="K460" s="76"/>
      <c r="L460" s="76"/>
      <c r="M460" s="70"/>
      <c r="N460" s="70"/>
      <c r="O460" s="70"/>
    </row>
    <row r="461" spans="10:15" x14ac:dyDescent="0.2">
      <c r="J461" s="76"/>
      <c r="K461" s="76"/>
      <c r="L461" s="76"/>
      <c r="M461" s="70"/>
      <c r="N461" s="70"/>
      <c r="O461" s="70"/>
    </row>
    <row r="462" spans="10:15" x14ac:dyDescent="0.2">
      <c r="J462" s="76"/>
      <c r="K462" s="76"/>
      <c r="L462" s="76"/>
      <c r="M462" s="70"/>
      <c r="N462" s="70"/>
      <c r="O462" s="70"/>
    </row>
    <row r="463" spans="10:15" x14ac:dyDescent="0.2">
      <c r="J463" s="76"/>
      <c r="K463" s="76"/>
      <c r="L463" s="76"/>
      <c r="M463" s="70"/>
      <c r="N463" s="70"/>
      <c r="O463" s="70"/>
    </row>
    <row r="464" spans="10:15" x14ac:dyDescent="0.2">
      <c r="J464" s="76"/>
      <c r="K464" s="76"/>
      <c r="L464" s="76"/>
      <c r="M464" s="70"/>
      <c r="N464" s="70"/>
      <c r="O464" s="70"/>
    </row>
    <row r="465" spans="10:15" x14ac:dyDescent="0.2">
      <c r="J465" s="76"/>
      <c r="K465" s="76"/>
      <c r="L465" s="76"/>
      <c r="M465" s="70"/>
      <c r="N465" s="70"/>
      <c r="O465" s="70"/>
    </row>
    <row r="466" spans="10:15" x14ac:dyDescent="0.2">
      <c r="J466" s="76"/>
      <c r="K466" s="76"/>
      <c r="L466" s="76"/>
      <c r="M466" s="70"/>
      <c r="N466" s="70"/>
      <c r="O466" s="70"/>
    </row>
    <row r="467" spans="10:15" x14ac:dyDescent="0.2">
      <c r="J467" s="76"/>
      <c r="K467" s="76"/>
      <c r="L467" s="76"/>
      <c r="M467" s="70"/>
      <c r="N467" s="70"/>
      <c r="O467" s="70"/>
    </row>
    <row r="468" spans="10:15" x14ac:dyDescent="0.2">
      <c r="J468" s="76"/>
      <c r="K468" s="76"/>
      <c r="L468" s="76"/>
      <c r="M468" s="70"/>
      <c r="N468" s="70"/>
      <c r="O468" s="70"/>
    </row>
    <row r="469" spans="10:15" x14ac:dyDescent="0.2">
      <c r="J469" s="76"/>
      <c r="K469" s="76"/>
      <c r="L469" s="76"/>
      <c r="M469" s="70"/>
      <c r="N469" s="70"/>
      <c r="O469" s="70"/>
    </row>
    <row r="470" spans="10:15" x14ac:dyDescent="0.2">
      <c r="J470" s="76"/>
      <c r="K470" s="76"/>
      <c r="L470" s="76"/>
      <c r="M470" s="70"/>
      <c r="N470" s="70"/>
      <c r="O470" s="70"/>
    </row>
    <row r="471" spans="10:15" x14ac:dyDescent="0.2">
      <c r="J471" s="76"/>
      <c r="K471" s="76"/>
      <c r="L471" s="76"/>
      <c r="M471" s="70"/>
      <c r="N471" s="70"/>
      <c r="O471" s="70"/>
    </row>
    <row r="472" spans="10:15" x14ac:dyDescent="0.2">
      <c r="J472" s="76"/>
      <c r="K472" s="76"/>
      <c r="L472" s="76"/>
      <c r="M472" s="70"/>
      <c r="N472" s="70"/>
      <c r="O472" s="70"/>
    </row>
    <row r="473" spans="10:15" x14ac:dyDescent="0.2">
      <c r="J473" s="76"/>
      <c r="K473" s="76"/>
      <c r="L473" s="76"/>
      <c r="M473" s="70"/>
      <c r="N473" s="70"/>
      <c r="O473" s="70"/>
    </row>
    <row r="474" spans="10:15" x14ac:dyDescent="0.2">
      <c r="J474" s="76"/>
      <c r="K474" s="76"/>
      <c r="L474" s="76"/>
      <c r="M474" s="70"/>
      <c r="N474" s="70"/>
      <c r="O474" s="70"/>
    </row>
    <row r="475" spans="10:15" x14ac:dyDescent="0.2">
      <c r="J475" s="76"/>
      <c r="K475" s="76"/>
      <c r="L475" s="76"/>
      <c r="M475" s="70"/>
      <c r="N475" s="70"/>
      <c r="O475" s="70"/>
    </row>
    <row r="476" spans="10:15" x14ac:dyDescent="0.2">
      <c r="J476" s="76"/>
      <c r="K476" s="76"/>
      <c r="L476" s="76"/>
      <c r="M476" s="70"/>
      <c r="N476" s="70"/>
      <c r="O476" s="70"/>
    </row>
    <row r="477" spans="10:15" x14ac:dyDescent="0.2">
      <c r="J477" s="76"/>
      <c r="K477" s="76"/>
      <c r="L477" s="76"/>
      <c r="M477" s="70"/>
      <c r="N477" s="70"/>
      <c r="O477" s="70"/>
    </row>
    <row r="478" spans="10:15" x14ac:dyDescent="0.2">
      <c r="J478" s="76"/>
      <c r="K478" s="76"/>
      <c r="L478" s="76"/>
      <c r="M478" s="70"/>
      <c r="N478" s="70"/>
      <c r="O478" s="70"/>
    </row>
    <row r="479" spans="10:15" x14ac:dyDescent="0.2">
      <c r="J479" s="76"/>
      <c r="K479" s="76"/>
      <c r="L479" s="76"/>
      <c r="M479" s="70"/>
      <c r="N479" s="70"/>
      <c r="O479" s="70"/>
    </row>
    <row r="480" spans="10:15" x14ac:dyDescent="0.2">
      <c r="J480" s="76"/>
      <c r="K480" s="76"/>
      <c r="L480" s="76"/>
      <c r="M480" s="70"/>
      <c r="N480" s="70"/>
      <c r="O480" s="70"/>
    </row>
    <row r="481" spans="10:15" x14ac:dyDescent="0.2">
      <c r="J481" s="76"/>
      <c r="K481" s="76"/>
      <c r="L481" s="76"/>
      <c r="M481" s="70"/>
      <c r="N481" s="70"/>
      <c r="O481" s="70"/>
    </row>
    <row r="482" spans="10:15" x14ac:dyDescent="0.2">
      <c r="J482" s="76"/>
      <c r="K482" s="76"/>
      <c r="L482" s="76"/>
      <c r="M482" s="70"/>
      <c r="N482" s="70"/>
      <c r="O482" s="70"/>
    </row>
    <row r="483" spans="10:15" x14ac:dyDescent="0.2">
      <c r="J483" s="76"/>
      <c r="K483" s="76"/>
      <c r="L483" s="76"/>
      <c r="M483" s="70"/>
      <c r="N483" s="70"/>
      <c r="O483" s="70"/>
    </row>
    <row r="484" spans="10:15" x14ac:dyDescent="0.2">
      <c r="J484" s="76"/>
      <c r="K484" s="76"/>
      <c r="L484" s="76"/>
      <c r="M484" s="70"/>
      <c r="N484" s="70"/>
      <c r="O484" s="70"/>
    </row>
    <row r="485" spans="10:15" x14ac:dyDescent="0.2">
      <c r="J485" s="76"/>
      <c r="K485" s="76"/>
      <c r="L485" s="76"/>
      <c r="M485" s="70"/>
      <c r="N485" s="70"/>
      <c r="O485" s="70"/>
    </row>
    <row r="486" spans="10:15" x14ac:dyDescent="0.2">
      <c r="J486" s="76"/>
      <c r="K486" s="76"/>
      <c r="L486" s="76"/>
      <c r="M486" s="70"/>
      <c r="N486" s="70"/>
      <c r="O486" s="70"/>
    </row>
    <row r="487" spans="10:15" x14ac:dyDescent="0.2">
      <c r="J487" s="76"/>
      <c r="K487" s="76"/>
      <c r="L487" s="76"/>
      <c r="M487" s="70"/>
      <c r="N487" s="70"/>
      <c r="O487" s="70"/>
    </row>
    <row r="488" spans="10:15" x14ac:dyDescent="0.2">
      <c r="J488" s="76"/>
      <c r="K488" s="76"/>
      <c r="L488" s="76"/>
      <c r="M488" s="70"/>
      <c r="N488" s="70"/>
      <c r="O488" s="70"/>
    </row>
    <row r="489" spans="10:15" x14ac:dyDescent="0.2">
      <c r="J489" s="76"/>
      <c r="K489" s="76"/>
      <c r="L489" s="76"/>
      <c r="M489" s="70"/>
      <c r="N489" s="70"/>
      <c r="O489" s="70"/>
    </row>
    <row r="490" spans="10:15" x14ac:dyDescent="0.2">
      <c r="J490" s="76"/>
      <c r="K490" s="76"/>
      <c r="L490" s="76"/>
      <c r="M490" s="70"/>
      <c r="N490" s="70"/>
      <c r="O490" s="70"/>
    </row>
    <row r="491" spans="10:15" x14ac:dyDescent="0.2">
      <c r="J491" s="76"/>
      <c r="K491" s="76"/>
      <c r="L491" s="76"/>
      <c r="M491" s="70"/>
      <c r="N491" s="70"/>
      <c r="O491" s="70"/>
    </row>
    <row r="492" spans="10:15" x14ac:dyDescent="0.2">
      <c r="J492" s="76"/>
      <c r="K492" s="76"/>
      <c r="L492" s="76"/>
      <c r="M492" s="70"/>
      <c r="N492" s="70"/>
      <c r="O492" s="70"/>
    </row>
    <row r="493" spans="10:15" x14ac:dyDescent="0.2">
      <c r="J493" s="76"/>
      <c r="K493" s="76"/>
      <c r="L493" s="76"/>
      <c r="M493" s="70"/>
      <c r="N493" s="70"/>
      <c r="O493" s="70"/>
    </row>
    <row r="494" spans="10:15" x14ac:dyDescent="0.2">
      <c r="J494" s="76"/>
      <c r="K494" s="76"/>
      <c r="L494" s="76"/>
      <c r="M494" s="70"/>
      <c r="N494" s="70"/>
      <c r="O494" s="70"/>
    </row>
    <row r="495" spans="10:15" x14ac:dyDescent="0.2">
      <c r="J495" s="76"/>
      <c r="K495" s="76"/>
      <c r="L495" s="76"/>
      <c r="M495" s="70"/>
      <c r="N495" s="70"/>
      <c r="O495" s="70"/>
    </row>
    <row r="496" spans="10:15" x14ac:dyDescent="0.2">
      <c r="J496" s="76"/>
      <c r="K496" s="76"/>
      <c r="L496" s="76"/>
      <c r="M496" s="70"/>
      <c r="N496" s="70"/>
      <c r="O496" s="70"/>
    </row>
    <row r="497" spans="10:15" x14ac:dyDescent="0.2">
      <c r="J497" s="76"/>
      <c r="K497" s="76"/>
      <c r="L497" s="76"/>
      <c r="M497" s="70"/>
      <c r="N497" s="70"/>
      <c r="O497" s="70"/>
    </row>
    <row r="498" spans="10:15" x14ac:dyDescent="0.2">
      <c r="J498" s="76"/>
      <c r="K498" s="76"/>
      <c r="L498" s="76"/>
      <c r="M498" s="70"/>
      <c r="N498" s="70"/>
      <c r="O498" s="70"/>
    </row>
    <row r="499" spans="10:15" x14ac:dyDescent="0.2">
      <c r="J499" s="76"/>
      <c r="K499" s="76"/>
      <c r="L499" s="76"/>
      <c r="M499" s="70"/>
      <c r="N499" s="70"/>
      <c r="O499" s="70"/>
    </row>
    <row r="500" spans="10:15" x14ac:dyDescent="0.2">
      <c r="J500" s="76"/>
      <c r="K500" s="76"/>
      <c r="L500" s="76"/>
      <c r="M500" s="70"/>
      <c r="N500" s="70"/>
      <c r="O500" s="70"/>
    </row>
    <row r="501" spans="10:15" x14ac:dyDescent="0.2">
      <c r="J501" s="76"/>
      <c r="K501" s="76"/>
      <c r="L501" s="76"/>
      <c r="M501" s="70"/>
      <c r="N501" s="70"/>
      <c r="O501" s="70"/>
    </row>
    <row r="502" spans="10:15" x14ac:dyDescent="0.2">
      <c r="J502" s="76"/>
      <c r="K502" s="76"/>
      <c r="L502" s="76"/>
      <c r="M502" s="70"/>
      <c r="N502" s="70"/>
      <c r="O502" s="70"/>
    </row>
    <row r="503" spans="10:15" x14ac:dyDescent="0.2">
      <c r="J503" s="76"/>
      <c r="K503" s="76"/>
      <c r="L503" s="76"/>
      <c r="M503" s="70"/>
      <c r="N503" s="70"/>
      <c r="O503" s="70"/>
    </row>
    <row r="504" spans="10:15" x14ac:dyDescent="0.2">
      <c r="J504" s="76"/>
      <c r="K504" s="76"/>
      <c r="L504" s="76"/>
      <c r="M504" s="70"/>
      <c r="N504" s="70"/>
      <c r="O504" s="70"/>
    </row>
    <row r="505" spans="10:15" x14ac:dyDescent="0.2">
      <c r="J505" s="76"/>
      <c r="K505" s="76"/>
      <c r="L505" s="76"/>
      <c r="M505" s="70"/>
      <c r="N505" s="70"/>
      <c r="O505" s="70"/>
    </row>
    <row r="506" spans="10:15" x14ac:dyDescent="0.2">
      <c r="J506" s="76"/>
      <c r="K506" s="76"/>
      <c r="L506" s="76"/>
      <c r="M506" s="70"/>
      <c r="N506" s="70"/>
      <c r="O506" s="70"/>
    </row>
    <row r="507" spans="10:15" x14ac:dyDescent="0.2">
      <c r="J507" s="76"/>
      <c r="K507" s="76"/>
      <c r="L507" s="76"/>
      <c r="M507" s="70"/>
      <c r="N507" s="70"/>
      <c r="O507" s="70"/>
    </row>
    <row r="508" spans="10:15" x14ac:dyDescent="0.2">
      <c r="J508" s="76"/>
      <c r="K508" s="76"/>
      <c r="L508" s="76"/>
      <c r="M508" s="70"/>
      <c r="N508" s="70"/>
      <c r="O508" s="70"/>
    </row>
    <row r="509" spans="10:15" x14ac:dyDescent="0.2">
      <c r="J509" s="76"/>
      <c r="K509" s="76"/>
      <c r="L509" s="76"/>
      <c r="M509" s="70"/>
      <c r="N509" s="70"/>
      <c r="O509" s="70"/>
    </row>
    <row r="510" spans="10:15" x14ac:dyDescent="0.2">
      <c r="J510" s="76"/>
      <c r="K510" s="76"/>
      <c r="L510" s="76"/>
      <c r="M510" s="70"/>
      <c r="N510" s="70"/>
      <c r="O510" s="70"/>
    </row>
    <row r="511" spans="10:15" x14ac:dyDescent="0.2">
      <c r="J511" s="76"/>
      <c r="K511" s="76"/>
      <c r="L511" s="76"/>
      <c r="M511" s="70"/>
      <c r="N511" s="70"/>
      <c r="O511" s="70"/>
    </row>
    <row r="512" spans="10:15" x14ac:dyDescent="0.2">
      <c r="J512" s="76"/>
      <c r="K512" s="76"/>
      <c r="L512" s="76"/>
      <c r="M512" s="70"/>
      <c r="N512" s="70"/>
      <c r="O512" s="70"/>
    </row>
    <row r="513" spans="10:15" x14ac:dyDescent="0.2">
      <c r="J513" s="76"/>
      <c r="K513" s="76"/>
      <c r="L513" s="76"/>
      <c r="M513" s="70"/>
      <c r="N513" s="70"/>
      <c r="O513" s="70"/>
    </row>
    <row r="514" spans="10:15" x14ac:dyDescent="0.2">
      <c r="J514" s="76"/>
      <c r="K514" s="76"/>
      <c r="L514" s="76"/>
      <c r="M514" s="70"/>
      <c r="N514" s="70"/>
      <c r="O514" s="70"/>
    </row>
    <row r="515" spans="10:15" x14ac:dyDescent="0.2">
      <c r="J515" s="76"/>
      <c r="K515" s="76"/>
      <c r="L515" s="76"/>
      <c r="M515" s="70"/>
      <c r="N515" s="70"/>
      <c r="O515" s="70"/>
    </row>
    <row r="516" spans="10:15" x14ac:dyDescent="0.2">
      <c r="J516" s="76"/>
      <c r="K516" s="76"/>
      <c r="L516" s="76"/>
      <c r="M516" s="70"/>
      <c r="N516" s="70"/>
      <c r="O516" s="70"/>
    </row>
    <row r="517" spans="10:15" x14ac:dyDescent="0.2">
      <c r="J517" s="76"/>
      <c r="K517" s="76"/>
      <c r="L517" s="76"/>
      <c r="M517" s="70"/>
      <c r="N517" s="70"/>
      <c r="O517" s="70"/>
    </row>
    <row r="518" spans="10:15" x14ac:dyDescent="0.2">
      <c r="J518" s="76"/>
      <c r="K518" s="76"/>
      <c r="L518" s="76"/>
      <c r="M518" s="70"/>
      <c r="N518" s="70"/>
      <c r="O518" s="70"/>
    </row>
    <row r="519" spans="10:15" x14ac:dyDescent="0.2">
      <c r="J519" s="76"/>
      <c r="K519" s="76"/>
      <c r="L519" s="76"/>
      <c r="M519" s="70"/>
      <c r="N519" s="70"/>
      <c r="O519" s="70"/>
    </row>
    <row r="520" spans="10:15" x14ac:dyDescent="0.2">
      <c r="J520" s="76"/>
      <c r="K520" s="76"/>
      <c r="L520" s="76"/>
      <c r="M520" s="70"/>
      <c r="N520" s="70"/>
      <c r="O520" s="70"/>
    </row>
    <row r="521" spans="10:15" x14ac:dyDescent="0.2">
      <c r="J521" s="76"/>
      <c r="K521" s="76"/>
      <c r="L521" s="76"/>
      <c r="M521" s="70"/>
      <c r="N521" s="70"/>
      <c r="O521" s="70"/>
    </row>
    <row r="522" spans="10:15" x14ac:dyDescent="0.2">
      <c r="J522" s="76"/>
      <c r="K522" s="76"/>
      <c r="L522" s="76"/>
      <c r="M522" s="70"/>
      <c r="N522" s="70"/>
      <c r="O522" s="70"/>
    </row>
    <row r="523" spans="10:15" x14ac:dyDescent="0.2">
      <c r="J523" s="76"/>
      <c r="K523" s="76"/>
      <c r="L523" s="76"/>
      <c r="M523" s="70"/>
      <c r="N523" s="70"/>
      <c r="O523" s="70"/>
    </row>
    <row r="524" spans="10:15" x14ac:dyDescent="0.2">
      <c r="J524" s="76"/>
      <c r="K524" s="76"/>
      <c r="L524" s="76"/>
      <c r="M524" s="70"/>
      <c r="N524" s="70"/>
      <c r="O524" s="70"/>
    </row>
    <row r="525" spans="10:15" x14ac:dyDescent="0.2">
      <c r="J525" s="76"/>
      <c r="K525" s="76"/>
      <c r="L525" s="76"/>
      <c r="M525" s="70"/>
      <c r="N525" s="70"/>
      <c r="O525" s="70"/>
    </row>
    <row r="526" spans="10:15" x14ac:dyDescent="0.2">
      <c r="J526" s="76"/>
      <c r="K526" s="76"/>
      <c r="L526" s="76"/>
      <c r="M526" s="70"/>
      <c r="N526" s="70"/>
      <c r="O526" s="70"/>
    </row>
    <row r="527" spans="10:15" x14ac:dyDescent="0.2">
      <c r="J527" s="76"/>
      <c r="K527" s="76"/>
      <c r="L527" s="76"/>
      <c r="M527" s="70"/>
      <c r="N527" s="70"/>
      <c r="O527" s="70"/>
    </row>
    <row r="528" spans="10:15" x14ac:dyDescent="0.2">
      <c r="J528" s="76"/>
      <c r="K528" s="76"/>
      <c r="L528" s="76"/>
      <c r="M528" s="70"/>
      <c r="N528" s="70"/>
      <c r="O528" s="70"/>
    </row>
    <row r="529" spans="10:15" x14ac:dyDescent="0.2">
      <c r="J529" s="76"/>
      <c r="K529" s="76"/>
      <c r="L529" s="76"/>
      <c r="M529" s="70"/>
      <c r="N529" s="70"/>
      <c r="O529" s="70"/>
    </row>
    <row r="530" spans="10:15" x14ac:dyDescent="0.2">
      <c r="J530" s="76"/>
      <c r="K530" s="76"/>
      <c r="L530" s="76"/>
      <c r="M530" s="70"/>
      <c r="N530" s="70"/>
      <c r="O530" s="70"/>
    </row>
    <row r="531" spans="10:15" x14ac:dyDescent="0.2">
      <c r="J531" s="76"/>
      <c r="K531" s="76"/>
      <c r="L531" s="76"/>
      <c r="M531" s="70"/>
      <c r="N531" s="70"/>
      <c r="O531" s="70"/>
    </row>
    <row r="532" spans="10:15" x14ac:dyDescent="0.2">
      <c r="J532" s="76"/>
      <c r="K532" s="76"/>
      <c r="L532" s="76"/>
      <c r="M532" s="70"/>
      <c r="N532" s="70"/>
      <c r="O532" s="70"/>
    </row>
    <row r="533" spans="10:15" x14ac:dyDescent="0.2">
      <c r="J533" s="76"/>
      <c r="K533" s="76"/>
      <c r="L533" s="76"/>
      <c r="M533" s="70"/>
      <c r="N533" s="70"/>
      <c r="O533" s="70"/>
    </row>
    <row r="534" spans="10:15" x14ac:dyDescent="0.2">
      <c r="J534" s="76"/>
      <c r="K534" s="76"/>
      <c r="L534" s="76"/>
      <c r="M534" s="70"/>
      <c r="N534" s="70"/>
      <c r="O534" s="70"/>
    </row>
    <row r="535" spans="10:15" x14ac:dyDescent="0.2">
      <c r="J535" s="76"/>
      <c r="K535" s="76"/>
      <c r="L535" s="76"/>
      <c r="M535" s="70"/>
      <c r="N535" s="70"/>
      <c r="O535" s="70"/>
    </row>
    <row r="536" spans="10:15" x14ac:dyDescent="0.2">
      <c r="J536" s="76"/>
      <c r="K536" s="76"/>
      <c r="L536" s="76"/>
      <c r="M536" s="70"/>
      <c r="N536" s="70"/>
      <c r="O536" s="70"/>
    </row>
    <row r="537" spans="10:15" x14ac:dyDescent="0.2">
      <c r="J537" s="76"/>
      <c r="K537" s="76"/>
      <c r="L537" s="76"/>
      <c r="M537" s="70"/>
      <c r="N537" s="70"/>
      <c r="O537" s="70"/>
    </row>
    <row r="538" spans="10:15" x14ac:dyDescent="0.2">
      <c r="J538" s="76"/>
      <c r="K538" s="76"/>
      <c r="L538" s="76"/>
      <c r="M538" s="70"/>
      <c r="N538" s="70"/>
      <c r="O538" s="70"/>
    </row>
    <row r="539" spans="10:15" x14ac:dyDescent="0.2">
      <c r="J539" s="76"/>
      <c r="K539" s="76"/>
      <c r="L539" s="76"/>
      <c r="M539" s="70"/>
      <c r="N539" s="70"/>
      <c r="O539" s="70"/>
    </row>
    <row r="540" spans="10:15" x14ac:dyDescent="0.2">
      <c r="J540" s="76"/>
      <c r="K540" s="76"/>
      <c r="L540" s="76"/>
      <c r="M540" s="70"/>
      <c r="N540" s="70"/>
      <c r="O540" s="70"/>
    </row>
    <row r="541" spans="10:15" x14ac:dyDescent="0.2">
      <c r="J541" s="76"/>
      <c r="K541" s="76"/>
      <c r="L541" s="76"/>
      <c r="M541" s="70"/>
      <c r="N541" s="70"/>
      <c r="O541" s="70"/>
    </row>
    <row r="542" spans="10:15" x14ac:dyDescent="0.2">
      <c r="J542" s="76"/>
      <c r="K542" s="76"/>
      <c r="L542" s="76"/>
      <c r="M542" s="70"/>
      <c r="N542" s="70"/>
      <c r="O542" s="70"/>
    </row>
    <row r="543" spans="10:15" x14ac:dyDescent="0.2">
      <c r="J543" s="76"/>
      <c r="K543" s="76"/>
      <c r="L543" s="76"/>
      <c r="M543" s="70"/>
      <c r="N543" s="70"/>
      <c r="O543" s="70"/>
    </row>
    <row r="544" spans="10:15" x14ac:dyDescent="0.2">
      <c r="J544" s="76"/>
      <c r="K544" s="76"/>
      <c r="L544" s="76"/>
      <c r="M544" s="70"/>
      <c r="N544" s="70"/>
      <c r="O544" s="70"/>
    </row>
    <row r="545" spans="10:15" x14ac:dyDescent="0.2">
      <c r="J545" s="76"/>
      <c r="K545" s="76"/>
      <c r="L545" s="76"/>
      <c r="M545" s="70"/>
      <c r="N545" s="70"/>
      <c r="O545" s="70"/>
    </row>
    <row r="546" spans="10:15" x14ac:dyDescent="0.2">
      <c r="J546" s="76"/>
      <c r="K546" s="76"/>
      <c r="L546" s="76"/>
      <c r="M546" s="70"/>
      <c r="N546" s="70"/>
      <c r="O546" s="70"/>
    </row>
    <row r="547" spans="10:15" x14ac:dyDescent="0.2">
      <c r="J547" s="76"/>
      <c r="K547" s="76"/>
      <c r="L547" s="76"/>
      <c r="M547" s="70"/>
      <c r="N547" s="70"/>
      <c r="O547" s="70"/>
    </row>
    <row r="548" spans="10:15" x14ac:dyDescent="0.2">
      <c r="J548" s="76"/>
      <c r="K548" s="76"/>
      <c r="L548" s="76"/>
      <c r="M548" s="70"/>
      <c r="N548" s="70"/>
      <c r="O548" s="70"/>
    </row>
    <row r="549" spans="10:15" x14ac:dyDescent="0.2">
      <c r="J549" s="76"/>
      <c r="K549" s="76"/>
      <c r="L549" s="76"/>
      <c r="M549" s="70"/>
      <c r="N549" s="70"/>
      <c r="O549" s="70"/>
    </row>
    <row r="550" spans="10:15" x14ac:dyDescent="0.2">
      <c r="J550" s="76"/>
      <c r="K550" s="76"/>
      <c r="L550" s="76"/>
      <c r="M550" s="70"/>
      <c r="N550" s="70"/>
      <c r="O550" s="70"/>
    </row>
    <row r="551" spans="10:15" x14ac:dyDescent="0.2">
      <c r="J551" s="76"/>
      <c r="K551" s="76"/>
      <c r="L551" s="76"/>
      <c r="M551" s="70"/>
      <c r="N551" s="70"/>
      <c r="O551" s="70"/>
    </row>
    <row r="552" spans="10:15" x14ac:dyDescent="0.2">
      <c r="J552" s="76"/>
      <c r="K552" s="76"/>
      <c r="L552" s="76"/>
      <c r="M552" s="70"/>
      <c r="N552" s="70"/>
      <c r="O552" s="70"/>
    </row>
    <row r="553" spans="10:15" x14ac:dyDescent="0.2">
      <c r="J553" s="76"/>
      <c r="K553" s="76"/>
      <c r="L553" s="76"/>
      <c r="M553" s="70"/>
      <c r="N553" s="70"/>
      <c r="O553" s="70"/>
    </row>
    <row r="554" spans="10:15" x14ac:dyDescent="0.2">
      <c r="J554" s="76"/>
      <c r="K554" s="76"/>
      <c r="L554" s="76"/>
      <c r="M554" s="70"/>
      <c r="N554" s="70"/>
      <c r="O554" s="70"/>
    </row>
    <row r="555" spans="10:15" x14ac:dyDescent="0.2">
      <c r="J555" s="76"/>
      <c r="K555" s="76"/>
      <c r="L555" s="76"/>
      <c r="M555" s="70"/>
      <c r="N555" s="70"/>
      <c r="O555" s="70"/>
    </row>
    <row r="556" spans="10:15" x14ac:dyDescent="0.2">
      <c r="J556" s="76"/>
      <c r="K556" s="76"/>
      <c r="L556" s="76"/>
      <c r="M556" s="70"/>
      <c r="N556" s="70"/>
      <c r="O556" s="70"/>
    </row>
    <row r="557" spans="10:15" x14ac:dyDescent="0.2">
      <c r="J557" s="76"/>
      <c r="K557" s="76"/>
      <c r="L557" s="76"/>
      <c r="M557" s="70"/>
      <c r="N557" s="70"/>
      <c r="O557" s="70"/>
    </row>
    <row r="558" spans="10:15" x14ac:dyDescent="0.2">
      <c r="J558" s="76"/>
      <c r="K558" s="76"/>
      <c r="L558" s="76"/>
      <c r="M558" s="70"/>
      <c r="N558" s="70"/>
      <c r="O558" s="70"/>
    </row>
    <row r="559" spans="10:15" x14ac:dyDescent="0.2">
      <c r="J559" s="76"/>
      <c r="K559" s="76"/>
      <c r="L559" s="76"/>
      <c r="M559" s="70"/>
      <c r="N559" s="70"/>
      <c r="O559" s="70"/>
    </row>
    <row r="560" spans="10:15" x14ac:dyDescent="0.2">
      <c r="J560" s="76"/>
      <c r="K560" s="76"/>
      <c r="L560" s="76"/>
      <c r="M560" s="70"/>
      <c r="N560" s="70"/>
      <c r="O560" s="70"/>
    </row>
    <row r="561" spans="10:15" x14ac:dyDescent="0.2">
      <c r="J561" s="76"/>
      <c r="K561" s="76"/>
      <c r="L561" s="76"/>
      <c r="M561" s="70"/>
      <c r="N561" s="70"/>
      <c r="O561" s="70"/>
    </row>
    <row r="562" spans="10:15" x14ac:dyDescent="0.2">
      <c r="J562" s="76"/>
      <c r="K562" s="76"/>
      <c r="L562" s="76"/>
      <c r="M562" s="70"/>
      <c r="N562" s="70"/>
      <c r="O562" s="70"/>
    </row>
    <row r="563" spans="10:15" x14ac:dyDescent="0.2">
      <c r="J563" s="76"/>
      <c r="K563" s="76"/>
      <c r="L563" s="76"/>
      <c r="M563" s="70"/>
      <c r="N563" s="70"/>
      <c r="O563" s="70"/>
    </row>
    <row r="564" spans="10:15" x14ac:dyDescent="0.2">
      <c r="J564" s="76"/>
      <c r="K564" s="76"/>
      <c r="L564" s="76"/>
      <c r="M564" s="70"/>
      <c r="N564" s="70"/>
      <c r="O564" s="70"/>
    </row>
    <row r="565" spans="10:15" x14ac:dyDescent="0.2">
      <c r="J565" s="76"/>
      <c r="K565" s="76"/>
      <c r="L565" s="76"/>
      <c r="M565" s="70"/>
      <c r="N565" s="70"/>
      <c r="O565" s="70"/>
    </row>
    <row r="566" spans="10:15" x14ac:dyDescent="0.2">
      <c r="J566" s="76"/>
      <c r="K566" s="76"/>
      <c r="L566" s="76"/>
      <c r="M566" s="70"/>
      <c r="N566" s="70"/>
      <c r="O566" s="70"/>
    </row>
    <row r="567" spans="10:15" x14ac:dyDescent="0.2">
      <c r="J567" s="76"/>
      <c r="K567" s="76"/>
      <c r="L567" s="76"/>
      <c r="M567" s="70"/>
      <c r="N567" s="70"/>
      <c r="O567" s="70"/>
    </row>
    <row r="568" spans="10:15" x14ac:dyDescent="0.2">
      <c r="J568" s="76"/>
      <c r="K568" s="76"/>
      <c r="L568" s="76"/>
      <c r="M568" s="70"/>
      <c r="N568" s="70"/>
      <c r="O568" s="70"/>
    </row>
    <row r="569" spans="10:15" x14ac:dyDescent="0.2">
      <c r="J569" s="76"/>
      <c r="K569" s="76"/>
      <c r="L569" s="76"/>
      <c r="M569" s="70"/>
      <c r="N569" s="70"/>
      <c r="O569" s="70"/>
    </row>
    <row r="570" spans="10:15" x14ac:dyDescent="0.2">
      <c r="J570" s="76"/>
      <c r="K570" s="76"/>
      <c r="L570" s="76"/>
      <c r="M570" s="70"/>
      <c r="N570" s="70"/>
      <c r="O570" s="70"/>
    </row>
    <row r="571" spans="10:15" x14ac:dyDescent="0.2">
      <c r="J571" s="76"/>
      <c r="K571" s="76"/>
      <c r="L571" s="76"/>
      <c r="M571" s="70"/>
      <c r="N571" s="70"/>
      <c r="O571" s="70"/>
    </row>
    <row r="572" spans="10:15" x14ac:dyDescent="0.2">
      <c r="J572" s="76"/>
      <c r="K572" s="76"/>
      <c r="L572" s="76"/>
      <c r="M572" s="70"/>
      <c r="N572" s="70"/>
      <c r="O572" s="70"/>
    </row>
    <row r="573" spans="10:15" x14ac:dyDescent="0.2">
      <c r="J573" s="76"/>
      <c r="K573" s="76"/>
      <c r="L573" s="76"/>
      <c r="M573" s="70"/>
      <c r="N573" s="70"/>
      <c r="O573" s="70"/>
    </row>
    <row r="574" spans="10:15" x14ac:dyDescent="0.2">
      <c r="J574" s="76"/>
      <c r="K574" s="76"/>
      <c r="L574" s="76"/>
      <c r="M574" s="70"/>
      <c r="N574" s="70"/>
      <c r="O574" s="70"/>
    </row>
    <row r="575" spans="10:15" x14ac:dyDescent="0.2">
      <c r="J575" s="76"/>
      <c r="K575" s="76"/>
      <c r="L575" s="76"/>
      <c r="M575" s="70"/>
      <c r="N575" s="70"/>
      <c r="O575" s="70"/>
    </row>
    <row r="576" spans="10:15" x14ac:dyDescent="0.2">
      <c r="J576" s="76"/>
      <c r="K576" s="76"/>
      <c r="L576" s="76"/>
      <c r="M576" s="70"/>
      <c r="N576" s="70"/>
      <c r="O576" s="70"/>
    </row>
    <row r="577" spans="10:15" x14ac:dyDescent="0.2">
      <c r="J577" s="76"/>
      <c r="K577" s="76"/>
      <c r="L577" s="76"/>
      <c r="M577" s="70"/>
      <c r="N577" s="70"/>
      <c r="O577" s="70"/>
    </row>
    <row r="578" spans="10:15" x14ac:dyDescent="0.2">
      <c r="J578" s="76"/>
      <c r="K578" s="76"/>
      <c r="L578" s="76"/>
      <c r="M578" s="70"/>
      <c r="N578" s="70"/>
      <c r="O578" s="70"/>
    </row>
    <row r="579" spans="10:15" x14ac:dyDescent="0.2">
      <c r="J579" s="76"/>
      <c r="K579" s="76"/>
      <c r="L579" s="76"/>
      <c r="M579" s="70"/>
      <c r="N579" s="70"/>
      <c r="O579" s="70"/>
    </row>
    <row r="580" spans="10:15" x14ac:dyDescent="0.2">
      <c r="J580" s="76"/>
      <c r="K580" s="76"/>
      <c r="L580" s="76"/>
      <c r="M580" s="70"/>
      <c r="N580" s="70"/>
      <c r="O580" s="70"/>
    </row>
    <row r="581" spans="10:15" x14ac:dyDescent="0.2">
      <c r="J581" s="76"/>
      <c r="K581" s="76"/>
      <c r="L581" s="76"/>
      <c r="M581" s="70"/>
      <c r="N581" s="70"/>
      <c r="O581" s="70"/>
    </row>
    <row r="582" spans="10:15" x14ac:dyDescent="0.2">
      <c r="J582" s="76"/>
      <c r="K582" s="76"/>
      <c r="L582" s="76"/>
      <c r="M582" s="70"/>
      <c r="N582" s="70"/>
      <c r="O582" s="70"/>
    </row>
    <row r="583" spans="10:15" x14ac:dyDescent="0.2">
      <c r="J583" s="76"/>
      <c r="K583" s="76"/>
      <c r="L583" s="76"/>
      <c r="M583" s="70"/>
      <c r="N583" s="70"/>
      <c r="O583" s="70"/>
    </row>
    <row r="584" spans="10:15" x14ac:dyDescent="0.2">
      <c r="J584" s="76"/>
      <c r="K584" s="76"/>
      <c r="L584" s="76"/>
      <c r="M584" s="70"/>
      <c r="N584" s="70"/>
      <c r="O584" s="70"/>
    </row>
    <row r="585" spans="10:15" x14ac:dyDescent="0.2">
      <c r="J585" s="76"/>
      <c r="K585" s="76"/>
      <c r="L585" s="76"/>
      <c r="M585" s="70"/>
      <c r="N585" s="70"/>
      <c r="O585" s="70"/>
    </row>
    <row r="586" spans="10:15" x14ac:dyDescent="0.2">
      <c r="J586" s="76"/>
      <c r="K586" s="76"/>
      <c r="L586" s="76"/>
      <c r="M586" s="70"/>
      <c r="N586" s="70"/>
      <c r="O586" s="70"/>
    </row>
    <row r="587" spans="10:15" x14ac:dyDescent="0.2">
      <c r="J587" s="76"/>
      <c r="K587" s="76"/>
      <c r="L587" s="76"/>
      <c r="M587" s="70"/>
      <c r="N587" s="70"/>
      <c r="O587" s="70"/>
    </row>
    <row r="588" spans="10:15" x14ac:dyDescent="0.2">
      <c r="J588" s="76"/>
      <c r="K588" s="76"/>
      <c r="L588" s="76"/>
      <c r="M588" s="70"/>
      <c r="N588" s="70"/>
      <c r="O588" s="70"/>
    </row>
    <row r="589" spans="10:15" x14ac:dyDescent="0.2">
      <c r="J589" s="76"/>
      <c r="K589" s="76"/>
      <c r="L589" s="76"/>
      <c r="M589" s="70"/>
      <c r="N589" s="70"/>
      <c r="O589" s="70"/>
    </row>
    <row r="590" spans="10:15" x14ac:dyDescent="0.2">
      <c r="J590" s="76"/>
      <c r="K590" s="76"/>
      <c r="L590" s="76"/>
      <c r="M590" s="70"/>
      <c r="N590" s="70"/>
      <c r="O590" s="70"/>
    </row>
    <row r="591" spans="10:15" x14ac:dyDescent="0.2">
      <c r="J591" s="76"/>
      <c r="K591" s="76"/>
      <c r="L591" s="76"/>
      <c r="M591" s="70"/>
      <c r="N591" s="70"/>
      <c r="O591" s="70"/>
    </row>
    <row r="592" spans="10:15" x14ac:dyDescent="0.2">
      <c r="J592" s="76"/>
      <c r="K592" s="76"/>
      <c r="L592" s="76"/>
      <c r="M592" s="70"/>
      <c r="N592" s="70"/>
      <c r="O592" s="70"/>
    </row>
    <row r="593" spans="10:15" x14ac:dyDescent="0.2">
      <c r="J593" s="76"/>
      <c r="K593" s="76"/>
      <c r="L593" s="76"/>
      <c r="M593" s="70"/>
      <c r="N593" s="70"/>
      <c r="O593" s="70"/>
    </row>
    <row r="594" spans="10:15" x14ac:dyDescent="0.2">
      <c r="J594" s="76"/>
      <c r="K594" s="76"/>
      <c r="L594" s="76"/>
      <c r="M594" s="70"/>
      <c r="N594" s="70"/>
      <c r="O594" s="70"/>
    </row>
    <row r="595" spans="10:15" x14ac:dyDescent="0.2">
      <c r="J595" s="76"/>
      <c r="K595" s="76"/>
      <c r="L595" s="76"/>
      <c r="M595" s="70"/>
      <c r="N595" s="70"/>
      <c r="O595" s="70"/>
    </row>
    <row r="596" spans="10:15" x14ac:dyDescent="0.2">
      <c r="J596" s="76"/>
      <c r="K596" s="76"/>
      <c r="L596" s="76"/>
      <c r="M596" s="70"/>
      <c r="N596" s="70"/>
      <c r="O596" s="70"/>
    </row>
    <row r="597" spans="10:15" x14ac:dyDescent="0.2">
      <c r="J597" s="76"/>
      <c r="K597" s="76"/>
      <c r="L597" s="76"/>
      <c r="M597" s="70"/>
      <c r="N597" s="70"/>
      <c r="O597" s="70"/>
    </row>
    <row r="598" spans="10:15" x14ac:dyDescent="0.2">
      <c r="J598" s="76"/>
      <c r="K598" s="76"/>
      <c r="L598" s="76"/>
      <c r="M598" s="70"/>
      <c r="N598" s="70"/>
      <c r="O598" s="70"/>
    </row>
    <row r="599" spans="10:15" x14ac:dyDescent="0.2">
      <c r="J599" s="76"/>
      <c r="K599" s="76"/>
      <c r="L599" s="76"/>
      <c r="M599" s="70"/>
      <c r="N599" s="70"/>
      <c r="O599" s="70"/>
    </row>
    <row r="600" spans="10:15" x14ac:dyDescent="0.2">
      <c r="J600" s="76"/>
      <c r="K600" s="76"/>
      <c r="L600" s="76"/>
      <c r="M600" s="70"/>
      <c r="N600" s="70"/>
      <c r="O600" s="70"/>
    </row>
    <row r="601" spans="10:15" x14ac:dyDescent="0.2">
      <c r="J601" s="76"/>
      <c r="K601" s="76"/>
      <c r="L601" s="76"/>
      <c r="M601" s="70"/>
      <c r="N601" s="70"/>
      <c r="O601" s="70"/>
    </row>
    <row r="602" spans="10:15" x14ac:dyDescent="0.2">
      <c r="J602" s="76"/>
      <c r="K602" s="76"/>
      <c r="L602" s="76"/>
      <c r="M602" s="70"/>
      <c r="N602" s="70"/>
      <c r="O602" s="70"/>
    </row>
    <row r="603" spans="10:15" x14ac:dyDescent="0.2">
      <c r="J603" s="76"/>
      <c r="K603" s="76"/>
      <c r="L603" s="76"/>
      <c r="M603" s="70"/>
      <c r="N603" s="70"/>
      <c r="O603" s="70"/>
    </row>
    <row r="604" spans="10:15" x14ac:dyDescent="0.2">
      <c r="J604" s="76"/>
      <c r="K604" s="76"/>
      <c r="L604" s="76"/>
      <c r="M604" s="70"/>
      <c r="N604" s="70"/>
      <c r="O604" s="70"/>
    </row>
    <row r="605" spans="10:15" x14ac:dyDescent="0.2">
      <c r="J605" s="76"/>
      <c r="K605" s="76"/>
      <c r="L605" s="76"/>
      <c r="M605" s="70"/>
      <c r="N605" s="70"/>
      <c r="O605" s="70"/>
    </row>
    <row r="606" spans="10:15" x14ac:dyDescent="0.2">
      <c r="J606" s="76"/>
      <c r="K606" s="76"/>
      <c r="L606" s="76"/>
      <c r="M606" s="70"/>
      <c r="N606" s="70"/>
      <c r="O606" s="70"/>
    </row>
    <row r="607" spans="10:15" x14ac:dyDescent="0.2">
      <c r="J607" s="76"/>
      <c r="K607" s="76"/>
      <c r="L607" s="76"/>
      <c r="M607" s="70"/>
      <c r="N607" s="70"/>
      <c r="O607" s="70"/>
    </row>
    <row r="608" spans="10:15" x14ac:dyDescent="0.2">
      <c r="J608" s="76"/>
      <c r="K608" s="76"/>
      <c r="L608" s="76"/>
      <c r="M608" s="70"/>
      <c r="N608" s="70"/>
      <c r="O608" s="70"/>
    </row>
    <row r="609" spans="10:15" x14ac:dyDescent="0.2">
      <c r="J609" s="76"/>
      <c r="K609" s="76"/>
      <c r="L609" s="76"/>
      <c r="M609" s="70"/>
      <c r="N609" s="70"/>
      <c r="O609" s="70"/>
    </row>
    <row r="610" spans="10:15" x14ac:dyDescent="0.2">
      <c r="J610" s="76"/>
      <c r="K610" s="76"/>
      <c r="L610" s="76"/>
      <c r="M610" s="70"/>
      <c r="N610" s="70"/>
      <c r="O610" s="70"/>
    </row>
    <row r="611" spans="10:15" x14ac:dyDescent="0.2">
      <c r="J611" s="76"/>
      <c r="K611" s="76"/>
      <c r="L611" s="76"/>
      <c r="M611" s="70"/>
      <c r="N611" s="70"/>
      <c r="O611" s="70"/>
    </row>
    <row r="612" spans="10:15" x14ac:dyDescent="0.2">
      <c r="J612" s="76"/>
      <c r="K612" s="76"/>
      <c r="L612" s="76"/>
      <c r="M612" s="70"/>
      <c r="N612" s="70"/>
      <c r="O612" s="70"/>
    </row>
    <row r="613" spans="10:15" x14ac:dyDescent="0.2">
      <c r="J613" s="76"/>
      <c r="K613" s="76"/>
      <c r="L613" s="76"/>
      <c r="M613" s="70"/>
      <c r="N613" s="70"/>
      <c r="O613" s="70"/>
    </row>
    <row r="614" spans="10:15" x14ac:dyDescent="0.2">
      <c r="J614" s="76"/>
      <c r="K614" s="76"/>
      <c r="L614" s="76"/>
      <c r="M614" s="70"/>
      <c r="N614" s="70"/>
      <c r="O614" s="70"/>
    </row>
    <row r="615" spans="10:15" x14ac:dyDescent="0.2">
      <c r="J615" s="76"/>
      <c r="K615" s="76"/>
      <c r="L615" s="76"/>
      <c r="M615" s="70"/>
      <c r="N615" s="70"/>
      <c r="O615" s="70"/>
    </row>
    <row r="616" spans="10:15" x14ac:dyDescent="0.2">
      <c r="J616" s="76"/>
      <c r="K616" s="76"/>
      <c r="L616" s="76"/>
      <c r="M616" s="70"/>
      <c r="N616" s="70"/>
      <c r="O616" s="70"/>
    </row>
  </sheetData>
  <sortState xmlns:xlrd2="http://schemas.microsoft.com/office/spreadsheetml/2017/richdata2" ref="A48">
    <sortCondition ref="A48"/>
  </sortState>
  <mergeCells count="5">
    <mergeCell ref="D65:E65"/>
    <mergeCell ref="G65:I65"/>
    <mergeCell ref="E34:G34"/>
    <mergeCell ref="A1:G1"/>
    <mergeCell ref="B34:C34"/>
  </mergeCells>
  <phoneticPr fontId="4" type="noConversion"/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2024-02-29T14:32:21Z</dcterms:modified>
</cp:coreProperties>
</file>