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2Data\"/>
    </mc:Choice>
  </mc:AlternateContent>
  <xr:revisionPtr revIDLastSave="0" documentId="13_ncr:1_{B9EA682F-B6A7-40FC-AF01-0F0E9B07E716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2" i="1"/>
  <c r="C81" i="1"/>
  <c r="C80" i="1"/>
  <c r="C77" i="1"/>
  <c r="C76" i="1"/>
  <c r="C75" i="1"/>
  <c r="C74" i="1"/>
  <c r="C73" i="1"/>
  <c r="C72" i="1"/>
  <c r="C71" i="1"/>
  <c r="C70" i="1"/>
  <c r="C69" i="1"/>
  <c r="C68" i="1"/>
  <c r="C78" i="1" l="1"/>
  <c r="J83" i="1"/>
  <c r="P83" i="1" s="1"/>
  <c r="J81" i="1"/>
  <c r="J80" i="1"/>
  <c r="J69" i="1"/>
  <c r="J70" i="1"/>
  <c r="J71" i="1"/>
  <c r="J72" i="1"/>
  <c r="J73" i="1"/>
  <c r="K83" i="1"/>
  <c r="Q83" i="1" s="1"/>
  <c r="U84" i="1"/>
  <c r="T84" i="1"/>
  <c r="S84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C83" i="1" s="1"/>
  <c r="B84" i="1"/>
  <c r="C84" i="1" s="1"/>
  <c r="U79" i="1"/>
  <c r="T79" i="1"/>
  <c r="S79" i="1"/>
  <c r="S33" i="1"/>
  <c r="S32" i="1"/>
  <c r="Q33" i="1"/>
  <c r="Q32" i="1"/>
  <c r="O33" i="1"/>
  <c r="O32" i="1"/>
  <c r="O28" i="1"/>
  <c r="Q28" i="1"/>
  <c r="S28" i="1"/>
  <c r="O82" i="1" s="1"/>
  <c r="O30" i="1"/>
  <c r="M83" i="1" s="1"/>
  <c r="M26" i="1"/>
  <c r="S30" i="1"/>
  <c r="Q30" i="1"/>
  <c r="M30" i="1"/>
  <c r="M28" i="1"/>
  <c r="G60" i="1" s="1"/>
  <c r="J60" i="1" s="1"/>
  <c r="K30" i="1"/>
  <c r="L76" i="1" s="1"/>
  <c r="K28" i="1"/>
  <c r="L69" i="1" s="1"/>
  <c r="K26" i="1"/>
  <c r="I30" i="1"/>
  <c r="F60" i="1" s="1"/>
  <c r="I60" i="1" s="1"/>
  <c r="I28" i="1"/>
  <c r="I26" i="1"/>
  <c r="G30" i="1"/>
  <c r="G28" i="1"/>
  <c r="G26" i="1"/>
  <c r="E30" i="1"/>
  <c r="E28" i="1"/>
  <c r="J74" i="1" s="1"/>
  <c r="E26" i="1"/>
  <c r="C30" i="1"/>
  <c r="C28" i="1"/>
  <c r="J78" i="1" s="1"/>
  <c r="C26" i="1"/>
  <c r="K77" i="1"/>
  <c r="K81" i="1"/>
  <c r="K72" i="1"/>
  <c r="K80" i="1"/>
  <c r="K68" i="1"/>
  <c r="K73" i="1"/>
  <c r="F61" i="1"/>
  <c r="I61" i="1" s="1"/>
  <c r="K71" i="1"/>
  <c r="K75" i="1"/>
  <c r="K70" i="1"/>
  <c r="K74" i="1"/>
  <c r="K84" i="1"/>
  <c r="L78" i="1" l="1"/>
  <c r="R78" i="1" s="1"/>
  <c r="L77" i="1"/>
  <c r="O75" i="1"/>
  <c r="L84" i="1"/>
  <c r="O70" i="1"/>
  <c r="M75" i="1"/>
  <c r="O68" i="1"/>
  <c r="J82" i="1"/>
  <c r="L71" i="1"/>
  <c r="N83" i="1"/>
  <c r="O78" i="1"/>
  <c r="J68" i="1"/>
  <c r="F62" i="1"/>
  <c r="I62" i="1" s="1"/>
  <c r="J77" i="1"/>
  <c r="K69" i="1"/>
  <c r="K82" i="1"/>
  <c r="J76" i="1"/>
  <c r="J75" i="1"/>
  <c r="K76" i="1"/>
  <c r="L70" i="1"/>
  <c r="L72" i="1"/>
  <c r="L75" i="1"/>
  <c r="L68" i="1"/>
  <c r="G62" i="1"/>
  <c r="J62" i="1" s="1"/>
  <c r="L83" i="1"/>
  <c r="R83" i="1" s="1"/>
  <c r="G61" i="1"/>
  <c r="J61" i="1" s="1"/>
  <c r="L74" i="1"/>
  <c r="O74" i="1"/>
  <c r="O71" i="1"/>
  <c r="O69" i="1"/>
  <c r="O79" i="1"/>
  <c r="O81" i="1"/>
  <c r="O84" i="1"/>
  <c r="O76" i="1"/>
  <c r="M72" i="1"/>
  <c r="M81" i="1"/>
  <c r="O83" i="1"/>
  <c r="O72" i="1"/>
  <c r="O80" i="1"/>
  <c r="O77" i="1"/>
  <c r="O73" i="1"/>
  <c r="N71" i="1"/>
  <c r="N69" i="1"/>
  <c r="N82" i="1"/>
  <c r="N75" i="1"/>
  <c r="N70" i="1"/>
  <c r="N81" i="1"/>
  <c r="N80" i="1"/>
  <c r="N74" i="1"/>
  <c r="N84" i="1"/>
  <c r="N68" i="1"/>
  <c r="N76" i="1"/>
  <c r="N78" i="1"/>
  <c r="N72" i="1"/>
  <c r="N73" i="1"/>
  <c r="N79" i="1"/>
  <c r="N77" i="1"/>
  <c r="M82" i="1"/>
  <c r="M68" i="1"/>
  <c r="M77" i="1"/>
  <c r="M76" i="1"/>
  <c r="M70" i="1"/>
  <c r="M80" i="1"/>
  <c r="M74" i="1"/>
  <c r="M79" i="1"/>
  <c r="M71" i="1"/>
  <c r="M69" i="1"/>
  <c r="M73" i="1"/>
  <c r="M84" i="1"/>
  <c r="M78" i="1"/>
  <c r="E62" i="1"/>
  <c r="H62" i="1" s="1"/>
  <c r="P78" i="1"/>
  <c r="E61" i="1"/>
  <c r="H61" i="1" s="1"/>
  <c r="E60" i="1"/>
  <c r="H60" i="1" s="1"/>
  <c r="L79" i="1"/>
  <c r="L80" i="1"/>
  <c r="L73" i="1"/>
  <c r="L81" i="1"/>
  <c r="L82" i="1"/>
  <c r="K79" i="1"/>
  <c r="K78" i="1"/>
  <c r="Q78" i="1" s="1"/>
</calcChain>
</file>

<file path=xl/sharedStrings.xml><?xml version="1.0" encoding="utf-8"?>
<sst xmlns="http://schemas.openxmlformats.org/spreadsheetml/2006/main" count="135" uniqueCount="89">
  <si>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</si>
  <si>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</si>
  <si>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</si>
  <si>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</si>
  <si>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</si>
  <si>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</si>
  <si>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</si>
  <si>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</si>
  <si>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</si>
  <si>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</si>
  <si>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</si>
  <si>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</si>
  <si>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</si>
  <si>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</si>
  <si>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</si>
  <si>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</si>
  <si>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</si>
  <si>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</si>
  <si>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</si>
  <si>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</si>
  <si>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</si>
  <si>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</si>
  <si>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</si>
  <si>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</si>
  <si>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</si>
  <si>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</si>
  <si>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</si>
  <si>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</si>
  <si>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</si>
  <si>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</si>
  <si>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</si>
  <si>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</si>
  <si>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</si>
  <si>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</si>
  <si>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</si>
  <si>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</si>
  <si>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</si>
  <si>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</si>
  <si>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</si>
  <si>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</si>
  <si>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</si>
  <si>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</si>
  <si>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</si>
  <si>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</si>
  <si>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</si>
  <si>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</si>
  <si>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</si>
  <si>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</si>
  <si>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</si>
  <si>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</si>
  <si>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</si>
  <si>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</si>
  <si>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</si>
  <si>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</si>
  <si>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</si>
  <si>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</si>
  <si>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</si>
  <si>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</si>
  <si>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</si>
  <si>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</si>
  <si>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</si>
  <si>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</si>
  <si>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</si>
  <si>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</si>
  <si>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N2O.flag</t>
  </si>
  <si>
    <t>O2.flag</t>
  </si>
  <si>
    <t>Ar.flag</t>
  </si>
  <si>
    <t>N2.flag</t>
  </si>
  <si>
    <t>Run Date(s):</t>
  </si>
  <si>
    <t>Analyst:</t>
  </si>
  <si>
    <t>%RSD air</t>
  </si>
  <si>
    <t>%RSD He</t>
  </si>
  <si>
    <t>2022\06\SG22.0635_6_24_2022 8_31_47 PM.DATA</t>
  </si>
  <si>
    <t>2022\06\SG22.0624_6_24_2022 8_57_22 PM.DATA</t>
  </si>
  <si>
    <t>2022\06\SG22.0620_6_24_2022 9_21_35 PM.DATA</t>
  </si>
  <si>
    <t>2022\06\SG22.0625_6_24_2022 9_45_55 PM.DATA</t>
  </si>
  <si>
    <t>2022\06\SG22.0629_6_24_2022 10_10_17 PM.DATA</t>
  </si>
  <si>
    <t>2022\06\SG22.0648_6_24_2022 10_34_46 PM.DATA</t>
  </si>
  <si>
    <t>2022\06\SG22.0633_6_24_2022 10_59_12 PM.DATA</t>
  </si>
  <si>
    <t>2022\06\SG22.0616_6_24_2022 11_23_50 PM.DATA</t>
  </si>
  <si>
    <t>2022\06\SG22.0626_6_24_2022 11_48_34 PM.DATA</t>
  </si>
  <si>
    <t>2022\06\SG22.0621_6_25_2022 12_13_23 AM.DATA</t>
  </si>
  <si>
    <t>2022\06\LOW1 STD CHK1_6_25_2022 12_38_16 AM.DATA</t>
  </si>
  <si>
    <t>2022\06\AIR STD CHK1_6_25_2022 1_02_59 AM.DATA</t>
  </si>
  <si>
    <t>2022\06\SG22.0645_6_25_2022 1_27_39 AM.DATA</t>
  </si>
  <si>
    <t>2022\06\SG22.0642_6_25_2022 1_52_31 AM.DATA</t>
  </si>
  <si>
    <t>2022\06\SG22.0622_6_25_2022 2_17_40 AM.DATA</t>
  </si>
  <si>
    <t>2022\06\low1 std chk43.DATA</t>
  </si>
  <si>
    <t>2022\06\air std chk43.DATA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</si>
</sst>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1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2" fontId="0" fillId="0" borderId="0" xfId="0" applyNumberFormat="1" applyBorder="1"/>
    <xf numFmtId="0" fontId="0" fillId="0" borderId="6" xfId="0" applyBorder="1" applyAlignment="1"/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3" fontId="0" fillId="0" borderId="0" xfId="0" applyNumberForma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/>
    </xf>
    <xf numFmtId="0" fontId="0" fillId="0" borderId="0" xfId="0" applyFill="1"/>
    <xf numFmtId="3" fontId="0" fillId="0" borderId="0" xfId="0" applyNumberFormat="1" applyBorder="1"/>
    <xf numFmtId="3" fontId="0" fillId="0" borderId="4" xfId="0" applyNumberFormat="1" applyBorder="1"/>
    <xf numFmtId="0" fontId="0" fillId="0" borderId="7" xfId="0" applyBorder="1" applyAlignment="1"/>
    <xf numFmtId="165" fontId="0" fillId="0" borderId="0" xfId="0" applyNumberFormat="1" applyFill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2" borderId="0" xfId="0" applyNumberFormat="1" applyFill="1"/>
    <xf numFmtId="166" fontId="0" fillId="0" borderId="0" xfId="0" applyNumberFormat="1" applyBorder="1"/>
    <xf numFmtId="166" fontId="0" fillId="0" borderId="4" xfId="0" applyNumberFormat="1" applyBorder="1"/>
    <xf numFmtId="166" fontId="0" fillId="0" borderId="0" xfId="0" applyNumberFormat="1" applyFill="1"/>
    <xf numFmtId="2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3" fontId="0" fillId="0" borderId="2" xfId="0" applyNumberFormat="1" applyBorder="1"/>
    <xf numFmtId="0" fontId="0" fillId="0" borderId="10" xfId="0" applyFont="1" applyBorder="1" applyAlignment="1">
      <alignment horizontal="left"/>
    </xf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166" fontId="1" fillId="0" borderId="0" xfId="14" applyNumberFormat="1"/>
    <xf numFmtId="166" fontId="0" fillId="0" borderId="0" xfId="0" applyNumberFormat="1"/>
    <xf numFmtId="0" fontId="2" fillId="0" borderId="4" xfId="0" applyFont="1" applyBorder="1" applyAlignment="1">
      <alignment horizontal="center"/>
    </xf>
    <xf numFmtId="166" fontId="1" fillId="0" borderId="0" xfId="0" applyNumberFormat="1" applyFont="1" applyBorder="1"/>
    <xf numFmtId="2" fontId="0" fillId="0" borderId="0" xfId="0" applyNumberFormat="1" applyFill="1" applyBorder="1"/>
    <xf numFmtId="0" fontId="0" fillId="0" borderId="8" xfId="0" applyFont="1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164" fontId="6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6" fillId="0" borderId="7" xfId="0" applyNumberFormat="1" applyFont="1" applyFill="1" applyBorder="1" applyAlignment="1"/>
    <xf numFmtId="3" fontId="6" fillId="0" borderId="8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2" xfId="0" applyNumberFormat="1" applyFont="1" applyFill="1" applyBorder="1" applyAlignment="1"/>
    <xf numFmtId="3" fontId="0" fillId="0" borderId="4" xfId="0" applyNumberFormat="1" applyFont="1" applyBorder="1" applyAlignment="1"/>
    <xf numFmtId="166" fontId="4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166" fontId="4" fillId="0" borderId="0" xfId="0" applyNumberFormat="1" applyFont="1"/>
    <xf numFmtId="2" fontId="4" fillId="0" borderId="0" xfId="0" applyNumberFormat="1" applyFont="1" applyFill="1"/>
    <xf numFmtId="0" fontId="2" fillId="0" borderId="0" xfId="0" applyFont="1" applyAlignment="1"/>
    <xf numFmtId="0" fontId="0" fillId="0" borderId="0" xfId="0" applyAlignment="1">
      <alignment horizontal="right"/>
    </xf>
    <xf numFmtId="14" fontId="0" fillId="3" borderId="0" xfId="0" applyNumberFormat="1" applyFill="1" applyAlignment="1"/>
    <xf numFmtId="0" fontId="1" fillId="3" borderId="0" xfId="0" applyFont="1" applyFill="1" applyAlignment="1">
      <alignment horizontal="left"/>
    </xf>
    <xf numFmtId="3" fontId="1" fillId="0" borderId="4" xfId="0" applyNumberFormat="1" applyFont="1" applyBorder="1"/>
    <xf numFmtId="2" fontId="1" fillId="0" borderId="2" xfId="0" applyNumberFormat="1" applyFont="1" applyFill="1" applyBorder="1"/>
    <xf numFmtId="2" fontId="1" fillId="0" borderId="5" xfId="0" applyNumberFormat="1" applyFont="1" applyFill="1" applyBorder="1"/>
    <xf numFmtId="3" fontId="0" fillId="0" borderId="3" xfId="0" applyNumberFormat="1" applyBorder="1"/>
    <xf numFmtId="3" fontId="1" fillId="0" borderId="3" xfId="0" applyNumberFormat="1" applyFont="1" applyBorder="1"/>
    <xf numFmtId="0" fontId="8" fillId="0" borderId="0" xfId="0" applyFont="1" applyAlignment="1">
      <alignment horizontal="left"/>
    </xf>
    <xf numFmtId="166" fontId="8" fillId="0" borderId="0" xfId="0" applyNumberFormat="1" applyFont="1" applyFill="1"/>
    <xf numFmtId="3" fontId="0" fillId="2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6" fontId="6" fillId="0" borderId="0" xfId="0" applyNumberFormat="1" applyFont="1"/>
    <xf numFmtId="0" fontId="8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3" fontId="8" fillId="0" borderId="4" xfId="0" applyNumberFormat="1" applyFont="1" applyFill="1" applyBorder="1" applyAlignment="1"/>
    <xf numFmtId="3" fontId="8" fillId="0" borderId="5" xfId="0" applyNumberFormat="1" applyFont="1" applyFill="1" applyBorder="1" applyAlignment="1"/>
    <xf numFmtId="166" fontId="1" fillId="0" borderId="0" xfId="14" applyNumberFormat="1" applyFill="1"/>
    <xf numFmtId="0" fontId="1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/>
    <xf numFmtId="3" fontId="0" fillId="0" borderId="0" xfId="0" applyNumberFormat="1" applyFont="1" applyFill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1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9" xr:uid="{00000000-0005-0000-0000-000009000000}"/>
    <cellStyle name="Normal 4" xfId="10" xr:uid="{00000000-0005-0000-0000-00000A000000}"/>
    <cellStyle name="Normal 4 2" xfId="11" xr:uid="{00000000-0005-0000-0000-00000B000000}"/>
    <cellStyle name="Normal 4 3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377</c:v>
                </c:pt>
                <c:pt idx="1">
                  <c:v>273.7</c:v>
                </c:pt>
                <c:pt idx="2">
                  <c:v>190.2</c:v>
                </c:pt>
                <c:pt idx="3">
                  <c:v>106.3</c:v>
                </c:pt>
                <c:pt idx="4">
                  <c:v>62.8</c:v>
                </c:pt>
                <c:pt idx="5">
                  <c:v>31.5</c:v>
                </c:pt>
                <c:pt idx="6">
                  <c:v>22.1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40B9-A1C9-7A1C0E6DD7DF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Sheet1!$D$44:$D$49</c:f>
              <c:numCache>
                <c:formatCode>#,##0</c:formatCode>
                <c:ptCount val="6"/>
                <c:pt idx="0">
                  <c:v>9419.6</c:v>
                </c:pt>
                <c:pt idx="1">
                  <c:v>7255.9</c:v>
                </c:pt>
                <c:pt idx="2">
                  <c:v>4312.6000000000004</c:v>
                </c:pt>
                <c:pt idx="3">
                  <c:v>2363.4</c:v>
                </c:pt>
                <c:pt idx="4">
                  <c:v>520.5</c:v>
                </c:pt>
                <c:pt idx="5">
                  <c:v>278.60000000000002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4-40B9-A1C9-7A1C0E6D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8320"/>
        <c:axId val="73849856"/>
      </c:scatterChart>
      <c:valAx>
        <c:axId val="73848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849856"/>
        <c:crosses val="autoZero"/>
        <c:crossBetween val="midCat"/>
      </c:valAx>
      <c:valAx>
        <c:axId val="738498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38483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70787793324"/>
          <c:y val="0.12508794609629026"/>
          <c:w val="0.46414478787166547"/>
          <c:h val="8.619109178516866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68"/>
          <c:y val="0.23225873939670591"/>
          <c:w val="0.73905143613659241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21219.8</c:v>
                </c:pt>
                <c:pt idx="1">
                  <c:v>15077.1</c:v>
                </c:pt>
                <c:pt idx="2">
                  <c:v>10151</c:v>
                </c:pt>
                <c:pt idx="3">
                  <c:v>5270</c:v>
                </c:pt>
                <c:pt idx="4">
                  <c:v>2415.6</c:v>
                </c:pt>
                <c:pt idx="5">
                  <c:v>1144.8</c:v>
                </c:pt>
                <c:pt idx="6">
                  <c:v>771.6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B1F-9F9E-8680010E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1056"/>
        <c:axId val="75186944"/>
      </c:scatterChart>
      <c:valAx>
        <c:axId val="751810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186944"/>
        <c:crosses val="autoZero"/>
        <c:crossBetween val="midCat"/>
      </c:valAx>
      <c:valAx>
        <c:axId val="751869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1810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7484064502"/>
          <c:y val="0.13031417714576723"/>
          <c:w val="0.28146184851893497"/>
          <c:h val="8.735691620636973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Sheet1!$B$44:$B$49</c:f>
              <c:numCache>
                <c:formatCode>#,##0</c:formatCode>
                <c:ptCount val="6"/>
                <c:pt idx="0">
                  <c:v>7958630.9000000004</c:v>
                </c:pt>
                <c:pt idx="1">
                  <c:v>5902080.0999999996</c:v>
                </c:pt>
                <c:pt idx="2">
                  <c:v>3457144.4</c:v>
                </c:pt>
                <c:pt idx="3">
                  <c:v>1834476.7</c:v>
                </c:pt>
                <c:pt idx="4">
                  <c:v>366228.1</c:v>
                </c:pt>
                <c:pt idx="5">
                  <c:v>185296.2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9-4B6F-A822-2783F9A0A541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204920.7</c:v>
                </c:pt>
                <c:pt idx="1">
                  <c:v>145471.6</c:v>
                </c:pt>
                <c:pt idx="2">
                  <c:v>96481.9</c:v>
                </c:pt>
                <c:pt idx="3">
                  <c:v>47904.5</c:v>
                </c:pt>
                <c:pt idx="4">
                  <c:v>8244.5</c:v>
                </c:pt>
                <c:pt idx="5">
                  <c:v>4408.5</c:v>
                </c:pt>
                <c:pt idx="6">
                  <c:v>970.3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9-4B6F-A822-2783F9A0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1904"/>
        <c:axId val="75213440"/>
      </c:scatterChart>
      <c:valAx>
        <c:axId val="752119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213440"/>
        <c:crosses val="autoZero"/>
        <c:crossBetween val="midCat"/>
      </c:valAx>
      <c:valAx>
        <c:axId val="75213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2119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204920.7</c:v>
                </c:pt>
                <c:pt idx="1">
                  <c:v>145471.6</c:v>
                </c:pt>
                <c:pt idx="2">
                  <c:v>96481.9</c:v>
                </c:pt>
                <c:pt idx="3">
                  <c:v>47904.5</c:v>
                </c:pt>
                <c:pt idx="4">
                  <c:v>8244.5</c:v>
                </c:pt>
                <c:pt idx="5">
                  <c:v>4408.5</c:v>
                </c:pt>
                <c:pt idx="6">
                  <c:v>970.3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5-4010-B698-D54B653CF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7472"/>
        <c:axId val="79519744"/>
      </c:scatterChart>
      <c:valAx>
        <c:axId val="79497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19744"/>
        <c:crosses val="autoZero"/>
        <c:crossBetween val="midCat"/>
      </c:valAx>
      <c:valAx>
        <c:axId val="795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974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21219.8</c:v>
                </c:pt>
                <c:pt idx="1">
                  <c:v>15077.1</c:v>
                </c:pt>
                <c:pt idx="2">
                  <c:v>10151</c:v>
                </c:pt>
                <c:pt idx="3">
                  <c:v>5270</c:v>
                </c:pt>
                <c:pt idx="4">
                  <c:v>2415.6</c:v>
                </c:pt>
                <c:pt idx="5">
                  <c:v>1144.8</c:v>
                </c:pt>
                <c:pt idx="6">
                  <c:v>771.6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2-4830-8F55-35FA2B8D9BAD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Sheet1!$C$44:$C$49</c:f>
              <c:numCache>
                <c:formatCode>#,##0</c:formatCode>
                <c:ptCount val="6"/>
                <c:pt idx="0">
                  <c:v>915975.5</c:v>
                </c:pt>
                <c:pt idx="1">
                  <c:v>682844.9</c:v>
                </c:pt>
                <c:pt idx="2">
                  <c:v>390447.4</c:v>
                </c:pt>
                <c:pt idx="3">
                  <c:v>204350.6</c:v>
                </c:pt>
                <c:pt idx="4">
                  <c:v>39828.800000000003</c:v>
                </c:pt>
                <c:pt idx="5">
                  <c:v>20311.3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2-4830-8F55-35FA2B8D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4704"/>
        <c:axId val="79546240"/>
      </c:scatterChart>
      <c:valAx>
        <c:axId val="795447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46240"/>
        <c:crosses val="autoZero"/>
        <c:crossBetween val="midCat"/>
      </c:valAx>
      <c:valAx>
        <c:axId val="795462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447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377</c:v>
                </c:pt>
                <c:pt idx="1">
                  <c:v>273.7</c:v>
                </c:pt>
                <c:pt idx="2">
                  <c:v>190.2</c:v>
                </c:pt>
                <c:pt idx="3">
                  <c:v>106.3</c:v>
                </c:pt>
                <c:pt idx="4">
                  <c:v>62.8</c:v>
                </c:pt>
                <c:pt idx="5">
                  <c:v>31.5</c:v>
                </c:pt>
                <c:pt idx="6">
                  <c:v>22.1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E-47A0-B9E4-7BDD6892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5408"/>
        <c:axId val="76626944"/>
      </c:scatterChart>
      <c:valAx>
        <c:axId val="766254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626944"/>
        <c:crosses val="autoZero"/>
        <c:crossBetween val="midCat"/>
      </c:valAx>
      <c:valAx>
        <c:axId val="76626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6625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58409234904"/>
          <c:y val="0.12508812802894018"/>
          <c:w val="0.46414500695250083"/>
          <c:h val="8.619108004757833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6</xdr:row>
      <xdr:rowOff>9525</xdr:rowOff>
    </xdr:from>
    <xdr:to>
      <xdr:col>22</xdr:col>
      <xdr:colOff>314325</xdr:colOff>
      <xdr:row>21</xdr:row>
      <xdr:rowOff>133350</xdr:rowOff>
    </xdr:to>
    <xdr:graphicFrame macro="">
      <xdr:nvGraphicFramePr>
        <xdr:cNvPr id="1208" name="Chart 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</xdr:row>
      <xdr:rowOff>104775</xdr:rowOff>
    </xdr:from>
    <xdr:to>
      <xdr:col>17</xdr:col>
      <xdr:colOff>276225</xdr:colOff>
      <xdr:row>21</xdr:row>
      <xdr:rowOff>66675</xdr:rowOff>
    </xdr:to>
    <xdr:graphicFrame macro="">
      <xdr:nvGraphicFramePr>
        <xdr:cNvPr id="1209" name="Chart 2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</xdr:row>
      <xdr:rowOff>76200</xdr:rowOff>
    </xdr:from>
    <xdr:to>
      <xdr:col>3</xdr:col>
      <xdr:colOff>790575</xdr:colOff>
      <xdr:row>21</xdr:row>
      <xdr:rowOff>38100</xdr:rowOff>
    </xdr:to>
    <xdr:graphicFrame macro="">
      <xdr:nvGraphicFramePr>
        <xdr:cNvPr id="1210" name="Chart 3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742950</xdr:colOff>
      <xdr:row>21</xdr:row>
      <xdr:rowOff>57150</xdr:rowOff>
    </xdr:to>
    <xdr:graphicFrame macro="">
      <xdr:nvGraphicFramePr>
        <xdr:cNvPr id="1211" name="Chart 3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828675</xdr:colOff>
      <xdr:row>5</xdr:row>
      <xdr:rowOff>76200</xdr:rowOff>
    </xdr:from>
    <xdr:to>
      <xdr:col>11</xdr:col>
      <xdr:colOff>66675</xdr:colOff>
      <xdr:row>21</xdr:row>
      <xdr:rowOff>38100</xdr:rowOff>
    </xdr:to>
    <xdr:graphicFrame macro="">
      <xdr:nvGraphicFramePr>
        <xdr:cNvPr id="1212" name="Chart 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419100</xdr:colOff>
      <xdr:row>6</xdr:row>
      <xdr:rowOff>57150</xdr:rowOff>
    </xdr:from>
    <xdr:to>
      <xdr:col>27</xdr:col>
      <xdr:colOff>409575</xdr:colOff>
      <xdr:row>22</xdr:row>
      <xdr:rowOff>9525</xdr:rowOff>
    </xdr:to>
    <xdr:graphicFrame macro="">
      <xdr:nvGraphicFramePr>
        <xdr:cNvPr id="1213" name="Chart 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273843</xdr:colOff>
      <xdr:row>40</xdr:row>
      <xdr:rowOff>107156</xdr:rowOff>
    </xdr:from>
    <xdr:ext cx="3607594" cy="14763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870656" y="6774656"/>
          <a:ext cx="3607594" cy="14763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JB and KD 6/30/2022</a:t>
          </a:r>
          <a:br>
            <a:rPr lang="en-US" sz="1100"/>
          </a:br>
          <a:br>
            <a:rPr lang="en-US" sz="1100"/>
          </a:br>
          <a:r>
            <a:rPr lang="en-US" sz="1100"/>
            <a:t>These</a:t>
          </a:r>
          <a:r>
            <a:rPr lang="en-US" sz="1100" baseline="0"/>
            <a:t> samles were originally run in 2022_06_09_trap run, but were flagged due to standardd check issues.  They were rerun here with a new standard curve.  The curve was created by reinjectin g the standards used to create the original standard curve.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4"/>
  <sheetViews>
    <sheetView tabSelected="1" topLeftCell="A44" zoomScale="80" zoomScaleNormal="80" workbookViewId="0">
      <selection activeCell="C80" sqref="C80"/>
    </sheetView>
  </sheetViews>
  <sheetFormatPr defaultRowHeight="13.2" x14ac:dyDescent="0.25"/>
  <cols>
    <col min="1" max="1" width="50.44140625" style="1" customWidth="1"/>
    <col min="2" max="2" width="20.44140625" style="1" customWidth="1"/>
    <col min="3" max="3" width="37.886718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27.5546875" customWidth="1"/>
    <col min="12" max="12" width="11.5546875" customWidth="1"/>
    <col min="13" max="13" width="12.109375" customWidth="1"/>
    <col min="14" max="14" width="10.88671875" customWidth="1"/>
    <col min="15" max="15" width="10.5546875" customWidth="1"/>
    <col min="18" max="18" width="11.5546875" customWidth="1"/>
    <col min="19" max="19" width="11.88671875" customWidth="1"/>
    <col min="23" max="23" width="9.109375" style="69"/>
  </cols>
  <sheetData>
    <row r="1" spans="1:10" x14ac:dyDescent="0.25">
      <c r="A1" s="89" t="s">
        <v>68</v>
      </c>
      <c r="B1" s="90"/>
      <c r="C1" s="88"/>
      <c r="D1" s="88"/>
      <c r="E1" s="88"/>
      <c r="F1" s="88"/>
      <c r="G1" s="88"/>
      <c r="H1" s="70"/>
      <c r="I1" s="71"/>
      <c r="J1" s="68"/>
    </row>
    <row r="2" spans="1:10" x14ac:dyDescent="0.25">
      <c r="A2" s="89" t="s">
        <v>69</v>
      </c>
      <c r="B2" s="91"/>
    </row>
    <row r="3" spans="1:10" x14ac:dyDescent="0.25">
      <c r="A3"/>
      <c r="B3"/>
      <c r="C3"/>
    </row>
    <row r="4" spans="1:10" x14ac:dyDescent="0.25">
      <c r="A4"/>
      <c r="B4"/>
      <c r="C4"/>
    </row>
    <row r="5" spans="1:10" x14ac:dyDescent="0.25">
      <c r="A5"/>
      <c r="B5"/>
      <c r="C5"/>
      <c r="G5"/>
    </row>
    <row r="6" spans="1:10" x14ac:dyDescent="0.25">
      <c r="A6"/>
      <c r="B6"/>
      <c r="C6"/>
      <c r="F6"/>
      <c r="G6"/>
      <c r="I6" s="2"/>
    </row>
    <row r="7" spans="1:10" x14ac:dyDescent="0.25">
      <c r="A7"/>
      <c r="B7"/>
      <c r="C7"/>
      <c r="F7"/>
      <c r="G7"/>
      <c r="H7" s="2"/>
      <c r="I7" s="2"/>
    </row>
    <row r="8" spans="1:10" x14ac:dyDescent="0.25">
      <c r="A8"/>
      <c r="B8"/>
      <c r="C8"/>
      <c r="F8"/>
      <c r="G8"/>
      <c r="H8" s="2"/>
    </row>
    <row r="9" spans="1:10" x14ac:dyDescent="0.25">
      <c r="A9"/>
      <c r="B9"/>
      <c r="C9"/>
      <c r="F9"/>
      <c r="G9"/>
      <c r="H9" s="2"/>
    </row>
    <row r="10" spans="1:10" x14ac:dyDescent="0.25">
      <c r="A10"/>
      <c r="B10"/>
      <c r="C10"/>
      <c r="F10"/>
      <c r="G10"/>
      <c r="H10" s="2"/>
    </row>
    <row r="11" spans="1:10" x14ac:dyDescent="0.25">
      <c r="A11"/>
      <c r="B11"/>
      <c r="C11"/>
      <c r="F11"/>
      <c r="G11"/>
      <c r="H11" s="2"/>
    </row>
    <row r="12" spans="1:10" x14ac:dyDescent="0.25">
      <c r="A12"/>
      <c r="B12"/>
      <c r="C12"/>
      <c r="F12"/>
      <c r="G12"/>
      <c r="H12" s="2"/>
    </row>
    <row r="13" spans="1:10" x14ac:dyDescent="0.25">
      <c r="A13"/>
      <c r="B13"/>
      <c r="C13"/>
      <c r="F13"/>
      <c r="G13"/>
      <c r="H13" s="2"/>
    </row>
    <row r="14" spans="1:10" x14ac:dyDescent="0.25">
      <c r="A14"/>
      <c r="B14"/>
      <c r="C14"/>
      <c r="F14"/>
      <c r="G14"/>
      <c r="H14" s="2"/>
    </row>
    <row r="15" spans="1:10" x14ac:dyDescent="0.25">
      <c r="A15"/>
      <c r="B15"/>
      <c r="C15"/>
      <c r="F15"/>
      <c r="G15"/>
      <c r="H15" s="2"/>
    </row>
    <row r="16" spans="1:10" x14ac:dyDescent="0.25">
      <c r="A16"/>
      <c r="B16"/>
      <c r="C16"/>
      <c r="F16"/>
      <c r="G16"/>
      <c r="H16" s="2"/>
    </row>
    <row r="17" spans="1:22" x14ac:dyDescent="0.25">
      <c r="A17"/>
      <c r="B17"/>
      <c r="C17"/>
      <c r="F17"/>
      <c r="G17"/>
      <c r="H17" s="2"/>
    </row>
    <row r="18" spans="1:22" x14ac:dyDescent="0.25">
      <c r="A18"/>
      <c r="B18"/>
      <c r="C18"/>
      <c r="F18"/>
      <c r="G18"/>
      <c r="H18" s="2"/>
    </row>
    <row r="19" spans="1:22" x14ac:dyDescent="0.25">
      <c r="A19"/>
      <c r="B19"/>
      <c r="C19"/>
      <c r="F19"/>
      <c r="G19"/>
      <c r="H19" s="2"/>
    </row>
    <row r="20" spans="1:22" x14ac:dyDescent="0.25">
      <c r="A20"/>
      <c r="B20"/>
      <c r="C20"/>
      <c r="F20"/>
      <c r="G20"/>
      <c r="H20" s="2"/>
    </row>
    <row r="21" spans="1:22" x14ac:dyDescent="0.25">
      <c r="A21"/>
      <c r="B21"/>
      <c r="C21"/>
      <c r="F21"/>
      <c r="G21"/>
      <c r="H21" s="2"/>
    </row>
    <row r="22" spans="1:22" x14ac:dyDescent="0.25">
      <c r="A22"/>
      <c r="B22"/>
      <c r="C22"/>
      <c r="F22"/>
      <c r="G22"/>
      <c r="H22" s="2"/>
      <c r="U22" s="5"/>
      <c r="V22" s="5"/>
    </row>
    <row r="23" spans="1:22" x14ac:dyDescent="0.25">
      <c r="A23"/>
      <c r="R23" s="14"/>
      <c r="S23" s="5"/>
      <c r="T23" s="23"/>
    </row>
    <row r="24" spans="1:22" x14ac:dyDescent="0.25">
      <c r="A24"/>
      <c r="B24" s="24" t="s">
        <v>4</v>
      </c>
      <c r="C24" s="37"/>
      <c r="D24" s="37"/>
      <c r="E24" s="37"/>
      <c r="F24" s="21" t="s">
        <v>2</v>
      </c>
      <c r="G24" s="22"/>
      <c r="H24" s="22"/>
      <c r="I24" s="22"/>
      <c r="J24" s="24" t="s">
        <v>46</v>
      </c>
      <c r="K24" s="37"/>
      <c r="L24" s="37" t="s">
        <v>47</v>
      </c>
      <c r="M24" s="37"/>
      <c r="N24" s="21" t="s">
        <v>57</v>
      </c>
      <c r="O24" s="22"/>
      <c r="P24" s="37" t="s">
        <v>58</v>
      </c>
      <c r="Q24" s="37"/>
      <c r="R24" s="51" t="s">
        <v>30</v>
      </c>
      <c r="S24" s="52"/>
    </row>
    <row r="25" spans="1:22" x14ac:dyDescent="0.25">
      <c r="A25"/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5"/>
      <c r="P25" s="7" t="s">
        <v>29</v>
      </c>
      <c r="Q25" s="4"/>
      <c r="R25" s="7" t="s">
        <v>29</v>
      </c>
      <c r="S25" s="53"/>
    </row>
    <row r="26" spans="1:22" x14ac:dyDescent="0.25">
      <c r="A26"/>
      <c r="B26" s="3">
        <v>22500</v>
      </c>
      <c r="C26" s="65">
        <f>RSQ(B37:B43,B26:B32)</f>
        <v>0.99861246405945514</v>
      </c>
      <c r="D26" s="35">
        <v>900000</v>
      </c>
      <c r="E26" s="66">
        <f>RSQ(B44:B49,D26:D31)</f>
        <v>0.99594973982606605</v>
      </c>
      <c r="F26" s="40">
        <v>2500</v>
      </c>
      <c r="G26" s="65">
        <f>RSQ(C37:C43,F26:F32)</f>
        <v>0.99560785664838825</v>
      </c>
      <c r="H26" s="35">
        <v>100000</v>
      </c>
      <c r="I26" s="65">
        <f>RSQ(C44:C49,H26:H31)</f>
        <v>0.99482104068347099</v>
      </c>
      <c r="J26" s="60">
        <v>0.997</v>
      </c>
      <c r="K26" s="65">
        <f>RSQ(J26:J32,D37:D43)</f>
        <v>0.99391604226456642</v>
      </c>
      <c r="L26" s="42">
        <v>28</v>
      </c>
      <c r="M26" s="67">
        <f>RSQ(L26:L31,D44:D49)</f>
        <v>0.99713470445313568</v>
      </c>
      <c r="N26" s="3">
        <v>20.95</v>
      </c>
      <c r="O26" s="5"/>
      <c r="P26" s="3">
        <v>0.93</v>
      </c>
      <c r="Q26" s="5"/>
      <c r="R26" s="3">
        <v>78.084000000000003</v>
      </c>
      <c r="S26" s="53"/>
    </row>
    <row r="27" spans="1:22" x14ac:dyDescent="0.25">
      <c r="A27"/>
      <c r="B27" s="3">
        <v>16875</v>
      </c>
      <c r="C27" s="4" t="s">
        <v>6</v>
      </c>
      <c r="D27" s="35">
        <v>675000</v>
      </c>
      <c r="E27" s="19" t="s">
        <v>6</v>
      </c>
      <c r="F27" s="40">
        <v>1875</v>
      </c>
      <c r="G27" s="4" t="s">
        <v>6</v>
      </c>
      <c r="H27" s="39">
        <v>75000</v>
      </c>
      <c r="I27" s="4" t="s">
        <v>6</v>
      </c>
      <c r="J27" s="60">
        <v>0.74775000000000003</v>
      </c>
      <c r="K27" s="4" t="s">
        <v>6</v>
      </c>
      <c r="L27" s="57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2" x14ac:dyDescent="0.25">
      <c r="A28"/>
      <c r="B28" s="3">
        <v>11250</v>
      </c>
      <c r="C28" s="9">
        <f>SLOPE(B26:B32,B37:B43)</f>
        <v>0.11118130986067172</v>
      </c>
      <c r="D28" s="35">
        <v>450000</v>
      </c>
      <c r="E28" s="38">
        <f>SLOPE(D26:D31,B44:B49)</f>
        <v>0.11286707927053895</v>
      </c>
      <c r="F28" s="40">
        <v>1250</v>
      </c>
      <c r="G28" s="9">
        <f>SLOPE(F26:F32,C37:C43)</f>
        <v>0.12532426474334354</v>
      </c>
      <c r="H28" s="35">
        <v>50000</v>
      </c>
      <c r="I28" s="9">
        <f>SLOPE(H26:H31,C44:C49)</f>
        <v>0.10836088393542533</v>
      </c>
      <c r="J28" s="60">
        <v>0.4985</v>
      </c>
      <c r="K28" s="9">
        <f>SLOPE(J26:J32,D37:D43)</f>
        <v>2.9079149356303177E-3</v>
      </c>
      <c r="L28" s="42">
        <v>14</v>
      </c>
      <c r="M28" s="10">
        <f>SLOPE(L26:L31,D44:D49)</f>
        <v>2.9658470269432759E-3</v>
      </c>
      <c r="N28" s="3">
        <v>20.95</v>
      </c>
      <c r="O28" s="10">
        <f>SLOPE(N26:N31,E50:E55)</f>
        <v>1.5735753902499099E-4</v>
      </c>
      <c r="P28" s="3">
        <v>0.93</v>
      </c>
      <c r="Q28" s="10">
        <f>SLOPE(P26:P31,F50:F55)</f>
        <v>1.4980017187248847E-4</v>
      </c>
      <c r="R28" s="3">
        <v>78.084000000000003</v>
      </c>
      <c r="S28" s="10">
        <f>SLOPE(R26:R31,G50:G55)</f>
        <v>8.9059557176724072E-5</v>
      </c>
    </row>
    <row r="29" spans="1:22" x14ac:dyDescent="0.25">
      <c r="B29" s="3">
        <v>5625</v>
      </c>
      <c r="C29" s="4" t="s">
        <v>7</v>
      </c>
      <c r="D29" s="35">
        <v>225000</v>
      </c>
      <c r="E29" s="19" t="s">
        <v>7</v>
      </c>
      <c r="F29" s="40">
        <v>625</v>
      </c>
      <c r="G29" s="4" t="s">
        <v>7</v>
      </c>
      <c r="H29" s="39">
        <v>25000</v>
      </c>
      <c r="I29" s="4" t="s">
        <v>7</v>
      </c>
      <c r="J29" s="60">
        <v>0.24925</v>
      </c>
      <c r="K29" s="4" t="s">
        <v>7</v>
      </c>
      <c r="L29" s="57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2" x14ac:dyDescent="0.25">
      <c r="B30" s="3">
        <v>1125</v>
      </c>
      <c r="C30" s="23">
        <f>INTERCEPT(B26:B32,B37:B43)</f>
        <v>217.88567203068214</v>
      </c>
      <c r="D30" s="35">
        <v>45000</v>
      </c>
      <c r="E30" s="45">
        <f>INTERCEPT(D26:D31,B44:B49)</f>
        <v>15597.212960980658</v>
      </c>
      <c r="F30" s="40">
        <v>125</v>
      </c>
      <c r="G30" s="23">
        <f>INTERCEPT(F26:F32,C37:C43)</f>
        <v>-82.058929491132972</v>
      </c>
      <c r="H30" s="35">
        <v>5000</v>
      </c>
      <c r="I30" s="45">
        <f>INTERCEPT(H26:H31,C44:C49)</f>
        <v>2213.4561271702914</v>
      </c>
      <c r="J30" s="60">
        <v>4.9850000000000005E-2</v>
      </c>
      <c r="K30" s="23">
        <f>INTERCEPT(J26:J32,D37:D43)</f>
        <v>-7.4371189362343604E-2</v>
      </c>
      <c r="L30" s="23">
        <v>1.4000000000000001</v>
      </c>
      <c r="M30" s="45">
        <f>INTERCEPT(L26:L31,D44:D49)</f>
        <v>7.8835798517287614E-2</v>
      </c>
      <c r="N30" s="3">
        <v>0</v>
      </c>
      <c r="O30" s="45">
        <f>INTERCEPT(N26:N31,E50:E55)</f>
        <v>-3.4083619341021105</v>
      </c>
      <c r="P30" s="3">
        <v>0</v>
      </c>
      <c r="Q30" s="45">
        <f>INTERCEPT(P26:P31,F50:F55)</f>
        <v>-0.18918733724528197</v>
      </c>
      <c r="R30" s="3">
        <v>0</v>
      </c>
      <c r="S30" s="45">
        <f>INTERCEPT(R26:R31,G50:G55)</f>
        <v>-13.120221230882066</v>
      </c>
    </row>
    <row r="31" spans="1:22" x14ac:dyDescent="0.25">
      <c r="B31" s="3">
        <v>562.5</v>
      </c>
      <c r="C31" s="23"/>
      <c r="D31" s="35">
        <v>22500</v>
      </c>
      <c r="E31" s="45"/>
      <c r="F31" s="35">
        <v>62.5</v>
      </c>
      <c r="G31" s="23"/>
      <c r="H31" s="35">
        <v>2500</v>
      </c>
      <c r="I31" s="45"/>
      <c r="J31" s="8">
        <v>2.4925000000000003E-2</v>
      </c>
      <c r="K31" s="23"/>
      <c r="L31" s="23">
        <v>0.70000000000000007</v>
      </c>
      <c r="M31" s="45"/>
      <c r="N31" s="35">
        <v>0</v>
      </c>
      <c r="O31" s="49"/>
      <c r="P31" s="35">
        <v>0</v>
      </c>
      <c r="Q31" s="49"/>
      <c r="R31" s="35">
        <v>0</v>
      </c>
      <c r="S31" s="45"/>
      <c r="T31" s="35"/>
      <c r="U31" s="23"/>
    </row>
    <row r="32" spans="1:22" x14ac:dyDescent="0.25">
      <c r="B32" s="3">
        <v>112.5</v>
      </c>
      <c r="C32" s="23"/>
      <c r="D32" s="42"/>
      <c r="E32" s="45"/>
      <c r="F32" s="35">
        <v>12.5</v>
      </c>
      <c r="G32" s="23"/>
      <c r="H32" s="35"/>
      <c r="I32" s="45"/>
      <c r="J32" s="8">
        <v>4.9849999999999998E-3</v>
      </c>
      <c r="K32" s="23"/>
      <c r="L32" s="35"/>
      <c r="M32" s="45"/>
      <c r="N32" s="39" t="s">
        <v>70</v>
      </c>
      <c r="O32" s="93">
        <f>STDEV(E50:E52)/AVERAGE(E50:E52)*100</f>
        <v>6.8502064555654302E-2</v>
      </c>
      <c r="P32" s="39" t="s">
        <v>70</v>
      </c>
      <c r="Q32" s="93">
        <f>STDEV(F50:F52)/AVERAGE(F50:F52)*100</f>
        <v>1.2917630039239723</v>
      </c>
      <c r="R32" s="39" t="s">
        <v>70</v>
      </c>
      <c r="S32" s="93">
        <f>STDEV(G50:G52)/AVERAGE(G50:G52)*100</f>
        <v>7.1009950045121548E-2</v>
      </c>
      <c r="T32" s="35"/>
      <c r="U32" s="23"/>
    </row>
    <row r="33" spans="1:21" x14ac:dyDescent="0.25">
      <c r="B33" s="11"/>
      <c r="C33" s="12"/>
      <c r="D33" s="43"/>
      <c r="E33" s="12"/>
      <c r="F33" s="95"/>
      <c r="G33" s="12"/>
      <c r="H33" s="36"/>
      <c r="I33" s="13"/>
      <c r="J33" s="61"/>
      <c r="K33" s="12"/>
      <c r="L33" s="36"/>
      <c r="M33" s="12"/>
      <c r="N33" s="96" t="s">
        <v>71</v>
      </c>
      <c r="O33" s="94">
        <f>STDEV(E53:E55)/AVERAGE(E53:E55)*100</f>
        <v>4.2733249611278907</v>
      </c>
      <c r="P33" s="92" t="s">
        <v>71</v>
      </c>
      <c r="Q33" s="94">
        <f>STDEV(F53:F55)/AVERAGE(F53:F55)*100</f>
        <v>3.6999836513119</v>
      </c>
      <c r="R33" s="92" t="s">
        <v>71</v>
      </c>
      <c r="S33" s="94">
        <f>STDEV(G53:G55)/AVERAGE(G53:G55)*100</f>
        <v>3.7026175279022784</v>
      </c>
      <c r="T33" s="35"/>
      <c r="U33" s="23"/>
    </row>
    <row r="34" spans="1:21" x14ac:dyDescent="0.25">
      <c r="B34" s="5"/>
      <c r="C34" s="23"/>
      <c r="D34" s="42"/>
      <c r="E34" s="23"/>
      <c r="F34" s="35"/>
      <c r="G34" s="23"/>
      <c r="H34" s="35"/>
      <c r="I34" s="23"/>
      <c r="J34" s="35"/>
      <c r="K34" s="23"/>
      <c r="L34" s="35"/>
      <c r="M34" s="23"/>
      <c r="P34" s="23"/>
      <c r="Q34" s="35"/>
      <c r="R34" s="23"/>
      <c r="S34" s="35"/>
      <c r="T34" s="23"/>
    </row>
    <row r="35" spans="1:21" x14ac:dyDescent="0.25">
      <c r="B35" s="116" t="s">
        <v>27</v>
      </c>
      <c r="C35" s="117"/>
      <c r="D35" s="46" t="s">
        <v>26</v>
      </c>
      <c r="E35" s="114" t="s">
        <v>25</v>
      </c>
      <c r="F35" s="115"/>
      <c r="G35" s="115"/>
    </row>
    <row r="36" spans="1:21" x14ac:dyDescent="0.25">
      <c r="A36"/>
      <c r="B36" s="47" t="s">
        <v>48</v>
      </c>
      <c r="C36" s="59" t="s">
        <v>49</v>
      </c>
      <c r="D36" s="48" t="s">
        <v>50</v>
      </c>
      <c r="E36" s="1" t="s">
        <v>51</v>
      </c>
      <c r="F36" s="1" t="s">
        <v>52</v>
      </c>
      <c r="G36" s="1" t="s">
        <v>53</v>
      </c>
      <c r="H36" s="1"/>
      <c r="L36" s="1"/>
      <c r="M36" s="1"/>
      <c r="N36" s="1"/>
      <c r="O36" s="1"/>
      <c r="P36" s="1"/>
      <c r="Q36" s="1"/>
      <c r="R36" s="63"/>
      <c r="T36" s="1"/>
    </row>
    <row r="37" spans="1:21" x14ac:dyDescent="0.25">
      <c r="A37" s="17" t="s">
        <v>37</v>
      </c>
      <c r="B37" s="110">
        <v>204920.7</v>
      </c>
      <c r="C37" s="110">
        <v>21219.8</v>
      </c>
      <c r="D37" s="110">
        <v>377</v>
      </c>
      <c r="E37" s="41"/>
      <c r="F37" s="41"/>
      <c r="G37" s="41"/>
      <c r="H37" s="2"/>
      <c r="K37" s="1"/>
      <c r="L37" s="1"/>
      <c r="M37" s="2"/>
      <c r="N37" s="2"/>
      <c r="O37" s="1"/>
      <c r="P37" s="2"/>
      <c r="Q37" s="2"/>
      <c r="R37" s="62"/>
      <c r="S37" s="1"/>
      <c r="T37" s="2"/>
    </row>
    <row r="38" spans="1:21" x14ac:dyDescent="0.25">
      <c r="A38" s="17" t="s">
        <v>38</v>
      </c>
      <c r="B38" s="110">
        <v>145471.6</v>
      </c>
      <c r="C38" s="110">
        <v>15077.1</v>
      </c>
      <c r="D38" s="110">
        <v>273.7</v>
      </c>
      <c r="E38" s="41"/>
      <c r="F38" s="41"/>
      <c r="G38" s="41"/>
      <c r="H38" s="2"/>
      <c r="I38" s="62"/>
      <c r="K38" s="2"/>
      <c r="L38" s="2"/>
      <c r="M38" s="2"/>
      <c r="N38" s="2"/>
      <c r="O38" s="2"/>
      <c r="P38" s="2"/>
      <c r="Q38" s="2"/>
      <c r="R38" s="2"/>
      <c r="S38" s="1"/>
      <c r="T38" s="2"/>
    </row>
    <row r="39" spans="1:21" x14ac:dyDescent="0.25">
      <c r="A39" s="17" t="s">
        <v>39</v>
      </c>
      <c r="B39" s="110">
        <v>96481.9</v>
      </c>
      <c r="C39" s="110">
        <v>10151</v>
      </c>
      <c r="D39" s="110">
        <v>190.2</v>
      </c>
      <c r="E39" s="41"/>
      <c r="F39" s="41"/>
      <c r="G39" s="41"/>
      <c r="H39" s="2"/>
      <c r="K39" s="2"/>
      <c r="L39" s="2"/>
      <c r="M39" s="2"/>
      <c r="N39" s="2"/>
      <c r="O39" s="2"/>
      <c r="P39" s="2"/>
      <c r="Q39" s="2"/>
      <c r="R39" s="2"/>
      <c r="S39" s="1"/>
      <c r="T39" s="2"/>
    </row>
    <row r="40" spans="1:21" x14ac:dyDescent="0.25">
      <c r="A40" s="17" t="s">
        <v>40</v>
      </c>
      <c r="B40" s="110">
        <v>47904.5</v>
      </c>
      <c r="C40" s="110">
        <v>5270</v>
      </c>
      <c r="D40" s="110">
        <v>106.3</v>
      </c>
      <c r="E40" s="41"/>
      <c r="F40" s="41"/>
      <c r="G40" s="41"/>
      <c r="H40" s="2"/>
      <c r="K40" s="2"/>
      <c r="L40" s="2"/>
      <c r="M40" s="2"/>
      <c r="N40" s="2"/>
      <c r="O40" s="2"/>
      <c r="P40" s="2"/>
      <c r="Q40" s="2"/>
      <c r="R40" s="2"/>
      <c r="S40" s="1"/>
      <c r="T40" s="2"/>
    </row>
    <row r="41" spans="1:21" x14ac:dyDescent="0.25">
      <c r="A41" s="17" t="s">
        <v>41</v>
      </c>
      <c r="B41" s="110">
        <v>8244.5</v>
      </c>
      <c r="C41" s="110">
        <v>2415.6</v>
      </c>
      <c r="D41" s="110">
        <v>62.8</v>
      </c>
      <c r="E41" s="41"/>
      <c r="F41" s="41"/>
      <c r="G41" s="41"/>
      <c r="H41" s="2"/>
      <c r="K41" s="2"/>
      <c r="L41" s="1"/>
      <c r="M41" s="1"/>
      <c r="N41" s="2"/>
      <c r="O41" s="2"/>
      <c r="P41" s="1"/>
      <c r="Q41" s="2"/>
      <c r="R41" s="2"/>
      <c r="S41" s="1"/>
    </row>
    <row r="42" spans="1:21" x14ac:dyDescent="0.25">
      <c r="A42" s="17" t="s">
        <v>42</v>
      </c>
      <c r="B42" s="110">
        <v>4408.5</v>
      </c>
      <c r="C42" s="110">
        <v>1144.8</v>
      </c>
      <c r="D42" s="110">
        <v>31.5</v>
      </c>
      <c r="E42" s="41"/>
      <c r="F42" s="41"/>
      <c r="G42" s="99"/>
      <c r="H42" s="2"/>
      <c r="K42" s="2"/>
      <c r="L42" s="2"/>
      <c r="M42" s="2"/>
      <c r="N42" s="2"/>
      <c r="O42" s="2"/>
      <c r="P42" s="2"/>
      <c r="Q42" s="2"/>
      <c r="R42" s="2"/>
      <c r="S42" s="1"/>
    </row>
    <row r="43" spans="1:21" x14ac:dyDescent="0.25">
      <c r="A43" s="17" t="s">
        <v>43</v>
      </c>
      <c r="B43" s="110">
        <v>970.3</v>
      </c>
      <c r="C43" s="110">
        <v>771.6</v>
      </c>
      <c r="D43" s="110">
        <v>22.1</v>
      </c>
      <c r="E43" s="41"/>
      <c r="F43" s="41"/>
      <c r="G43" s="41"/>
      <c r="H43" s="2"/>
      <c r="K43" s="2"/>
      <c r="L43" s="2"/>
      <c r="M43" s="2"/>
      <c r="N43" s="2"/>
      <c r="O43" s="2"/>
      <c r="P43" s="2"/>
      <c r="Q43" s="2"/>
      <c r="R43" s="2"/>
      <c r="S43" s="1"/>
    </row>
    <row r="44" spans="1:21" x14ac:dyDescent="0.25">
      <c r="A44" s="17" t="s">
        <v>31</v>
      </c>
      <c r="B44" s="110">
        <v>7958630.9000000004</v>
      </c>
      <c r="C44" s="110">
        <v>915975.5</v>
      </c>
      <c r="D44" s="110">
        <v>9419.6</v>
      </c>
      <c r="E44" s="41"/>
      <c r="F44" s="41"/>
      <c r="G44" s="41"/>
      <c r="H44" s="17"/>
      <c r="J44" s="5"/>
      <c r="K44" s="2"/>
      <c r="L44" s="2"/>
      <c r="M44" s="2"/>
      <c r="N44" s="2"/>
      <c r="O44" s="1"/>
      <c r="P44" s="2"/>
      <c r="Q44" s="2"/>
      <c r="R44" s="2"/>
      <c r="S44" s="1"/>
      <c r="T44" s="2"/>
    </row>
    <row r="45" spans="1:21" x14ac:dyDescent="0.25">
      <c r="A45" s="17" t="s">
        <v>32</v>
      </c>
      <c r="B45" s="110">
        <v>5902080.0999999996</v>
      </c>
      <c r="C45" s="110">
        <v>682844.9</v>
      </c>
      <c r="D45" s="110">
        <v>7255.9</v>
      </c>
      <c r="E45" s="41"/>
      <c r="F45" s="41"/>
      <c r="G45" s="41"/>
      <c r="H45" s="17"/>
      <c r="K45" s="2"/>
      <c r="L45" s="2"/>
      <c r="M45" s="2"/>
      <c r="N45" s="2"/>
      <c r="O45" s="2"/>
      <c r="P45" s="2"/>
      <c r="Q45" s="2"/>
      <c r="R45" s="2"/>
      <c r="S45" s="1"/>
      <c r="T45" s="2"/>
    </row>
    <row r="46" spans="1:21" x14ac:dyDescent="0.25">
      <c r="A46" s="17" t="s">
        <v>33</v>
      </c>
      <c r="B46" s="110">
        <v>3457144.4</v>
      </c>
      <c r="C46" s="110">
        <v>390447.4</v>
      </c>
      <c r="D46" s="110">
        <v>4312.6000000000004</v>
      </c>
      <c r="E46" s="41"/>
      <c r="F46" s="41"/>
      <c r="G46" s="41"/>
      <c r="H46" s="17"/>
      <c r="K46" s="2"/>
      <c r="L46" s="2"/>
      <c r="M46" s="2"/>
      <c r="N46" s="2"/>
      <c r="O46" s="2"/>
      <c r="P46" s="2"/>
      <c r="Q46" s="2"/>
      <c r="R46" s="2"/>
      <c r="S46" s="1"/>
      <c r="T46" s="2"/>
    </row>
    <row r="47" spans="1:21" x14ac:dyDescent="0.25">
      <c r="A47" s="17" t="s">
        <v>34</v>
      </c>
      <c r="B47" s="110">
        <v>1834476.7</v>
      </c>
      <c r="C47" s="110">
        <v>204350.6</v>
      </c>
      <c r="D47" s="110">
        <v>2363.4</v>
      </c>
      <c r="E47" s="99"/>
      <c r="F47" s="41"/>
      <c r="G47" s="41"/>
      <c r="H47" s="17"/>
      <c r="K47" s="2"/>
      <c r="L47" s="2"/>
      <c r="M47" s="2"/>
      <c r="N47" s="2"/>
      <c r="O47" s="2"/>
      <c r="P47" s="2"/>
      <c r="Q47" s="2"/>
      <c r="R47" s="2"/>
      <c r="S47" s="1"/>
      <c r="T47" s="2"/>
    </row>
    <row r="48" spans="1:21" x14ac:dyDescent="0.25">
      <c r="A48" s="17" t="s">
        <v>35</v>
      </c>
      <c r="B48" s="110">
        <v>366228.1</v>
      </c>
      <c r="C48" s="110">
        <v>39828.800000000003</v>
      </c>
      <c r="D48" s="110">
        <v>520.5</v>
      </c>
      <c r="E48" s="99"/>
      <c r="F48" s="41"/>
      <c r="G48" s="41"/>
      <c r="H48" s="17"/>
      <c r="K48" s="2"/>
      <c r="L48" s="2"/>
      <c r="M48" s="2"/>
      <c r="N48" s="2"/>
      <c r="O48" s="2"/>
      <c r="P48" s="1"/>
      <c r="Q48" s="2"/>
      <c r="R48" s="2"/>
      <c r="S48" s="1"/>
      <c r="T48" s="2"/>
    </row>
    <row r="49" spans="1:20" x14ac:dyDescent="0.25">
      <c r="A49" s="17" t="s">
        <v>36</v>
      </c>
      <c r="B49" s="110">
        <v>185296.2</v>
      </c>
      <c r="C49" s="110">
        <v>20311.3</v>
      </c>
      <c r="D49" s="110">
        <v>278.60000000000002</v>
      </c>
      <c r="E49" s="99"/>
      <c r="F49" s="41"/>
      <c r="G49" s="99"/>
      <c r="H49" s="2"/>
      <c r="K49" s="2"/>
      <c r="L49" s="2"/>
      <c r="M49" s="2"/>
      <c r="N49" s="2"/>
      <c r="O49" s="2"/>
      <c r="P49" s="1"/>
      <c r="Q49" s="2"/>
      <c r="R49" s="2"/>
      <c r="S49" s="1"/>
      <c r="T49" s="2"/>
    </row>
    <row r="50" spans="1:20" x14ac:dyDescent="0.25">
      <c r="A50" s="17" t="s">
        <v>19</v>
      </c>
      <c r="B50" s="103">
        <v>44.2</v>
      </c>
      <c r="C50" s="103">
        <v>4044.6</v>
      </c>
      <c r="D50" s="103">
        <v>136.30000000000001</v>
      </c>
      <c r="E50" s="110">
        <v>154669.70000000001</v>
      </c>
      <c r="F50" s="110">
        <v>7358.9</v>
      </c>
      <c r="G50" s="110">
        <v>1024565.6</v>
      </c>
      <c r="K50" s="2"/>
      <c r="L50" s="2"/>
      <c r="M50" s="2"/>
      <c r="N50" s="2"/>
      <c r="O50" s="2"/>
      <c r="P50" s="1"/>
      <c r="Q50" s="2"/>
      <c r="R50" s="2"/>
      <c r="S50" s="1"/>
    </row>
    <row r="51" spans="1:20" x14ac:dyDescent="0.25">
      <c r="A51" s="17" t="s">
        <v>20</v>
      </c>
      <c r="B51" s="103">
        <v>46.5</v>
      </c>
      <c r="C51" s="103">
        <v>3993.1</v>
      </c>
      <c r="D51" s="103">
        <v>137.1</v>
      </c>
      <c r="E51" s="110">
        <v>154846.9</v>
      </c>
      <c r="F51" s="110">
        <v>7517.8</v>
      </c>
      <c r="G51" s="110">
        <v>1024383.9</v>
      </c>
      <c r="K51" s="2"/>
      <c r="L51" s="2"/>
      <c r="M51" s="1"/>
      <c r="N51" s="1"/>
      <c r="O51" s="1"/>
      <c r="P51" s="1"/>
      <c r="Q51" s="2"/>
      <c r="R51" s="62"/>
      <c r="S51" s="1"/>
    </row>
    <row r="52" spans="1:20" x14ac:dyDescent="0.25">
      <c r="A52" s="17" t="s">
        <v>21</v>
      </c>
      <c r="B52" s="103">
        <v>38.200000000000003</v>
      </c>
      <c r="C52" s="103">
        <v>4059</v>
      </c>
      <c r="D52" s="103">
        <v>136.80000000000001</v>
      </c>
      <c r="E52" s="110">
        <v>154859.20000000001</v>
      </c>
      <c r="F52" s="110">
        <v>7533.2</v>
      </c>
      <c r="G52" s="110">
        <v>1023225.1</v>
      </c>
      <c r="K52" s="2"/>
      <c r="L52" s="2"/>
      <c r="M52" s="1"/>
      <c r="N52" s="1"/>
      <c r="O52" s="1"/>
      <c r="P52" s="1"/>
      <c r="Q52" s="1"/>
      <c r="R52" s="62"/>
      <c r="S52" s="1"/>
    </row>
    <row r="53" spans="1:20" x14ac:dyDescent="0.25">
      <c r="A53" s="17" t="s">
        <v>22</v>
      </c>
      <c r="B53" s="103">
        <v>41.8</v>
      </c>
      <c r="C53" s="103">
        <v>593.9</v>
      </c>
      <c r="D53" s="103">
        <v>20.7</v>
      </c>
      <c r="E53" s="110">
        <v>21419.599999999999</v>
      </c>
      <c r="F53" s="110">
        <v>1231.2</v>
      </c>
      <c r="G53" s="110">
        <v>144441.5</v>
      </c>
      <c r="K53" s="2"/>
      <c r="L53" s="2"/>
      <c r="M53" s="1"/>
      <c r="N53" s="1"/>
      <c r="O53" s="1"/>
      <c r="P53" s="2"/>
      <c r="Q53" s="2"/>
      <c r="R53" s="62"/>
      <c r="S53" s="1"/>
      <c r="T53" s="2"/>
    </row>
    <row r="54" spans="1:20" x14ac:dyDescent="0.25">
      <c r="A54" s="17" t="s">
        <v>23</v>
      </c>
      <c r="B54" s="103">
        <v>31.8</v>
      </c>
      <c r="C54" s="103">
        <v>622</v>
      </c>
      <c r="D54" s="103">
        <v>21.2</v>
      </c>
      <c r="E54" s="110">
        <v>22687.9</v>
      </c>
      <c r="F54" s="110">
        <v>1317.7</v>
      </c>
      <c r="G54" s="110">
        <v>153635.79999999999</v>
      </c>
      <c r="K54" s="2"/>
      <c r="L54" s="2"/>
      <c r="M54" s="1"/>
      <c r="N54" s="1"/>
      <c r="O54" s="1"/>
      <c r="P54" s="2"/>
      <c r="Q54" s="2"/>
      <c r="R54" s="62"/>
      <c r="S54" s="1"/>
      <c r="T54" s="2"/>
    </row>
    <row r="55" spans="1:20" x14ac:dyDescent="0.25">
      <c r="A55" s="1" t="s">
        <v>24</v>
      </c>
      <c r="B55" s="103">
        <v>27.9</v>
      </c>
      <c r="C55" s="103">
        <v>583.29999999999995</v>
      </c>
      <c r="D55" s="103">
        <v>20.3</v>
      </c>
      <c r="E55" s="110">
        <v>20885.5</v>
      </c>
      <c r="F55" s="110">
        <v>1243.5999999999999</v>
      </c>
      <c r="G55" s="110">
        <v>143950.70000000001</v>
      </c>
      <c r="K55" s="2"/>
      <c r="L55" s="2"/>
      <c r="M55" s="2"/>
      <c r="N55" s="1"/>
      <c r="O55" s="1"/>
      <c r="P55" s="2"/>
      <c r="Q55" s="2"/>
      <c r="R55" s="62"/>
      <c r="S55" s="1"/>
      <c r="T55" s="2"/>
    </row>
    <row r="56" spans="1:20" x14ac:dyDescent="0.25">
      <c r="A56" s="17"/>
      <c r="D56" s="18"/>
      <c r="E56" s="1"/>
      <c r="F56" s="1"/>
      <c r="G56" s="1"/>
      <c r="K56" s="2"/>
      <c r="L56" s="2"/>
      <c r="M56" s="2"/>
      <c r="N56" s="2"/>
      <c r="O56" s="2"/>
      <c r="P56" s="2"/>
      <c r="Q56" s="2"/>
      <c r="R56" s="62"/>
      <c r="S56" s="1"/>
      <c r="T56" s="2"/>
    </row>
    <row r="57" spans="1:20" x14ac:dyDescent="0.25">
      <c r="A57" s="17"/>
      <c r="D57" s="18"/>
      <c r="E57" s="1"/>
      <c r="F57" s="1"/>
      <c r="K57" s="2"/>
      <c r="L57" s="2"/>
      <c r="M57" s="1"/>
      <c r="Q57" s="97"/>
      <c r="R57" s="102"/>
      <c r="S57" s="1"/>
      <c r="T57" s="2"/>
    </row>
    <row r="58" spans="1:20" x14ac:dyDescent="0.25">
      <c r="A58" s="30" t="s">
        <v>17</v>
      </c>
      <c r="B58" s="31"/>
      <c r="C58" s="31"/>
      <c r="D58" s="31"/>
      <c r="E58" s="31"/>
      <c r="F58" s="31"/>
      <c r="G58" s="31"/>
      <c r="H58" s="31"/>
      <c r="I58" s="31"/>
      <c r="J58" s="32"/>
      <c r="K58" s="2"/>
      <c r="L58" s="2"/>
      <c r="M58" s="2"/>
      <c r="N58" s="2"/>
      <c r="O58" s="2"/>
      <c r="P58" s="2"/>
      <c r="Q58" s="2"/>
      <c r="R58" s="62"/>
      <c r="S58" s="1"/>
      <c r="T58" s="2"/>
    </row>
    <row r="59" spans="1:20" x14ac:dyDescent="0.25">
      <c r="A59" s="25" t="s">
        <v>18</v>
      </c>
      <c r="B59" s="26" t="s">
        <v>1</v>
      </c>
      <c r="C59" s="26" t="s">
        <v>0</v>
      </c>
      <c r="D59" s="33" t="s">
        <v>3</v>
      </c>
      <c r="E59" s="26" t="s">
        <v>12</v>
      </c>
      <c r="F59" s="27" t="s">
        <v>11</v>
      </c>
      <c r="G59" s="26" t="s">
        <v>10</v>
      </c>
      <c r="H59" s="33" t="s">
        <v>15</v>
      </c>
      <c r="I59" s="26" t="s">
        <v>14</v>
      </c>
      <c r="J59" s="28" t="s">
        <v>13</v>
      </c>
      <c r="N59" s="63"/>
      <c r="O59" s="63"/>
    </row>
    <row r="60" spans="1:20" x14ac:dyDescent="0.25">
      <c r="A60" s="75" t="s">
        <v>61</v>
      </c>
      <c r="B60" s="110">
        <v>70554.8</v>
      </c>
      <c r="C60" s="110">
        <v>128952.3</v>
      </c>
      <c r="D60" s="110">
        <v>2861.2</v>
      </c>
      <c r="E60" s="64">
        <f>(B60*$C$28)+$C$30</f>
        <v>8062.2607529884035</v>
      </c>
      <c r="F60" s="64">
        <f>(C60*$I$28)+$I$30</f>
        <v>16186.841340676439</v>
      </c>
      <c r="G60" s="64">
        <f>(D60*M28)+M30</f>
        <v>8.5647173120073887</v>
      </c>
      <c r="H60" s="78">
        <f>((8001-E60)/8001)*100</f>
        <v>-0.76566370439199483</v>
      </c>
      <c r="I60" s="78">
        <f>((16000-F60)/16000)*100</f>
        <v>-1.1677583792277462</v>
      </c>
      <c r="J60" s="79">
        <f>((9.32-G60)/9.32)*100</f>
        <v>8.1038915020666469</v>
      </c>
    </row>
    <row r="61" spans="1:20" x14ac:dyDescent="0.25">
      <c r="A61" s="77" t="s">
        <v>61</v>
      </c>
      <c r="B61" s="110">
        <v>74654.7</v>
      </c>
      <c r="C61" s="110">
        <v>136319</v>
      </c>
      <c r="D61" s="110">
        <v>3008.2</v>
      </c>
      <c r="E61" s="64">
        <f>(B61*$C$28)+$C$30</f>
        <v>8518.0930052861695</v>
      </c>
      <c r="F61" s="64">
        <f>(C61*$I$28)+$I$30</f>
        <v>16985.103464363536</v>
      </c>
      <c r="G61" s="64">
        <f>(D61*M28)+M30</f>
        <v>9.000696824968049</v>
      </c>
      <c r="H61" s="80">
        <f>((8001-E61)/8001)*100</f>
        <v>-6.4628547092384636</v>
      </c>
      <c r="I61" s="80">
        <f>((16000-F61)/16000)*100</f>
        <v>-6.1568966522720991</v>
      </c>
      <c r="J61" s="81">
        <f>((9.32-G61)/9.32)*100</f>
        <v>3.4259997321024813</v>
      </c>
    </row>
    <row r="62" spans="1:20" x14ac:dyDescent="0.25">
      <c r="A62" s="76" t="s">
        <v>61</v>
      </c>
      <c r="B62" s="111">
        <v>50952.9</v>
      </c>
      <c r="C62" s="111">
        <v>94439.4</v>
      </c>
      <c r="D62" s="111">
        <v>2154.9</v>
      </c>
      <c r="E62" s="82">
        <f>(B62*$C$28)+$C$30</f>
        <v>5882.8958352305026</v>
      </c>
      <c r="F62" s="82">
        <f>(C62*$I$28)+$I$30</f>
        <v>12446.992989501498</v>
      </c>
      <c r="G62" s="82">
        <f>(D62*M28)+M30</f>
        <v>6.4699395568773532</v>
      </c>
      <c r="H62" s="104">
        <f>((8001-E62)/8001)*100</f>
        <v>26.472992935501782</v>
      </c>
      <c r="I62" s="104">
        <f>((16000-F62)/16000)*100</f>
        <v>22.206293815615641</v>
      </c>
      <c r="J62" s="105">
        <f>((9.32-G62)/9.32)*100</f>
        <v>30.580047672989775</v>
      </c>
    </row>
    <row r="63" spans="1:20" x14ac:dyDescent="0.25">
      <c r="A63"/>
      <c r="B63"/>
      <c r="C63"/>
      <c r="F63"/>
      <c r="G63"/>
    </row>
    <row r="64" spans="1:20" x14ac:dyDescent="0.25">
      <c r="A64"/>
      <c r="B64"/>
      <c r="C64"/>
      <c r="F64"/>
      <c r="G64"/>
    </row>
    <row r="65" spans="1:27" x14ac:dyDescent="0.25">
      <c r="A65"/>
      <c r="B65"/>
      <c r="C65"/>
      <c r="F65"/>
      <c r="G65"/>
    </row>
    <row r="66" spans="1:27" x14ac:dyDescent="0.25">
      <c r="D66" s="113" t="s">
        <v>27</v>
      </c>
      <c r="E66" s="113"/>
      <c r="F66" s="56" t="s">
        <v>26</v>
      </c>
      <c r="G66" s="113" t="s">
        <v>25</v>
      </c>
      <c r="H66" s="113"/>
      <c r="I66" s="113"/>
    </row>
    <row r="67" spans="1:27" x14ac:dyDescent="0.25">
      <c r="A67" t="s">
        <v>16</v>
      </c>
      <c r="B67" s="15" t="s">
        <v>8</v>
      </c>
      <c r="C67" s="15" t="s">
        <v>9</v>
      </c>
      <c r="D67" s="47" t="s">
        <v>48</v>
      </c>
      <c r="E67" s="48" t="s">
        <v>49</v>
      </c>
      <c r="F67" s="50" t="s">
        <v>50</v>
      </c>
      <c r="G67" s="1" t="s">
        <v>51</v>
      </c>
      <c r="H67" s="1" t="s">
        <v>52</v>
      </c>
      <c r="I67" s="1" t="s">
        <v>53</v>
      </c>
      <c r="J67" s="1" t="s">
        <v>12</v>
      </c>
      <c r="K67" s="16" t="s">
        <v>11</v>
      </c>
      <c r="L67" s="1" t="s">
        <v>10</v>
      </c>
      <c r="M67" s="20" t="s">
        <v>54</v>
      </c>
      <c r="N67" s="20" t="s">
        <v>55</v>
      </c>
      <c r="O67" s="20" t="s">
        <v>56</v>
      </c>
      <c r="P67" s="1" t="s">
        <v>15</v>
      </c>
      <c r="Q67" s="1" t="s">
        <v>14</v>
      </c>
      <c r="R67" s="1" t="s">
        <v>13</v>
      </c>
      <c r="S67" s="20" t="s">
        <v>59</v>
      </c>
      <c r="T67" s="20" t="s">
        <v>60</v>
      </c>
      <c r="U67" s="17" t="s">
        <v>28</v>
      </c>
      <c r="V67" s="20" t="s">
        <v>62</v>
      </c>
      <c r="W67" s="20" t="s">
        <v>63</v>
      </c>
      <c r="X67" s="1" t="s">
        <v>64</v>
      </c>
      <c r="Y67" s="20" t="s">
        <v>65</v>
      </c>
      <c r="Z67" s="20" t="s">
        <v>66</v>
      </c>
      <c r="AA67" s="17" t="s">
        <v>67</v>
      </c>
    </row>
    <row r="68" spans="1:27" x14ac:dyDescent="0.25">
      <c r="A68" s="1" t="s">
        <v>72</v>
      </c>
      <c r="B68" s="72" t="str">
        <f>RIGHT(A68, LEN(A68) - 8)</f>
        <v>SG22.0635_6_24_2022 8_31_47 PM.DATA</v>
      </c>
      <c r="C68" t="str">
        <f>LEFT(B68, LEN(B68) -26)&amp;"R"</f>
        <v>SG22.0635R</v>
      </c>
      <c r="D68" s="110">
        <v>4734791.8</v>
      </c>
      <c r="E68" s="110">
        <v>145709.29999999999</v>
      </c>
      <c r="F68" s="112">
        <v>11.5</v>
      </c>
      <c r="G68" s="110">
        <v>2216.6</v>
      </c>
      <c r="H68" s="110">
        <v>6460.3</v>
      </c>
      <c r="I68" s="110">
        <v>609809.30000000005</v>
      </c>
      <c r="J68" s="74">
        <f>IF($D68&lt;=$B$37,($D68*$C$28)+$C$30,($D68*$E$28)+$E$30)</f>
        <v>549999.33438107837</v>
      </c>
      <c r="K68" s="74">
        <f t="shared" ref="K68:K84" si="0">IF($E68&lt;=$C$37,($E68*$G$28)+$G$30,($E68*$I$28)+$I$30)</f>
        <v>18002.64467278236</v>
      </c>
      <c r="L68" s="58">
        <f t="shared" ref="L68:L84" si="1">IF($F68&lt;=$D$37,($F68*$K$28)+$K$30,($F68*$M$28)+$M$30)</f>
        <v>-4.093016760259495E-2</v>
      </c>
      <c r="M68" s="54">
        <f t="shared" ref="M68:M84" si="2">$G68*$O$28+$O$30</f>
        <v>-3.0595632130993153</v>
      </c>
      <c r="N68" s="54">
        <f t="shared" ref="N68:N84" si="3">$H68*$Q$28+$Q$30</f>
        <v>0.77856671310255532</v>
      </c>
      <c r="O68" s="54">
        <f t="shared" ref="O68:O84" si="4">$I68*$S$28+$S$30</f>
        <v>41.189124989366022</v>
      </c>
      <c r="P68" s="44"/>
      <c r="Q68" s="44"/>
      <c r="R68" s="44"/>
      <c r="W68" s="73"/>
    </row>
    <row r="69" spans="1:27" x14ac:dyDescent="0.25">
      <c r="A69" s="1" t="s">
        <v>73</v>
      </c>
      <c r="B69" s="72" t="str">
        <f t="shared" ref="B69:B84" si="5">RIGHT(A69, LEN(A69) - 8)</f>
        <v>SG22.0624_6_24_2022 8_57_22 PM.DATA</v>
      </c>
      <c r="C69" t="str">
        <f>LEFT(B69, LEN(B69) -26)&amp;"R"</f>
        <v>SG22.0624R</v>
      </c>
      <c r="D69" s="110">
        <v>4594845.9000000004</v>
      </c>
      <c r="E69" s="110">
        <v>141407</v>
      </c>
      <c r="F69" s="112">
        <v>55.6</v>
      </c>
      <c r="G69" s="110">
        <v>2203.3000000000002</v>
      </c>
      <c r="H69" s="110">
        <v>6277.7</v>
      </c>
      <c r="I69" s="110">
        <v>609096.5</v>
      </c>
      <c r="J69" s="74">
        <f t="shared" ref="J69:J82" si="6">IF($D69&lt;=$B$37,($D69*$C$28)+$C$30,($D69*$E$28)+$E$30)</f>
        <v>534204.04939219158</v>
      </c>
      <c r="K69" s="74">
        <f t="shared" si="0"/>
        <v>17536.44364182698</v>
      </c>
      <c r="L69" s="58">
        <f t="shared" si="1"/>
        <v>8.7308881058702076E-2</v>
      </c>
      <c r="M69" s="54">
        <f t="shared" si="2"/>
        <v>-3.061656068368348</v>
      </c>
      <c r="N69" s="54">
        <f t="shared" si="3"/>
        <v>0.75121320171863881</v>
      </c>
      <c r="O69" s="54">
        <f t="shared" si="4"/>
        <v>41.125643337010445</v>
      </c>
      <c r="P69" s="44"/>
      <c r="Q69" s="34"/>
      <c r="S69" s="55"/>
      <c r="T69" s="55"/>
      <c r="U69" s="55"/>
      <c r="W69" s="73"/>
    </row>
    <row r="70" spans="1:27" x14ac:dyDescent="0.25">
      <c r="A70" s="1" t="s">
        <v>74</v>
      </c>
      <c r="B70" s="72" t="str">
        <f t="shared" si="5"/>
        <v>SG22.0620_6_24_2022 9_21_35 PM.DATA</v>
      </c>
      <c r="C70" t="str">
        <f>LEFT(B70, LEN(B70) -26)&amp;"R"</f>
        <v>SG22.0620R</v>
      </c>
      <c r="D70" s="110">
        <v>3935302.8</v>
      </c>
      <c r="E70" s="110">
        <v>111407.7</v>
      </c>
      <c r="F70" s="112">
        <v>50.5</v>
      </c>
      <c r="G70" s="110">
        <v>24979.7</v>
      </c>
      <c r="H70" s="110">
        <v>6476.4</v>
      </c>
      <c r="I70" s="110">
        <v>668388.6</v>
      </c>
      <c r="J70" s="74">
        <f t="shared" si="6"/>
        <v>459763.34604215453</v>
      </c>
      <c r="K70" s="74">
        <f t="shared" si="0"/>
        <v>14285.692976382976</v>
      </c>
      <c r="L70" s="58">
        <f t="shared" si="1"/>
        <v>7.247851488698745E-2</v>
      </c>
      <c r="M70" s="54">
        <f t="shared" si="2"/>
        <v>0.52238218348045695</v>
      </c>
      <c r="N70" s="54">
        <f t="shared" si="3"/>
        <v>0.78097849586970236</v>
      </c>
      <c r="O70" s="54">
        <f t="shared" si="4"/>
        <v>46.406171507088487</v>
      </c>
      <c r="P70" s="34"/>
      <c r="Q70" s="34"/>
      <c r="W70" s="73"/>
    </row>
    <row r="71" spans="1:27" x14ac:dyDescent="0.25">
      <c r="A71" s="1" t="s">
        <v>75</v>
      </c>
      <c r="B71" s="72" t="str">
        <f t="shared" si="5"/>
        <v>SG22.0625_6_24_2022 9_45_55 PM.DATA</v>
      </c>
      <c r="C71" t="str">
        <f>LEFT(B71, LEN(B71) -26)&amp;"R"</f>
        <v>SG22.0625R</v>
      </c>
      <c r="D71" s="110">
        <v>3313315.5</v>
      </c>
      <c r="E71" s="110">
        <v>77105.899999999994</v>
      </c>
      <c r="F71" s="112">
        <v>157.69999999999999</v>
      </c>
      <c r="G71" s="110">
        <v>41194</v>
      </c>
      <c r="H71" s="110">
        <v>6699.9</v>
      </c>
      <c r="I71" s="110">
        <v>739202.3</v>
      </c>
      <c r="J71" s="74">
        <f t="shared" si="6"/>
        <v>389561.45614778606</v>
      </c>
      <c r="K71" s="74">
        <f t="shared" si="0"/>
        <v>10568.719607806803</v>
      </c>
      <c r="L71" s="58">
        <f t="shared" si="1"/>
        <v>0.3842069959865575</v>
      </c>
      <c r="M71" s="54">
        <f t="shared" si="2"/>
        <v>3.0738245284933683</v>
      </c>
      <c r="N71" s="54">
        <f t="shared" si="3"/>
        <v>0.81445883428320354</v>
      </c>
      <c r="O71" s="54">
        <f t="shared" si="4"/>
        <v>52.712808271133881</v>
      </c>
      <c r="P71" s="34"/>
      <c r="Q71" s="34"/>
      <c r="W71" s="73"/>
    </row>
    <row r="72" spans="1:27" x14ac:dyDescent="0.25">
      <c r="A72" s="1" t="s">
        <v>76</v>
      </c>
      <c r="B72" s="72" t="str">
        <f t="shared" si="5"/>
        <v>SG22.0629_6_24_2022 10_10_17 PM.DATA</v>
      </c>
      <c r="C72" t="str">
        <f>LEFT(B72, LEN(B72) -27)&amp;"R"</f>
        <v>SG22.0629R</v>
      </c>
      <c r="D72" s="110">
        <v>4446541.0999999996</v>
      </c>
      <c r="E72" s="110">
        <v>79782.5</v>
      </c>
      <c r="F72" s="112">
        <v>81.2</v>
      </c>
      <c r="G72" s="110">
        <v>29869</v>
      </c>
      <c r="H72" s="110">
        <v>5740.2</v>
      </c>
      <c r="I72" s="110">
        <v>586501.30000000005</v>
      </c>
      <c r="J72" s="74">
        <f t="shared" si="6"/>
        <v>517465.31977439008</v>
      </c>
      <c r="K72" s="74">
        <f t="shared" si="0"/>
        <v>10858.758349748363</v>
      </c>
      <c r="L72" s="58">
        <f t="shared" si="1"/>
        <v>0.16175150341083822</v>
      </c>
      <c r="M72" s="54">
        <f t="shared" si="2"/>
        <v>1.2917503990353456</v>
      </c>
      <c r="N72" s="54">
        <f t="shared" si="3"/>
        <v>0.67069560933717631</v>
      </c>
      <c r="O72" s="54">
        <f t="shared" si="4"/>
        <v>39.113324830690935</v>
      </c>
      <c r="P72" s="34"/>
      <c r="Q72" s="34"/>
      <c r="W72" s="73"/>
    </row>
    <row r="73" spans="1:27" x14ac:dyDescent="0.25">
      <c r="A73" s="1" t="s">
        <v>77</v>
      </c>
      <c r="B73" s="72" t="str">
        <f t="shared" si="5"/>
        <v>SG22.0648_6_24_2022 10_34_46 PM.DATA</v>
      </c>
      <c r="C73" t="str">
        <f>LEFT(B73, LEN(B73) -27)&amp;"R"</f>
        <v>SG22.0648R</v>
      </c>
      <c r="D73" s="110">
        <v>4388424</v>
      </c>
      <c r="E73" s="110">
        <v>58357.5</v>
      </c>
      <c r="F73" s="112">
        <v>89.2</v>
      </c>
      <c r="G73" s="110">
        <v>32579.4</v>
      </c>
      <c r="H73" s="110">
        <v>5761</v>
      </c>
      <c r="I73" s="110">
        <v>589741.9</v>
      </c>
      <c r="J73" s="74">
        <f t="shared" si="6"/>
        <v>510905.81244171626</v>
      </c>
      <c r="K73" s="74">
        <f t="shared" si="0"/>
        <v>8537.1264114318747</v>
      </c>
      <c r="L73" s="58">
        <f t="shared" si="1"/>
        <v>0.18501482289588073</v>
      </c>
      <c r="M73" s="54">
        <f t="shared" si="2"/>
        <v>1.7182522728086811</v>
      </c>
      <c r="N73" s="54">
        <f t="shared" si="3"/>
        <v>0.67381145291212419</v>
      </c>
      <c r="O73" s="54">
        <f t="shared" si="4"/>
        <v>39.401931231677828</v>
      </c>
      <c r="P73" s="34"/>
      <c r="Q73" s="34"/>
      <c r="W73" s="73"/>
    </row>
    <row r="74" spans="1:27" x14ac:dyDescent="0.25">
      <c r="A74" s="1" t="s">
        <v>78</v>
      </c>
      <c r="B74" s="72" t="str">
        <f t="shared" si="5"/>
        <v>SG22.0633_6_24_2022 10_59_12 PM.DATA</v>
      </c>
      <c r="C74" t="str">
        <f>LEFT(B74, LEN(B74) -27)&amp;"R"</f>
        <v>SG22.0633R</v>
      </c>
      <c r="D74" s="110">
        <v>3602587.4</v>
      </c>
      <c r="E74" s="110">
        <v>68275.399999999994</v>
      </c>
      <c r="F74" s="112">
        <v>170.9</v>
      </c>
      <c r="G74" s="110">
        <v>37715.199999999997</v>
      </c>
      <c r="H74" s="110">
        <v>6349.8</v>
      </c>
      <c r="I74" s="110">
        <v>702829.1</v>
      </c>
      <c r="J74" s="74">
        <f t="shared" si="6"/>
        <v>422210.73061582545</v>
      </c>
      <c r="K74" s="74">
        <f t="shared" si="0"/>
        <v>9611.8388222150279</v>
      </c>
      <c r="L74" s="58">
        <f t="shared" si="1"/>
        <v>0.42259147313687773</v>
      </c>
      <c r="M74" s="54">
        <f t="shared" si="2"/>
        <v>2.526409121733229</v>
      </c>
      <c r="N74" s="54">
        <f t="shared" si="3"/>
        <v>0.76201379411064529</v>
      </c>
      <c r="O74" s="54">
        <f t="shared" si="4"/>
        <v>49.473427186033454</v>
      </c>
      <c r="P74" s="34"/>
      <c r="Q74" s="34"/>
      <c r="W74" s="73"/>
    </row>
    <row r="75" spans="1:27" x14ac:dyDescent="0.25">
      <c r="A75" s="1" t="s">
        <v>79</v>
      </c>
      <c r="B75" s="72" t="str">
        <f t="shared" si="5"/>
        <v>SG22.0616_6_24_2022 11_23_50 PM.DATA</v>
      </c>
      <c r="C75" t="str">
        <f>LEFT(B75, LEN(B75) -27)&amp;"R"</f>
        <v>SG22.0616R</v>
      </c>
      <c r="D75" s="110">
        <v>2657373.1</v>
      </c>
      <c r="E75" s="110">
        <v>52916.4</v>
      </c>
      <c r="F75" s="112">
        <v>289.39999999999998</v>
      </c>
      <c r="G75" s="110">
        <v>60727</v>
      </c>
      <c r="H75" s="110">
        <v>6762.8</v>
      </c>
      <c r="I75" s="110">
        <v>807271.3</v>
      </c>
      <c r="J75" s="74">
        <f t="shared" si="6"/>
        <v>315527.15329007851</v>
      </c>
      <c r="K75" s="74">
        <f t="shared" si="0"/>
        <v>7947.5240058508325</v>
      </c>
      <c r="L75" s="58">
        <f t="shared" si="1"/>
        <v>0.76717939300907023</v>
      </c>
      <c r="M75" s="54">
        <f t="shared" si="2"/>
        <v>6.1474893382685174</v>
      </c>
      <c r="N75" s="54">
        <f t="shared" si="3"/>
        <v>0.82388126509398307</v>
      </c>
      <c r="O75" s="54">
        <f t="shared" si="4"/>
        <v>58.775003268596308</v>
      </c>
      <c r="P75" s="34"/>
      <c r="Q75" s="34"/>
      <c r="W75" s="73"/>
    </row>
    <row r="76" spans="1:27" x14ac:dyDescent="0.25">
      <c r="A76" s="1" t="s">
        <v>80</v>
      </c>
      <c r="B76" s="72" t="str">
        <f t="shared" si="5"/>
        <v>SG22.0626_6_24_2022 11_48_34 PM.DATA</v>
      </c>
      <c r="C76" t="str">
        <f>LEFT(B76, LEN(B76) -27)&amp;"R"</f>
        <v>SG22.0626R</v>
      </c>
      <c r="D76" s="110">
        <v>3624194.8</v>
      </c>
      <c r="E76" s="110">
        <v>65424.7</v>
      </c>
      <c r="F76" s="112">
        <v>71.400000000000006</v>
      </c>
      <c r="G76" s="110">
        <v>42029.7</v>
      </c>
      <c r="H76" s="110">
        <v>6536.9</v>
      </c>
      <c r="I76" s="110">
        <v>692406.5</v>
      </c>
      <c r="J76" s="74">
        <f t="shared" si="6"/>
        <v>424649.49474445567</v>
      </c>
      <c r="K76" s="74">
        <f t="shared" si="0"/>
        <v>9302.9344503803113</v>
      </c>
      <c r="L76" s="58">
        <f t="shared" si="1"/>
        <v>0.13325393704166111</v>
      </c>
      <c r="M76" s="54">
        <f t="shared" si="2"/>
        <v>3.2053282238565526</v>
      </c>
      <c r="N76" s="54">
        <f t="shared" si="3"/>
        <v>0.79004140626798791</v>
      </c>
      <c r="O76" s="54">
        <f t="shared" si="4"/>
        <v>48.545195045403332</v>
      </c>
      <c r="P76" s="34"/>
      <c r="Q76" s="34"/>
      <c r="W76" s="73"/>
    </row>
    <row r="77" spans="1:27" ht="13.5" customHeight="1" x14ac:dyDescent="0.25">
      <c r="A77" s="1" t="s">
        <v>81</v>
      </c>
      <c r="B77" s="72" t="str">
        <f t="shared" si="5"/>
        <v>SG22.0621_6_25_2022 12_13_23 AM.DATA</v>
      </c>
      <c r="C77" t="str">
        <f>LEFT(B77, LEN(B77) -27)&amp;"R"</f>
        <v>SG22.0621R</v>
      </c>
      <c r="D77" s="110">
        <v>3695717.6</v>
      </c>
      <c r="E77" s="110">
        <v>66899.7</v>
      </c>
      <c r="F77" s="112">
        <v>55.8</v>
      </c>
      <c r="G77" s="110">
        <v>40720.1</v>
      </c>
      <c r="H77" s="110">
        <v>6494.5</v>
      </c>
      <c r="I77" s="110">
        <v>682447.4</v>
      </c>
      <c r="J77" s="74">
        <f t="shared" si="6"/>
        <v>432722.06428170664</v>
      </c>
      <c r="K77" s="74">
        <f t="shared" si="0"/>
        <v>9462.7667541850642</v>
      </c>
      <c r="L77" s="58">
        <f t="shared" si="1"/>
        <v>8.7890464045828121E-2</v>
      </c>
      <c r="M77" s="54">
        <f t="shared" si="2"/>
        <v>2.9992527907494244</v>
      </c>
      <c r="N77" s="54">
        <f t="shared" si="3"/>
        <v>0.78368987898059439</v>
      </c>
      <c r="O77" s="54">
        <f t="shared" si="4"/>
        <v>47.658242009524621</v>
      </c>
      <c r="P77" s="34"/>
      <c r="Q77" s="34"/>
      <c r="W77" s="73"/>
    </row>
    <row r="78" spans="1:27" s="34" customFormat="1" x14ac:dyDescent="0.25">
      <c r="A78" s="72" t="s">
        <v>82</v>
      </c>
      <c r="B78" s="72" t="str">
        <f t="shared" si="5"/>
        <v>LOW1 STD CHK1_6_25_2022 12_38_16 AM.DATA</v>
      </c>
      <c r="C78" t="str">
        <f>LEFT(B78, LEN(B78) -26)</f>
        <v>LOW1 STD CHK1_</v>
      </c>
      <c r="D78" s="110">
        <v>189467.1</v>
      </c>
      <c r="E78" s="110">
        <v>19930.099999999999</v>
      </c>
      <c r="F78" s="112">
        <v>356.3</v>
      </c>
      <c r="G78" s="110">
        <v>27809.5</v>
      </c>
      <c r="H78" s="110">
        <v>1493.8</v>
      </c>
      <c r="I78" s="110">
        <v>189693.4</v>
      </c>
      <c r="J78" s="74">
        <f t="shared" si="6"/>
        <v>21283.086025533557</v>
      </c>
      <c r="K78" s="74">
        <f t="shared" si="0"/>
        <v>2415.6661992701779</v>
      </c>
      <c r="L78" s="58">
        <f t="shared" si="1"/>
        <v>0.96171890220273859</v>
      </c>
      <c r="M78" s="106">
        <f t="shared" si="2"/>
        <v>0.96767254741337627</v>
      </c>
      <c r="N78" s="106">
        <f t="shared" si="3"/>
        <v>3.4584159497841299E-2</v>
      </c>
      <c r="O78" s="106">
        <f t="shared" si="4"/>
        <v>3.7737889724651232</v>
      </c>
      <c r="P78" s="100">
        <f>((J78-$B$26)/$B$26)*100</f>
        <v>-5.4085065531841892</v>
      </c>
      <c r="Q78" s="100">
        <f>((K78-$F$26)/$F$26)*100</f>
        <v>-3.3733520291928838</v>
      </c>
      <c r="R78" s="100">
        <f>((L78-$J$26)/$J$26)*100</f>
        <v>-3.5387259575989378</v>
      </c>
      <c r="S78" s="108"/>
      <c r="T78" s="108"/>
      <c r="U78" s="108"/>
      <c r="W78" s="107"/>
    </row>
    <row r="79" spans="1:27" x14ac:dyDescent="0.25">
      <c r="A79" s="1" t="s">
        <v>83</v>
      </c>
      <c r="B79" s="72" t="str">
        <f t="shared" si="5"/>
        <v>AIR STD CHK1_6_25_2022 1_02_59 AM.DATA</v>
      </c>
      <c r="C79" t="str">
        <f>LEFT(B79, LEN(B79) -26)</f>
        <v>AIR STD CHK1</v>
      </c>
      <c r="D79" s="110">
        <v>86</v>
      </c>
      <c r="E79" s="110">
        <v>4498.8</v>
      </c>
      <c r="F79" s="112">
        <v>138.1</v>
      </c>
      <c r="G79" s="110">
        <v>154867.5</v>
      </c>
      <c r="H79" s="110">
        <v>7551.7</v>
      </c>
      <c r="I79" s="110">
        <v>1029158.8</v>
      </c>
      <c r="J79" s="1"/>
      <c r="K79" s="74">
        <f t="shared" si="0"/>
        <v>481.74987273622094</v>
      </c>
      <c r="L79" s="58">
        <f t="shared" si="1"/>
        <v>0.32721186324820328</v>
      </c>
      <c r="M79" s="54">
        <f t="shared" si="2"/>
        <v>20.961206740850681</v>
      </c>
      <c r="N79" s="54">
        <f t="shared" si="3"/>
        <v>0.94205862068418922</v>
      </c>
      <c r="O79" s="54">
        <f t="shared" si="4"/>
        <v>78.53620576164667</v>
      </c>
      <c r="P79" s="100"/>
      <c r="Q79" s="108"/>
      <c r="R79" s="109"/>
      <c r="S79" s="101">
        <f>((G79-AVERAGE($E$50:$E$52))/AVERAGE($E$50:$E$52))*100</f>
        <v>4.8818220070908254E-2</v>
      </c>
      <c r="T79" s="101">
        <f>((H79-AVERAGE($F$50:$F$52))/AVERAGE($F$50:$F$52))*100</f>
        <v>1.0941592778191691</v>
      </c>
      <c r="U79" s="101">
        <f>((I79-AVERAGE($G$50:$G$52))/AVERAGE($G$50:$G$52))*100</f>
        <v>0.4980771600676579</v>
      </c>
      <c r="W79" s="73"/>
    </row>
    <row r="80" spans="1:27" x14ac:dyDescent="0.25">
      <c r="A80" s="1" t="s">
        <v>84</v>
      </c>
      <c r="B80" s="72" t="str">
        <f t="shared" si="5"/>
        <v>SG22.0645_6_25_2022 1_27_39 AM.DATA</v>
      </c>
      <c r="C80" t="str">
        <f>LEFT(B80, LEN(B80) -26)&amp;"R"</f>
        <v>SG22.0645R</v>
      </c>
      <c r="D80" s="110">
        <v>3450514.2</v>
      </c>
      <c r="E80" s="110">
        <v>88602.7</v>
      </c>
      <c r="F80" s="112">
        <v>84.7</v>
      </c>
      <c r="G80" s="110">
        <v>44516</v>
      </c>
      <c r="H80" s="110">
        <v>6632.6</v>
      </c>
      <c r="I80" s="110">
        <v>719286.2</v>
      </c>
      <c r="J80" s="74">
        <f t="shared" si="6"/>
        <v>405046.67269650096</v>
      </c>
      <c r="K80" s="74">
        <f t="shared" si="0"/>
        <v>11814.523018235601</v>
      </c>
      <c r="L80" s="58">
        <f t="shared" si="1"/>
        <v>0.17192920568554432</v>
      </c>
      <c r="M80" s="54">
        <f t="shared" si="2"/>
        <v>3.5965662731343881</v>
      </c>
      <c r="N80" s="54">
        <f t="shared" si="3"/>
        <v>0.80437728271618503</v>
      </c>
      <c r="O80" s="54">
        <f t="shared" si="4"/>
        <v>50.939089224446519</v>
      </c>
      <c r="P80" s="83"/>
      <c r="Q80" s="84"/>
      <c r="R80" s="85"/>
      <c r="S80" s="86"/>
      <c r="T80" s="86"/>
      <c r="U80" s="86"/>
      <c r="W80" s="73"/>
    </row>
    <row r="81" spans="1:23" x14ac:dyDescent="0.25">
      <c r="A81" s="1" t="s">
        <v>85</v>
      </c>
      <c r="B81" s="72" t="str">
        <f t="shared" si="5"/>
        <v>SG22.0642_6_25_2022 1_52_31 AM.DATA</v>
      </c>
      <c r="C81" t="str">
        <f>LEFT(B81, LEN(B81) -26)&amp;"R"</f>
        <v>SG22.0642R</v>
      </c>
      <c r="D81" s="110">
        <v>3627179.7</v>
      </c>
      <c r="E81" s="110">
        <v>47134.2</v>
      </c>
      <c r="F81" s="112">
        <v>124.1</v>
      </c>
      <c r="G81" s="110">
        <v>44885.4</v>
      </c>
      <c r="H81" s="110">
        <v>6385.6</v>
      </c>
      <c r="I81" s="110">
        <v>691414.7</v>
      </c>
      <c r="J81" s="74">
        <f t="shared" si="6"/>
        <v>424986.39168937039</v>
      </c>
      <c r="K81" s="74">
        <f t="shared" si="0"/>
        <v>7320.9597027594154</v>
      </c>
      <c r="L81" s="58">
        <f t="shared" si="1"/>
        <v>0.28650105414937882</v>
      </c>
      <c r="M81" s="54">
        <f t="shared" si="2"/>
        <v>3.6546941480502202</v>
      </c>
      <c r="N81" s="54">
        <f t="shared" si="3"/>
        <v>0.76737664026368058</v>
      </c>
      <c r="O81" s="54">
        <f t="shared" si="4"/>
        <v>48.45686577659545</v>
      </c>
      <c r="P81" s="83"/>
      <c r="Q81" s="84"/>
      <c r="R81" s="85"/>
      <c r="S81" s="86"/>
      <c r="T81" s="86"/>
      <c r="U81" s="86"/>
      <c r="W81" s="73"/>
    </row>
    <row r="82" spans="1:23" x14ac:dyDescent="0.25">
      <c r="A82" s="1" t="s">
        <v>86</v>
      </c>
      <c r="B82" s="72" t="str">
        <f t="shared" si="5"/>
        <v>SG22.0622_6_25_2022 2_17_40 AM.DATA</v>
      </c>
      <c r="C82" t="str">
        <f>LEFT(B82, LEN(B82) -26)&amp;"R"</f>
        <v>SG22.0622R</v>
      </c>
      <c r="D82" s="110">
        <v>2761462</v>
      </c>
      <c r="E82" s="110">
        <v>41406.699999999997</v>
      </c>
      <c r="F82" s="112">
        <v>105.7</v>
      </c>
      <c r="G82" s="110">
        <v>114257.60000000001</v>
      </c>
      <c r="H82" s="110">
        <v>6180.5</v>
      </c>
      <c r="I82" s="110">
        <v>702267.2</v>
      </c>
      <c r="J82" s="74">
        <f t="shared" si="6"/>
        <v>327275.36341756169</v>
      </c>
      <c r="K82" s="74">
        <f t="shared" si="0"/>
        <v>6700.3227400192673</v>
      </c>
      <c r="L82" s="58">
        <f t="shared" si="1"/>
        <v>0.23299541933378098</v>
      </c>
      <c r="M82" s="54">
        <f t="shared" si="2"/>
        <v>14.570932816799701</v>
      </c>
      <c r="N82" s="54">
        <f t="shared" si="3"/>
        <v>0.73665262501263307</v>
      </c>
      <c r="O82" s="54">
        <f t="shared" si="4"/>
        <v>49.423384620855849</v>
      </c>
      <c r="P82" s="83"/>
      <c r="Q82" s="84"/>
      <c r="R82" s="85"/>
      <c r="S82" s="85"/>
      <c r="T82" s="85"/>
      <c r="U82" s="85"/>
      <c r="W82" s="73"/>
    </row>
    <row r="83" spans="1:23" s="34" customFormat="1" x14ac:dyDescent="0.25">
      <c r="A83" s="72" t="s">
        <v>87</v>
      </c>
      <c r="B83" s="72" t="str">
        <f t="shared" si="5"/>
        <v>low1 std chk43.DATA</v>
      </c>
      <c r="C83" s="34" t="str">
        <f t="shared" ref="C83:C84" si="7">LEFT(B83, LEN(B83) -5)</f>
        <v>low1 std chk43</v>
      </c>
      <c r="D83" s="110">
        <v>208557.1</v>
      </c>
      <c r="E83" s="110">
        <v>21479.9</v>
      </c>
      <c r="F83" s="112">
        <v>373.2</v>
      </c>
      <c r="G83" s="110">
        <v>13178.9</v>
      </c>
      <c r="H83" s="110">
        <v>842.8</v>
      </c>
      <c r="I83" s="110">
        <v>93099.3</v>
      </c>
      <c r="J83" s="74">
        <f>($D83*$C$28)+$C$30</f>
        <v>23405.537230773782</v>
      </c>
      <c r="K83" s="74">
        <f>($E83*$G$28)+$G$30</f>
        <v>2609.8937447694125</v>
      </c>
      <c r="L83" s="58">
        <f t="shared" si="1"/>
        <v>1.010862664614891</v>
      </c>
      <c r="M83" s="106">
        <f t="shared" si="2"/>
        <v>-1.3345626630456571</v>
      </c>
      <c r="N83" s="106">
        <f t="shared" si="3"/>
        <v>-6.2935752391148708E-2</v>
      </c>
      <c r="O83" s="106">
        <f t="shared" si="4"/>
        <v>-4.8288387994190778</v>
      </c>
      <c r="P83" s="100">
        <f>((J83-$B$26)/$B$26)*100</f>
        <v>4.0246099145501404</v>
      </c>
      <c r="Q83" s="100">
        <f>((K83-$F$26)/$F$26)*100</f>
        <v>4.3957497907764997</v>
      </c>
      <c r="R83" s="100">
        <f>((L83-$J$26)/$J$26)*100</f>
        <v>1.3904377748135457</v>
      </c>
      <c r="S83" s="108"/>
      <c r="T83" s="108"/>
      <c r="U83" s="108"/>
      <c r="W83" s="107"/>
    </row>
    <row r="84" spans="1:23" x14ac:dyDescent="0.25">
      <c r="A84" s="1" t="s">
        <v>88</v>
      </c>
      <c r="B84" s="72" t="str">
        <f t="shared" si="5"/>
        <v>air std chk43.DATA</v>
      </c>
      <c r="C84" t="str">
        <f t="shared" si="7"/>
        <v>air std chk43</v>
      </c>
      <c r="D84" s="110">
        <v>80.8</v>
      </c>
      <c r="E84" s="110">
        <v>4712.3999999999996</v>
      </c>
      <c r="F84" s="112">
        <v>138.30000000000001</v>
      </c>
      <c r="G84" s="110">
        <v>155128.79999999999</v>
      </c>
      <c r="H84" s="110">
        <v>7404.6</v>
      </c>
      <c r="I84" s="110">
        <v>1029630.1</v>
      </c>
      <c r="J84" s="1"/>
      <c r="K84" s="74">
        <f t="shared" si="0"/>
        <v>508.51913568539908</v>
      </c>
      <c r="L84" s="58">
        <f t="shared" si="1"/>
        <v>0.32779344623532936</v>
      </c>
      <c r="M84" s="54">
        <f t="shared" si="2"/>
        <v>21.00232426579791</v>
      </c>
      <c r="N84" s="54">
        <f t="shared" si="3"/>
        <v>0.92002301540174636</v>
      </c>
      <c r="O84" s="54">
        <f t="shared" si="4"/>
        <v>78.578179530944055</v>
      </c>
      <c r="P84" s="100"/>
      <c r="Q84" s="100"/>
      <c r="R84" s="100"/>
      <c r="S84" s="101">
        <f>((G84-AVERAGE($E$50:$E$52))/AVERAGE($E$50:$E$52))*100</f>
        <v>0.2176254662710688</v>
      </c>
      <c r="T84" s="101">
        <f>((H84-AVERAGE($F$50:$F$52))/AVERAGE($F$50:$F$52))*100</f>
        <v>-0.87505968344347962</v>
      </c>
      <c r="U84" s="101">
        <f>((I84-AVERAGE($G$50:$G$52))/AVERAGE($G$50:$G$52))*100</f>
        <v>0.54409993494509457</v>
      </c>
      <c r="W84" s="73"/>
    </row>
    <row r="85" spans="1:23" x14ac:dyDescent="0.25">
      <c r="B85" s="72"/>
      <c r="C85"/>
      <c r="D85" s="62"/>
      <c r="E85" s="62"/>
      <c r="F85" s="62"/>
      <c r="G85" s="62"/>
      <c r="H85" s="62"/>
      <c r="I85" s="62"/>
      <c r="J85" s="74"/>
      <c r="K85" s="74"/>
      <c r="L85" s="58"/>
      <c r="M85" s="54"/>
      <c r="N85" s="54"/>
      <c r="O85" s="54"/>
      <c r="P85" s="44"/>
      <c r="Q85" s="34"/>
      <c r="S85" s="101"/>
      <c r="T85" s="101"/>
      <c r="U85" s="101"/>
      <c r="W85" s="73"/>
    </row>
    <row r="86" spans="1:23" x14ac:dyDescent="0.25">
      <c r="B86" s="72"/>
      <c r="C86"/>
      <c r="D86" s="62"/>
      <c r="E86" s="62"/>
      <c r="F86" s="62"/>
      <c r="G86" s="62"/>
      <c r="H86" s="62"/>
      <c r="I86" s="62"/>
      <c r="J86" s="74"/>
      <c r="K86" s="74"/>
      <c r="L86" s="58"/>
      <c r="M86" s="54"/>
      <c r="N86" s="54"/>
      <c r="O86" s="54"/>
      <c r="P86" s="44"/>
      <c r="Q86" s="34"/>
      <c r="W86" s="73"/>
    </row>
    <row r="87" spans="1:23" x14ac:dyDescent="0.25">
      <c r="B87" s="72"/>
      <c r="C87"/>
      <c r="D87" s="62"/>
      <c r="E87" s="62"/>
      <c r="F87" s="62"/>
      <c r="G87" s="62"/>
      <c r="H87" s="62"/>
      <c r="I87" s="62"/>
      <c r="J87" s="74"/>
      <c r="K87" s="74"/>
      <c r="L87" s="58"/>
      <c r="M87" s="54"/>
      <c r="N87" s="54"/>
      <c r="O87" s="54"/>
      <c r="P87" s="44"/>
      <c r="Q87" s="44"/>
      <c r="R87" s="44"/>
      <c r="W87" s="73"/>
    </row>
    <row r="88" spans="1:23" x14ac:dyDescent="0.25">
      <c r="B88" s="72"/>
      <c r="C88"/>
      <c r="D88" s="62"/>
      <c r="E88" s="62"/>
      <c r="F88" s="62"/>
      <c r="G88" s="62"/>
      <c r="H88" s="62"/>
      <c r="I88" s="62"/>
      <c r="J88" s="74"/>
      <c r="K88" s="74"/>
      <c r="L88" s="58"/>
      <c r="M88" s="54"/>
      <c r="N88" s="54"/>
      <c r="O88" s="54"/>
      <c r="P88" s="44"/>
      <c r="Q88" s="34"/>
      <c r="S88" s="55"/>
      <c r="T88" s="55"/>
      <c r="U88" s="55"/>
      <c r="W88" s="73"/>
    </row>
    <row r="89" spans="1:23" x14ac:dyDescent="0.25">
      <c r="B89" s="72"/>
      <c r="C89"/>
      <c r="D89" s="62"/>
      <c r="E89" s="62"/>
      <c r="F89" s="62"/>
      <c r="G89" s="62"/>
      <c r="H89" s="62"/>
      <c r="I89" s="62"/>
      <c r="J89" s="74"/>
      <c r="K89" s="74"/>
      <c r="L89" s="58"/>
      <c r="M89" s="54"/>
      <c r="N89" s="54"/>
      <c r="O89" s="54"/>
      <c r="P89" s="44"/>
      <c r="Q89" s="44"/>
      <c r="R89" s="44"/>
      <c r="W89" s="73"/>
    </row>
    <row r="90" spans="1:23" x14ac:dyDescent="0.25">
      <c r="B90" s="72"/>
      <c r="C90"/>
      <c r="D90" s="62"/>
      <c r="E90" s="62"/>
      <c r="F90" s="62"/>
      <c r="G90" s="62"/>
      <c r="H90" s="62"/>
      <c r="I90" s="62"/>
      <c r="J90" s="74"/>
      <c r="K90" s="74"/>
      <c r="L90" s="58"/>
      <c r="M90" s="54"/>
      <c r="N90" s="54"/>
      <c r="O90" s="54"/>
      <c r="P90" s="44"/>
      <c r="Q90" s="34"/>
      <c r="S90" s="55"/>
      <c r="T90" s="55"/>
      <c r="U90" s="55"/>
      <c r="W90" s="73"/>
    </row>
    <row r="91" spans="1:23" x14ac:dyDescent="0.25">
      <c r="B91" s="72"/>
      <c r="C91"/>
      <c r="D91" s="62"/>
      <c r="E91" s="62"/>
      <c r="F91" s="62"/>
      <c r="G91" s="62"/>
      <c r="H91" s="62"/>
      <c r="I91" s="62"/>
      <c r="J91" s="74"/>
      <c r="K91" s="74"/>
      <c r="L91" s="58"/>
      <c r="M91" s="54"/>
      <c r="N91" s="54"/>
      <c r="O91" s="54"/>
      <c r="P91" s="44"/>
      <c r="Q91" s="34"/>
      <c r="W91" s="73"/>
    </row>
    <row r="92" spans="1:23" x14ac:dyDescent="0.25">
      <c r="B92" s="72"/>
      <c r="C92"/>
      <c r="D92" s="62"/>
      <c r="E92" s="62"/>
      <c r="F92" s="62"/>
      <c r="G92" s="62"/>
      <c r="H92" s="62"/>
      <c r="I92" s="62"/>
      <c r="J92" s="74"/>
      <c r="K92" s="74"/>
      <c r="L92" s="58"/>
      <c r="M92" s="54"/>
      <c r="N92" s="54"/>
      <c r="O92" s="54"/>
      <c r="P92" s="44"/>
      <c r="Q92" s="34"/>
      <c r="W92" s="73"/>
    </row>
    <row r="93" spans="1:23" x14ac:dyDescent="0.25">
      <c r="B93" s="72"/>
      <c r="C93"/>
      <c r="D93" s="62"/>
      <c r="E93" s="62"/>
      <c r="F93" s="62"/>
      <c r="G93" s="62"/>
      <c r="H93" s="62"/>
      <c r="I93" s="62"/>
      <c r="J93" s="74"/>
      <c r="K93" s="74"/>
      <c r="L93" s="58"/>
      <c r="M93" s="54"/>
      <c r="N93" s="54"/>
      <c r="O93" s="54"/>
      <c r="P93" s="98"/>
      <c r="Q93" s="98"/>
      <c r="R93" s="98"/>
      <c r="W93" s="73"/>
    </row>
    <row r="94" spans="1:23" x14ac:dyDescent="0.25">
      <c r="B94" s="72"/>
      <c r="C94"/>
      <c r="D94" s="62"/>
      <c r="E94" s="62"/>
      <c r="F94" s="62"/>
      <c r="G94" s="62"/>
      <c r="H94" s="62"/>
      <c r="I94" s="62"/>
      <c r="J94" s="74"/>
      <c r="K94" s="74"/>
      <c r="L94" s="58"/>
      <c r="M94" s="54"/>
      <c r="N94" s="54"/>
      <c r="O94" s="54"/>
      <c r="P94" s="44"/>
      <c r="Q94" s="34"/>
      <c r="S94" s="101"/>
      <c r="T94" s="101"/>
      <c r="U94" s="101"/>
      <c r="W94" s="73"/>
    </row>
    <row r="95" spans="1:23" x14ac:dyDescent="0.25">
      <c r="B95" s="72"/>
      <c r="C95"/>
      <c r="D95" s="62"/>
      <c r="E95" s="62"/>
      <c r="F95" s="62"/>
      <c r="G95" s="62"/>
      <c r="H95" s="62"/>
      <c r="I95" s="62"/>
      <c r="J95" s="74"/>
      <c r="K95" s="74"/>
      <c r="L95" s="58"/>
      <c r="M95" s="54"/>
      <c r="N95" s="54"/>
      <c r="O95" s="54"/>
      <c r="P95" s="44"/>
      <c r="Q95" s="34"/>
      <c r="W95" s="73"/>
    </row>
    <row r="96" spans="1:23" x14ac:dyDescent="0.25">
      <c r="B96" s="72"/>
      <c r="C96"/>
      <c r="D96" s="62"/>
      <c r="E96" s="62"/>
      <c r="F96" s="62"/>
      <c r="G96" s="62"/>
      <c r="H96" s="62"/>
      <c r="I96" s="62"/>
      <c r="J96" s="74"/>
      <c r="K96" s="74"/>
      <c r="L96" s="58"/>
      <c r="M96" s="54"/>
      <c r="N96" s="54"/>
      <c r="O96" s="54"/>
      <c r="P96" s="44"/>
      <c r="Q96" s="34"/>
      <c r="W96" s="73"/>
    </row>
    <row r="97" spans="2:23" x14ac:dyDescent="0.25">
      <c r="B97" s="72"/>
      <c r="C97"/>
      <c r="D97" s="62"/>
      <c r="E97" s="62"/>
      <c r="F97" s="62"/>
      <c r="G97" s="62"/>
      <c r="H97" s="62"/>
      <c r="I97" s="62"/>
      <c r="J97" s="74"/>
      <c r="K97" s="74"/>
      <c r="L97" s="58"/>
      <c r="M97" s="54"/>
      <c r="N97" s="54"/>
      <c r="O97" s="54"/>
      <c r="P97" s="44"/>
      <c r="Q97" s="34"/>
      <c r="W97" s="73"/>
    </row>
    <row r="98" spans="2:23" x14ac:dyDescent="0.25">
      <c r="B98" s="72"/>
      <c r="C98"/>
      <c r="D98" s="62"/>
      <c r="E98" s="62"/>
      <c r="F98" s="62"/>
      <c r="G98" s="62"/>
      <c r="H98" s="62"/>
      <c r="I98" s="62"/>
      <c r="J98" s="74"/>
      <c r="K98" s="74"/>
      <c r="L98" s="58"/>
      <c r="M98" s="54"/>
      <c r="N98" s="54"/>
      <c r="O98" s="54"/>
      <c r="P98" s="44"/>
      <c r="Q98" s="34"/>
      <c r="W98" s="73"/>
    </row>
    <row r="99" spans="2:23" x14ac:dyDescent="0.25">
      <c r="B99" s="72"/>
      <c r="C99"/>
      <c r="D99" s="62"/>
      <c r="E99" s="62"/>
      <c r="F99" s="62"/>
      <c r="G99" s="62"/>
      <c r="H99" s="62"/>
      <c r="I99" s="62"/>
      <c r="J99" s="74"/>
      <c r="K99" s="74"/>
      <c r="L99" s="58"/>
      <c r="M99" s="54"/>
      <c r="N99" s="54"/>
      <c r="O99" s="54"/>
      <c r="P99" s="100"/>
      <c r="Q99" s="100"/>
      <c r="R99" s="100"/>
    </row>
    <row r="100" spans="2:23" x14ac:dyDescent="0.25">
      <c r="B100" s="72"/>
      <c r="C100"/>
      <c r="D100" s="62"/>
      <c r="E100" s="62"/>
      <c r="F100" s="62"/>
      <c r="G100" s="62"/>
      <c r="H100" s="62"/>
      <c r="I100" s="62"/>
      <c r="J100" s="74"/>
      <c r="K100" s="74"/>
      <c r="L100" s="58"/>
      <c r="M100" s="54"/>
      <c r="N100" s="54"/>
      <c r="O100" s="54"/>
      <c r="P100" s="44"/>
      <c r="Q100" s="34"/>
      <c r="S100" s="101"/>
      <c r="T100" s="101"/>
      <c r="U100" s="101"/>
    </row>
    <row r="101" spans="2:23" x14ac:dyDescent="0.25">
      <c r="B101" s="72"/>
      <c r="C101"/>
      <c r="D101" s="29"/>
      <c r="E101" s="62"/>
      <c r="F101" s="62"/>
      <c r="G101" s="62"/>
      <c r="H101" s="62"/>
      <c r="I101" s="62"/>
      <c r="J101" s="74"/>
      <c r="K101" s="74"/>
      <c r="L101" s="58"/>
      <c r="M101" s="54"/>
      <c r="N101" s="54"/>
      <c r="O101" s="54"/>
      <c r="P101" s="44"/>
      <c r="Q101" s="44"/>
      <c r="R101" s="44"/>
    </row>
    <row r="102" spans="2:23" x14ac:dyDescent="0.25">
      <c r="B102" s="72"/>
      <c r="C102"/>
      <c r="D102" s="29"/>
      <c r="E102" s="62"/>
      <c r="F102" s="62"/>
      <c r="G102" s="62"/>
      <c r="H102" s="62"/>
      <c r="I102" s="62"/>
      <c r="J102" s="74"/>
      <c r="K102" s="74"/>
      <c r="L102" s="58"/>
      <c r="M102" s="54"/>
      <c r="N102" s="54"/>
      <c r="O102" s="54"/>
      <c r="P102" s="44"/>
      <c r="Q102" s="34"/>
      <c r="S102" s="55"/>
      <c r="T102" s="55"/>
      <c r="U102" s="55"/>
    </row>
    <row r="103" spans="2:23" x14ac:dyDescent="0.25">
      <c r="B103" s="72"/>
      <c r="C103"/>
      <c r="D103" s="62"/>
      <c r="E103" s="62"/>
      <c r="F103" s="62"/>
      <c r="G103" s="62"/>
      <c r="H103" s="62"/>
      <c r="I103" s="62"/>
      <c r="J103" s="74"/>
      <c r="K103" s="74"/>
      <c r="L103" s="58"/>
      <c r="M103" s="54"/>
      <c r="N103" s="54"/>
      <c r="O103" s="54"/>
      <c r="P103" s="44"/>
      <c r="Q103" s="34"/>
    </row>
    <row r="104" spans="2:23" x14ac:dyDescent="0.25">
      <c r="B104" s="72"/>
      <c r="C104"/>
      <c r="D104" s="62"/>
      <c r="E104" s="62"/>
      <c r="F104" s="62"/>
      <c r="G104" s="62"/>
      <c r="H104" s="62"/>
      <c r="I104" s="62"/>
      <c r="J104" s="74"/>
      <c r="K104" s="74"/>
      <c r="L104" s="58"/>
      <c r="M104" s="54"/>
      <c r="N104" s="54"/>
      <c r="O104" s="54"/>
      <c r="P104" s="44"/>
      <c r="Q104" s="34"/>
    </row>
    <row r="105" spans="2:23" x14ac:dyDescent="0.25">
      <c r="B105" s="72"/>
      <c r="C105"/>
      <c r="D105" s="62"/>
      <c r="E105" s="62"/>
      <c r="F105" s="62"/>
      <c r="G105" s="62"/>
      <c r="H105" s="62"/>
      <c r="I105" s="62"/>
      <c r="J105" s="74"/>
      <c r="K105" s="74"/>
      <c r="L105" s="58"/>
      <c r="M105" s="54"/>
      <c r="N105" s="54"/>
      <c r="O105" s="54"/>
      <c r="P105" s="44"/>
      <c r="Q105" s="34"/>
    </row>
    <row r="106" spans="2:23" x14ac:dyDescent="0.25">
      <c r="B106" s="72"/>
      <c r="C106"/>
      <c r="D106" s="62"/>
      <c r="E106" s="62"/>
      <c r="F106" s="62"/>
      <c r="G106" s="62"/>
      <c r="H106" s="62"/>
      <c r="I106" s="62"/>
      <c r="J106" s="74"/>
      <c r="K106" s="74"/>
      <c r="L106" s="58"/>
      <c r="M106" s="54"/>
      <c r="N106" s="54"/>
      <c r="O106" s="54"/>
      <c r="P106" s="44"/>
      <c r="Q106" s="34"/>
    </row>
    <row r="107" spans="2:23" x14ac:dyDescent="0.25">
      <c r="B107" s="72"/>
      <c r="C107"/>
      <c r="D107" s="62"/>
      <c r="E107" s="62"/>
      <c r="F107" s="62"/>
      <c r="G107" s="62"/>
      <c r="H107" s="62"/>
      <c r="I107" s="62"/>
      <c r="J107" s="74"/>
      <c r="K107" s="74"/>
      <c r="L107" s="58"/>
      <c r="M107" s="54"/>
      <c r="N107" s="54"/>
      <c r="O107" s="54"/>
      <c r="P107" s="44"/>
      <c r="Q107" s="34"/>
    </row>
    <row r="108" spans="2:23" x14ac:dyDescent="0.25">
      <c r="B108" s="72"/>
      <c r="C108"/>
      <c r="D108" s="62"/>
      <c r="E108" s="62"/>
      <c r="F108" s="62"/>
      <c r="G108" s="62"/>
      <c r="H108" s="62"/>
      <c r="I108" s="62"/>
      <c r="J108" s="74"/>
      <c r="K108" s="74"/>
      <c r="L108" s="58"/>
      <c r="M108" s="54"/>
      <c r="N108" s="54"/>
      <c r="O108" s="54"/>
      <c r="P108" s="44"/>
      <c r="Q108" s="34"/>
    </row>
    <row r="109" spans="2:23" x14ac:dyDescent="0.25">
      <c r="B109" s="72"/>
      <c r="C109"/>
      <c r="D109" s="62"/>
      <c r="E109" s="62"/>
      <c r="F109" s="62"/>
      <c r="G109" s="62"/>
      <c r="H109" s="62"/>
      <c r="I109" s="62"/>
      <c r="J109" s="74"/>
      <c r="K109" s="74"/>
      <c r="L109" s="58"/>
      <c r="M109" s="54"/>
      <c r="N109" s="54"/>
      <c r="O109" s="54"/>
      <c r="P109" s="44"/>
      <c r="Q109" s="34"/>
    </row>
    <row r="110" spans="2:23" x14ac:dyDescent="0.25">
      <c r="B110" s="72"/>
      <c r="C110"/>
      <c r="D110" s="29"/>
      <c r="E110" s="62"/>
      <c r="F110" s="62"/>
      <c r="G110" s="62"/>
      <c r="H110" s="62"/>
      <c r="I110" s="62"/>
      <c r="J110" s="74"/>
      <c r="K110" s="74"/>
      <c r="L110" s="58"/>
      <c r="M110" s="54"/>
      <c r="N110" s="54"/>
      <c r="O110" s="54"/>
      <c r="P110" s="44"/>
      <c r="Q110" s="34"/>
    </row>
    <row r="111" spans="2:23" x14ac:dyDescent="0.25">
      <c r="B111" s="72"/>
      <c r="C111"/>
      <c r="D111" s="62"/>
      <c r="E111" s="62"/>
      <c r="F111" s="62"/>
      <c r="G111" s="62"/>
      <c r="H111" s="62"/>
      <c r="I111" s="62"/>
      <c r="J111" s="74"/>
      <c r="K111" s="74"/>
      <c r="L111" s="58"/>
      <c r="M111" s="54"/>
      <c r="N111" s="54"/>
      <c r="O111" s="54"/>
      <c r="P111" s="44"/>
      <c r="Q111" s="44"/>
      <c r="R111" s="44"/>
    </row>
    <row r="112" spans="2:23" x14ac:dyDescent="0.25">
      <c r="B112" s="72"/>
      <c r="C112"/>
      <c r="D112" s="62"/>
      <c r="E112" s="62"/>
      <c r="F112" s="62"/>
      <c r="G112" s="62"/>
      <c r="H112" s="62"/>
      <c r="I112" s="62"/>
      <c r="J112" s="74"/>
      <c r="K112" s="74"/>
      <c r="L112" s="58"/>
      <c r="M112" s="54"/>
      <c r="N112" s="54"/>
      <c r="O112" s="54"/>
      <c r="P112" s="44"/>
      <c r="Q112" s="34"/>
      <c r="S112" s="55"/>
      <c r="T112" s="55"/>
      <c r="U112" s="55"/>
    </row>
    <row r="113" spans="2:23" x14ac:dyDescent="0.25">
      <c r="B113" s="72"/>
      <c r="C113"/>
      <c r="D113" s="62"/>
      <c r="E113" s="62"/>
      <c r="F113" s="62"/>
      <c r="G113" s="62"/>
      <c r="H113" s="62"/>
      <c r="I113" s="62"/>
      <c r="J113" s="74"/>
      <c r="K113" s="74"/>
      <c r="L113" s="58"/>
      <c r="M113" s="54"/>
      <c r="N113" s="54"/>
      <c r="O113" s="54"/>
      <c r="P113" s="44"/>
      <c r="Q113" s="44"/>
      <c r="R113" s="44"/>
    </row>
    <row r="114" spans="2:23" x14ac:dyDescent="0.25">
      <c r="B114" s="72"/>
      <c r="C114"/>
      <c r="D114" s="62"/>
      <c r="E114" s="62"/>
      <c r="F114" s="62"/>
      <c r="G114" s="62"/>
      <c r="H114" s="62"/>
      <c r="I114" s="62"/>
      <c r="J114" s="74"/>
      <c r="K114" s="74"/>
      <c r="L114" s="58"/>
      <c r="M114" s="54"/>
      <c r="N114" s="54"/>
      <c r="O114" s="54"/>
      <c r="P114" s="44"/>
      <c r="Q114" s="34"/>
      <c r="S114" s="55"/>
      <c r="T114" s="55"/>
      <c r="U114" s="55"/>
    </row>
    <row r="115" spans="2:23" x14ac:dyDescent="0.25">
      <c r="B115" s="72"/>
      <c r="C115"/>
      <c r="D115" s="62"/>
      <c r="E115" s="62"/>
      <c r="F115" s="62"/>
      <c r="G115" s="62"/>
      <c r="H115" s="62"/>
      <c r="I115" s="62"/>
      <c r="J115" s="74"/>
      <c r="K115" s="74"/>
      <c r="L115" s="58"/>
      <c r="M115" s="54"/>
      <c r="N115" s="54"/>
      <c r="O115" s="54"/>
      <c r="P115" s="44"/>
      <c r="Q115" s="34"/>
    </row>
    <row r="116" spans="2:23" x14ac:dyDescent="0.25">
      <c r="B116" s="72"/>
      <c r="C116"/>
      <c r="D116" s="62"/>
      <c r="E116" s="62"/>
      <c r="F116" s="62"/>
      <c r="G116" s="62"/>
      <c r="H116" s="62"/>
      <c r="I116" s="62"/>
      <c r="J116" s="74"/>
      <c r="K116" s="74"/>
      <c r="L116" s="58"/>
      <c r="M116" s="54"/>
      <c r="N116" s="54"/>
      <c r="O116" s="54"/>
      <c r="P116" s="44"/>
      <c r="Q116" s="34"/>
    </row>
    <row r="117" spans="2:23" x14ac:dyDescent="0.25">
      <c r="B117" s="72"/>
      <c r="C117"/>
      <c r="D117" s="62"/>
      <c r="E117" s="62"/>
      <c r="F117" s="62"/>
      <c r="G117" s="62"/>
      <c r="H117" s="62"/>
      <c r="I117" s="62"/>
      <c r="J117" s="74"/>
      <c r="K117" s="74"/>
      <c r="L117" s="58"/>
      <c r="M117" s="54"/>
      <c r="N117" s="54"/>
      <c r="O117" s="54"/>
      <c r="P117" s="44"/>
      <c r="Q117" s="34"/>
    </row>
    <row r="118" spans="2:23" x14ac:dyDescent="0.25">
      <c r="B118" s="72"/>
      <c r="C118"/>
      <c r="D118" s="62"/>
      <c r="E118" s="62"/>
      <c r="F118" s="62"/>
      <c r="G118" s="62"/>
      <c r="H118" s="62"/>
      <c r="I118" s="62"/>
      <c r="J118" s="74"/>
      <c r="K118" s="74"/>
      <c r="L118" s="58"/>
      <c r="M118" s="54"/>
      <c r="N118" s="54"/>
      <c r="O118" s="54"/>
      <c r="P118" s="44"/>
      <c r="Q118" s="34"/>
    </row>
    <row r="119" spans="2:23" x14ac:dyDescent="0.25">
      <c r="B119" s="72"/>
      <c r="C119"/>
      <c r="D119" s="62"/>
      <c r="E119" s="62"/>
      <c r="F119" s="62"/>
      <c r="G119" s="62"/>
      <c r="H119" s="62"/>
      <c r="I119" s="62"/>
      <c r="J119" s="74"/>
      <c r="K119" s="74"/>
      <c r="L119" s="58"/>
      <c r="M119" s="54"/>
      <c r="N119" s="54"/>
      <c r="O119" s="54"/>
      <c r="P119" s="44"/>
      <c r="Q119" s="34"/>
    </row>
    <row r="120" spans="2:23" x14ac:dyDescent="0.25">
      <c r="B120" s="72"/>
      <c r="C120"/>
      <c r="D120" s="62"/>
      <c r="E120" s="62"/>
      <c r="F120" s="62"/>
      <c r="G120" s="62"/>
      <c r="H120" s="62"/>
      <c r="I120" s="62"/>
      <c r="J120" s="74"/>
      <c r="K120" s="74"/>
      <c r="L120" s="58"/>
      <c r="M120" s="54"/>
      <c r="N120" s="54"/>
      <c r="O120" s="54"/>
      <c r="P120" s="44"/>
      <c r="Q120" s="34"/>
    </row>
    <row r="121" spans="2:23" x14ac:dyDescent="0.25">
      <c r="B121" s="72"/>
      <c r="C121"/>
      <c r="D121" s="62"/>
      <c r="E121" s="62"/>
      <c r="F121" s="62"/>
      <c r="G121" s="62"/>
      <c r="H121" s="62"/>
      <c r="I121" s="62"/>
      <c r="J121" s="74"/>
      <c r="K121" s="74"/>
      <c r="L121" s="58"/>
      <c r="M121" s="54"/>
      <c r="N121" s="54"/>
      <c r="O121" s="54"/>
      <c r="P121" s="44"/>
      <c r="Q121" s="34"/>
    </row>
    <row r="122" spans="2:23" x14ac:dyDescent="0.25">
      <c r="B122" s="72"/>
      <c r="C122"/>
      <c r="D122" s="62"/>
      <c r="E122" s="62"/>
      <c r="F122" s="62"/>
      <c r="G122" s="62"/>
      <c r="H122" s="62"/>
      <c r="I122" s="62"/>
      <c r="J122" s="74"/>
      <c r="K122" s="74"/>
      <c r="L122" s="58"/>
      <c r="M122" s="54"/>
      <c r="N122" s="54"/>
      <c r="O122" s="54"/>
      <c r="P122" s="44"/>
      <c r="Q122" s="34"/>
    </row>
    <row r="123" spans="2:23" x14ac:dyDescent="0.25">
      <c r="B123" s="72"/>
      <c r="C123"/>
      <c r="D123" s="62"/>
      <c r="E123" s="62"/>
      <c r="F123" s="62"/>
      <c r="G123" s="62"/>
      <c r="H123" s="62"/>
      <c r="I123" s="62"/>
      <c r="J123" s="74"/>
      <c r="K123" s="74"/>
      <c r="L123" s="58"/>
      <c r="M123" s="54"/>
      <c r="N123" s="54"/>
      <c r="O123" s="54"/>
      <c r="P123" s="44"/>
      <c r="Q123" s="44"/>
      <c r="R123" s="44"/>
    </row>
    <row r="124" spans="2:23" x14ac:dyDescent="0.25">
      <c r="B124" s="72"/>
      <c r="C124"/>
      <c r="D124" s="62"/>
      <c r="E124" s="62"/>
      <c r="F124" s="62"/>
      <c r="G124" s="62"/>
      <c r="H124" s="62"/>
      <c r="I124" s="62"/>
      <c r="J124" s="74"/>
      <c r="K124" s="74"/>
      <c r="L124" s="58"/>
      <c r="M124" s="54"/>
      <c r="N124" s="54"/>
      <c r="O124" s="54"/>
      <c r="P124" s="44"/>
      <c r="Q124" s="34"/>
      <c r="S124" s="55"/>
      <c r="T124" s="55"/>
      <c r="U124" s="55"/>
    </row>
    <row r="125" spans="2:23" x14ac:dyDescent="0.25">
      <c r="B125" s="72"/>
      <c r="C125"/>
      <c r="D125" s="29"/>
      <c r="E125" s="62"/>
      <c r="F125" s="62"/>
      <c r="G125" s="62"/>
      <c r="H125" s="62"/>
      <c r="I125" s="62"/>
      <c r="J125" s="74"/>
      <c r="K125" s="74"/>
      <c r="L125" s="58"/>
      <c r="M125" s="54"/>
      <c r="N125" s="54"/>
      <c r="O125" s="54"/>
      <c r="P125" s="44"/>
      <c r="Q125" s="34"/>
      <c r="W125" s="73"/>
    </row>
    <row r="126" spans="2:23" x14ac:dyDescent="0.25">
      <c r="B126" s="72"/>
      <c r="C126"/>
      <c r="D126" s="62"/>
      <c r="E126" s="62"/>
      <c r="F126" s="62"/>
      <c r="G126" s="62"/>
      <c r="H126" s="62"/>
      <c r="I126" s="62"/>
      <c r="J126" s="74"/>
      <c r="K126" s="74"/>
      <c r="L126" s="58"/>
      <c r="M126" s="54"/>
      <c r="N126" s="54"/>
      <c r="O126" s="54"/>
      <c r="P126" s="44"/>
      <c r="Q126" s="34"/>
      <c r="W126" s="73"/>
    </row>
    <row r="127" spans="2:23" x14ac:dyDescent="0.25">
      <c r="B127" s="72"/>
      <c r="C127"/>
      <c r="D127" s="62"/>
      <c r="E127" s="62"/>
      <c r="F127" s="62"/>
      <c r="G127" s="62"/>
      <c r="H127" s="62"/>
      <c r="I127" s="62"/>
      <c r="J127" s="74"/>
      <c r="K127" s="74"/>
      <c r="L127" s="58"/>
      <c r="M127" s="54"/>
      <c r="N127" s="54"/>
      <c r="O127" s="54"/>
      <c r="P127" s="44"/>
      <c r="Q127" s="34"/>
      <c r="W127" s="73"/>
    </row>
    <row r="128" spans="2:23" x14ac:dyDescent="0.25">
      <c r="B128" s="72"/>
      <c r="C128"/>
      <c r="D128" s="62"/>
      <c r="E128" s="62"/>
      <c r="F128" s="62"/>
      <c r="G128" s="62"/>
      <c r="H128" s="62"/>
      <c r="I128" s="62"/>
      <c r="J128" s="74"/>
      <c r="K128" s="74"/>
      <c r="L128" s="58"/>
      <c r="M128" s="54"/>
      <c r="N128" s="54"/>
      <c r="O128" s="54"/>
      <c r="P128" s="44"/>
      <c r="Q128" s="34"/>
      <c r="W128" s="73"/>
    </row>
    <row r="129" spans="2:23" x14ac:dyDescent="0.25">
      <c r="B129" s="72"/>
      <c r="C129"/>
      <c r="D129" s="62"/>
      <c r="E129" s="62"/>
      <c r="F129" s="62"/>
      <c r="G129" s="62"/>
      <c r="H129" s="62"/>
      <c r="I129" s="62"/>
      <c r="J129" s="74"/>
      <c r="K129" s="74"/>
      <c r="L129" s="58"/>
      <c r="M129" s="54"/>
      <c r="N129" s="54"/>
      <c r="O129" s="54"/>
      <c r="P129" s="44"/>
      <c r="Q129" s="34"/>
      <c r="W129" s="73"/>
    </row>
    <row r="130" spans="2:23" x14ac:dyDescent="0.25">
      <c r="B130" s="72"/>
      <c r="C130"/>
      <c r="D130" s="62"/>
      <c r="E130" s="62"/>
      <c r="F130" s="62"/>
      <c r="G130" s="62"/>
      <c r="H130" s="62"/>
      <c r="I130" s="62"/>
      <c r="J130" s="74"/>
      <c r="K130" s="74"/>
      <c r="L130" s="58"/>
      <c r="M130" s="54"/>
      <c r="N130" s="54"/>
      <c r="O130" s="54"/>
      <c r="P130" s="44"/>
      <c r="Q130" s="34"/>
      <c r="W130" s="73"/>
    </row>
    <row r="131" spans="2:23" x14ac:dyDescent="0.25">
      <c r="B131" s="72"/>
      <c r="C131"/>
      <c r="D131" s="62"/>
      <c r="E131" s="62"/>
      <c r="F131" s="62"/>
      <c r="G131" s="62"/>
      <c r="H131" s="62"/>
      <c r="I131" s="62"/>
      <c r="J131" s="74"/>
      <c r="K131" s="74"/>
      <c r="L131" s="58"/>
      <c r="M131" s="54"/>
      <c r="N131" s="54"/>
      <c r="O131" s="54"/>
      <c r="P131" s="44"/>
      <c r="Q131" s="34"/>
      <c r="W131" s="73"/>
    </row>
    <row r="132" spans="2:23" x14ac:dyDescent="0.25">
      <c r="B132" s="72"/>
      <c r="C132"/>
      <c r="D132" s="62"/>
      <c r="E132" s="62"/>
      <c r="F132" s="62"/>
      <c r="G132" s="62"/>
      <c r="H132" s="62"/>
      <c r="I132" s="62"/>
      <c r="J132" s="74"/>
      <c r="K132" s="74"/>
      <c r="L132" s="58"/>
      <c r="M132" s="54"/>
      <c r="N132" s="54"/>
      <c r="O132" s="54"/>
      <c r="P132" s="44"/>
      <c r="Q132" s="34"/>
      <c r="W132" s="73"/>
    </row>
    <row r="133" spans="2:23" x14ac:dyDescent="0.25">
      <c r="B133" s="72"/>
      <c r="C133"/>
      <c r="D133" s="62"/>
      <c r="E133" s="62"/>
      <c r="F133" s="62"/>
      <c r="G133" s="62"/>
      <c r="H133" s="62"/>
      <c r="I133" s="62"/>
      <c r="J133" s="74"/>
      <c r="K133" s="74"/>
      <c r="L133" s="58"/>
      <c r="M133" s="54"/>
      <c r="N133" s="54"/>
      <c r="O133" s="54"/>
      <c r="P133" s="83"/>
      <c r="Q133" s="84"/>
      <c r="R133" s="85"/>
      <c r="S133" s="85"/>
      <c r="W133" s="73"/>
    </row>
    <row r="134" spans="2:23" x14ac:dyDescent="0.25">
      <c r="B134" s="72"/>
      <c r="C134"/>
      <c r="D134" s="62"/>
      <c r="E134" s="62"/>
      <c r="F134" s="62"/>
      <c r="G134" s="62"/>
      <c r="H134" s="62"/>
      <c r="I134" s="62"/>
      <c r="J134" s="74"/>
      <c r="K134" s="74"/>
      <c r="L134" s="58"/>
      <c r="M134" s="54"/>
      <c r="N134" s="54"/>
      <c r="O134" s="54"/>
      <c r="P134" s="83"/>
      <c r="Q134" s="84"/>
      <c r="R134" s="85"/>
      <c r="S134" s="85"/>
      <c r="W134" s="73"/>
    </row>
    <row r="135" spans="2:23" x14ac:dyDescent="0.25">
      <c r="B135" s="72"/>
      <c r="C135"/>
      <c r="D135" s="62"/>
      <c r="E135" s="62"/>
      <c r="F135" s="62"/>
      <c r="G135" s="62"/>
      <c r="H135" s="62"/>
      <c r="I135" s="62"/>
      <c r="J135" s="74"/>
      <c r="K135" s="74"/>
      <c r="L135" s="58"/>
      <c r="M135" s="54"/>
      <c r="N135" s="54"/>
      <c r="O135" s="54"/>
      <c r="P135" s="83"/>
      <c r="Q135" s="83"/>
      <c r="R135" s="83"/>
      <c r="S135" s="85"/>
    </row>
    <row r="136" spans="2:23" x14ac:dyDescent="0.25">
      <c r="B136" s="72"/>
      <c r="C136"/>
      <c r="D136" s="62"/>
      <c r="E136" s="62"/>
      <c r="F136" s="62"/>
      <c r="G136" s="62"/>
      <c r="H136" s="62"/>
      <c r="I136" s="62"/>
      <c r="J136" s="74"/>
      <c r="K136" s="74"/>
      <c r="L136" s="58"/>
      <c r="M136" s="54"/>
      <c r="N136" s="54"/>
      <c r="O136" s="54"/>
      <c r="P136" s="83"/>
      <c r="Q136" s="84"/>
      <c r="R136" s="85"/>
      <c r="S136" s="86"/>
      <c r="T136" s="55"/>
      <c r="U136" s="55"/>
    </row>
    <row r="137" spans="2:23" x14ac:dyDescent="0.25">
      <c r="B137" s="72"/>
      <c r="C137"/>
      <c r="D137" s="62"/>
      <c r="E137" s="62"/>
      <c r="F137" s="62"/>
      <c r="G137" s="62"/>
      <c r="H137" s="62"/>
      <c r="I137" s="62"/>
      <c r="J137" s="74"/>
      <c r="K137" s="74"/>
      <c r="L137" s="58"/>
      <c r="M137" s="54"/>
      <c r="N137" s="54"/>
      <c r="O137" s="54"/>
      <c r="P137" s="83"/>
      <c r="Q137" s="84"/>
      <c r="R137" s="85"/>
      <c r="S137" s="85"/>
      <c r="W137" s="73"/>
    </row>
    <row r="138" spans="2:23" x14ac:dyDescent="0.25">
      <c r="B138" s="72"/>
      <c r="C138"/>
      <c r="D138" s="62"/>
      <c r="E138" s="62"/>
      <c r="F138" s="62"/>
      <c r="G138" s="62"/>
      <c r="H138" s="62"/>
      <c r="I138" s="62"/>
      <c r="J138" s="74"/>
      <c r="K138" s="74"/>
      <c r="L138" s="58"/>
      <c r="M138" s="54"/>
      <c r="N138" s="54"/>
      <c r="O138" s="54"/>
      <c r="P138" s="83"/>
      <c r="Q138" s="84"/>
      <c r="R138" s="85"/>
      <c r="S138" s="85"/>
      <c r="W138" s="73"/>
    </row>
    <row r="139" spans="2:23" x14ac:dyDescent="0.25">
      <c r="B139" s="72"/>
      <c r="C139"/>
      <c r="D139" s="62"/>
      <c r="E139" s="62"/>
      <c r="F139" s="62"/>
      <c r="G139" s="62"/>
      <c r="H139" s="62"/>
      <c r="I139" s="62"/>
      <c r="J139" s="74"/>
      <c r="K139" s="74"/>
      <c r="L139" s="58"/>
      <c r="M139" s="54"/>
      <c r="N139" s="54"/>
      <c r="O139" s="54"/>
      <c r="P139" s="83"/>
      <c r="Q139" s="84"/>
      <c r="R139" s="85"/>
      <c r="S139" s="85"/>
      <c r="W139" s="73"/>
    </row>
    <row r="140" spans="2:23" x14ac:dyDescent="0.25">
      <c r="B140" s="72"/>
      <c r="C140"/>
      <c r="D140" s="62"/>
      <c r="E140" s="62"/>
      <c r="F140" s="62"/>
      <c r="G140" s="62"/>
      <c r="H140" s="62"/>
      <c r="I140" s="62"/>
      <c r="J140" s="74"/>
      <c r="K140" s="74"/>
      <c r="L140" s="58"/>
      <c r="M140" s="54"/>
      <c r="N140" s="54"/>
      <c r="O140" s="54"/>
      <c r="P140" s="83"/>
      <c r="Q140" s="84"/>
      <c r="R140" s="85"/>
      <c r="S140" s="85"/>
      <c r="W140" s="73"/>
    </row>
    <row r="141" spans="2:23" x14ac:dyDescent="0.25">
      <c r="B141" s="72"/>
      <c r="C141"/>
      <c r="D141" s="62"/>
      <c r="E141" s="62"/>
      <c r="F141" s="62"/>
      <c r="G141" s="62"/>
      <c r="H141" s="62"/>
      <c r="I141" s="62"/>
      <c r="J141" s="74"/>
      <c r="K141" s="74"/>
      <c r="L141" s="58"/>
      <c r="M141" s="54"/>
      <c r="N141" s="54"/>
      <c r="O141" s="54"/>
      <c r="P141" s="83"/>
      <c r="Q141" s="84"/>
      <c r="R141" s="85"/>
      <c r="S141" s="85"/>
      <c r="W141" s="73"/>
    </row>
    <row r="142" spans="2:23" x14ac:dyDescent="0.25">
      <c r="B142" s="72"/>
      <c r="C142"/>
      <c r="D142" s="62"/>
      <c r="E142" s="62"/>
      <c r="F142" s="62"/>
      <c r="G142" s="62"/>
      <c r="H142" s="62"/>
      <c r="I142" s="62"/>
      <c r="J142" s="74"/>
      <c r="K142" s="74"/>
      <c r="L142" s="58"/>
      <c r="M142" s="54"/>
      <c r="N142" s="54"/>
      <c r="O142" s="54"/>
      <c r="P142" s="83"/>
      <c r="Q142" s="84"/>
      <c r="R142" s="85"/>
      <c r="S142" s="85"/>
      <c r="W142" s="73"/>
    </row>
    <row r="143" spans="2:23" x14ac:dyDescent="0.25">
      <c r="B143" s="72"/>
      <c r="C143"/>
      <c r="D143" s="62"/>
      <c r="E143" s="62"/>
      <c r="F143" s="62"/>
      <c r="G143" s="62"/>
      <c r="H143" s="62"/>
      <c r="I143" s="62"/>
      <c r="J143" s="74"/>
      <c r="K143" s="74"/>
      <c r="L143" s="58"/>
      <c r="M143" s="54"/>
      <c r="N143" s="54"/>
      <c r="O143" s="54"/>
      <c r="P143" s="83"/>
      <c r="Q143" s="84"/>
      <c r="R143" s="85"/>
      <c r="S143" s="85"/>
      <c r="W143" s="73"/>
    </row>
    <row r="144" spans="2:23" x14ac:dyDescent="0.25">
      <c r="B144" s="72"/>
      <c r="C144"/>
      <c r="D144" s="62"/>
      <c r="E144" s="62"/>
      <c r="F144" s="62"/>
      <c r="G144" s="62"/>
      <c r="H144" s="62"/>
      <c r="I144" s="62"/>
      <c r="J144" s="74"/>
      <c r="K144" s="74"/>
      <c r="L144" s="58"/>
      <c r="M144" s="54"/>
      <c r="N144" s="54"/>
      <c r="O144" s="54"/>
      <c r="P144" s="83"/>
      <c r="Q144" s="84"/>
      <c r="R144" s="85"/>
      <c r="S144" s="85"/>
      <c r="W144" s="73"/>
    </row>
    <row r="145" spans="2:23" x14ac:dyDescent="0.25">
      <c r="B145" s="72"/>
      <c r="C145"/>
      <c r="D145" s="62"/>
      <c r="E145" s="62"/>
      <c r="F145" s="62"/>
      <c r="G145" s="62"/>
      <c r="H145" s="62"/>
      <c r="I145" s="62"/>
      <c r="J145" s="74"/>
      <c r="K145" s="74"/>
      <c r="L145" s="58"/>
      <c r="M145" s="54"/>
      <c r="N145" s="54"/>
      <c r="O145" s="54"/>
      <c r="P145" s="83"/>
      <c r="Q145" s="84"/>
      <c r="R145" s="85"/>
      <c r="S145" s="85"/>
      <c r="W145" s="73"/>
    </row>
    <row r="146" spans="2:23" x14ac:dyDescent="0.25">
      <c r="B146" s="72"/>
      <c r="C146"/>
      <c r="D146" s="62"/>
      <c r="E146" s="62"/>
      <c r="F146" s="62"/>
      <c r="G146" s="62"/>
      <c r="H146" s="62"/>
      <c r="I146" s="62"/>
      <c r="J146" s="74"/>
      <c r="K146" s="74"/>
      <c r="L146" s="58"/>
      <c r="M146" s="54"/>
      <c r="N146" s="54"/>
      <c r="O146" s="54"/>
      <c r="P146" s="83"/>
      <c r="Q146" s="84"/>
      <c r="R146" s="85"/>
      <c r="S146" s="85"/>
      <c r="W146" s="73"/>
    </row>
    <row r="147" spans="2:23" x14ac:dyDescent="0.25">
      <c r="B147" s="72"/>
      <c r="C147"/>
      <c r="D147" s="62"/>
      <c r="E147" s="62"/>
      <c r="F147" s="62"/>
      <c r="G147" s="62"/>
      <c r="H147" s="62"/>
      <c r="I147" s="62"/>
      <c r="J147" s="74"/>
      <c r="K147" s="74"/>
      <c r="L147" s="58"/>
      <c r="M147" s="54"/>
      <c r="N147" s="54"/>
      <c r="O147" s="54"/>
      <c r="P147" s="83"/>
      <c r="Q147" s="83"/>
      <c r="R147" s="83"/>
      <c r="S147" s="85"/>
    </row>
    <row r="148" spans="2:23" x14ac:dyDescent="0.25">
      <c r="B148" s="72"/>
      <c r="C148"/>
      <c r="D148" s="62"/>
      <c r="E148" s="62"/>
      <c r="F148" s="62"/>
      <c r="G148" s="62"/>
      <c r="H148" s="62"/>
      <c r="I148" s="62"/>
      <c r="J148" s="74"/>
      <c r="K148" s="74"/>
      <c r="L148" s="58"/>
      <c r="M148" s="54"/>
      <c r="N148" s="54"/>
      <c r="O148" s="54"/>
      <c r="P148" s="83"/>
      <c r="Q148" s="84"/>
      <c r="R148" s="85"/>
      <c r="S148" s="86"/>
      <c r="T148" s="55"/>
      <c r="U148" s="55"/>
    </row>
    <row r="149" spans="2:23" x14ac:dyDescent="0.25">
      <c r="B149" s="72"/>
      <c r="C149"/>
      <c r="D149" s="62"/>
      <c r="E149" s="62"/>
      <c r="F149" s="62"/>
      <c r="G149" s="62"/>
      <c r="H149" s="62"/>
      <c r="I149" s="62"/>
      <c r="J149" s="74"/>
      <c r="K149" s="74"/>
      <c r="L149" s="58"/>
      <c r="M149" s="54"/>
      <c r="N149" s="54"/>
      <c r="O149" s="54"/>
      <c r="P149" s="83"/>
      <c r="Q149" s="84"/>
      <c r="R149" s="85"/>
      <c r="S149" s="85"/>
      <c r="W149" s="73"/>
    </row>
    <row r="150" spans="2:23" x14ac:dyDescent="0.25">
      <c r="B150" s="72"/>
      <c r="C150"/>
      <c r="D150" s="62"/>
      <c r="E150" s="62"/>
      <c r="F150" s="62"/>
      <c r="G150" s="62"/>
      <c r="H150" s="62"/>
      <c r="I150" s="62"/>
      <c r="J150" s="74"/>
      <c r="K150" s="74"/>
      <c r="L150" s="58"/>
      <c r="M150" s="54"/>
      <c r="N150" s="54"/>
      <c r="O150" s="54"/>
      <c r="P150" s="83"/>
      <c r="Q150" s="84"/>
      <c r="R150" s="85"/>
      <c r="S150" s="85"/>
      <c r="W150" s="73"/>
    </row>
    <row r="151" spans="2:23" x14ac:dyDescent="0.25">
      <c r="B151" s="72"/>
      <c r="C151"/>
      <c r="D151" s="62"/>
      <c r="E151" s="62"/>
      <c r="F151" s="62"/>
      <c r="G151" s="62"/>
      <c r="H151" s="62"/>
      <c r="I151" s="62"/>
      <c r="J151" s="74"/>
      <c r="K151" s="74"/>
      <c r="L151" s="58"/>
      <c r="M151" s="54"/>
      <c r="N151" s="54"/>
      <c r="O151" s="54"/>
      <c r="P151" s="83"/>
      <c r="Q151" s="84"/>
      <c r="R151" s="85"/>
      <c r="S151" s="85"/>
      <c r="W151" s="73"/>
    </row>
    <row r="152" spans="2:23" x14ac:dyDescent="0.25">
      <c r="B152" s="72"/>
      <c r="C152"/>
      <c r="D152" s="62"/>
      <c r="E152" s="62"/>
      <c r="F152" s="62"/>
      <c r="G152" s="62"/>
      <c r="H152" s="62"/>
      <c r="I152" s="62"/>
      <c r="J152" s="74"/>
      <c r="K152" s="74"/>
      <c r="L152" s="58"/>
      <c r="M152" s="54"/>
      <c r="N152" s="54"/>
      <c r="O152" s="54"/>
      <c r="P152" s="87"/>
      <c r="Q152" s="84"/>
      <c r="R152" s="85"/>
      <c r="S152" s="85"/>
      <c r="W152" s="73"/>
    </row>
    <row r="153" spans="2:23" x14ac:dyDescent="0.25">
      <c r="B153" s="72"/>
      <c r="C153"/>
      <c r="D153" s="62"/>
      <c r="E153" s="62"/>
      <c r="F153" s="62"/>
      <c r="G153" s="62"/>
      <c r="H153" s="62"/>
      <c r="I153" s="62"/>
      <c r="J153" s="74"/>
      <c r="K153" s="74"/>
      <c r="L153" s="58"/>
      <c r="M153" s="54"/>
      <c r="N153" s="54"/>
      <c r="O153" s="54"/>
      <c r="P153" s="87"/>
      <c r="Q153" s="84"/>
      <c r="R153" s="85"/>
      <c r="S153" s="85"/>
      <c r="W153" s="73"/>
    </row>
    <row r="154" spans="2:23" x14ac:dyDescent="0.25">
      <c r="B154" s="72"/>
      <c r="C154"/>
      <c r="D154" s="62"/>
      <c r="E154" s="62"/>
      <c r="F154" s="62"/>
      <c r="G154" s="62"/>
      <c r="H154" s="62"/>
      <c r="I154" s="62"/>
      <c r="J154" s="74"/>
      <c r="K154" s="74"/>
      <c r="L154" s="58"/>
      <c r="M154" s="54"/>
      <c r="N154" s="54"/>
      <c r="O154" s="54"/>
      <c r="P154" s="87"/>
      <c r="Q154" s="84"/>
      <c r="R154" s="85"/>
      <c r="S154" s="85"/>
      <c r="W154" s="73"/>
    </row>
    <row r="155" spans="2:23" x14ac:dyDescent="0.25">
      <c r="B155" s="72"/>
      <c r="C155"/>
      <c r="D155" s="62"/>
      <c r="E155" s="62"/>
      <c r="F155" s="62"/>
      <c r="G155" s="62"/>
      <c r="H155" s="62"/>
      <c r="I155" s="62"/>
      <c r="J155" s="74"/>
      <c r="K155" s="74"/>
      <c r="L155" s="58"/>
      <c r="M155" s="54"/>
      <c r="N155" s="54"/>
      <c r="O155" s="54"/>
      <c r="P155" s="87"/>
      <c r="Q155" s="84"/>
      <c r="R155" s="85"/>
      <c r="S155" s="85"/>
      <c r="W155" s="73"/>
    </row>
    <row r="156" spans="2:23" x14ac:dyDescent="0.25">
      <c r="B156" s="72"/>
      <c r="C156"/>
      <c r="D156" s="62"/>
      <c r="E156" s="62"/>
      <c r="F156" s="62"/>
      <c r="G156" s="62"/>
      <c r="H156" s="62"/>
      <c r="I156" s="62"/>
      <c r="J156" s="74"/>
      <c r="K156" s="74"/>
      <c r="L156" s="58"/>
      <c r="M156" s="54"/>
      <c r="N156" s="54"/>
      <c r="O156" s="54"/>
      <c r="P156" s="87"/>
      <c r="Q156" s="84"/>
      <c r="R156" s="85"/>
      <c r="S156" s="85"/>
      <c r="W156" s="73"/>
    </row>
    <row r="157" spans="2:23" x14ac:dyDescent="0.25">
      <c r="B157" s="72"/>
      <c r="C157"/>
      <c r="D157" s="62"/>
      <c r="E157" s="62"/>
      <c r="F157" s="62"/>
      <c r="G157" s="62"/>
      <c r="H157" s="62"/>
      <c r="I157" s="62"/>
      <c r="J157" s="74"/>
      <c r="K157" s="74"/>
      <c r="L157" s="58"/>
      <c r="M157" s="54"/>
      <c r="N157" s="54"/>
      <c r="O157" s="54"/>
      <c r="P157" s="87"/>
      <c r="Q157" s="84"/>
      <c r="R157" s="85"/>
      <c r="S157" s="85"/>
      <c r="W157" s="73"/>
    </row>
    <row r="158" spans="2:23" x14ac:dyDescent="0.25">
      <c r="B158" s="72"/>
      <c r="C158"/>
      <c r="D158" s="62"/>
      <c r="E158" s="62"/>
      <c r="F158" s="62"/>
      <c r="G158" s="62"/>
      <c r="H158" s="62"/>
      <c r="I158" s="62"/>
      <c r="J158" s="74"/>
      <c r="K158" s="74"/>
      <c r="L158" s="58"/>
      <c r="M158" s="54"/>
      <c r="N158" s="54"/>
      <c r="O158" s="54"/>
      <c r="P158" s="87"/>
      <c r="Q158" s="84"/>
      <c r="R158" s="85"/>
      <c r="S158" s="85"/>
      <c r="W158" s="73"/>
    </row>
    <row r="159" spans="2:23" x14ac:dyDescent="0.25">
      <c r="B159" s="72"/>
      <c r="C159"/>
      <c r="D159" s="62"/>
      <c r="E159" s="62"/>
      <c r="F159" s="62"/>
      <c r="G159" s="62"/>
      <c r="H159" s="62"/>
      <c r="I159" s="62"/>
      <c r="J159" s="74"/>
      <c r="K159" s="74"/>
      <c r="L159" s="58"/>
      <c r="M159" s="54"/>
      <c r="N159" s="54"/>
      <c r="O159" s="54"/>
      <c r="P159" s="83"/>
      <c r="Q159" s="83"/>
      <c r="R159" s="83"/>
      <c r="S159" s="85"/>
    </row>
    <row r="160" spans="2:23" x14ac:dyDescent="0.25">
      <c r="B160" s="72"/>
      <c r="C160"/>
      <c r="D160" s="62"/>
      <c r="E160" s="62"/>
      <c r="F160" s="62"/>
      <c r="G160" s="62"/>
      <c r="H160" s="62"/>
      <c r="I160" s="62"/>
      <c r="J160" s="74"/>
      <c r="K160" s="74"/>
      <c r="L160" s="58"/>
      <c r="M160" s="54"/>
      <c r="N160" s="54"/>
      <c r="O160" s="54"/>
      <c r="P160" s="83"/>
      <c r="Q160" s="84"/>
      <c r="R160" s="85"/>
      <c r="S160" s="86"/>
      <c r="T160" s="55"/>
      <c r="U160" s="55"/>
    </row>
    <row r="161" spans="2:21" x14ac:dyDescent="0.25">
      <c r="B161" s="72"/>
      <c r="C161"/>
      <c r="D161" s="62"/>
      <c r="E161" s="62"/>
      <c r="F161" s="62"/>
      <c r="G161" s="62"/>
      <c r="H161" s="62"/>
      <c r="I161" s="62"/>
      <c r="J161" s="74"/>
      <c r="K161" s="74"/>
      <c r="L161" s="58"/>
      <c r="M161" s="54"/>
      <c r="N161" s="54"/>
      <c r="O161" s="54"/>
      <c r="P161" s="83"/>
      <c r="Q161" s="83"/>
      <c r="R161" s="83"/>
      <c r="S161" s="85"/>
    </row>
    <row r="162" spans="2:21" x14ac:dyDescent="0.25">
      <c r="B162" s="72"/>
      <c r="C162"/>
      <c r="D162" s="62"/>
      <c r="E162" s="62"/>
      <c r="F162" s="62"/>
      <c r="G162" s="62"/>
      <c r="H162" s="62"/>
      <c r="I162" s="62"/>
      <c r="J162" s="74"/>
      <c r="K162" s="74"/>
      <c r="L162" s="58"/>
      <c r="M162" s="54"/>
      <c r="N162" s="54"/>
      <c r="O162" s="54"/>
      <c r="P162" s="84"/>
      <c r="Q162" s="84"/>
      <c r="R162" s="85"/>
      <c r="S162" s="85"/>
    </row>
    <row r="163" spans="2:21" x14ac:dyDescent="0.25">
      <c r="B163" s="72"/>
      <c r="C163"/>
      <c r="D163" s="62"/>
      <c r="E163" s="62"/>
      <c r="F163" s="62"/>
      <c r="G163" s="62"/>
      <c r="H163" s="62"/>
      <c r="I163" s="62"/>
      <c r="J163" s="74"/>
      <c r="K163" s="74"/>
      <c r="L163" s="58"/>
      <c r="M163" s="54"/>
      <c r="N163" s="54"/>
      <c r="O163" s="54"/>
      <c r="P163" s="84"/>
      <c r="Q163" s="84"/>
      <c r="R163" s="85"/>
      <c r="S163" s="85"/>
    </row>
    <row r="164" spans="2:21" x14ac:dyDescent="0.25">
      <c r="B164" s="72"/>
      <c r="C164"/>
      <c r="D164" s="62"/>
      <c r="E164" s="62"/>
      <c r="F164" s="62"/>
      <c r="G164" s="62"/>
      <c r="H164" s="62"/>
      <c r="I164" s="62"/>
      <c r="J164" s="74"/>
      <c r="K164" s="74"/>
      <c r="L164" s="58"/>
      <c r="M164" s="54"/>
      <c r="N164" s="54"/>
      <c r="O164" s="54"/>
      <c r="P164" s="84"/>
      <c r="Q164" s="84"/>
      <c r="R164" s="85"/>
      <c r="S164" s="85"/>
    </row>
    <row r="165" spans="2:21" x14ac:dyDescent="0.25">
      <c r="B165" s="72"/>
      <c r="C165"/>
      <c r="D165" s="62"/>
      <c r="E165" s="62"/>
      <c r="F165" s="62"/>
      <c r="G165" s="62"/>
      <c r="H165" s="62"/>
      <c r="I165" s="62"/>
      <c r="J165" s="74"/>
      <c r="K165" s="74"/>
      <c r="L165" s="58"/>
      <c r="M165" s="54"/>
      <c r="N165" s="54"/>
      <c r="O165" s="54"/>
      <c r="P165" s="84"/>
      <c r="Q165" s="84"/>
      <c r="R165" s="85"/>
      <c r="S165" s="85"/>
    </row>
    <row r="166" spans="2:21" x14ac:dyDescent="0.25">
      <c r="B166" s="72"/>
      <c r="C166"/>
      <c r="D166" s="62"/>
      <c r="E166" s="62"/>
      <c r="F166" s="62"/>
      <c r="G166" s="62"/>
      <c r="H166" s="62"/>
      <c r="I166" s="62"/>
      <c r="J166" s="74"/>
      <c r="K166" s="74"/>
      <c r="L166" s="58"/>
      <c r="M166" s="54"/>
      <c r="N166" s="54"/>
      <c r="O166" s="54"/>
      <c r="P166" s="84"/>
      <c r="Q166" s="84"/>
      <c r="R166" s="85"/>
      <c r="S166" s="85"/>
    </row>
    <row r="167" spans="2:21" x14ac:dyDescent="0.25">
      <c r="B167" s="72"/>
      <c r="C167"/>
      <c r="D167" s="62"/>
      <c r="E167" s="62"/>
      <c r="F167" s="62"/>
      <c r="G167" s="62"/>
      <c r="H167" s="62"/>
      <c r="I167" s="62"/>
      <c r="J167" s="74"/>
      <c r="K167" s="74"/>
      <c r="L167" s="58"/>
      <c r="M167" s="54"/>
      <c r="N167" s="54"/>
      <c r="O167" s="54"/>
      <c r="P167" s="84"/>
      <c r="Q167" s="84"/>
      <c r="R167" s="85"/>
      <c r="S167" s="85"/>
    </row>
    <row r="168" spans="2:21" x14ac:dyDescent="0.25">
      <c r="B168" s="72"/>
      <c r="C168"/>
      <c r="D168" s="62"/>
      <c r="E168" s="62"/>
      <c r="F168" s="62"/>
      <c r="G168" s="62"/>
      <c r="H168" s="62"/>
      <c r="I168" s="62"/>
      <c r="J168" s="74"/>
      <c r="K168" s="74"/>
      <c r="L168" s="58"/>
      <c r="M168" s="54"/>
      <c r="N168" s="54"/>
      <c r="O168" s="54"/>
      <c r="P168" s="84"/>
      <c r="Q168" s="84"/>
      <c r="R168" s="85"/>
      <c r="S168" s="85"/>
    </row>
    <row r="169" spans="2:21" x14ac:dyDescent="0.25">
      <c r="B169" s="72"/>
      <c r="C169"/>
      <c r="D169" s="62"/>
      <c r="E169" s="62"/>
      <c r="F169" s="62"/>
      <c r="G169" s="62"/>
      <c r="H169" s="62"/>
      <c r="I169" s="62"/>
      <c r="J169" s="74"/>
      <c r="K169" s="74"/>
      <c r="L169" s="58"/>
      <c r="M169" s="54"/>
      <c r="N169" s="54"/>
      <c r="O169" s="54"/>
      <c r="P169" s="84"/>
      <c r="Q169" s="84"/>
      <c r="R169" s="85"/>
      <c r="S169" s="85"/>
    </row>
    <row r="170" spans="2:21" x14ac:dyDescent="0.25">
      <c r="B170" s="72"/>
      <c r="C170"/>
      <c r="D170" s="62"/>
      <c r="E170" s="62"/>
      <c r="F170" s="62"/>
      <c r="G170" s="62"/>
      <c r="H170" s="62"/>
      <c r="I170" s="62"/>
      <c r="J170" s="74"/>
      <c r="K170" s="74"/>
      <c r="L170" s="58"/>
      <c r="M170" s="54"/>
      <c r="N170" s="54"/>
      <c r="O170" s="54"/>
      <c r="P170" s="83"/>
      <c r="Q170" s="83"/>
      <c r="R170" s="83"/>
      <c r="S170" s="85"/>
    </row>
    <row r="171" spans="2:21" x14ac:dyDescent="0.25">
      <c r="B171" s="72"/>
      <c r="C171"/>
      <c r="D171" s="62"/>
      <c r="E171" s="62"/>
      <c r="F171" s="62"/>
      <c r="G171" s="62"/>
      <c r="H171" s="62"/>
      <c r="I171" s="62"/>
      <c r="J171" s="74"/>
      <c r="K171" s="74"/>
      <c r="L171" s="58"/>
      <c r="M171" s="54"/>
      <c r="N171" s="54"/>
      <c r="O171" s="54"/>
      <c r="P171" s="83"/>
      <c r="Q171" s="83"/>
      <c r="R171" s="83"/>
      <c r="S171" s="85"/>
    </row>
    <row r="172" spans="2:21" x14ac:dyDescent="0.25">
      <c r="B172" s="72"/>
      <c r="C172"/>
      <c r="D172" s="62"/>
      <c r="E172" s="62"/>
      <c r="F172" s="62"/>
      <c r="G172" s="62"/>
      <c r="H172" s="62"/>
      <c r="I172" s="62"/>
      <c r="J172" s="74"/>
      <c r="K172" s="74"/>
      <c r="L172" s="58"/>
      <c r="M172" s="54"/>
      <c r="N172" s="54"/>
      <c r="O172" s="54"/>
      <c r="P172" s="83"/>
      <c r="Q172" s="84"/>
      <c r="R172" s="85"/>
      <c r="S172" s="86"/>
      <c r="T172" s="55"/>
      <c r="U172" s="55"/>
    </row>
    <row r="173" spans="2:21" x14ac:dyDescent="0.25">
      <c r="B173" s="72"/>
      <c r="C173"/>
      <c r="D173" s="62"/>
      <c r="E173" s="62"/>
      <c r="F173" s="62"/>
      <c r="G173" s="62"/>
      <c r="H173" s="62"/>
      <c r="I173" s="62"/>
      <c r="J173" s="74"/>
      <c r="K173" s="74"/>
      <c r="L173" s="58"/>
      <c r="M173" s="54"/>
      <c r="N173" s="54"/>
      <c r="O173" s="54"/>
      <c r="P173" s="84"/>
      <c r="Q173" s="84"/>
      <c r="R173" s="85"/>
      <c r="S173" s="85"/>
    </row>
    <row r="174" spans="2:21" x14ac:dyDescent="0.25">
      <c r="B174" s="72"/>
      <c r="C174"/>
      <c r="D174" s="62"/>
      <c r="E174" s="62"/>
      <c r="F174" s="62"/>
      <c r="G174" s="62"/>
      <c r="H174" s="62"/>
      <c r="I174" s="62"/>
      <c r="J174" s="74"/>
      <c r="K174" s="74"/>
      <c r="L174" s="58"/>
      <c r="M174" s="54"/>
      <c r="N174" s="54"/>
      <c r="O174" s="54"/>
      <c r="P174" s="84"/>
      <c r="Q174" s="84"/>
      <c r="R174" s="85"/>
      <c r="S174" s="85"/>
    </row>
    <row r="175" spans="2:21" x14ac:dyDescent="0.25">
      <c r="B175" s="72"/>
      <c r="C175"/>
      <c r="D175" s="62"/>
      <c r="E175" s="62"/>
      <c r="F175" s="62"/>
      <c r="G175" s="62"/>
      <c r="H175" s="62"/>
      <c r="I175" s="62"/>
      <c r="J175" s="74"/>
      <c r="K175" s="74"/>
      <c r="L175" s="58"/>
      <c r="M175" s="54"/>
      <c r="N175" s="54"/>
      <c r="O175" s="54"/>
      <c r="P175" s="84"/>
      <c r="Q175" s="84"/>
      <c r="R175" s="85"/>
      <c r="S175" s="85"/>
    </row>
    <row r="176" spans="2:21" x14ac:dyDescent="0.25">
      <c r="B176" s="72"/>
      <c r="C176"/>
      <c r="D176" s="62"/>
      <c r="E176" s="62"/>
      <c r="F176" s="62"/>
      <c r="G176" s="62"/>
      <c r="H176" s="62"/>
      <c r="I176" s="62"/>
      <c r="J176" s="74"/>
      <c r="K176" s="74"/>
      <c r="L176" s="58"/>
      <c r="M176" s="54"/>
      <c r="N176" s="54"/>
      <c r="O176" s="54"/>
      <c r="P176" s="84"/>
      <c r="Q176" s="84"/>
      <c r="R176" s="85"/>
      <c r="S176" s="85"/>
    </row>
    <row r="177" spans="2:21" x14ac:dyDescent="0.25">
      <c r="B177" s="72"/>
      <c r="C177"/>
      <c r="D177" s="62"/>
      <c r="E177" s="62"/>
      <c r="F177" s="62"/>
      <c r="G177" s="62"/>
      <c r="H177" s="62"/>
      <c r="I177" s="62"/>
      <c r="J177" s="74"/>
      <c r="K177" s="74"/>
      <c r="L177" s="58"/>
      <c r="M177" s="54"/>
      <c r="N177" s="54"/>
      <c r="O177" s="54"/>
      <c r="P177" s="84"/>
      <c r="Q177" s="84"/>
      <c r="R177" s="85"/>
      <c r="S177" s="85"/>
    </row>
    <row r="178" spans="2:21" x14ac:dyDescent="0.25">
      <c r="B178" s="72"/>
      <c r="C178"/>
      <c r="D178" s="62"/>
      <c r="E178" s="62"/>
      <c r="F178" s="62"/>
      <c r="G178" s="62"/>
      <c r="H178" s="62"/>
      <c r="I178" s="62"/>
      <c r="J178" s="74"/>
      <c r="K178" s="74"/>
      <c r="L178" s="58"/>
      <c r="M178" s="54"/>
      <c r="N178" s="54"/>
      <c r="O178" s="54"/>
      <c r="P178" s="84"/>
      <c r="Q178" s="84"/>
      <c r="R178" s="85"/>
      <c r="S178" s="85"/>
    </row>
    <row r="179" spans="2:21" x14ac:dyDescent="0.25">
      <c r="B179" s="72"/>
      <c r="C179"/>
      <c r="D179" s="62"/>
      <c r="E179" s="62"/>
      <c r="F179" s="62"/>
      <c r="G179" s="62"/>
      <c r="H179" s="62"/>
      <c r="I179" s="62"/>
      <c r="J179" s="74"/>
      <c r="K179" s="74"/>
      <c r="L179" s="58"/>
      <c r="M179" s="54"/>
      <c r="N179" s="54"/>
      <c r="O179" s="54"/>
      <c r="P179" s="84"/>
      <c r="Q179" s="84"/>
      <c r="R179" s="85"/>
      <c r="S179" s="85"/>
    </row>
    <row r="180" spans="2:21" x14ac:dyDescent="0.25">
      <c r="B180" s="72"/>
      <c r="C180"/>
      <c r="D180" s="62"/>
      <c r="E180" s="62"/>
      <c r="F180" s="62"/>
      <c r="G180" s="62"/>
      <c r="H180" s="62"/>
      <c r="I180" s="62"/>
      <c r="J180" s="74"/>
      <c r="K180" s="74"/>
      <c r="L180" s="58"/>
      <c r="M180" s="54"/>
      <c r="N180" s="54"/>
      <c r="O180" s="54"/>
      <c r="P180" s="84"/>
      <c r="Q180" s="84"/>
      <c r="R180" s="85"/>
      <c r="S180" s="85"/>
    </row>
    <row r="181" spans="2:21" x14ac:dyDescent="0.25">
      <c r="B181" s="72"/>
      <c r="C181"/>
      <c r="D181" s="62"/>
      <c r="E181" s="62"/>
      <c r="F181" s="62"/>
      <c r="G181" s="62"/>
      <c r="H181" s="62"/>
      <c r="I181" s="62"/>
      <c r="J181" s="74"/>
      <c r="K181" s="74"/>
      <c r="L181" s="58"/>
      <c r="M181" s="54"/>
      <c r="N181" s="54"/>
      <c r="O181" s="54"/>
      <c r="P181" s="84"/>
      <c r="Q181" s="84"/>
      <c r="R181" s="85"/>
      <c r="S181" s="85"/>
    </row>
    <row r="182" spans="2:21" x14ac:dyDescent="0.25">
      <c r="B182" s="72"/>
      <c r="C182"/>
      <c r="D182" s="62"/>
      <c r="E182" s="62"/>
      <c r="F182" s="62"/>
      <c r="G182" s="62"/>
      <c r="H182" s="62"/>
      <c r="I182" s="62"/>
      <c r="J182" s="74"/>
      <c r="K182" s="74"/>
      <c r="L182" s="58"/>
      <c r="M182" s="54"/>
      <c r="N182" s="54"/>
      <c r="O182" s="54"/>
      <c r="P182" s="83"/>
      <c r="Q182" s="83"/>
      <c r="R182" s="83"/>
      <c r="S182" s="85"/>
    </row>
    <row r="183" spans="2:21" x14ac:dyDescent="0.25">
      <c r="B183" s="72"/>
      <c r="C183"/>
      <c r="D183" s="62"/>
      <c r="E183" s="62"/>
      <c r="F183" s="62"/>
      <c r="G183" s="62"/>
      <c r="H183" s="62"/>
      <c r="I183" s="62"/>
      <c r="J183" s="74"/>
      <c r="K183" s="74"/>
      <c r="L183" s="58"/>
      <c r="M183" s="54"/>
      <c r="N183" s="54"/>
      <c r="O183" s="54"/>
      <c r="P183" s="83"/>
      <c r="Q183" s="83"/>
      <c r="R183" s="83"/>
      <c r="S183" s="85"/>
    </row>
    <row r="184" spans="2:21" x14ac:dyDescent="0.25">
      <c r="B184" s="72"/>
      <c r="C184"/>
      <c r="D184" s="62"/>
      <c r="E184" s="62"/>
      <c r="F184" s="62"/>
      <c r="G184" s="62"/>
      <c r="H184" s="62"/>
      <c r="I184" s="62"/>
      <c r="J184" s="74"/>
      <c r="K184" s="74"/>
      <c r="L184" s="58"/>
      <c r="M184" s="54"/>
      <c r="N184" s="54"/>
      <c r="O184" s="54"/>
      <c r="P184" s="83"/>
      <c r="Q184" s="84"/>
      <c r="R184" s="85"/>
      <c r="S184" s="86"/>
      <c r="T184" s="55"/>
      <c r="U184" s="55"/>
    </row>
    <row r="185" spans="2:21" x14ac:dyDescent="0.25">
      <c r="B185" s="72"/>
      <c r="C185"/>
      <c r="D185" s="62"/>
      <c r="E185" s="62"/>
      <c r="F185" s="62"/>
      <c r="G185" s="62"/>
      <c r="H185" s="62"/>
      <c r="I185" s="62"/>
      <c r="J185" s="74"/>
      <c r="K185" s="74"/>
      <c r="L185" s="58"/>
      <c r="M185" s="54"/>
      <c r="N185" s="54"/>
      <c r="O185" s="54"/>
      <c r="P185" s="84"/>
      <c r="Q185" s="84"/>
      <c r="R185" s="85"/>
      <c r="S185" s="85"/>
    </row>
    <row r="186" spans="2:21" x14ac:dyDescent="0.25">
      <c r="B186" s="72"/>
      <c r="C186"/>
      <c r="D186" s="62"/>
      <c r="E186" s="62"/>
      <c r="F186" s="62"/>
      <c r="G186" s="62"/>
      <c r="H186" s="62"/>
      <c r="I186" s="62"/>
      <c r="J186" s="74"/>
      <c r="K186" s="74"/>
      <c r="L186" s="58"/>
      <c r="M186" s="54"/>
      <c r="N186" s="54"/>
      <c r="O186" s="54"/>
      <c r="P186" s="84"/>
      <c r="Q186" s="84"/>
      <c r="R186" s="85"/>
      <c r="S186" s="85"/>
    </row>
    <row r="187" spans="2:21" x14ac:dyDescent="0.25">
      <c r="B187" s="72"/>
      <c r="C187"/>
      <c r="D187" s="62"/>
      <c r="E187" s="62"/>
      <c r="F187" s="62"/>
      <c r="G187" s="62"/>
      <c r="H187" s="62"/>
      <c r="I187" s="62"/>
      <c r="J187" s="74"/>
      <c r="K187" s="74"/>
      <c r="L187" s="58"/>
      <c r="M187" s="54"/>
      <c r="N187" s="54"/>
      <c r="O187" s="54"/>
      <c r="P187" s="84"/>
      <c r="Q187" s="84"/>
      <c r="R187" s="85"/>
      <c r="S187" s="85"/>
    </row>
    <row r="188" spans="2:21" x14ac:dyDescent="0.25">
      <c r="B188" s="72"/>
      <c r="C188"/>
      <c r="D188" s="62"/>
      <c r="E188" s="62"/>
      <c r="F188" s="62"/>
      <c r="G188" s="62"/>
      <c r="H188" s="62"/>
      <c r="I188" s="62"/>
      <c r="J188" s="74"/>
      <c r="K188" s="74"/>
      <c r="L188" s="58"/>
      <c r="M188" s="54"/>
      <c r="N188" s="54"/>
      <c r="O188" s="54"/>
      <c r="P188" s="84"/>
      <c r="Q188" s="84"/>
      <c r="R188" s="85"/>
      <c r="S188" s="85"/>
    </row>
    <row r="189" spans="2:21" x14ac:dyDescent="0.25">
      <c r="B189" s="72"/>
      <c r="C189"/>
      <c r="D189" s="62"/>
      <c r="E189" s="62"/>
      <c r="F189" s="62"/>
      <c r="G189" s="62"/>
      <c r="H189" s="62"/>
      <c r="I189" s="62"/>
      <c r="J189" s="74"/>
      <c r="K189" s="74"/>
      <c r="L189" s="58"/>
      <c r="M189" s="54"/>
      <c r="N189" s="54"/>
      <c r="O189" s="54"/>
      <c r="P189" s="84"/>
      <c r="Q189" s="84"/>
      <c r="R189" s="85"/>
      <c r="S189" s="85"/>
    </row>
    <row r="190" spans="2:21" x14ac:dyDescent="0.25">
      <c r="B190" s="72"/>
      <c r="C190"/>
      <c r="D190" s="62"/>
      <c r="E190" s="62"/>
      <c r="F190" s="62"/>
      <c r="G190" s="62"/>
      <c r="H190" s="62"/>
      <c r="I190" s="62"/>
      <c r="J190" s="74"/>
      <c r="K190" s="74"/>
      <c r="L190" s="58"/>
      <c r="M190" s="54"/>
      <c r="N190" s="54"/>
      <c r="O190" s="54"/>
      <c r="P190" s="84"/>
      <c r="Q190" s="84"/>
      <c r="R190" s="85"/>
      <c r="S190" s="85"/>
    </row>
    <row r="191" spans="2:21" x14ac:dyDescent="0.25">
      <c r="B191" s="72"/>
      <c r="C191"/>
      <c r="D191" s="62"/>
      <c r="E191" s="62"/>
      <c r="F191" s="62"/>
      <c r="G191" s="62"/>
      <c r="H191" s="62"/>
      <c r="I191" s="62"/>
      <c r="J191" s="74"/>
      <c r="K191" s="74"/>
      <c r="L191" s="58"/>
      <c r="M191" s="54"/>
      <c r="N191" s="54"/>
      <c r="O191" s="54"/>
      <c r="P191" s="85"/>
      <c r="Q191" s="85"/>
      <c r="R191" s="85"/>
      <c r="S191" s="85"/>
    </row>
    <row r="192" spans="2:21" x14ac:dyDescent="0.25">
      <c r="B192" s="72"/>
      <c r="C192"/>
      <c r="D192" s="62"/>
      <c r="E192" s="62"/>
      <c r="F192" s="62"/>
      <c r="G192" s="62"/>
      <c r="H192" s="62"/>
      <c r="I192" s="62"/>
      <c r="J192" s="74"/>
      <c r="K192" s="74"/>
      <c r="L192" s="58"/>
      <c r="M192" s="54"/>
      <c r="N192" s="54"/>
      <c r="O192" s="54"/>
      <c r="P192" s="85"/>
      <c r="Q192" s="85"/>
      <c r="R192" s="85"/>
      <c r="S192" s="85"/>
    </row>
    <row r="193" spans="2:21" x14ac:dyDescent="0.25">
      <c r="B193" s="72"/>
      <c r="C193"/>
      <c r="D193" s="62"/>
      <c r="E193" s="62"/>
      <c r="F193" s="62"/>
      <c r="G193" s="62"/>
      <c r="H193" s="62"/>
      <c r="I193" s="62"/>
      <c r="J193" s="74"/>
      <c r="K193" s="74"/>
      <c r="L193" s="58"/>
      <c r="M193" s="54"/>
      <c r="N193" s="54"/>
      <c r="O193" s="54"/>
      <c r="P193" s="85"/>
      <c r="Q193" s="85"/>
      <c r="R193" s="85"/>
      <c r="S193" s="85"/>
    </row>
    <row r="194" spans="2:21" x14ac:dyDescent="0.25">
      <c r="B194" s="72"/>
      <c r="C194"/>
      <c r="D194" s="62"/>
      <c r="E194" s="62"/>
      <c r="F194" s="62"/>
      <c r="G194" s="62"/>
      <c r="H194" s="62"/>
      <c r="I194" s="62"/>
      <c r="J194" s="74"/>
      <c r="K194" s="74"/>
      <c r="L194" s="58"/>
      <c r="M194" s="54"/>
      <c r="N194" s="54"/>
      <c r="O194" s="54"/>
      <c r="P194" s="83"/>
      <c r="Q194" s="83"/>
      <c r="R194" s="83"/>
      <c r="S194" s="85"/>
    </row>
    <row r="195" spans="2:21" x14ac:dyDescent="0.25">
      <c r="B195" s="72"/>
      <c r="C195"/>
      <c r="D195" s="62"/>
      <c r="E195" s="62"/>
      <c r="F195" s="62"/>
      <c r="G195" s="62"/>
      <c r="H195" s="62"/>
      <c r="I195" s="62"/>
      <c r="J195" s="74"/>
      <c r="K195" s="74"/>
      <c r="L195" s="58"/>
      <c r="M195" s="54"/>
      <c r="N195" s="54"/>
      <c r="O195" s="54"/>
      <c r="P195" s="83"/>
      <c r="Q195" s="83"/>
      <c r="R195" s="83"/>
      <c r="S195" s="85"/>
    </row>
    <row r="196" spans="2:21" x14ac:dyDescent="0.25">
      <c r="B196" s="72"/>
      <c r="C196"/>
      <c r="D196" s="62"/>
      <c r="E196" s="62"/>
      <c r="F196" s="62"/>
      <c r="G196" s="62"/>
      <c r="H196" s="62"/>
      <c r="I196" s="62"/>
      <c r="J196" s="74"/>
      <c r="K196" s="74"/>
      <c r="L196" s="58"/>
      <c r="M196" s="54"/>
      <c r="N196" s="54"/>
      <c r="O196" s="54"/>
      <c r="P196" s="83"/>
      <c r="Q196" s="84"/>
      <c r="R196" s="85"/>
      <c r="S196" s="86"/>
      <c r="T196" s="55"/>
      <c r="U196" s="55"/>
    </row>
    <row r="197" spans="2:21" x14ac:dyDescent="0.25">
      <c r="B197" s="72"/>
      <c r="C197"/>
      <c r="D197" s="62"/>
      <c r="E197" s="62"/>
      <c r="F197" s="62"/>
      <c r="G197" s="62"/>
      <c r="H197" s="62"/>
      <c r="I197" s="62"/>
      <c r="J197" s="74"/>
      <c r="K197" s="74"/>
      <c r="L197" s="58"/>
      <c r="M197" s="54"/>
      <c r="N197" s="54"/>
      <c r="O197" s="54"/>
      <c r="P197" s="85"/>
      <c r="Q197" s="85"/>
      <c r="R197" s="85"/>
      <c r="S197" s="85"/>
    </row>
    <row r="198" spans="2:21" x14ac:dyDescent="0.25">
      <c r="B198" s="72"/>
      <c r="C198"/>
      <c r="D198" s="62"/>
      <c r="E198" s="62"/>
      <c r="F198" s="62"/>
      <c r="G198" s="62"/>
      <c r="H198" s="62"/>
      <c r="I198" s="62"/>
      <c r="J198" s="74"/>
      <c r="K198" s="74"/>
      <c r="L198" s="58"/>
      <c r="M198" s="54"/>
      <c r="N198" s="54"/>
      <c r="O198" s="54"/>
      <c r="P198" s="85"/>
      <c r="Q198" s="85"/>
      <c r="R198" s="85"/>
      <c r="S198" s="85"/>
    </row>
    <row r="199" spans="2:21" x14ac:dyDescent="0.25">
      <c r="B199" s="72"/>
      <c r="C199"/>
      <c r="D199" s="62"/>
      <c r="E199" s="62"/>
      <c r="F199" s="62"/>
      <c r="G199" s="62"/>
      <c r="H199" s="62"/>
      <c r="I199" s="62"/>
      <c r="J199" s="74"/>
      <c r="K199" s="74"/>
      <c r="L199" s="58"/>
      <c r="M199" s="54"/>
      <c r="N199" s="54"/>
      <c r="O199" s="54"/>
      <c r="P199" s="85"/>
      <c r="Q199" s="85"/>
      <c r="R199" s="85"/>
      <c r="S199" s="85"/>
    </row>
    <row r="200" spans="2:21" x14ac:dyDescent="0.25">
      <c r="B200" s="72"/>
      <c r="C200"/>
      <c r="D200" s="62"/>
      <c r="E200" s="62"/>
      <c r="F200" s="62"/>
      <c r="G200" s="62"/>
      <c r="H200" s="62"/>
      <c r="I200" s="62"/>
      <c r="J200" s="74"/>
      <c r="K200" s="74"/>
      <c r="L200" s="58"/>
      <c r="M200" s="54"/>
      <c r="N200" s="54"/>
      <c r="O200" s="54"/>
      <c r="P200" s="85"/>
      <c r="Q200" s="85"/>
      <c r="R200" s="85"/>
      <c r="S200" s="85"/>
    </row>
    <row r="201" spans="2:21" x14ac:dyDescent="0.25">
      <c r="B201" s="72"/>
      <c r="C201"/>
      <c r="D201" s="62"/>
      <c r="E201" s="62"/>
      <c r="F201" s="62"/>
      <c r="G201" s="62"/>
      <c r="H201" s="62"/>
      <c r="I201" s="62"/>
      <c r="J201" s="74"/>
      <c r="K201" s="74"/>
      <c r="L201" s="58"/>
      <c r="M201" s="54"/>
      <c r="N201" s="54"/>
      <c r="O201" s="54"/>
      <c r="P201" s="85"/>
      <c r="Q201" s="85"/>
      <c r="R201" s="85"/>
      <c r="S201" s="85"/>
    </row>
    <row r="202" spans="2:21" x14ac:dyDescent="0.25">
      <c r="B202" s="72"/>
      <c r="C202"/>
      <c r="D202" s="62"/>
      <c r="E202" s="62"/>
      <c r="F202" s="62"/>
      <c r="G202" s="62"/>
      <c r="H202" s="62"/>
      <c r="I202" s="62"/>
      <c r="J202" s="74"/>
      <c r="K202" s="74"/>
      <c r="L202" s="58"/>
      <c r="M202" s="54"/>
      <c r="N202" s="54"/>
      <c r="O202" s="54"/>
      <c r="P202" s="85"/>
      <c r="Q202" s="85"/>
      <c r="R202" s="85"/>
      <c r="S202" s="85"/>
    </row>
    <row r="203" spans="2:21" x14ac:dyDescent="0.25">
      <c r="B203" s="72"/>
      <c r="C203"/>
      <c r="D203" s="62"/>
      <c r="E203" s="62"/>
      <c r="F203" s="62"/>
      <c r="G203" s="62"/>
      <c r="H203" s="62"/>
      <c r="I203" s="62"/>
      <c r="J203" s="74"/>
      <c r="K203" s="74"/>
      <c r="L203" s="58"/>
      <c r="M203" s="54"/>
      <c r="N203" s="54"/>
      <c r="O203" s="54"/>
      <c r="P203" s="85"/>
      <c r="Q203" s="85"/>
      <c r="R203" s="85"/>
      <c r="S203" s="85"/>
    </row>
    <row r="204" spans="2:21" x14ac:dyDescent="0.25">
      <c r="B204" s="72"/>
      <c r="C204"/>
      <c r="D204" s="62"/>
      <c r="E204" s="62"/>
      <c r="F204" s="62"/>
      <c r="G204" s="62"/>
      <c r="H204" s="62"/>
      <c r="I204" s="62"/>
      <c r="J204" s="74"/>
      <c r="K204" s="74"/>
      <c r="L204" s="58"/>
      <c r="M204" s="54"/>
      <c r="N204" s="54"/>
      <c r="O204" s="54"/>
      <c r="P204" s="85"/>
      <c r="Q204" s="85"/>
      <c r="R204" s="85"/>
      <c r="S204" s="85"/>
    </row>
    <row r="205" spans="2:21" x14ac:dyDescent="0.25">
      <c r="B205" s="72"/>
      <c r="C205"/>
      <c r="D205" s="62"/>
      <c r="E205" s="62"/>
      <c r="F205" s="62"/>
      <c r="G205" s="62"/>
      <c r="H205" s="62"/>
      <c r="I205" s="62"/>
      <c r="J205" s="74"/>
      <c r="K205" s="74"/>
      <c r="L205" s="58"/>
      <c r="M205" s="54"/>
      <c r="N205" s="54"/>
      <c r="O205" s="54"/>
      <c r="P205" s="85"/>
      <c r="Q205" s="85"/>
      <c r="R205" s="85"/>
      <c r="S205" s="85"/>
    </row>
    <row r="206" spans="2:21" x14ac:dyDescent="0.25">
      <c r="B206" s="72"/>
      <c r="C206"/>
      <c r="D206" s="62"/>
      <c r="E206" s="62"/>
      <c r="F206" s="62"/>
      <c r="G206" s="62"/>
      <c r="H206" s="62"/>
      <c r="I206" s="62"/>
      <c r="J206" s="74"/>
      <c r="K206" s="74"/>
      <c r="L206" s="58"/>
      <c r="M206" s="54"/>
      <c r="N206" s="54"/>
      <c r="O206" s="54"/>
      <c r="P206" s="85"/>
      <c r="Q206" s="85"/>
      <c r="R206" s="85"/>
      <c r="S206" s="85"/>
    </row>
    <row r="207" spans="2:21" x14ac:dyDescent="0.25">
      <c r="B207" s="72"/>
      <c r="C207"/>
      <c r="D207" s="62"/>
      <c r="E207" s="62"/>
      <c r="F207" s="62"/>
      <c r="G207" s="62"/>
      <c r="H207" s="62"/>
      <c r="I207" s="62"/>
      <c r="J207" s="74"/>
      <c r="K207" s="74"/>
      <c r="L207" s="58"/>
      <c r="M207" s="54"/>
      <c r="N207" s="54"/>
      <c r="O207" s="54"/>
      <c r="P207" s="83"/>
      <c r="Q207" s="83"/>
      <c r="R207" s="83"/>
      <c r="S207" s="85"/>
    </row>
    <row r="208" spans="2:21" x14ac:dyDescent="0.25">
      <c r="B208" s="72"/>
      <c r="C208"/>
      <c r="D208" s="62"/>
      <c r="E208" s="62"/>
      <c r="F208" s="62"/>
      <c r="G208" s="62"/>
      <c r="H208" s="62"/>
      <c r="I208" s="62"/>
      <c r="J208" s="74"/>
      <c r="K208" s="74"/>
      <c r="L208" s="58"/>
      <c r="M208" s="54"/>
      <c r="N208" s="54"/>
      <c r="O208" s="54"/>
      <c r="P208" s="83"/>
      <c r="Q208" s="84"/>
      <c r="R208" s="85"/>
      <c r="S208" s="86"/>
      <c r="T208" s="55"/>
      <c r="U208" s="55"/>
    </row>
    <row r="209" spans="2:21" x14ac:dyDescent="0.25">
      <c r="B209" s="72"/>
      <c r="C209"/>
      <c r="D209" s="62"/>
      <c r="E209" s="62"/>
      <c r="F209" s="62"/>
      <c r="G209" s="62"/>
      <c r="H209" s="62"/>
      <c r="I209" s="62"/>
      <c r="J209" s="74"/>
      <c r="K209" s="74"/>
      <c r="L209" s="58"/>
      <c r="M209" s="54"/>
      <c r="N209" s="54"/>
      <c r="O209" s="54"/>
      <c r="P209" s="85"/>
      <c r="Q209" s="85"/>
      <c r="R209" s="85"/>
      <c r="S209" s="85"/>
    </row>
    <row r="210" spans="2:21" x14ac:dyDescent="0.25">
      <c r="B210" s="72"/>
      <c r="C210"/>
      <c r="D210" s="62"/>
      <c r="E210" s="62"/>
      <c r="F210" s="62"/>
      <c r="G210" s="62"/>
      <c r="H210" s="62"/>
      <c r="I210" s="62"/>
      <c r="J210" s="74"/>
      <c r="K210" s="74"/>
      <c r="L210" s="58"/>
      <c r="M210" s="54"/>
      <c r="N210" s="54"/>
      <c r="O210" s="54"/>
      <c r="P210" s="85"/>
      <c r="Q210" s="85"/>
      <c r="R210" s="85"/>
      <c r="S210" s="85"/>
    </row>
    <row r="211" spans="2:21" x14ac:dyDescent="0.25">
      <c r="B211" s="72"/>
      <c r="C211"/>
      <c r="D211" s="62"/>
      <c r="E211" s="62"/>
      <c r="F211" s="62"/>
      <c r="G211" s="62"/>
      <c r="H211" s="62"/>
      <c r="I211" s="62"/>
      <c r="J211" s="74"/>
      <c r="K211" s="74"/>
      <c r="L211" s="58"/>
      <c r="M211" s="54"/>
      <c r="N211" s="54"/>
      <c r="O211" s="54"/>
      <c r="P211" s="85"/>
      <c r="Q211" s="85"/>
      <c r="R211" s="85"/>
      <c r="S211" s="85"/>
    </row>
    <row r="212" spans="2:21" x14ac:dyDescent="0.25">
      <c r="B212" s="72"/>
      <c r="C212"/>
      <c r="D212" s="62"/>
      <c r="E212" s="62"/>
      <c r="F212" s="62"/>
      <c r="G212" s="62"/>
      <c r="H212" s="62"/>
      <c r="I212" s="62"/>
      <c r="J212" s="74"/>
      <c r="K212" s="74"/>
      <c r="L212" s="58"/>
      <c r="M212" s="54"/>
      <c r="N212" s="54"/>
      <c r="O212" s="54"/>
      <c r="P212" s="85"/>
      <c r="Q212" s="85"/>
      <c r="R212" s="85"/>
      <c r="S212" s="85"/>
    </row>
    <row r="213" spans="2:21" x14ac:dyDescent="0.25">
      <c r="B213" s="72"/>
      <c r="C213"/>
      <c r="D213" s="62"/>
      <c r="E213" s="62"/>
      <c r="F213" s="62"/>
      <c r="G213" s="62"/>
      <c r="H213" s="62"/>
      <c r="I213" s="62"/>
      <c r="J213" s="74"/>
      <c r="K213" s="74"/>
      <c r="L213" s="58"/>
      <c r="M213" s="54"/>
      <c r="N213" s="54"/>
      <c r="O213" s="54"/>
      <c r="P213" s="85"/>
      <c r="Q213" s="85"/>
      <c r="R213" s="85"/>
      <c r="S213" s="85"/>
    </row>
    <row r="214" spans="2:21" x14ac:dyDescent="0.25">
      <c r="B214" s="72"/>
      <c r="C214"/>
      <c r="D214" s="62"/>
      <c r="E214" s="62"/>
      <c r="F214" s="62"/>
      <c r="G214" s="62"/>
      <c r="H214" s="62"/>
      <c r="I214" s="62"/>
      <c r="J214" s="74"/>
      <c r="K214" s="74"/>
      <c r="L214" s="58"/>
      <c r="M214" s="54"/>
      <c r="N214" s="54"/>
      <c r="O214" s="54"/>
      <c r="P214" s="85"/>
      <c r="Q214" s="85"/>
      <c r="R214" s="85"/>
      <c r="S214" s="85"/>
    </row>
    <row r="215" spans="2:21" x14ac:dyDescent="0.25">
      <c r="B215" s="72"/>
      <c r="C215"/>
      <c r="D215" s="62"/>
      <c r="E215" s="62"/>
      <c r="F215" s="62"/>
      <c r="G215" s="62"/>
      <c r="H215" s="62"/>
      <c r="I215" s="62"/>
      <c r="J215" s="74"/>
      <c r="K215" s="74"/>
      <c r="L215" s="58"/>
      <c r="M215" s="54"/>
      <c r="N215" s="54"/>
      <c r="O215" s="54"/>
      <c r="P215" s="85"/>
      <c r="Q215" s="85"/>
      <c r="R215" s="85"/>
      <c r="S215" s="85"/>
    </row>
    <row r="216" spans="2:21" x14ac:dyDescent="0.25">
      <c r="B216" s="72"/>
      <c r="C216"/>
      <c r="D216" s="62"/>
      <c r="E216" s="62"/>
      <c r="F216" s="29"/>
      <c r="G216" s="62"/>
      <c r="H216" s="62"/>
      <c r="I216" s="62"/>
      <c r="J216" s="74"/>
      <c r="K216" s="74"/>
      <c r="L216" s="58"/>
      <c r="M216" s="54"/>
      <c r="N216" s="54"/>
      <c r="O216" s="54"/>
      <c r="P216" s="85"/>
      <c r="Q216" s="85"/>
      <c r="R216" s="85"/>
      <c r="S216" s="85"/>
    </row>
    <row r="217" spans="2:21" x14ac:dyDescent="0.25">
      <c r="B217" s="72"/>
      <c r="C217"/>
      <c r="D217" s="62"/>
      <c r="E217" s="62"/>
      <c r="F217" s="62"/>
      <c r="G217" s="62"/>
      <c r="H217" s="62"/>
      <c r="I217" s="62"/>
      <c r="J217" s="74"/>
      <c r="K217" s="74"/>
      <c r="L217" s="58"/>
      <c r="M217" s="54"/>
      <c r="N217" s="54"/>
      <c r="O217" s="54"/>
      <c r="P217" s="85"/>
      <c r="Q217" s="85"/>
      <c r="R217" s="85"/>
      <c r="S217" s="85"/>
    </row>
    <row r="218" spans="2:21" x14ac:dyDescent="0.25">
      <c r="B218" s="72"/>
      <c r="C218"/>
      <c r="D218" s="62"/>
      <c r="E218" s="62"/>
      <c r="F218" s="62"/>
      <c r="G218" s="62"/>
      <c r="H218" s="62"/>
      <c r="I218" s="62"/>
      <c r="J218" s="74"/>
      <c r="K218" s="74"/>
      <c r="L218" s="58"/>
      <c r="M218" s="54"/>
      <c r="N218" s="54"/>
      <c r="O218" s="54"/>
      <c r="P218" s="85"/>
      <c r="Q218" s="85"/>
      <c r="R218" s="85"/>
      <c r="S218" s="85"/>
    </row>
    <row r="219" spans="2:21" x14ac:dyDescent="0.25">
      <c r="B219" s="72"/>
      <c r="C219"/>
      <c r="D219" s="62"/>
      <c r="E219" s="62"/>
      <c r="F219" s="62"/>
      <c r="G219" s="62"/>
      <c r="H219" s="62"/>
      <c r="I219" s="62"/>
      <c r="J219" s="74"/>
      <c r="K219" s="74"/>
      <c r="L219" s="58"/>
      <c r="M219" s="54"/>
      <c r="N219" s="54"/>
      <c r="O219" s="54"/>
      <c r="P219" s="83"/>
      <c r="Q219" s="83"/>
      <c r="R219" s="83"/>
      <c r="S219" s="85"/>
    </row>
    <row r="220" spans="2:21" x14ac:dyDescent="0.25">
      <c r="B220" s="72"/>
      <c r="C220"/>
      <c r="D220" s="62"/>
      <c r="E220" s="62"/>
      <c r="F220" s="62"/>
      <c r="G220" s="62"/>
      <c r="H220" s="62"/>
      <c r="I220" s="62"/>
      <c r="J220" s="74"/>
      <c r="K220" s="74"/>
      <c r="L220" s="58"/>
      <c r="M220" s="54"/>
      <c r="N220" s="54"/>
      <c r="O220" s="54"/>
      <c r="P220" s="83"/>
      <c r="Q220" s="84"/>
      <c r="R220" s="85"/>
      <c r="S220" s="86"/>
      <c r="T220" s="55"/>
      <c r="U220" s="55"/>
    </row>
    <row r="221" spans="2:21" x14ac:dyDescent="0.25">
      <c r="J221" s="58"/>
      <c r="K221" s="58"/>
      <c r="L221" s="58"/>
      <c r="M221" s="54"/>
      <c r="N221" s="54"/>
      <c r="O221" s="54"/>
      <c r="P221" s="44"/>
      <c r="Q221" s="34"/>
      <c r="S221" s="55"/>
      <c r="T221" s="55"/>
      <c r="U221" s="55"/>
    </row>
    <row r="222" spans="2:21" x14ac:dyDescent="0.25">
      <c r="J222" s="58"/>
      <c r="K222" s="58"/>
      <c r="L222" s="58"/>
      <c r="M222" s="54"/>
      <c r="N222" s="54"/>
      <c r="O222" s="54"/>
    </row>
    <row r="223" spans="2:21" x14ac:dyDescent="0.25">
      <c r="J223" s="58"/>
      <c r="K223" s="58"/>
      <c r="L223" s="58"/>
      <c r="M223" s="54"/>
      <c r="N223" s="54"/>
      <c r="O223" s="54"/>
    </row>
    <row r="224" spans="2:21" x14ac:dyDescent="0.25">
      <c r="J224" s="58"/>
      <c r="K224" s="58"/>
      <c r="L224" s="58"/>
      <c r="M224" s="54"/>
      <c r="N224" s="54"/>
      <c r="O224" s="54"/>
    </row>
    <row r="225" spans="10:15" x14ac:dyDescent="0.25">
      <c r="J225" s="58"/>
      <c r="K225" s="58"/>
      <c r="L225" s="58"/>
      <c r="M225" s="54"/>
      <c r="N225" s="54"/>
      <c r="O225" s="54"/>
    </row>
    <row r="226" spans="10:15" x14ac:dyDescent="0.25">
      <c r="J226" s="58"/>
      <c r="K226" s="58"/>
      <c r="L226" s="58"/>
      <c r="M226" s="54"/>
      <c r="N226" s="54"/>
      <c r="O226" s="54"/>
    </row>
    <row r="227" spans="10:15" x14ac:dyDescent="0.25">
      <c r="J227" s="58"/>
      <c r="K227" s="58"/>
      <c r="L227" s="58"/>
      <c r="M227" s="54"/>
      <c r="N227" s="54"/>
      <c r="O227" s="54"/>
    </row>
    <row r="228" spans="10:15" x14ac:dyDescent="0.25">
      <c r="J228" s="58"/>
      <c r="K228" s="58"/>
      <c r="L228" s="58"/>
      <c r="M228" s="54"/>
      <c r="N228" s="54"/>
      <c r="O228" s="54"/>
    </row>
    <row r="229" spans="10:15" x14ac:dyDescent="0.25">
      <c r="J229" s="58"/>
      <c r="K229" s="58"/>
      <c r="L229" s="58"/>
      <c r="M229" s="54"/>
      <c r="N229" s="54"/>
      <c r="O229" s="54"/>
    </row>
    <row r="230" spans="10:15" x14ac:dyDescent="0.25">
      <c r="J230" s="58"/>
      <c r="K230" s="58"/>
      <c r="L230" s="58"/>
      <c r="M230" s="54"/>
      <c r="N230" s="54"/>
      <c r="O230" s="54"/>
    </row>
    <row r="231" spans="10:15" x14ac:dyDescent="0.25">
      <c r="J231" s="58"/>
      <c r="K231" s="58"/>
      <c r="L231" s="58"/>
      <c r="M231" s="54"/>
      <c r="N231" s="54"/>
      <c r="O231" s="54"/>
    </row>
    <row r="232" spans="10:15" x14ac:dyDescent="0.25">
      <c r="J232" s="58"/>
      <c r="K232" s="58"/>
      <c r="L232" s="58"/>
      <c r="M232" s="54"/>
      <c r="N232" s="54"/>
      <c r="O232" s="54"/>
    </row>
    <row r="233" spans="10:15" x14ac:dyDescent="0.25">
      <c r="J233" s="58"/>
      <c r="K233" s="58"/>
      <c r="L233" s="58"/>
      <c r="M233" s="54"/>
      <c r="N233" s="54"/>
      <c r="O233" s="54"/>
    </row>
    <row r="234" spans="10:15" x14ac:dyDescent="0.25">
      <c r="J234" s="58"/>
      <c r="K234" s="58"/>
      <c r="L234" s="58"/>
      <c r="M234" s="54"/>
      <c r="N234" s="54"/>
      <c r="O234" s="54"/>
    </row>
    <row r="235" spans="10:15" x14ac:dyDescent="0.25">
      <c r="J235" s="58"/>
      <c r="K235" s="58"/>
      <c r="L235" s="58"/>
      <c r="M235" s="54"/>
      <c r="N235" s="54"/>
      <c r="O235" s="54"/>
    </row>
    <row r="236" spans="10:15" x14ac:dyDescent="0.25">
      <c r="J236" s="58"/>
      <c r="K236" s="58"/>
      <c r="L236" s="58"/>
      <c r="M236" s="54"/>
      <c r="N236" s="54"/>
      <c r="O236" s="54"/>
    </row>
    <row r="237" spans="10:15" x14ac:dyDescent="0.25">
      <c r="J237" s="58"/>
      <c r="K237" s="58"/>
      <c r="L237" s="58"/>
      <c r="M237" s="54"/>
      <c r="N237" s="54"/>
      <c r="O237" s="54"/>
    </row>
    <row r="238" spans="10:15" x14ac:dyDescent="0.25">
      <c r="J238" s="58"/>
      <c r="K238" s="58"/>
      <c r="L238" s="58"/>
      <c r="M238" s="54"/>
      <c r="N238" s="54"/>
      <c r="O238" s="54"/>
    </row>
    <row r="239" spans="10:15" x14ac:dyDescent="0.25">
      <c r="J239" s="58"/>
      <c r="K239" s="58"/>
      <c r="L239" s="58"/>
      <c r="M239" s="54"/>
      <c r="N239" s="54"/>
      <c r="O239" s="54"/>
    </row>
    <row r="240" spans="10:15" x14ac:dyDescent="0.25">
      <c r="J240" s="58"/>
      <c r="K240" s="58"/>
      <c r="L240" s="58"/>
      <c r="M240" s="54"/>
      <c r="N240" s="54"/>
      <c r="O240" s="54"/>
    </row>
    <row r="241" spans="10:15" x14ac:dyDescent="0.25">
      <c r="J241" s="58"/>
      <c r="K241" s="58"/>
      <c r="L241" s="58"/>
      <c r="M241" s="54"/>
      <c r="N241" s="54"/>
      <c r="O241" s="54"/>
    </row>
    <row r="242" spans="10:15" x14ac:dyDescent="0.25">
      <c r="J242" s="58"/>
      <c r="K242" s="58"/>
      <c r="L242" s="58"/>
      <c r="M242" s="54"/>
      <c r="N242" s="54"/>
      <c r="O242" s="54"/>
    </row>
    <row r="243" spans="10:15" x14ac:dyDescent="0.25">
      <c r="J243" s="58"/>
      <c r="K243" s="58"/>
      <c r="L243" s="58"/>
      <c r="M243" s="54"/>
      <c r="N243" s="54"/>
      <c r="O243" s="54"/>
    </row>
    <row r="244" spans="10:15" x14ac:dyDescent="0.25">
      <c r="J244" s="58"/>
      <c r="K244" s="58"/>
      <c r="L244" s="58"/>
      <c r="M244" s="54"/>
      <c r="N244" s="54"/>
      <c r="O244" s="54"/>
    </row>
    <row r="245" spans="10:15" x14ac:dyDescent="0.25">
      <c r="J245" s="58"/>
      <c r="K245" s="58"/>
      <c r="L245" s="58"/>
      <c r="M245" s="54"/>
      <c r="N245" s="54"/>
      <c r="O245" s="54"/>
    </row>
    <row r="246" spans="10:15" x14ac:dyDescent="0.25">
      <c r="J246" s="58"/>
      <c r="K246" s="58"/>
      <c r="L246" s="58"/>
      <c r="M246" s="54"/>
      <c r="N246" s="54"/>
      <c r="O246" s="54"/>
    </row>
    <row r="247" spans="10:15" x14ac:dyDescent="0.25">
      <c r="J247" s="58"/>
      <c r="K247" s="58"/>
      <c r="L247" s="58"/>
      <c r="M247" s="54"/>
      <c r="N247" s="54"/>
      <c r="O247" s="54"/>
    </row>
    <row r="248" spans="10:15" x14ac:dyDescent="0.25">
      <c r="J248" s="58"/>
      <c r="K248" s="58"/>
      <c r="L248" s="58"/>
      <c r="M248" s="54"/>
      <c r="N248" s="54"/>
      <c r="O248" s="54"/>
    </row>
    <row r="249" spans="10:15" x14ac:dyDescent="0.25">
      <c r="J249" s="58"/>
      <c r="K249" s="58"/>
      <c r="L249" s="58"/>
      <c r="M249" s="54"/>
      <c r="N249" s="54"/>
      <c r="O249" s="54"/>
    </row>
    <row r="250" spans="10:15" x14ac:dyDescent="0.25">
      <c r="J250" s="58"/>
      <c r="K250" s="58"/>
      <c r="L250" s="58"/>
      <c r="M250" s="54"/>
      <c r="N250" s="54"/>
      <c r="O250" s="54"/>
    </row>
    <row r="251" spans="10:15" x14ac:dyDescent="0.25">
      <c r="J251" s="58"/>
      <c r="K251" s="58"/>
      <c r="L251" s="58"/>
      <c r="M251" s="54"/>
      <c r="N251" s="54"/>
      <c r="O251" s="54"/>
    </row>
    <row r="252" spans="10:15" x14ac:dyDescent="0.25">
      <c r="J252" s="58"/>
      <c r="K252" s="58"/>
      <c r="L252" s="58"/>
      <c r="M252" s="54"/>
      <c r="N252" s="54"/>
      <c r="O252" s="54"/>
    </row>
    <row r="253" spans="10:15" x14ac:dyDescent="0.25">
      <c r="J253" s="58"/>
      <c r="K253" s="58"/>
      <c r="L253" s="58"/>
      <c r="M253" s="54"/>
      <c r="N253" s="54"/>
      <c r="O253" s="54"/>
    </row>
    <row r="254" spans="10:15" x14ac:dyDescent="0.25">
      <c r="J254" s="58"/>
      <c r="K254" s="58"/>
      <c r="L254" s="58"/>
      <c r="M254" s="54"/>
      <c r="N254" s="54"/>
      <c r="O254" s="54"/>
    </row>
    <row r="255" spans="10:15" x14ac:dyDescent="0.25">
      <c r="J255" s="58"/>
      <c r="K255" s="58"/>
      <c r="L255" s="58"/>
      <c r="M255" s="54"/>
      <c r="N255" s="54"/>
      <c r="O255" s="54"/>
    </row>
    <row r="256" spans="10:15" x14ac:dyDescent="0.25">
      <c r="J256" s="58"/>
      <c r="K256" s="58"/>
      <c r="L256" s="58"/>
      <c r="M256" s="54"/>
      <c r="N256" s="54"/>
      <c r="O256" s="54"/>
    </row>
    <row r="257" spans="10:15" x14ac:dyDescent="0.25">
      <c r="J257" s="58"/>
      <c r="K257" s="58"/>
      <c r="L257" s="58"/>
      <c r="M257" s="54"/>
      <c r="N257" s="54"/>
      <c r="O257" s="54"/>
    </row>
    <row r="258" spans="10:15" x14ac:dyDescent="0.25">
      <c r="J258" s="58"/>
      <c r="K258" s="58"/>
      <c r="L258" s="58"/>
      <c r="M258" s="54"/>
      <c r="N258" s="54"/>
      <c r="O258" s="54"/>
    </row>
    <row r="259" spans="10:15" x14ac:dyDescent="0.25">
      <c r="J259" s="58"/>
      <c r="K259" s="58"/>
      <c r="L259" s="58"/>
      <c r="M259" s="54"/>
      <c r="N259" s="54"/>
      <c r="O259" s="54"/>
    </row>
    <row r="260" spans="10:15" x14ac:dyDescent="0.25">
      <c r="J260" s="58"/>
      <c r="K260" s="58"/>
      <c r="L260" s="58"/>
      <c r="M260" s="54"/>
      <c r="N260" s="54"/>
      <c r="O260" s="54"/>
    </row>
    <row r="261" spans="10:15" x14ac:dyDescent="0.25">
      <c r="J261" s="58"/>
      <c r="K261" s="58"/>
      <c r="L261" s="58"/>
      <c r="M261" s="54"/>
      <c r="N261" s="54"/>
      <c r="O261" s="54"/>
    </row>
    <row r="262" spans="10:15" x14ac:dyDescent="0.25">
      <c r="J262" s="58"/>
      <c r="K262" s="58"/>
      <c r="L262" s="58"/>
      <c r="M262" s="54"/>
      <c r="N262" s="54"/>
      <c r="O262" s="54"/>
    </row>
    <row r="263" spans="10:15" x14ac:dyDescent="0.25">
      <c r="J263" s="58"/>
      <c r="K263" s="58"/>
      <c r="L263" s="58"/>
      <c r="M263" s="54"/>
      <c r="N263" s="54"/>
      <c r="O263" s="54"/>
    </row>
    <row r="264" spans="10:15" x14ac:dyDescent="0.25">
      <c r="J264" s="58"/>
      <c r="K264" s="58"/>
      <c r="L264" s="58"/>
      <c r="M264" s="54"/>
      <c r="N264" s="54"/>
      <c r="O264" s="54"/>
    </row>
    <row r="265" spans="10:15" x14ac:dyDescent="0.25">
      <c r="J265" s="58"/>
      <c r="K265" s="58"/>
      <c r="L265" s="58"/>
      <c r="M265" s="54"/>
      <c r="N265" s="54"/>
      <c r="O265" s="54"/>
    </row>
    <row r="266" spans="10:15" x14ac:dyDescent="0.25">
      <c r="J266" s="58"/>
      <c r="K266" s="58"/>
      <c r="L266" s="58"/>
      <c r="M266" s="54"/>
      <c r="N266" s="54"/>
      <c r="O266" s="54"/>
    </row>
    <row r="267" spans="10:15" x14ac:dyDescent="0.25">
      <c r="J267" s="58"/>
      <c r="K267" s="58"/>
      <c r="L267" s="58"/>
      <c r="M267" s="54"/>
      <c r="N267" s="54"/>
      <c r="O267" s="54"/>
    </row>
    <row r="268" spans="10:15" x14ac:dyDescent="0.25">
      <c r="J268" s="58"/>
      <c r="K268" s="58"/>
      <c r="L268" s="58"/>
      <c r="M268" s="54"/>
      <c r="N268" s="54"/>
      <c r="O268" s="54"/>
    </row>
    <row r="269" spans="10:15" x14ac:dyDescent="0.25">
      <c r="J269" s="58"/>
      <c r="K269" s="58"/>
      <c r="L269" s="58"/>
      <c r="M269" s="54"/>
      <c r="N269" s="54"/>
      <c r="O269" s="54"/>
    </row>
    <row r="270" spans="10:15" x14ac:dyDescent="0.25">
      <c r="J270" s="58"/>
      <c r="K270" s="58"/>
      <c r="L270" s="58"/>
      <c r="M270" s="54"/>
      <c r="N270" s="54"/>
      <c r="O270" s="54"/>
    </row>
    <row r="271" spans="10:15" x14ac:dyDescent="0.25">
      <c r="J271" s="58"/>
      <c r="K271" s="58"/>
      <c r="L271" s="58"/>
      <c r="M271" s="54"/>
      <c r="N271" s="54"/>
      <c r="O271" s="54"/>
    </row>
    <row r="272" spans="10:15" x14ac:dyDescent="0.25">
      <c r="J272" s="58"/>
      <c r="K272" s="58"/>
      <c r="L272" s="58"/>
      <c r="M272" s="54"/>
      <c r="N272" s="54"/>
      <c r="O272" s="54"/>
    </row>
    <row r="273" spans="10:15" x14ac:dyDescent="0.25">
      <c r="J273" s="58"/>
      <c r="K273" s="58"/>
      <c r="L273" s="58"/>
      <c r="M273" s="54"/>
      <c r="N273" s="54"/>
      <c r="O273" s="54"/>
    </row>
    <row r="274" spans="10:15" x14ac:dyDescent="0.25">
      <c r="J274" s="58"/>
      <c r="K274" s="58"/>
      <c r="L274" s="58"/>
      <c r="M274" s="54"/>
      <c r="N274" s="54"/>
      <c r="O274" s="54"/>
    </row>
    <row r="275" spans="10:15" x14ac:dyDescent="0.25">
      <c r="J275" s="58"/>
      <c r="K275" s="58"/>
      <c r="L275" s="58"/>
      <c r="M275" s="54"/>
      <c r="N275" s="54"/>
      <c r="O275" s="54"/>
    </row>
    <row r="276" spans="10:15" x14ac:dyDescent="0.25">
      <c r="J276" s="58"/>
      <c r="K276" s="58"/>
      <c r="L276" s="58"/>
      <c r="M276" s="54"/>
      <c r="N276" s="54"/>
      <c r="O276" s="54"/>
    </row>
    <row r="277" spans="10:15" x14ac:dyDescent="0.25">
      <c r="J277" s="58"/>
      <c r="K277" s="58"/>
      <c r="L277" s="58"/>
      <c r="M277" s="54"/>
      <c r="N277" s="54"/>
      <c r="O277" s="54"/>
    </row>
    <row r="278" spans="10:15" x14ac:dyDescent="0.25">
      <c r="J278" s="58"/>
      <c r="K278" s="58"/>
      <c r="L278" s="58"/>
      <c r="M278" s="54"/>
      <c r="N278" s="54"/>
      <c r="O278" s="54"/>
    </row>
    <row r="279" spans="10:15" x14ac:dyDescent="0.25">
      <c r="J279" s="58"/>
      <c r="K279" s="58"/>
      <c r="L279" s="58"/>
      <c r="M279" s="54"/>
      <c r="N279" s="54"/>
      <c r="O279" s="54"/>
    </row>
    <row r="280" spans="10:15" x14ac:dyDescent="0.25">
      <c r="J280" s="58"/>
      <c r="K280" s="58"/>
      <c r="L280" s="58"/>
      <c r="M280" s="54"/>
      <c r="N280" s="54"/>
      <c r="O280" s="54"/>
    </row>
    <row r="281" spans="10:15" x14ac:dyDescent="0.25">
      <c r="J281" s="58"/>
      <c r="K281" s="58"/>
      <c r="L281" s="58"/>
      <c r="M281" s="54"/>
      <c r="N281" s="54"/>
      <c r="O281" s="54"/>
    </row>
    <row r="282" spans="10:15" x14ac:dyDescent="0.25">
      <c r="J282" s="58"/>
      <c r="K282" s="58"/>
      <c r="L282" s="58"/>
      <c r="M282" s="54"/>
      <c r="N282" s="54"/>
      <c r="O282" s="54"/>
    </row>
    <row r="283" spans="10:15" x14ac:dyDescent="0.25">
      <c r="J283" s="58"/>
      <c r="K283" s="58"/>
      <c r="L283" s="58"/>
      <c r="M283" s="54"/>
      <c r="N283" s="54"/>
      <c r="O283" s="54"/>
    </row>
    <row r="284" spans="10:15" x14ac:dyDescent="0.25">
      <c r="J284" s="58"/>
      <c r="K284" s="58"/>
      <c r="L284" s="58"/>
      <c r="M284" s="54"/>
      <c r="N284" s="54"/>
      <c r="O284" s="54"/>
    </row>
    <row r="285" spans="10:15" x14ac:dyDescent="0.25">
      <c r="J285" s="58"/>
      <c r="K285" s="58"/>
      <c r="L285" s="58"/>
      <c r="M285" s="54"/>
      <c r="N285" s="54"/>
      <c r="O285" s="54"/>
    </row>
    <row r="286" spans="10:15" x14ac:dyDescent="0.25">
      <c r="J286" s="58"/>
      <c r="K286" s="58"/>
      <c r="L286" s="58"/>
      <c r="M286" s="54"/>
      <c r="N286" s="54"/>
      <c r="O286" s="54"/>
    </row>
    <row r="287" spans="10:15" x14ac:dyDescent="0.25">
      <c r="J287" s="58"/>
      <c r="K287" s="58"/>
      <c r="L287" s="58"/>
      <c r="M287" s="54"/>
      <c r="N287" s="54"/>
      <c r="O287" s="54"/>
    </row>
    <row r="288" spans="10:15" x14ac:dyDescent="0.25">
      <c r="J288" s="58"/>
      <c r="K288" s="58"/>
      <c r="L288" s="58"/>
      <c r="M288" s="54"/>
      <c r="N288" s="54"/>
      <c r="O288" s="54"/>
    </row>
    <row r="289" spans="10:15" x14ac:dyDescent="0.25">
      <c r="J289" s="58"/>
      <c r="K289" s="58"/>
      <c r="L289" s="58"/>
      <c r="M289" s="54"/>
      <c r="N289" s="54"/>
      <c r="O289" s="54"/>
    </row>
    <row r="290" spans="10:15" x14ac:dyDescent="0.25">
      <c r="J290" s="58"/>
      <c r="K290" s="58"/>
      <c r="L290" s="58"/>
      <c r="M290" s="54"/>
      <c r="N290" s="54"/>
      <c r="O290" s="54"/>
    </row>
    <row r="291" spans="10:15" x14ac:dyDescent="0.25">
      <c r="J291" s="58"/>
      <c r="K291" s="58"/>
      <c r="L291" s="58"/>
      <c r="M291" s="54"/>
      <c r="N291" s="54"/>
      <c r="O291" s="54"/>
    </row>
    <row r="292" spans="10:15" x14ac:dyDescent="0.25">
      <c r="J292" s="58"/>
      <c r="K292" s="58"/>
      <c r="L292" s="58"/>
      <c r="M292" s="54"/>
      <c r="N292" s="54"/>
      <c r="O292" s="54"/>
    </row>
    <row r="293" spans="10:15" x14ac:dyDescent="0.25">
      <c r="J293" s="58"/>
      <c r="K293" s="58"/>
      <c r="L293" s="58"/>
      <c r="M293" s="54"/>
      <c r="N293" s="54"/>
      <c r="O293" s="54"/>
    </row>
    <row r="294" spans="10:15" x14ac:dyDescent="0.25">
      <c r="J294" s="58"/>
      <c r="K294" s="58"/>
      <c r="L294" s="58"/>
      <c r="M294" s="54"/>
      <c r="N294" s="54"/>
      <c r="O294" s="54"/>
    </row>
    <row r="295" spans="10:15" x14ac:dyDescent="0.25">
      <c r="J295" s="58"/>
      <c r="K295" s="58"/>
      <c r="L295" s="58"/>
      <c r="M295" s="54"/>
      <c r="N295" s="54"/>
      <c r="O295" s="54"/>
    </row>
    <row r="296" spans="10:15" x14ac:dyDescent="0.25">
      <c r="J296" s="58"/>
      <c r="K296" s="58"/>
      <c r="L296" s="58"/>
      <c r="M296" s="54"/>
      <c r="N296" s="54"/>
      <c r="O296" s="54"/>
    </row>
    <row r="297" spans="10:15" x14ac:dyDescent="0.25">
      <c r="J297" s="58"/>
      <c r="K297" s="58"/>
      <c r="L297" s="58"/>
      <c r="M297" s="54"/>
      <c r="N297" s="54"/>
      <c r="O297" s="54"/>
    </row>
    <row r="298" spans="10:15" x14ac:dyDescent="0.25">
      <c r="J298" s="58"/>
      <c r="K298" s="58"/>
      <c r="L298" s="58"/>
      <c r="M298" s="54"/>
      <c r="N298" s="54"/>
      <c r="O298" s="54"/>
    </row>
    <row r="299" spans="10:15" x14ac:dyDescent="0.25">
      <c r="J299" s="58"/>
      <c r="K299" s="58"/>
      <c r="L299" s="58"/>
      <c r="M299" s="54"/>
      <c r="N299" s="54"/>
      <c r="O299" s="54"/>
    </row>
    <row r="300" spans="10:15" x14ac:dyDescent="0.25">
      <c r="J300" s="58"/>
      <c r="K300" s="58"/>
      <c r="L300" s="58"/>
      <c r="M300" s="54"/>
      <c r="N300" s="54"/>
      <c r="O300" s="54"/>
    </row>
    <row r="301" spans="10:15" x14ac:dyDescent="0.25">
      <c r="J301" s="58"/>
      <c r="K301" s="58"/>
      <c r="L301" s="58"/>
      <c r="M301" s="54"/>
      <c r="N301" s="54"/>
      <c r="O301" s="54"/>
    </row>
    <row r="302" spans="10:15" x14ac:dyDescent="0.25">
      <c r="J302" s="58"/>
      <c r="K302" s="58"/>
      <c r="L302" s="58"/>
      <c r="M302" s="54"/>
      <c r="N302" s="54"/>
      <c r="O302" s="54"/>
    </row>
    <row r="303" spans="10:15" x14ac:dyDescent="0.25">
      <c r="J303" s="58"/>
      <c r="K303" s="58"/>
      <c r="L303" s="58"/>
      <c r="M303" s="54"/>
      <c r="N303" s="54"/>
      <c r="O303" s="54"/>
    </row>
    <row r="304" spans="10:15" x14ac:dyDescent="0.25">
      <c r="J304" s="58"/>
      <c r="K304" s="58"/>
      <c r="L304" s="58"/>
      <c r="M304" s="54"/>
      <c r="N304" s="54"/>
      <c r="O304" s="54"/>
    </row>
    <row r="305" spans="10:15" x14ac:dyDescent="0.25">
      <c r="J305" s="58"/>
      <c r="K305" s="58"/>
      <c r="L305" s="58"/>
      <c r="M305" s="54"/>
      <c r="N305" s="54"/>
      <c r="O305" s="54"/>
    </row>
    <row r="306" spans="10:15" x14ac:dyDescent="0.25">
      <c r="J306" s="58"/>
      <c r="K306" s="58"/>
      <c r="L306" s="58"/>
      <c r="M306" s="54"/>
      <c r="N306" s="54"/>
      <c r="O306" s="54"/>
    </row>
    <row r="307" spans="10:15" x14ac:dyDescent="0.25">
      <c r="J307" s="58"/>
      <c r="K307" s="58"/>
      <c r="L307" s="58"/>
      <c r="M307" s="54"/>
      <c r="N307" s="54"/>
      <c r="O307" s="54"/>
    </row>
    <row r="308" spans="10:15" x14ac:dyDescent="0.25">
      <c r="J308" s="58"/>
      <c r="K308" s="58"/>
      <c r="L308" s="58"/>
      <c r="M308" s="54"/>
      <c r="N308" s="54"/>
      <c r="O308" s="54"/>
    </row>
    <row r="309" spans="10:15" x14ac:dyDescent="0.25">
      <c r="J309" s="58"/>
      <c r="K309" s="58"/>
      <c r="L309" s="58"/>
      <c r="M309" s="54"/>
      <c r="N309" s="54"/>
      <c r="O309" s="54"/>
    </row>
    <row r="310" spans="10:15" x14ac:dyDescent="0.25">
      <c r="J310" s="58"/>
      <c r="K310" s="58"/>
      <c r="L310" s="58"/>
      <c r="M310" s="54"/>
      <c r="N310" s="54"/>
      <c r="O310" s="54"/>
    </row>
    <row r="311" spans="10:15" x14ac:dyDescent="0.25">
      <c r="J311" s="58"/>
      <c r="K311" s="58"/>
      <c r="L311" s="58"/>
      <c r="M311" s="54"/>
      <c r="N311" s="54"/>
      <c r="O311" s="54"/>
    </row>
    <row r="312" spans="10:15" x14ac:dyDescent="0.25">
      <c r="J312" s="58"/>
      <c r="K312" s="58"/>
      <c r="L312" s="58"/>
      <c r="M312" s="54"/>
      <c r="N312" s="54"/>
      <c r="O312" s="54"/>
    </row>
    <row r="313" spans="10:15" x14ac:dyDescent="0.25">
      <c r="J313" s="58"/>
      <c r="K313" s="58"/>
      <c r="L313" s="58"/>
      <c r="M313" s="54"/>
      <c r="N313" s="54"/>
      <c r="O313" s="54"/>
    </row>
    <row r="314" spans="10:15" x14ac:dyDescent="0.25">
      <c r="J314" s="58"/>
      <c r="K314" s="58"/>
      <c r="L314" s="58"/>
      <c r="M314" s="54"/>
      <c r="N314" s="54"/>
      <c r="O314" s="54"/>
    </row>
    <row r="315" spans="10:15" x14ac:dyDescent="0.25">
      <c r="J315" s="58"/>
      <c r="K315" s="58"/>
      <c r="L315" s="58"/>
      <c r="M315" s="54"/>
      <c r="N315" s="54"/>
      <c r="O315" s="54"/>
    </row>
    <row r="316" spans="10:15" x14ac:dyDescent="0.25">
      <c r="J316" s="58"/>
      <c r="K316" s="58"/>
      <c r="L316" s="58"/>
      <c r="M316" s="54"/>
      <c r="N316" s="54"/>
      <c r="O316" s="54"/>
    </row>
    <row r="317" spans="10:15" x14ac:dyDescent="0.25">
      <c r="J317" s="58"/>
      <c r="K317" s="58"/>
      <c r="L317" s="58"/>
      <c r="M317" s="54"/>
      <c r="N317" s="54"/>
      <c r="O317" s="54"/>
    </row>
    <row r="318" spans="10:15" x14ac:dyDescent="0.25">
      <c r="J318" s="58"/>
      <c r="K318" s="58"/>
      <c r="L318" s="58"/>
      <c r="M318" s="54"/>
      <c r="N318" s="54"/>
      <c r="O318" s="54"/>
    </row>
    <row r="319" spans="10:15" x14ac:dyDescent="0.25">
      <c r="J319" s="58"/>
      <c r="K319" s="58"/>
      <c r="L319" s="58"/>
      <c r="M319" s="54"/>
      <c r="N319" s="54"/>
      <c r="O319" s="54"/>
    </row>
    <row r="320" spans="10:15" x14ac:dyDescent="0.25">
      <c r="J320" s="58"/>
      <c r="K320" s="58"/>
      <c r="L320" s="58"/>
      <c r="M320" s="54"/>
      <c r="N320" s="54"/>
      <c r="O320" s="54"/>
    </row>
    <row r="321" spans="10:15" x14ac:dyDescent="0.25">
      <c r="J321" s="58"/>
      <c r="K321" s="58"/>
      <c r="L321" s="58"/>
      <c r="M321" s="54"/>
      <c r="N321" s="54"/>
      <c r="O321" s="54"/>
    </row>
    <row r="322" spans="10:15" x14ac:dyDescent="0.25">
      <c r="J322" s="58"/>
      <c r="K322" s="58"/>
      <c r="L322" s="58"/>
      <c r="M322" s="54"/>
      <c r="N322" s="54"/>
      <c r="O322" s="54"/>
    </row>
    <row r="323" spans="10:15" x14ac:dyDescent="0.25">
      <c r="J323" s="58"/>
      <c r="K323" s="58"/>
      <c r="L323" s="58"/>
      <c r="M323" s="54"/>
      <c r="N323" s="54"/>
      <c r="O323" s="54"/>
    </row>
    <row r="324" spans="10:15" x14ac:dyDescent="0.25">
      <c r="J324" s="58"/>
      <c r="K324" s="58"/>
      <c r="L324" s="58"/>
      <c r="M324" s="54"/>
      <c r="N324" s="54"/>
      <c r="O324" s="54"/>
    </row>
    <row r="325" spans="10:15" x14ac:dyDescent="0.25">
      <c r="J325" s="58"/>
      <c r="K325" s="58"/>
      <c r="L325" s="58"/>
      <c r="M325" s="54"/>
      <c r="N325" s="54"/>
      <c r="O325" s="54"/>
    </row>
    <row r="326" spans="10:15" x14ac:dyDescent="0.25">
      <c r="J326" s="58"/>
      <c r="K326" s="58"/>
      <c r="L326" s="58"/>
      <c r="M326" s="54"/>
      <c r="N326" s="54"/>
      <c r="O326" s="54"/>
    </row>
    <row r="327" spans="10:15" x14ac:dyDescent="0.25">
      <c r="J327" s="58"/>
      <c r="K327" s="58"/>
      <c r="L327" s="58"/>
      <c r="M327" s="54"/>
      <c r="N327" s="54"/>
      <c r="O327" s="54"/>
    </row>
    <row r="328" spans="10:15" x14ac:dyDescent="0.25">
      <c r="J328" s="58"/>
      <c r="K328" s="58"/>
      <c r="L328" s="58"/>
      <c r="M328" s="54"/>
      <c r="N328" s="54"/>
      <c r="O328" s="54"/>
    </row>
    <row r="329" spans="10:15" x14ac:dyDescent="0.25">
      <c r="J329" s="58"/>
      <c r="K329" s="58"/>
      <c r="L329" s="58"/>
      <c r="M329" s="54"/>
      <c r="N329" s="54"/>
      <c r="O329" s="54"/>
    </row>
    <row r="330" spans="10:15" x14ac:dyDescent="0.25">
      <c r="J330" s="58"/>
      <c r="K330" s="58"/>
      <c r="L330" s="58"/>
      <c r="M330" s="54"/>
      <c r="N330" s="54"/>
      <c r="O330" s="54"/>
    </row>
    <row r="331" spans="10:15" x14ac:dyDescent="0.25">
      <c r="J331" s="58"/>
      <c r="K331" s="58"/>
      <c r="L331" s="58"/>
      <c r="M331" s="54"/>
      <c r="N331" s="54"/>
      <c r="O331" s="54"/>
    </row>
    <row r="332" spans="10:15" x14ac:dyDescent="0.25">
      <c r="J332" s="58"/>
      <c r="K332" s="58"/>
      <c r="L332" s="58"/>
      <c r="M332" s="54"/>
      <c r="N332" s="54"/>
      <c r="O332" s="54"/>
    </row>
    <row r="333" spans="10:15" x14ac:dyDescent="0.25">
      <c r="J333" s="58"/>
      <c r="K333" s="58"/>
      <c r="L333" s="58"/>
      <c r="M333" s="54"/>
      <c r="N333" s="54"/>
      <c r="O333" s="54"/>
    </row>
    <row r="334" spans="10:15" x14ac:dyDescent="0.25">
      <c r="J334" s="58"/>
      <c r="K334" s="58"/>
      <c r="L334" s="58"/>
      <c r="M334" s="54"/>
      <c r="N334" s="54"/>
      <c r="O334" s="54"/>
    </row>
    <row r="335" spans="10:15" x14ac:dyDescent="0.25">
      <c r="J335" s="58"/>
      <c r="K335" s="58"/>
      <c r="L335" s="58"/>
      <c r="M335" s="54"/>
      <c r="N335" s="54"/>
      <c r="O335" s="54"/>
    </row>
    <row r="336" spans="10:15" x14ac:dyDescent="0.25">
      <c r="J336" s="58"/>
      <c r="K336" s="58"/>
      <c r="L336" s="58"/>
      <c r="M336" s="54"/>
      <c r="N336" s="54"/>
      <c r="O336" s="54"/>
    </row>
    <row r="337" spans="10:15" x14ac:dyDescent="0.25">
      <c r="J337" s="58"/>
      <c r="K337" s="58"/>
      <c r="L337" s="58"/>
      <c r="M337" s="54"/>
      <c r="N337" s="54"/>
      <c r="O337" s="54"/>
    </row>
    <row r="338" spans="10:15" x14ac:dyDescent="0.25">
      <c r="J338" s="58"/>
      <c r="K338" s="58"/>
      <c r="L338" s="58"/>
      <c r="M338" s="54"/>
      <c r="N338" s="54"/>
      <c r="O338" s="54"/>
    </row>
    <row r="339" spans="10:15" x14ac:dyDescent="0.25">
      <c r="J339" s="58"/>
      <c r="K339" s="58"/>
      <c r="L339" s="58"/>
      <c r="M339" s="54"/>
      <c r="N339" s="54"/>
      <c r="O339" s="54"/>
    </row>
    <row r="340" spans="10:15" x14ac:dyDescent="0.25">
      <c r="J340" s="58"/>
      <c r="K340" s="58"/>
      <c r="L340" s="58"/>
      <c r="M340" s="54"/>
      <c r="N340" s="54"/>
      <c r="O340" s="54"/>
    </row>
    <row r="341" spans="10:15" x14ac:dyDescent="0.25">
      <c r="J341" s="58"/>
      <c r="K341" s="58"/>
      <c r="L341" s="58"/>
      <c r="M341" s="54"/>
      <c r="N341" s="54"/>
      <c r="O341" s="54"/>
    </row>
    <row r="342" spans="10:15" x14ac:dyDescent="0.25">
      <c r="J342" s="58"/>
      <c r="K342" s="58"/>
      <c r="L342" s="58"/>
      <c r="M342" s="54"/>
      <c r="N342" s="54"/>
      <c r="O342" s="54"/>
    </row>
    <row r="343" spans="10:15" x14ac:dyDescent="0.25">
      <c r="J343" s="58"/>
      <c r="K343" s="58"/>
      <c r="L343" s="58"/>
      <c r="M343" s="54"/>
      <c r="N343" s="54"/>
      <c r="O343" s="54"/>
    </row>
    <row r="344" spans="10:15" x14ac:dyDescent="0.25">
      <c r="J344" s="58"/>
      <c r="K344" s="58"/>
      <c r="L344" s="58"/>
      <c r="M344" s="54"/>
      <c r="N344" s="54"/>
      <c r="O344" s="54"/>
    </row>
    <row r="345" spans="10:15" x14ac:dyDescent="0.25">
      <c r="J345" s="58"/>
      <c r="K345" s="58"/>
      <c r="L345" s="58"/>
      <c r="M345" s="54"/>
      <c r="N345" s="54"/>
      <c r="O345" s="54"/>
    </row>
    <row r="346" spans="10:15" x14ac:dyDescent="0.25">
      <c r="J346" s="58"/>
      <c r="K346" s="58"/>
      <c r="L346" s="58"/>
      <c r="M346" s="54"/>
      <c r="N346" s="54"/>
      <c r="O346" s="54"/>
    </row>
    <row r="347" spans="10:15" x14ac:dyDescent="0.25">
      <c r="J347" s="58"/>
      <c r="K347" s="58"/>
      <c r="L347" s="58"/>
      <c r="M347" s="54"/>
      <c r="N347" s="54"/>
      <c r="O347" s="54"/>
    </row>
    <row r="348" spans="10:15" x14ac:dyDescent="0.25">
      <c r="J348" s="58"/>
      <c r="K348" s="58"/>
      <c r="L348" s="58"/>
      <c r="M348" s="54"/>
      <c r="N348" s="54"/>
      <c r="O348" s="54"/>
    </row>
    <row r="349" spans="10:15" x14ac:dyDescent="0.25">
      <c r="J349" s="58"/>
      <c r="K349" s="58"/>
      <c r="L349" s="58"/>
      <c r="M349" s="54"/>
      <c r="N349" s="54"/>
      <c r="O349" s="54"/>
    </row>
    <row r="350" spans="10:15" x14ac:dyDescent="0.25">
      <c r="J350" s="58"/>
      <c r="K350" s="58"/>
      <c r="L350" s="58"/>
      <c r="M350" s="54"/>
      <c r="N350" s="54"/>
      <c r="O350" s="54"/>
    </row>
    <row r="351" spans="10:15" x14ac:dyDescent="0.25">
      <c r="J351" s="58"/>
      <c r="K351" s="58"/>
      <c r="L351" s="58"/>
      <c r="M351" s="54"/>
      <c r="N351" s="54"/>
      <c r="O351" s="54"/>
    </row>
    <row r="352" spans="10:15" x14ac:dyDescent="0.25">
      <c r="J352" s="58"/>
      <c r="K352" s="58"/>
      <c r="L352" s="58"/>
      <c r="M352" s="54"/>
      <c r="N352" s="54"/>
      <c r="O352" s="54"/>
    </row>
    <row r="353" spans="10:15" x14ac:dyDescent="0.25">
      <c r="J353" s="58"/>
      <c r="K353" s="58"/>
      <c r="L353" s="58"/>
      <c r="M353" s="54"/>
      <c r="N353" s="54"/>
      <c r="O353" s="54"/>
    </row>
    <row r="354" spans="10:15" x14ac:dyDescent="0.25">
      <c r="J354" s="58"/>
      <c r="K354" s="58"/>
      <c r="L354" s="58"/>
      <c r="M354" s="54"/>
      <c r="N354" s="54"/>
      <c r="O354" s="54"/>
    </row>
    <row r="355" spans="10:15" x14ac:dyDescent="0.25">
      <c r="J355" s="58"/>
      <c r="K355" s="58"/>
      <c r="L355" s="58"/>
      <c r="M355" s="54"/>
      <c r="N355" s="54"/>
      <c r="O355" s="54"/>
    </row>
    <row r="356" spans="10:15" x14ac:dyDescent="0.25">
      <c r="J356" s="58"/>
      <c r="K356" s="58"/>
      <c r="L356" s="58"/>
      <c r="M356" s="54"/>
      <c r="N356" s="54"/>
      <c r="O356" s="54"/>
    </row>
    <row r="357" spans="10:15" x14ac:dyDescent="0.25">
      <c r="J357" s="58"/>
      <c r="K357" s="58"/>
      <c r="L357" s="58"/>
      <c r="M357" s="54"/>
      <c r="N357" s="54"/>
      <c r="O357" s="54"/>
    </row>
    <row r="358" spans="10:15" x14ac:dyDescent="0.25">
      <c r="J358" s="58"/>
      <c r="K358" s="58"/>
      <c r="L358" s="58"/>
      <c r="M358" s="54"/>
      <c r="N358" s="54"/>
      <c r="O358" s="54"/>
    </row>
    <row r="359" spans="10:15" x14ac:dyDescent="0.25">
      <c r="J359" s="58"/>
      <c r="K359" s="58"/>
      <c r="L359" s="58"/>
      <c r="M359" s="54"/>
      <c r="N359" s="54"/>
      <c r="O359" s="54"/>
    </row>
    <row r="360" spans="10:15" x14ac:dyDescent="0.25">
      <c r="J360" s="58"/>
      <c r="K360" s="58"/>
      <c r="L360" s="58"/>
      <c r="M360" s="54"/>
      <c r="N360" s="54"/>
      <c r="O360" s="54"/>
    </row>
    <row r="361" spans="10:15" x14ac:dyDescent="0.25">
      <c r="J361" s="58"/>
      <c r="K361" s="58"/>
      <c r="L361" s="58"/>
      <c r="M361" s="54"/>
      <c r="N361" s="54"/>
      <c r="O361" s="54"/>
    </row>
    <row r="362" spans="10:15" x14ac:dyDescent="0.25">
      <c r="J362" s="58"/>
      <c r="K362" s="58"/>
      <c r="L362" s="58"/>
      <c r="M362" s="54"/>
      <c r="N362" s="54"/>
      <c r="O362" s="54"/>
    </row>
    <row r="363" spans="10:15" x14ac:dyDescent="0.25">
      <c r="J363" s="58"/>
      <c r="K363" s="58"/>
      <c r="L363" s="58"/>
      <c r="M363" s="54"/>
      <c r="N363" s="54"/>
      <c r="O363" s="54"/>
    </row>
    <row r="364" spans="10:15" x14ac:dyDescent="0.25">
      <c r="J364" s="58"/>
      <c r="K364" s="58"/>
      <c r="L364" s="58"/>
      <c r="M364" s="54"/>
      <c r="N364" s="54"/>
      <c r="O364" s="54"/>
    </row>
    <row r="365" spans="10:15" x14ac:dyDescent="0.25">
      <c r="J365" s="58"/>
      <c r="K365" s="58"/>
      <c r="L365" s="58"/>
      <c r="M365" s="54"/>
      <c r="N365" s="54"/>
      <c r="O365" s="54"/>
    </row>
    <row r="366" spans="10:15" x14ac:dyDescent="0.25">
      <c r="J366" s="58"/>
      <c r="K366" s="58"/>
      <c r="L366" s="58"/>
      <c r="M366" s="54"/>
      <c r="N366" s="54"/>
      <c r="O366" s="54"/>
    </row>
    <row r="367" spans="10:15" x14ac:dyDescent="0.25">
      <c r="J367" s="58"/>
      <c r="K367" s="58"/>
      <c r="L367" s="58"/>
      <c r="M367" s="54"/>
      <c r="N367" s="54"/>
      <c r="O367" s="54"/>
    </row>
    <row r="368" spans="10:15" x14ac:dyDescent="0.25">
      <c r="J368" s="58"/>
      <c r="K368" s="58"/>
      <c r="L368" s="58"/>
      <c r="M368" s="54"/>
      <c r="N368" s="54"/>
      <c r="O368" s="54"/>
    </row>
    <row r="369" spans="10:15" x14ac:dyDescent="0.25">
      <c r="J369" s="58"/>
      <c r="K369" s="58"/>
      <c r="L369" s="58"/>
      <c r="M369" s="54"/>
      <c r="N369" s="54"/>
      <c r="O369" s="54"/>
    </row>
    <row r="370" spans="10:15" x14ac:dyDescent="0.25">
      <c r="J370" s="58"/>
      <c r="K370" s="58"/>
      <c r="L370" s="58"/>
      <c r="M370" s="54"/>
      <c r="N370" s="54"/>
      <c r="O370" s="54"/>
    </row>
    <row r="371" spans="10:15" x14ac:dyDescent="0.25">
      <c r="J371" s="58"/>
      <c r="K371" s="58"/>
      <c r="L371" s="58"/>
      <c r="M371" s="54"/>
      <c r="N371" s="54"/>
      <c r="O371" s="54"/>
    </row>
    <row r="372" spans="10:15" x14ac:dyDescent="0.25">
      <c r="J372" s="58"/>
      <c r="K372" s="58"/>
      <c r="L372" s="58"/>
      <c r="M372" s="54"/>
      <c r="N372" s="54"/>
      <c r="O372" s="54"/>
    </row>
    <row r="373" spans="10:15" x14ac:dyDescent="0.25">
      <c r="J373" s="58"/>
      <c r="K373" s="58"/>
      <c r="L373" s="58"/>
      <c r="M373" s="54"/>
      <c r="N373" s="54"/>
      <c r="O373" s="54"/>
    </row>
    <row r="374" spans="10:15" x14ac:dyDescent="0.25">
      <c r="J374" s="58"/>
      <c r="K374" s="58"/>
      <c r="L374" s="58"/>
      <c r="M374" s="54"/>
      <c r="N374" s="54"/>
      <c r="O374" s="54"/>
    </row>
    <row r="375" spans="10:15" x14ac:dyDescent="0.25">
      <c r="J375" s="58"/>
      <c r="K375" s="58"/>
      <c r="L375" s="58"/>
      <c r="M375" s="54"/>
      <c r="N375" s="54"/>
      <c r="O375" s="54"/>
    </row>
    <row r="376" spans="10:15" x14ac:dyDescent="0.25">
      <c r="J376" s="58"/>
      <c r="K376" s="58"/>
      <c r="L376" s="58"/>
      <c r="M376" s="54"/>
      <c r="N376" s="54"/>
      <c r="O376" s="54"/>
    </row>
    <row r="377" spans="10:15" x14ac:dyDescent="0.25">
      <c r="J377" s="58"/>
      <c r="K377" s="58"/>
      <c r="L377" s="58"/>
      <c r="M377" s="54"/>
      <c r="N377" s="54"/>
      <c r="O377" s="54"/>
    </row>
    <row r="378" spans="10:15" x14ac:dyDescent="0.25">
      <c r="J378" s="58"/>
      <c r="K378" s="58"/>
      <c r="L378" s="58"/>
      <c r="M378" s="54"/>
      <c r="N378" s="54"/>
      <c r="O378" s="54"/>
    </row>
    <row r="379" spans="10:15" x14ac:dyDescent="0.25">
      <c r="J379" s="58"/>
      <c r="K379" s="58"/>
      <c r="L379" s="58"/>
      <c r="M379" s="54"/>
      <c r="N379" s="54"/>
      <c r="O379" s="54"/>
    </row>
    <row r="380" spans="10:15" x14ac:dyDescent="0.25">
      <c r="J380" s="58"/>
      <c r="K380" s="58"/>
      <c r="L380" s="58"/>
      <c r="M380" s="54"/>
      <c r="N380" s="54"/>
      <c r="O380" s="54"/>
    </row>
    <row r="381" spans="10:15" x14ac:dyDescent="0.25">
      <c r="J381" s="58"/>
      <c r="K381" s="58"/>
      <c r="L381" s="58"/>
      <c r="M381" s="54"/>
      <c r="N381" s="54"/>
      <c r="O381" s="54"/>
    </row>
    <row r="382" spans="10:15" x14ac:dyDescent="0.25">
      <c r="J382" s="58"/>
      <c r="K382" s="58"/>
      <c r="L382" s="58"/>
      <c r="M382" s="54"/>
      <c r="N382" s="54"/>
      <c r="O382" s="54"/>
    </row>
    <row r="383" spans="10:15" x14ac:dyDescent="0.25">
      <c r="J383" s="58"/>
      <c r="K383" s="58"/>
      <c r="L383" s="58"/>
      <c r="M383" s="54"/>
      <c r="N383" s="54"/>
      <c r="O383" s="54"/>
    </row>
    <row r="384" spans="10:15" x14ac:dyDescent="0.25">
      <c r="J384" s="58"/>
      <c r="K384" s="58"/>
      <c r="L384" s="58"/>
      <c r="M384" s="54"/>
      <c r="N384" s="54"/>
      <c r="O384" s="54"/>
    </row>
    <row r="385" spans="10:15" x14ac:dyDescent="0.25">
      <c r="J385" s="58"/>
      <c r="K385" s="58"/>
      <c r="L385" s="58"/>
      <c r="M385" s="54"/>
      <c r="N385" s="54"/>
      <c r="O385" s="54"/>
    </row>
    <row r="386" spans="10:15" x14ac:dyDescent="0.25">
      <c r="J386" s="58"/>
      <c r="K386" s="58"/>
      <c r="L386" s="58"/>
      <c r="M386" s="54"/>
      <c r="N386" s="54"/>
      <c r="O386" s="54"/>
    </row>
    <row r="387" spans="10:15" x14ac:dyDescent="0.25">
      <c r="J387" s="58"/>
      <c r="K387" s="58"/>
      <c r="L387" s="58"/>
      <c r="M387" s="54"/>
      <c r="N387" s="54"/>
      <c r="O387" s="54"/>
    </row>
    <row r="388" spans="10:15" x14ac:dyDescent="0.25">
      <c r="J388" s="58"/>
      <c r="K388" s="58"/>
      <c r="L388" s="58"/>
      <c r="M388" s="54"/>
      <c r="N388" s="54"/>
      <c r="O388" s="54"/>
    </row>
    <row r="389" spans="10:15" x14ac:dyDescent="0.25">
      <c r="J389" s="58"/>
      <c r="K389" s="58"/>
      <c r="L389" s="58"/>
      <c r="M389" s="54"/>
      <c r="N389" s="54"/>
      <c r="O389" s="54"/>
    </row>
    <row r="390" spans="10:15" x14ac:dyDescent="0.25">
      <c r="J390" s="58"/>
      <c r="K390" s="58"/>
      <c r="L390" s="58"/>
      <c r="M390" s="54"/>
      <c r="N390" s="54"/>
      <c r="O390" s="54"/>
    </row>
    <row r="391" spans="10:15" x14ac:dyDescent="0.25">
      <c r="J391" s="58"/>
      <c r="K391" s="58"/>
      <c r="L391" s="58"/>
      <c r="M391" s="54"/>
      <c r="N391" s="54"/>
      <c r="O391" s="54"/>
    </row>
    <row r="392" spans="10:15" x14ac:dyDescent="0.25">
      <c r="J392" s="58"/>
      <c r="K392" s="58"/>
      <c r="L392" s="58"/>
      <c r="M392" s="54"/>
      <c r="N392" s="54"/>
      <c r="O392" s="54"/>
    </row>
    <row r="393" spans="10:15" x14ac:dyDescent="0.25">
      <c r="J393" s="58"/>
      <c r="K393" s="58"/>
      <c r="L393" s="58"/>
      <c r="M393" s="54"/>
      <c r="N393" s="54"/>
      <c r="O393" s="54"/>
    </row>
    <row r="394" spans="10:15" x14ac:dyDescent="0.25">
      <c r="J394" s="58"/>
      <c r="K394" s="58"/>
      <c r="L394" s="58"/>
      <c r="M394" s="54"/>
      <c r="N394" s="54"/>
      <c r="O394" s="54"/>
    </row>
    <row r="395" spans="10:15" x14ac:dyDescent="0.25">
      <c r="J395" s="58"/>
      <c r="K395" s="58"/>
      <c r="L395" s="58"/>
      <c r="M395" s="54"/>
      <c r="N395" s="54"/>
      <c r="O395" s="54"/>
    </row>
    <row r="396" spans="10:15" x14ac:dyDescent="0.25">
      <c r="J396" s="58"/>
      <c r="K396" s="58"/>
      <c r="L396" s="58"/>
      <c r="M396" s="54"/>
      <c r="N396" s="54"/>
      <c r="O396" s="54"/>
    </row>
    <row r="397" spans="10:15" x14ac:dyDescent="0.25">
      <c r="J397" s="58"/>
      <c r="K397" s="58"/>
      <c r="L397" s="58"/>
      <c r="M397" s="54"/>
      <c r="N397" s="54"/>
      <c r="O397" s="54"/>
    </row>
    <row r="398" spans="10:15" x14ac:dyDescent="0.25">
      <c r="J398" s="58"/>
      <c r="K398" s="58"/>
      <c r="L398" s="58"/>
      <c r="M398" s="54"/>
      <c r="N398" s="54"/>
      <c r="O398" s="54"/>
    </row>
    <row r="399" spans="10:15" x14ac:dyDescent="0.25">
      <c r="J399" s="58"/>
      <c r="K399" s="58"/>
      <c r="L399" s="58"/>
      <c r="M399" s="54"/>
      <c r="N399" s="54"/>
      <c r="O399" s="54"/>
    </row>
    <row r="400" spans="10:15" x14ac:dyDescent="0.25">
      <c r="J400" s="58"/>
      <c r="K400" s="58"/>
      <c r="L400" s="58"/>
      <c r="M400" s="54"/>
      <c r="N400" s="54"/>
      <c r="O400" s="54"/>
    </row>
    <row r="401" spans="10:15" x14ac:dyDescent="0.25">
      <c r="J401" s="58"/>
      <c r="K401" s="58"/>
      <c r="L401" s="58"/>
      <c r="M401" s="54"/>
      <c r="N401" s="54"/>
      <c r="O401" s="54"/>
    </row>
    <row r="402" spans="10:15" x14ac:dyDescent="0.25">
      <c r="J402" s="58"/>
      <c r="K402" s="58"/>
      <c r="L402" s="58"/>
      <c r="M402" s="54"/>
      <c r="N402" s="54"/>
      <c r="O402" s="54"/>
    </row>
    <row r="403" spans="10:15" x14ac:dyDescent="0.25">
      <c r="J403" s="58"/>
      <c r="K403" s="58"/>
      <c r="L403" s="58"/>
      <c r="M403" s="54"/>
      <c r="N403" s="54"/>
      <c r="O403" s="54"/>
    </row>
    <row r="404" spans="10:15" x14ac:dyDescent="0.25">
      <c r="J404" s="58"/>
      <c r="K404" s="58"/>
      <c r="L404" s="58"/>
      <c r="M404" s="54"/>
      <c r="N404" s="54"/>
      <c r="O404" s="54"/>
    </row>
    <row r="405" spans="10:15" x14ac:dyDescent="0.25">
      <c r="J405" s="58"/>
      <c r="K405" s="58"/>
      <c r="L405" s="58"/>
      <c r="M405" s="54"/>
      <c r="N405" s="54"/>
      <c r="O405" s="54"/>
    </row>
    <row r="406" spans="10:15" x14ac:dyDescent="0.25">
      <c r="J406" s="58"/>
      <c r="K406" s="58"/>
      <c r="L406" s="58"/>
      <c r="M406" s="54"/>
      <c r="N406" s="54"/>
      <c r="O406" s="54"/>
    </row>
    <row r="407" spans="10:15" x14ac:dyDescent="0.25">
      <c r="J407" s="58"/>
      <c r="K407" s="58"/>
      <c r="L407" s="58"/>
      <c r="M407" s="54"/>
      <c r="N407" s="54"/>
      <c r="O407" s="54"/>
    </row>
    <row r="408" spans="10:15" x14ac:dyDescent="0.25">
      <c r="J408" s="58"/>
      <c r="K408" s="58"/>
      <c r="L408" s="58"/>
      <c r="M408" s="54"/>
      <c r="N408" s="54"/>
      <c r="O408" s="54"/>
    </row>
    <row r="409" spans="10:15" x14ac:dyDescent="0.25">
      <c r="J409" s="58"/>
      <c r="K409" s="58"/>
      <c r="L409" s="58"/>
      <c r="M409" s="54"/>
      <c r="N409" s="54"/>
      <c r="O409" s="54"/>
    </row>
    <row r="410" spans="10:15" x14ac:dyDescent="0.25">
      <c r="J410" s="58"/>
      <c r="K410" s="58"/>
      <c r="L410" s="58"/>
      <c r="M410" s="54"/>
      <c r="N410" s="54"/>
      <c r="O410" s="54"/>
    </row>
    <row r="411" spans="10:15" x14ac:dyDescent="0.25">
      <c r="J411" s="58"/>
      <c r="K411" s="58"/>
      <c r="L411" s="58"/>
      <c r="M411" s="54"/>
      <c r="N411" s="54"/>
      <c r="O411" s="54"/>
    </row>
    <row r="412" spans="10:15" x14ac:dyDescent="0.25">
      <c r="J412" s="58"/>
      <c r="K412" s="58"/>
      <c r="L412" s="58"/>
      <c r="M412" s="54"/>
      <c r="N412" s="54"/>
      <c r="O412" s="54"/>
    </row>
    <row r="413" spans="10:15" x14ac:dyDescent="0.25">
      <c r="J413" s="58"/>
      <c r="K413" s="58"/>
      <c r="L413" s="58"/>
      <c r="M413" s="54"/>
      <c r="N413" s="54"/>
      <c r="O413" s="54"/>
    </row>
    <row r="414" spans="10:15" x14ac:dyDescent="0.25">
      <c r="J414" s="58"/>
      <c r="K414" s="58"/>
      <c r="L414" s="58"/>
      <c r="M414" s="54"/>
      <c r="N414" s="54"/>
      <c r="O414" s="54"/>
    </row>
    <row r="415" spans="10:15" x14ac:dyDescent="0.25">
      <c r="J415" s="58"/>
      <c r="K415" s="58"/>
      <c r="L415" s="58"/>
      <c r="M415" s="54"/>
      <c r="N415" s="54"/>
      <c r="O415" s="54"/>
    </row>
    <row r="416" spans="10:15" x14ac:dyDescent="0.25">
      <c r="J416" s="58"/>
      <c r="K416" s="58"/>
      <c r="L416" s="58"/>
      <c r="M416" s="54"/>
      <c r="N416" s="54"/>
      <c r="O416" s="54"/>
    </row>
    <row r="417" spans="10:15" x14ac:dyDescent="0.25">
      <c r="J417" s="58"/>
      <c r="K417" s="58"/>
      <c r="L417" s="58"/>
      <c r="M417" s="54"/>
      <c r="N417" s="54"/>
      <c r="O417" s="54"/>
    </row>
    <row r="418" spans="10:15" x14ac:dyDescent="0.25">
      <c r="J418" s="58"/>
      <c r="K418" s="58"/>
      <c r="L418" s="58"/>
      <c r="M418" s="54"/>
      <c r="N418" s="54"/>
      <c r="O418" s="54"/>
    </row>
    <row r="419" spans="10:15" x14ac:dyDescent="0.25">
      <c r="J419" s="58"/>
      <c r="K419" s="58"/>
      <c r="L419" s="58"/>
      <c r="M419" s="54"/>
      <c r="N419" s="54"/>
      <c r="O419" s="54"/>
    </row>
    <row r="420" spans="10:15" x14ac:dyDescent="0.25">
      <c r="J420" s="58"/>
      <c r="K420" s="58"/>
      <c r="L420" s="58"/>
      <c r="M420" s="54"/>
      <c r="N420" s="54"/>
      <c r="O420" s="54"/>
    </row>
    <row r="421" spans="10:15" x14ac:dyDescent="0.25">
      <c r="J421" s="58"/>
      <c r="K421" s="58"/>
      <c r="L421" s="58"/>
      <c r="M421" s="54"/>
      <c r="N421" s="54"/>
      <c r="O421" s="54"/>
    </row>
    <row r="422" spans="10:15" x14ac:dyDescent="0.25">
      <c r="J422" s="58"/>
      <c r="K422" s="58"/>
      <c r="L422" s="58"/>
      <c r="M422" s="54"/>
      <c r="N422" s="54"/>
      <c r="O422" s="54"/>
    </row>
    <row r="423" spans="10:15" x14ac:dyDescent="0.25">
      <c r="J423" s="58"/>
      <c r="K423" s="58"/>
      <c r="L423" s="58"/>
      <c r="M423" s="54"/>
      <c r="N423" s="54"/>
      <c r="O423" s="54"/>
    </row>
    <row r="424" spans="10:15" x14ac:dyDescent="0.25">
      <c r="J424" s="58"/>
      <c r="K424" s="58"/>
      <c r="L424" s="58"/>
      <c r="M424" s="54"/>
      <c r="N424" s="54"/>
      <c r="O424" s="54"/>
    </row>
    <row r="425" spans="10:15" x14ac:dyDescent="0.25">
      <c r="J425" s="58"/>
      <c r="K425" s="58"/>
      <c r="L425" s="58"/>
      <c r="M425" s="54"/>
      <c r="N425" s="54"/>
      <c r="O425" s="54"/>
    </row>
    <row r="426" spans="10:15" x14ac:dyDescent="0.25">
      <c r="J426" s="58"/>
      <c r="K426" s="58"/>
      <c r="L426" s="58"/>
      <c r="M426" s="54"/>
      <c r="N426" s="54"/>
      <c r="O426" s="54"/>
    </row>
    <row r="427" spans="10:15" x14ac:dyDescent="0.25">
      <c r="J427" s="58"/>
      <c r="K427" s="58"/>
      <c r="L427" s="58"/>
      <c r="M427" s="54"/>
      <c r="N427" s="54"/>
      <c r="O427" s="54"/>
    </row>
    <row r="428" spans="10:15" x14ac:dyDescent="0.25">
      <c r="J428" s="58"/>
      <c r="K428" s="58"/>
      <c r="L428" s="58"/>
      <c r="M428" s="54"/>
      <c r="N428" s="54"/>
      <c r="O428" s="54"/>
    </row>
    <row r="429" spans="10:15" x14ac:dyDescent="0.25">
      <c r="J429" s="58"/>
      <c r="K429" s="58"/>
      <c r="L429" s="58"/>
      <c r="M429" s="54"/>
      <c r="N429" s="54"/>
      <c r="O429" s="54"/>
    </row>
    <row r="430" spans="10:15" x14ac:dyDescent="0.25">
      <c r="J430" s="58"/>
      <c r="K430" s="58"/>
      <c r="L430" s="58"/>
      <c r="M430" s="54"/>
      <c r="N430" s="54"/>
      <c r="O430" s="54"/>
    </row>
    <row r="431" spans="10:15" x14ac:dyDescent="0.25">
      <c r="J431" s="58"/>
      <c r="K431" s="58"/>
      <c r="L431" s="58"/>
      <c r="M431" s="54"/>
      <c r="N431" s="54"/>
      <c r="O431" s="54"/>
    </row>
    <row r="432" spans="10:15" x14ac:dyDescent="0.25">
      <c r="J432" s="58"/>
      <c r="K432" s="58"/>
      <c r="L432" s="58"/>
      <c r="M432" s="54"/>
      <c r="N432" s="54"/>
      <c r="O432" s="54"/>
    </row>
    <row r="433" spans="10:15" x14ac:dyDescent="0.25">
      <c r="J433" s="58"/>
      <c r="K433" s="58"/>
      <c r="L433" s="58"/>
      <c r="M433" s="54"/>
      <c r="N433" s="54"/>
      <c r="O433" s="54"/>
    </row>
    <row r="434" spans="10:15" x14ac:dyDescent="0.25">
      <c r="J434" s="58"/>
      <c r="K434" s="58"/>
      <c r="L434" s="58"/>
      <c r="M434" s="54"/>
      <c r="N434" s="54"/>
      <c r="O434" s="54"/>
    </row>
    <row r="435" spans="10:15" x14ac:dyDescent="0.25">
      <c r="J435" s="58"/>
      <c r="K435" s="58"/>
      <c r="L435" s="58"/>
      <c r="M435" s="54"/>
      <c r="N435" s="54"/>
      <c r="O435" s="54"/>
    </row>
    <row r="436" spans="10:15" x14ac:dyDescent="0.25">
      <c r="J436" s="58"/>
      <c r="K436" s="58"/>
      <c r="L436" s="58"/>
      <c r="M436" s="54"/>
      <c r="N436" s="54"/>
      <c r="O436" s="54"/>
    </row>
    <row r="437" spans="10:15" x14ac:dyDescent="0.25">
      <c r="J437" s="58"/>
      <c r="K437" s="58"/>
      <c r="L437" s="58"/>
      <c r="M437" s="54"/>
      <c r="N437" s="54"/>
      <c r="O437" s="54"/>
    </row>
    <row r="438" spans="10:15" x14ac:dyDescent="0.25">
      <c r="J438" s="58"/>
      <c r="K438" s="58"/>
      <c r="L438" s="58"/>
      <c r="M438" s="54"/>
      <c r="N438" s="54"/>
      <c r="O438" s="54"/>
    </row>
    <row r="439" spans="10:15" x14ac:dyDescent="0.25">
      <c r="J439" s="58"/>
      <c r="K439" s="58"/>
      <c r="L439" s="58"/>
      <c r="M439" s="54"/>
      <c r="N439" s="54"/>
      <c r="O439" s="54"/>
    </row>
    <row r="440" spans="10:15" x14ac:dyDescent="0.25">
      <c r="J440" s="58"/>
      <c r="K440" s="58"/>
      <c r="L440" s="58"/>
      <c r="M440" s="54"/>
      <c r="N440" s="54"/>
      <c r="O440" s="54"/>
    </row>
    <row r="441" spans="10:15" x14ac:dyDescent="0.25">
      <c r="J441" s="58"/>
      <c r="K441" s="58"/>
      <c r="L441" s="58"/>
      <c r="M441" s="54"/>
      <c r="N441" s="54"/>
      <c r="O441" s="54"/>
    </row>
    <row r="442" spans="10:15" x14ac:dyDescent="0.25">
      <c r="J442" s="58"/>
      <c r="K442" s="58"/>
      <c r="L442" s="58"/>
      <c r="M442" s="54"/>
      <c r="N442" s="54"/>
      <c r="O442" s="54"/>
    </row>
    <row r="443" spans="10:15" x14ac:dyDescent="0.25">
      <c r="J443" s="58"/>
      <c r="K443" s="58"/>
      <c r="L443" s="58"/>
      <c r="M443" s="54"/>
      <c r="N443" s="54"/>
      <c r="O443" s="54"/>
    </row>
    <row r="444" spans="10:15" x14ac:dyDescent="0.25">
      <c r="J444" s="58"/>
      <c r="K444" s="58"/>
      <c r="L444" s="58"/>
      <c r="M444" s="54"/>
      <c r="N444" s="54"/>
      <c r="O444" s="54"/>
    </row>
    <row r="445" spans="10:15" x14ac:dyDescent="0.25">
      <c r="J445" s="58"/>
      <c r="K445" s="58"/>
      <c r="L445" s="58"/>
      <c r="M445" s="54"/>
      <c r="N445" s="54"/>
      <c r="O445" s="54"/>
    </row>
    <row r="446" spans="10:15" x14ac:dyDescent="0.25">
      <c r="J446" s="58"/>
      <c r="K446" s="58"/>
      <c r="L446" s="58"/>
      <c r="M446" s="54"/>
      <c r="N446" s="54"/>
      <c r="O446" s="54"/>
    </row>
    <row r="447" spans="10:15" x14ac:dyDescent="0.25">
      <c r="J447" s="58"/>
      <c r="K447" s="58"/>
      <c r="L447" s="58"/>
      <c r="M447" s="54"/>
      <c r="N447" s="54"/>
      <c r="O447" s="54"/>
    </row>
    <row r="448" spans="10:15" x14ac:dyDescent="0.25">
      <c r="J448" s="58"/>
      <c r="K448" s="58"/>
      <c r="L448" s="58"/>
      <c r="M448" s="54"/>
      <c r="N448" s="54"/>
      <c r="O448" s="54"/>
    </row>
    <row r="449" spans="10:15" x14ac:dyDescent="0.25">
      <c r="J449" s="58"/>
      <c r="K449" s="58"/>
      <c r="L449" s="58"/>
      <c r="M449" s="54"/>
      <c r="N449" s="54"/>
      <c r="O449" s="54"/>
    </row>
    <row r="450" spans="10:15" x14ac:dyDescent="0.25">
      <c r="J450" s="58"/>
      <c r="K450" s="58"/>
      <c r="L450" s="58"/>
      <c r="M450" s="54"/>
      <c r="N450" s="54"/>
      <c r="O450" s="54"/>
    </row>
    <row r="451" spans="10:15" x14ac:dyDescent="0.25">
      <c r="J451" s="58"/>
      <c r="K451" s="58"/>
      <c r="L451" s="58"/>
      <c r="M451" s="54"/>
      <c r="N451" s="54"/>
      <c r="O451" s="54"/>
    </row>
    <row r="452" spans="10:15" x14ac:dyDescent="0.25">
      <c r="J452" s="58"/>
      <c r="K452" s="58"/>
      <c r="L452" s="58"/>
      <c r="M452" s="54"/>
      <c r="N452" s="54"/>
      <c r="O452" s="54"/>
    </row>
    <row r="453" spans="10:15" x14ac:dyDescent="0.25">
      <c r="J453" s="58"/>
      <c r="K453" s="58"/>
      <c r="L453" s="58"/>
      <c r="M453" s="54"/>
      <c r="N453" s="54"/>
      <c r="O453" s="54"/>
    </row>
    <row r="454" spans="10:15" x14ac:dyDescent="0.25">
      <c r="J454" s="58"/>
      <c r="K454" s="58"/>
      <c r="L454" s="58"/>
      <c r="M454" s="54"/>
      <c r="N454" s="54"/>
      <c r="O454" s="54"/>
    </row>
    <row r="455" spans="10:15" x14ac:dyDescent="0.25">
      <c r="J455" s="58"/>
      <c r="K455" s="58"/>
      <c r="L455" s="58"/>
      <c r="M455" s="54"/>
      <c r="N455" s="54"/>
      <c r="O455" s="54"/>
    </row>
    <row r="456" spans="10:15" x14ac:dyDescent="0.25">
      <c r="J456" s="58"/>
      <c r="K456" s="58"/>
      <c r="L456" s="58"/>
      <c r="M456" s="54"/>
      <c r="N456" s="54"/>
      <c r="O456" s="54"/>
    </row>
    <row r="457" spans="10:15" x14ac:dyDescent="0.25">
      <c r="J457" s="58"/>
      <c r="K457" s="58"/>
      <c r="L457" s="58"/>
      <c r="M457" s="54"/>
      <c r="N457" s="54"/>
      <c r="O457" s="54"/>
    </row>
    <row r="458" spans="10:15" x14ac:dyDescent="0.25">
      <c r="J458" s="58"/>
      <c r="K458" s="58"/>
      <c r="L458" s="58"/>
      <c r="M458" s="54"/>
      <c r="N458" s="54"/>
      <c r="O458" s="54"/>
    </row>
    <row r="459" spans="10:15" x14ac:dyDescent="0.25">
      <c r="J459" s="58"/>
      <c r="K459" s="58"/>
      <c r="L459" s="58"/>
      <c r="M459" s="54"/>
      <c r="N459" s="54"/>
      <c r="O459" s="54"/>
    </row>
    <row r="460" spans="10:15" x14ac:dyDescent="0.25">
      <c r="J460" s="58"/>
      <c r="K460" s="58"/>
      <c r="L460" s="58"/>
      <c r="M460" s="54"/>
      <c r="N460" s="54"/>
      <c r="O460" s="54"/>
    </row>
    <row r="461" spans="10:15" x14ac:dyDescent="0.25">
      <c r="J461" s="58"/>
      <c r="K461" s="58"/>
      <c r="L461" s="58"/>
      <c r="M461" s="54"/>
      <c r="N461" s="54"/>
      <c r="O461" s="54"/>
    </row>
    <row r="462" spans="10:15" x14ac:dyDescent="0.25">
      <c r="J462" s="58"/>
      <c r="K462" s="58"/>
      <c r="L462" s="58"/>
      <c r="M462" s="54"/>
      <c r="N462" s="54"/>
      <c r="O462" s="54"/>
    </row>
    <row r="463" spans="10:15" x14ac:dyDescent="0.25">
      <c r="J463" s="58"/>
      <c r="K463" s="58"/>
      <c r="L463" s="58"/>
      <c r="M463" s="54"/>
      <c r="N463" s="54"/>
      <c r="O463" s="54"/>
    </row>
    <row r="464" spans="10:15" x14ac:dyDescent="0.25">
      <c r="J464" s="58"/>
      <c r="K464" s="58"/>
      <c r="L464" s="58"/>
      <c r="M464" s="54"/>
      <c r="N464" s="54"/>
      <c r="O464" s="54"/>
    </row>
    <row r="465" spans="10:15" x14ac:dyDescent="0.25">
      <c r="J465" s="58"/>
      <c r="K465" s="58"/>
      <c r="L465" s="58"/>
      <c r="M465" s="54"/>
      <c r="N465" s="54"/>
      <c r="O465" s="54"/>
    </row>
    <row r="466" spans="10:15" x14ac:dyDescent="0.25">
      <c r="J466" s="58"/>
      <c r="K466" s="58"/>
      <c r="L466" s="58"/>
      <c r="M466" s="54"/>
      <c r="N466" s="54"/>
      <c r="O466" s="54"/>
    </row>
    <row r="467" spans="10:15" x14ac:dyDescent="0.25">
      <c r="J467" s="58"/>
      <c r="K467" s="58"/>
      <c r="L467" s="58"/>
      <c r="M467" s="54"/>
      <c r="N467" s="54"/>
      <c r="O467" s="54"/>
    </row>
    <row r="468" spans="10:15" x14ac:dyDescent="0.25">
      <c r="J468" s="58"/>
      <c r="K468" s="58"/>
      <c r="L468" s="58"/>
      <c r="M468" s="54"/>
      <c r="N468" s="54"/>
      <c r="O468" s="54"/>
    </row>
    <row r="469" spans="10:15" x14ac:dyDescent="0.25">
      <c r="J469" s="58"/>
      <c r="K469" s="58"/>
      <c r="L469" s="58"/>
      <c r="M469" s="54"/>
      <c r="N469" s="54"/>
      <c r="O469" s="54"/>
    </row>
    <row r="470" spans="10:15" x14ac:dyDescent="0.25">
      <c r="J470" s="58"/>
      <c r="K470" s="58"/>
      <c r="L470" s="58"/>
      <c r="M470" s="54"/>
      <c r="N470" s="54"/>
      <c r="O470" s="54"/>
    </row>
    <row r="471" spans="10:15" x14ac:dyDescent="0.25">
      <c r="J471" s="58"/>
      <c r="K471" s="58"/>
      <c r="L471" s="58"/>
      <c r="M471" s="54"/>
      <c r="N471" s="54"/>
      <c r="O471" s="54"/>
    </row>
    <row r="472" spans="10:15" x14ac:dyDescent="0.25">
      <c r="J472" s="58"/>
      <c r="K472" s="58"/>
      <c r="L472" s="58"/>
      <c r="M472" s="54"/>
      <c r="N472" s="54"/>
      <c r="O472" s="54"/>
    </row>
    <row r="473" spans="10:15" x14ac:dyDescent="0.25">
      <c r="J473" s="58"/>
      <c r="K473" s="58"/>
      <c r="L473" s="58"/>
      <c r="M473" s="54"/>
      <c r="N473" s="54"/>
      <c r="O473" s="54"/>
    </row>
    <row r="474" spans="10:15" x14ac:dyDescent="0.25">
      <c r="J474" s="58"/>
      <c r="K474" s="58"/>
      <c r="L474" s="58"/>
      <c r="M474" s="54"/>
      <c r="N474" s="54"/>
      <c r="O474" s="54"/>
    </row>
    <row r="475" spans="10:15" x14ac:dyDescent="0.25">
      <c r="J475" s="58"/>
      <c r="K475" s="58"/>
      <c r="L475" s="58"/>
      <c r="M475" s="54"/>
      <c r="N475" s="54"/>
      <c r="O475" s="54"/>
    </row>
    <row r="476" spans="10:15" x14ac:dyDescent="0.25">
      <c r="J476" s="58"/>
      <c r="K476" s="58"/>
      <c r="L476" s="58"/>
      <c r="M476" s="54"/>
      <c r="N476" s="54"/>
      <c r="O476" s="54"/>
    </row>
    <row r="477" spans="10:15" x14ac:dyDescent="0.25">
      <c r="J477" s="58"/>
      <c r="K477" s="58"/>
      <c r="L477" s="58"/>
      <c r="M477" s="54"/>
      <c r="N477" s="54"/>
      <c r="O477" s="54"/>
    </row>
    <row r="478" spans="10:15" x14ac:dyDescent="0.25">
      <c r="J478" s="58"/>
      <c r="K478" s="58"/>
      <c r="L478" s="58"/>
      <c r="M478" s="54"/>
      <c r="N478" s="54"/>
      <c r="O478" s="54"/>
    </row>
    <row r="479" spans="10:15" x14ac:dyDescent="0.25">
      <c r="J479" s="58"/>
      <c r="K479" s="58"/>
      <c r="L479" s="58"/>
      <c r="M479" s="54"/>
      <c r="N479" s="54"/>
      <c r="O479" s="54"/>
    </row>
    <row r="480" spans="10:15" x14ac:dyDescent="0.25">
      <c r="J480" s="58"/>
      <c r="K480" s="58"/>
      <c r="L480" s="58"/>
      <c r="M480" s="54"/>
      <c r="N480" s="54"/>
      <c r="O480" s="54"/>
    </row>
    <row r="481" spans="10:15" x14ac:dyDescent="0.25">
      <c r="J481" s="58"/>
      <c r="K481" s="58"/>
      <c r="L481" s="58"/>
      <c r="M481" s="54"/>
      <c r="N481" s="54"/>
      <c r="O481" s="54"/>
    </row>
    <row r="482" spans="10:15" x14ac:dyDescent="0.25">
      <c r="J482" s="58"/>
      <c r="K482" s="58"/>
      <c r="L482" s="58"/>
      <c r="M482" s="54"/>
      <c r="N482" s="54"/>
      <c r="O482" s="54"/>
    </row>
    <row r="483" spans="10:15" x14ac:dyDescent="0.25">
      <c r="J483" s="58"/>
      <c r="K483" s="58"/>
      <c r="L483" s="58"/>
      <c r="M483" s="54"/>
      <c r="N483" s="54"/>
      <c r="O483" s="54"/>
    </row>
    <row r="484" spans="10:15" x14ac:dyDescent="0.25">
      <c r="J484" s="58"/>
      <c r="K484" s="58"/>
      <c r="L484" s="58"/>
      <c r="M484" s="54"/>
      <c r="N484" s="54"/>
      <c r="O484" s="54"/>
    </row>
    <row r="485" spans="10:15" x14ac:dyDescent="0.25">
      <c r="J485" s="58"/>
      <c r="K485" s="58"/>
      <c r="L485" s="58"/>
      <c r="M485" s="54"/>
      <c r="N485" s="54"/>
      <c r="O485" s="54"/>
    </row>
    <row r="486" spans="10:15" x14ac:dyDescent="0.25">
      <c r="J486" s="58"/>
      <c r="K486" s="58"/>
      <c r="L486" s="58"/>
      <c r="M486" s="54"/>
      <c r="N486" s="54"/>
      <c r="O486" s="54"/>
    </row>
    <row r="487" spans="10:15" x14ac:dyDescent="0.25">
      <c r="J487" s="58"/>
      <c r="K487" s="58"/>
      <c r="L487" s="58"/>
      <c r="M487" s="54"/>
      <c r="N487" s="54"/>
      <c r="O487" s="54"/>
    </row>
    <row r="488" spans="10:15" x14ac:dyDescent="0.25">
      <c r="J488" s="58"/>
      <c r="K488" s="58"/>
      <c r="L488" s="58"/>
      <c r="M488" s="54"/>
      <c r="N488" s="54"/>
      <c r="O488" s="54"/>
    </row>
    <row r="489" spans="10:15" x14ac:dyDescent="0.25">
      <c r="J489" s="58"/>
      <c r="K489" s="58"/>
      <c r="L489" s="58"/>
      <c r="M489" s="54"/>
      <c r="N489" s="54"/>
      <c r="O489" s="54"/>
    </row>
    <row r="490" spans="10:15" x14ac:dyDescent="0.25">
      <c r="J490" s="58"/>
      <c r="K490" s="58"/>
      <c r="L490" s="58"/>
      <c r="M490" s="54"/>
      <c r="N490" s="54"/>
      <c r="O490" s="54"/>
    </row>
    <row r="491" spans="10:15" x14ac:dyDescent="0.25">
      <c r="J491" s="58"/>
      <c r="K491" s="58"/>
      <c r="L491" s="58"/>
      <c r="M491" s="54"/>
      <c r="N491" s="54"/>
      <c r="O491" s="54"/>
    </row>
    <row r="492" spans="10:15" x14ac:dyDescent="0.25">
      <c r="J492" s="58"/>
      <c r="K492" s="58"/>
      <c r="L492" s="58"/>
      <c r="M492" s="54"/>
      <c r="N492" s="54"/>
      <c r="O492" s="54"/>
    </row>
    <row r="493" spans="10:15" x14ac:dyDescent="0.25">
      <c r="J493" s="58"/>
      <c r="K493" s="58"/>
      <c r="L493" s="58"/>
      <c r="M493" s="54"/>
      <c r="N493" s="54"/>
      <c r="O493" s="54"/>
    </row>
    <row r="494" spans="10:15" x14ac:dyDescent="0.25">
      <c r="J494" s="58"/>
      <c r="K494" s="58"/>
      <c r="L494" s="58"/>
      <c r="M494" s="54"/>
      <c r="N494" s="54"/>
      <c r="O494" s="54"/>
    </row>
    <row r="495" spans="10:15" x14ac:dyDescent="0.25">
      <c r="J495" s="58"/>
      <c r="K495" s="58"/>
      <c r="L495" s="58"/>
      <c r="M495" s="54"/>
      <c r="N495" s="54"/>
      <c r="O495" s="54"/>
    </row>
    <row r="496" spans="10:15" x14ac:dyDescent="0.25">
      <c r="J496" s="58"/>
      <c r="K496" s="58"/>
      <c r="L496" s="58"/>
      <c r="M496" s="54"/>
      <c r="N496" s="54"/>
      <c r="O496" s="54"/>
    </row>
    <row r="497" spans="10:15" x14ac:dyDescent="0.25">
      <c r="J497" s="58"/>
      <c r="K497" s="58"/>
      <c r="L497" s="58"/>
      <c r="M497" s="54"/>
      <c r="N497" s="54"/>
      <c r="O497" s="54"/>
    </row>
    <row r="498" spans="10:15" x14ac:dyDescent="0.25">
      <c r="J498" s="58"/>
      <c r="K498" s="58"/>
      <c r="L498" s="58"/>
      <c r="M498" s="54"/>
      <c r="N498" s="54"/>
      <c r="O498" s="54"/>
    </row>
    <row r="499" spans="10:15" x14ac:dyDescent="0.25">
      <c r="J499" s="58"/>
      <c r="K499" s="58"/>
      <c r="L499" s="58"/>
      <c r="M499" s="54"/>
      <c r="N499" s="54"/>
      <c r="O499" s="54"/>
    </row>
    <row r="500" spans="10:15" x14ac:dyDescent="0.25">
      <c r="J500" s="58"/>
      <c r="K500" s="58"/>
      <c r="L500" s="58"/>
      <c r="M500" s="54"/>
      <c r="N500" s="54"/>
      <c r="O500" s="54"/>
    </row>
    <row r="501" spans="10:15" x14ac:dyDescent="0.25">
      <c r="J501" s="58"/>
      <c r="K501" s="58"/>
      <c r="L501" s="58"/>
      <c r="M501" s="54"/>
      <c r="N501" s="54"/>
      <c r="O501" s="54"/>
    </row>
    <row r="502" spans="10:15" x14ac:dyDescent="0.25">
      <c r="J502" s="58"/>
      <c r="K502" s="58"/>
      <c r="L502" s="58"/>
      <c r="M502" s="54"/>
      <c r="N502" s="54"/>
      <c r="O502" s="54"/>
    </row>
    <row r="503" spans="10:15" x14ac:dyDescent="0.25">
      <c r="J503" s="58"/>
      <c r="K503" s="58"/>
      <c r="L503" s="58"/>
      <c r="M503" s="54"/>
      <c r="N503" s="54"/>
      <c r="O503" s="54"/>
    </row>
    <row r="504" spans="10:15" x14ac:dyDescent="0.25">
      <c r="J504" s="58"/>
      <c r="K504" s="58"/>
      <c r="L504" s="58"/>
      <c r="M504" s="54"/>
      <c r="N504" s="54"/>
      <c r="O504" s="54"/>
    </row>
    <row r="505" spans="10:15" x14ac:dyDescent="0.25">
      <c r="J505" s="58"/>
      <c r="K505" s="58"/>
      <c r="L505" s="58"/>
      <c r="M505" s="54"/>
      <c r="N505" s="54"/>
      <c r="O505" s="54"/>
    </row>
    <row r="506" spans="10:15" x14ac:dyDescent="0.25">
      <c r="J506" s="58"/>
      <c r="K506" s="58"/>
      <c r="L506" s="58"/>
      <c r="M506" s="54"/>
      <c r="N506" s="54"/>
      <c r="O506" s="54"/>
    </row>
    <row r="507" spans="10:15" x14ac:dyDescent="0.25">
      <c r="J507" s="58"/>
      <c r="K507" s="58"/>
      <c r="L507" s="58"/>
      <c r="M507" s="54"/>
      <c r="N507" s="54"/>
      <c r="O507" s="54"/>
    </row>
    <row r="508" spans="10:15" x14ac:dyDescent="0.25">
      <c r="J508" s="58"/>
      <c r="K508" s="58"/>
      <c r="L508" s="58"/>
      <c r="M508" s="54"/>
      <c r="N508" s="54"/>
      <c r="O508" s="54"/>
    </row>
    <row r="509" spans="10:15" x14ac:dyDescent="0.25">
      <c r="J509" s="58"/>
      <c r="K509" s="58"/>
      <c r="L509" s="58"/>
      <c r="M509" s="54"/>
      <c r="N509" s="54"/>
      <c r="O509" s="54"/>
    </row>
    <row r="510" spans="10:15" x14ac:dyDescent="0.25">
      <c r="J510" s="58"/>
      <c r="K510" s="58"/>
      <c r="L510" s="58"/>
      <c r="M510" s="54"/>
      <c r="N510" s="54"/>
      <c r="O510" s="54"/>
    </row>
    <row r="511" spans="10:15" x14ac:dyDescent="0.25">
      <c r="J511" s="58"/>
      <c r="K511" s="58"/>
      <c r="L511" s="58"/>
      <c r="M511" s="54"/>
      <c r="N511" s="54"/>
      <c r="O511" s="54"/>
    </row>
    <row r="512" spans="10:15" x14ac:dyDescent="0.25">
      <c r="J512" s="58"/>
      <c r="K512" s="58"/>
      <c r="L512" s="58"/>
      <c r="M512" s="54"/>
      <c r="N512" s="54"/>
      <c r="O512" s="54"/>
    </row>
    <row r="513" spans="10:15" x14ac:dyDescent="0.25">
      <c r="J513" s="58"/>
      <c r="K513" s="58"/>
      <c r="L513" s="58"/>
      <c r="M513" s="54"/>
      <c r="N513" s="54"/>
      <c r="O513" s="54"/>
    </row>
    <row r="514" spans="10:15" x14ac:dyDescent="0.25">
      <c r="J514" s="58"/>
      <c r="K514" s="58"/>
      <c r="L514" s="58"/>
      <c r="M514" s="54"/>
      <c r="N514" s="54"/>
      <c r="O514" s="54"/>
    </row>
    <row r="515" spans="10:15" x14ac:dyDescent="0.25">
      <c r="J515" s="58"/>
      <c r="K515" s="58"/>
      <c r="L515" s="58"/>
      <c r="M515" s="54"/>
      <c r="N515" s="54"/>
      <c r="O515" s="54"/>
    </row>
    <row r="516" spans="10:15" x14ac:dyDescent="0.25">
      <c r="J516" s="58"/>
      <c r="K516" s="58"/>
      <c r="L516" s="58"/>
      <c r="M516" s="54"/>
      <c r="N516" s="54"/>
      <c r="O516" s="54"/>
    </row>
    <row r="517" spans="10:15" x14ac:dyDescent="0.25">
      <c r="J517" s="58"/>
      <c r="K517" s="58"/>
      <c r="L517" s="58"/>
      <c r="M517" s="54"/>
      <c r="N517" s="54"/>
      <c r="O517" s="54"/>
    </row>
    <row r="518" spans="10:15" x14ac:dyDescent="0.25">
      <c r="J518" s="58"/>
      <c r="K518" s="58"/>
      <c r="L518" s="58"/>
      <c r="M518" s="54"/>
      <c r="N518" s="54"/>
      <c r="O518" s="54"/>
    </row>
    <row r="519" spans="10:15" x14ac:dyDescent="0.25">
      <c r="J519" s="58"/>
      <c r="K519" s="58"/>
      <c r="L519" s="58"/>
      <c r="M519" s="54"/>
      <c r="N519" s="54"/>
      <c r="O519" s="54"/>
    </row>
    <row r="520" spans="10:15" x14ac:dyDescent="0.25">
      <c r="J520" s="58"/>
      <c r="K520" s="58"/>
      <c r="L520" s="58"/>
      <c r="M520" s="54"/>
      <c r="N520" s="54"/>
      <c r="O520" s="54"/>
    </row>
    <row r="521" spans="10:15" x14ac:dyDescent="0.25">
      <c r="J521" s="58"/>
      <c r="K521" s="58"/>
      <c r="L521" s="58"/>
      <c r="M521" s="54"/>
      <c r="N521" s="54"/>
      <c r="O521" s="54"/>
    </row>
    <row r="522" spans="10:15" x14ac:dyDescent="0.25">
      <c r="J522" s="58"/>
      <c r="K522" s="58"/>
      <c r="L522" s="58"/>
      <c r="M522" s="54"/>
      <c r="N522" s="54"/>
      <c r="O522" s="54"/>
    </row>
    <row r="523" spans="10:15" x14ac:dyDescent="0.25">
      <c r="J523" s="58"/>
      <c r="K523" s="58"/>
      <c r="L523" s="58"/>
      <c r="M523" s="54"/>
      <c r="N523" s="54"/>
      <c r="O523" s="54"/>
    </row>
    <row r="524" spans="10:15" x14ac:dyDescent="0.25">
      <c r="J524" s="58"/>
      <c r="K524" s="58"/>
      <c r="L524" s="58"/>
      <c r="M524" s="54"/>
      <c r="N524" s="54"/>
      <c r="O524" s="54"/>
    </row>
    <row r="525" spans="10:15" x14ac:dyDescent="0.25">
      <c r="J525" s="58"/>
      <c r="K525" s="58"/>
      <c r="L525" s="58"/>
      <c r="M525" s="54"/>
      <c r="N525" s="54"/>
      <c r="O525" s="54"/>
    </row>
    <row r="526" spans="10:15" x14ac:dyDescent="0.25">
      <c r="J526" s="58"/>
      <c r="K526" s="58"/>
      <c r="L526" s="58"/>
      <c r="M526" s="54"/>
      <c r="N526" s="54"/>
      <c r="O526" s="54"/>
    </row>
    <row r="527" spans="10:15" x14ac:dyDescent="0.25">
      <c r="J527" s="58"/>
      <c r="K527" s="58"/>
      <c r="L527" s="58"/>
      <c r="M527" s="54"/>
      <c r="N527" s="54"/>
      <c r="O527" s="54"/>
    </row>
    <row r="528" spans="10:15" x14ac:dyDescent="0.25">
      <c r="J528" s="58"/>
      <c r="K528" s="58"/>
      <c r="L528" s="58"/>
      <c r="M528" s="54"/>
      <c r="N528" s="54"/>
      <c r="O528" s="54"/>
    </row>
    <row r="529" spans="10:15" x14ac:dyDescent="0.25">
      <c r="J529" s="58"/>
      <c r="K529" s="58"/>
      <c r="L529" s="58"/>
      <c r="M529" s="54"/>
      <c r="N529" s="54"/>
      <c r="O529" s="54"/>
    </row>
    <row r="530" spans="10:15" x14ac:dyDescent="0.25">
      <c r="J530" s="58"/>
      <c r="K530" s="58"/>
      <c r="L530" s="58"/>
      <c r="M530" s="54"/>
      <c r="N530" s="54"/>
      <c r="O530" s="54"/>
    </row>
    <row r="531" spans="10:15" x14ac:dyDescent="0.25">
      <c r="J531" s="58"/>
      <c r="K531" s="58"/>
      <c r="L531" s="58"/>
      <c r="M531" s="54"/>
      <c r="N531" s="54"/>
      <c r="O531" s="54"/>
    </row>
    <row r="532" spans="10:15" x14ac:dyDescent="0.25">
      <c r="J532" s="58"/>
      <c r="K532" s="58"/>
      <c r="L532" s="58"/>
      <c r="M532" s="54"/>
      <c r="N532" s="54"/>
      <c r="O532" s="54"/>
    </row>
    <row r="533" spans="10:15" x14ac:dyDescent="0.25">
      <c r="J533" s="58"/>
      <c r="K533" s="58"/>
      <c r="L533" s="58"/>
      <c r="M533" s="54"/>
      <c r="N533" s="54"/>
      <c r="O533" s="54"/>
    </row>
    <row r="534" spans="10:15" x14ac:dyDescent="0.25">
      <c r="J534" s="58"/>
      <c r="K534" s="58"/>
      <c r="L534" s="58"/>
      <c r="M534" s="54"/>
      <c r="N534" s="54"/>
      <c r="O534" s="54"/>
    </row>
    <row r="535" spans="10:15" x14ac:dyDescent="0.25">
      <c r="J535" s="58"/>
      <c r="K535" s="58"/>
      <c r="L535" s="58"/>
      <c r="M535" s="54"/>
      <c r="N535" s="54"/>
      <c r="O535" s="54"/>
    </row>
    <row r="536" spans="10:15" x14ac:dyDescent="0.25">
      <c r="J536" s="58"/>
      <c r="K536" s="58"/>
      <c r="L536" s="58"/>
      <c r="M536" s="54"/>
      <c r="N536" s="54"/>
      <c r="O536" s="54"/>
    </row>
    <row r="537" spans="10:15" x14ac:dyDescent="0.25">
      <c r="J537" s="58"/>
      <c r="K537" s="58"/>
      <c r="L537" s="58"/>
      <c r="M537" s="54"/>
      <c r="N537" s="54"/>
      <c r="O537" s="54"/>
    </row>
    <row r="538" spans="10:15" x14ac:dyDescent="0.25">
      <c r="J538" s="58"/>
      <c r="K538" s="58"/>
      <c r="L538" s="58"/>
      <c r="M538" s="54"/>
      <c r="N538" s="54"/>
      <c r="O538" s="54"/>
    </row>
    <row r="539" spans="10:15" x14ac:dyDescent="0.25">
      <c r="J539" s="58"/>
      <c r="K539" s="58"/>
      <c r="L539" s="58"/>
      <c r="M539" s="54"/>
      <c r="N539" s="54"/>
      <c r="O539" s="54"/>
    </row>
    <row r="540" spans="10:15" x14ac:dyDescent="0.25">
      <c r="J540" s="58"/>
      <c r="K540" s="58"/>
      <c r="L540" s="58"/>
      <c r="M540" s="54"/>
      <c r="N540" s="54"/>
      <c r="O540" s="54"/>
    </row>
    <row r="541" spans="10:15" x14ac:dyDescent="0.25">
      <c r="J541" s="58"/>
      <c r="K541" s="58"/>
      <c r="L541" s="58"/>
      <c r="M541" s="54"/>
      <c r="N541" s="54"/>
      <c r="O541" s="54"/>
    </row>
    <row r="542" spans="10:15" x14ac:dyDescent="0.25">
      <c r="J542" s="58"/>
      <c r="K542" s="58"/>
      <c r="L542" s="58"/>
      <c r="M542" s="54"/>
      <c r="N542" s="54"/>
      <c r="O542" s="54"/>
    </row>
    <row r="543" spans="10:15" x14ac:dyDescent="0.25">
      <c r="J543" s="58"/>
      <c r="K543" s="58"/>
      <c r="L543" s="58"/>
      <c r="M543" s="54"/>
      <c r="N543" s="54"/>
      <c r="O543" s="54"/>
    </row>
    <row r="544" spans="10:15" x14ac:dyDescent="0.25">
      <c r="J544" s="58"/>
      <c r="K544" s="58"/>
      <c r="L544" s="58"/>
      <c r="M544" s="54"/>
      <c r="N544" s="54"/>
      <c r="O544" s="54"/>
    </row>
    <row r="545" spans="10:15" x14ac:dyDescent="0.25">
      <c r="J545" s="58"/>
      <c r="K545" s="58"/>
      <c r="L545" s="58"/>
      <c r="M545" s="54"/>
      <c r="N545" s="54"/>
      <c r="O545" s="54"/>
    </row>
    <row r="546" spans="10:15" x14ac:dyDescent="0.25">
      <c r="J546" s="58"/>
      <c r="K546" s="58"/>
      <c r="L546" s="58"/>
      <c r="M546" s="54"/>
      <c r="N546" s="54"/>
      <c r="O546" s="54"/>
    </row>
    <row r="547" spans="10:15" x14ac:dyDescent="0.25">
      <c r="J547" s="58"/>
      <c r="K547" s="58"/>
      <c r="L547" s="58"/>
      <c r="M547" s="54"/>
      <c r="N547" s="54"/>
      <c r="O547" s="54"/>
    </row>
    <row r="548" spans="10:15" x14ac:dyDescent="0.25">
      <c r="J548" s="58"/>
      <c r="K548" s="58"/>
      <c r="L548" s="58"/>
      <c r="M548" s="54"/>
      <c r="N548" s="54"/>
      <c r="O548" s="54"/>
    </row>
    <row r="549" spans="10:15" x14ac:dyDescent="0.25">
      <c r="J549" s="58"/>
      <c r="K549" s="58"/>
      <c r="L549" s="58"/>
      <c r="M549" s="54"/>
      <c r="N549" s="54"/>
      <c r="O549" s="54"/>
    </row>
    <row r="550" spans="10:15" x14ac:dyDescent="0.25">
      <c r="J550" s="58"/>
      <c r="K550" s="58"/>
      <c r="L550" s="58"/>
      <c r="M550" s="54"/>
      <c r="N550" s="54"/>
      <c r="O550" s="54"/>
    </row>
    <row r="551" spans="10:15" x14ac:dyDescent="0.25">
      <c r="J551" s="58"/>
      <c r="K551" s="58"/>
      <c r="L551" s="58"/>
      <c r="M551" s="54"/>
      <c r="N551" s="54"/>
      <c r="O551" s="54"/>
    </row>
    <row r="552" spans="10:15" x14ac:dyDescent="0.25">
      <c r="J552" s="58"/>
      <c r="K552" s="58"/>
      <c r="L552" s="58"/>
      <c r="M552" s="54"/>
      <c r="N552" s="54"/>
      <c r="O552" s="54"/>
    </row>
    <row r="553" spans="10:15" x14ac:dyDescent="0.25">
      <c r="J553" s="58"/>
      <c r="K553" s="58"/>
      <c r="L553" s="58"/>
      <c r="M553" s="54"/>
      <c r="N553" s="54"/>
      <c r="O553" s="54"/>
    </row>
    <row r="554" spans="10:15" x14ac:dyDescent="0.25">
      <c r="J554" s="58"/>
      <c r="K554" s="58"/>
      <c r="L554" s="58"/>
      <c r="M554" s="54"/>
      <c r="N554" s="54"/>
      <c r="O554" s="54"/>
    </row>
    <row r="555" spans="10:15" x14ac:dyDescent="0.25">
      <c r="J555" s="58"/>
      <c r="K555" s="58"/>
      <c r="L555" s="58"/>
      <c r="M555" s="54"/>
      <c r="N555" s="54"/>
      <c r="O555" s="54"/>
    </row>
    <row r="556" spans="10:15" x14ac:dyDescent="0.25">
      <c r="J556" s="58"/>
      <c r="K556" s="58"/>
      <c r="L556" s="58"/>
      <c r="M556" s="54"/>
      <c r="N556" s="54"/>
      <c r="O556" s="54"/>
    </row>
    <row r="557" spans="10:15" x14ac:dyDescent="0.25">
      <c r="J557" s="58"/>
      <c r="K557" s="58"/>
      <c r="L557" s="58"/>
      <c r="M557" s="54"/>
      <c r="N557" s="54"/>
      <c r="O557" s="54"/>
    </row>
    <row r="558" spans="10:15" x14ac:dyDescent="0.25">
      <c r="J558" s="58"/>
      <c r="K558" s="58"/>
      <c r="L558" s="58"/>
      <c r="M558" s="54"/>
      <c r="N558" s="54"/>
      <c r="O558" s="54"/>
    </row>
    <row r="559" spans="10:15" x14ac:dyDescent="0.25">
      <c r="J559" s="58"/>
      <c r="K559" s="58"/>
      <c r="L559" s="58"/>
      <c r="M559" s="54"/>
      <c r="N559" s="54"/>
      <c r="O559" s="54"/>
    </row>
    <row r="560" spans="10:15" x14ac:dyDescent="0.25">
      <c r="J560" s="58"/>
      <c r="K560" s="58"/>
      <c r="L560" s="58"/>
      <c r="M560" s="54"/>
      <c r="N560" s="54"/>
      <c r="O560" s="54"/>
    </row>
    <row r="561" spans="10:15" x14ac:dyDescent="0.25">
      <c r="J561" s="58"/>
      <c r="K561" s="58"/>
      <c r="L561" s="58"/>
      <c r="M561" s="54"/>
      <c r="N561" s="54"/>
      <c r="O561" s="54"/>
    </row>
    <row r="562" spans="10:15" x14ac:dyDescent="0.25">
      <c r="J562" s="58"/>
      <c r="K562" s="58"/>
      <c r="L562" s="58"/>
      <c r="M562" s="54"/>
      <c r="N562" s="54"/>
      <c r="O562" s="54"/>
    </row>
    <row r="563" spans="10:15" x14ac:dyDescent="0.25">
      <c r="J563" s="58"/>
      <c r="K563" s="58"/>
      <c r="L563" s="58"/>
      <c r="M563" s="54"/>
      <c r="N563" s="54"/>
      <c r="O563" s="54"/>
    </row>
    <row r="564" spans="10:15" x14ac:dyDescent="0.25">
      <c r="J564" s="58"/>
      <c r="K564" s="58"/>
      <c r="L564" s="58"/>
      <c r="M564" s="54"/>
      <c r="N564" s="54"/>
      <c r="O564" s="54"/>
    </row>
    <row r="565" spans="10:15" x14ac:dyDescent="0.25">
      <c r="J565" s="58"/>
      <c r="K565" s="58"/>
      <c r="L565" s="58"/>
      <c r="M565" s="54"/>
      <c r="N565" s="54"/>
      <c r="O565" s="54"/>
    </row>
    <row r="566" spans="10:15" x14ac:dyDescent="0.25">
      <c r="J566" s="58"/>
      <c r="K566" s="58"/>
      <c r="L566" s="58"/>
      <c r="M566" s="54"/>
      <c r="N566" s="54"/>
      <c r="O566" s="54"/>
    </row>
    <row r="567" spans="10:15" x14ac:dyDescent="0.25">
      <c r="J567" s="58"/>
      <c r="K567" s="58"/>
      <c r="L567" s="58"/>
      <c r="M567" s="54"/>
      <c r="N567" s="54"/>
      <c r="O567" s="54"/>
    </row>
    <row r="568" spans="10:15" x14ac:dyDescent="0.25">
      <c r="J568" s="58"/>
      <c r="K568" s="58"/>
      <c r="L568" s="58"/>
      <c r="M568" s="54"/>
      <c r="N568" s="54"/>
      <c r="O568" s="54"/>
    </row>
    <row r="569" spans="10:15" x14ac:dyDescent="0.25">
      <c r="J569" s="58"/>
      <c r="K569" s="58"/>
      <c r="L569" s="58"/>
      <c r="M569" s="54"/>
      <c r="N569" s="54"/>
      <c r="O569" s="54"/>
    </row>
    <row r="570" spans="10:15" x14ac:dyDescent="0.25">
      <c r="J570" s="58"/>
      <c r="K570" s="58"/>
      <c r="L570" s="58"/>
      <c r="M570" s="54"/>
      <c r="N570" s="54"/>
      <c r="O570" s="54"/>
    </row>
    <row r="571" spans="10:15" x14ac:dyDescent="0.25">
      <c r="J571" s="58"/>
      <c r="K571" s="58"/>
      <c r="L571" s="58"/>
      <c r="M571" s="54"/>
      <c r="N571" s="54"/>
      <c r="O571" s="54"/>
    </row>
    <row r="572" spans="10:15" x14ac:dyDescent="0.25">
      <c r="J572" s="58"/>
      <c r="K572" s="58"/>
      <c r="L572" s="58"/>
      <c r="M572" s="54"/>
      <c r="N572" s="54"/>
      <c r="O572" s="54"/>
    </row>
    <row r="573" spans="10:15" x14ac:dyDescent="0.25">
      <c r="J573" s="58"/>
      <c r="K573" s="58"/>
      <c r="L573" s="58"/>
      <c r="M573" s="54"/>
      <c r="N573" s="54"/>
      <c r="O573" s="54"/>
    </row>
    <row r="574" spans="10:15" x14ac:dyDescent="0.25">
      <c r="J574" s="58"/>
      <c r="K574" s="58"/>
      <c r="L574" s="58"/>
      <c r="M574" s="54"/>
      <c r="N574" s="54"/>
      <c r="O574" s="54"/>
    </row>
    <row r="575" spans="10:15" x14ac:dyDescent="0.25">
      <c r="J575" s="58"/>
      <c r="K575" s="58"/>
      <c r="L575" s="58"/>
      <c r="M575" s="54"/>
      <c r="N575" s="54"/>
      <c r="O575" s="54"/>
    </row>
    <row r="576" spans="10:15" x14ac:dyDescent="0.25">
      <c r="J576" s="58"/>
      <c r="K576" s="58"/>
      <c r="L576" s="58"/>
      <c r="M576" s="54"/>
      <c r="N576" s="54"/>
      <c r="O576" s="54"/>
    </row>
    <row r="577" spans="10:15" x14ac:dyDescent="0.25">
      <c r="J577" s="58"/>
      <c r="K577" s="58"/>
      <c r="L577" s="58"/>
      <c r="M577" s="54"/>
      <c r="N577" s="54"/>
      <c r="O577" s="54"/>
    </row>
    <row r="578" spans="10:15" x14ac:dyDescent="0.25">
      <c r="J578" s="58"/>
      <c r="K578" s="58"/>
      <c r="L578" s="58"/>
      <c r="M578" s="54"/>
      <c r="N578" s="54"/>
      <c r="O578" s="54"/>
    </row>
    <row r="579" spans="10:15" x14ac:dyDescent="0.25">
      <c r="J579" s="58"/>
      <c r="K579" s="58"/>
      <c r="L579" s="58"/>
      <c r="M579" s="54"/>
      <c r="N579" s="54"/>
      <c r="O579" s="54"/>
    </row>
    <row r="580" spans="10:15" x14ac:dyDescent="0.25">
      <c r="J580" s="58"/>
      <c r="K580" s="58"/>
      <c r="L580" s="58"/>
      <c r="M580" s="54"/>
      <c r="N580" s="54"/>
      <c r="O580" s="54"/>
    </row>
    <row r="581" spans="10:15" x14ac:dyDescent="0.25">
      <c r="J581" s="58"/>
      <c r="K581" s="58"/>
      <c r="L581" s="58"/>
      <c r="M581" s="54"/>
      <c r="N581" s="54"/>
      <c r="O581" s="54"/>
    </row>
    <row r="582" spans="10:15" x14ac:dyDescent="0.25">
      <c r="J582" s="58"/>
      <c r="K582" s="58"/>
      <c r="L582" s="58"/>
      <c r="M582" s="54"/>
      <c r="N582" s="54"/>
      <c r="O582" s="54"/>
    </row>
    <row r="583" spans="10:15" x14ac:dyDescent="0.25">
      <c r="J583" s="58"/>
      <c r="K583" s="58"/>
      <c r="L583" s="58"/>
      <c r="M583" s="54"/>
      <c r="N583" s="54"/>
      <c r="O583" s="54"/>
    </row>
    <row r="584" spans="10:15" x14ac:dyDescent="0.25">
      <c r="J584" s="58"/>
      <c r="K584" s="58"/>
      <c r="L584" s="58"/>
      <c r="M584" s="54"/>
      <c r="N584" s="54"/>
      <c r="O584" s="54"/>
    </row>
    <row r="585" spans="10:15" x14ac:dyDescent="0.25">
      <c r="J585" s="58"/>
      <c r="K585" s="58"/>
      <c r="L585" s="58"/>
      <c r="M585" s="54"/>
      <c r="N585" s="54"/>
      <c r="O585" s="54"/>
    </row>
    <row r="586" spans="10:15" x14ac:dyDescent="0.25">
      <c r="J586" s="58"/>
      <c r="K586" s="58"/>
      <c r="L586" s="58"/>
      <c r="M586" s="54"/>
      <c r="N586" s="54"/>
      <c r="O586" s="54"/>
    </row>
    <row r="587" spans="10:15" x14ac:dyDescent="0.25">
      <c r="J587" s="58"/>
      <c r="K587" s="58"/>
      <c r="L587" s="58"/>
      <c r="M587" s="54"/>
      <c r="N587" s="54"/>
      <c r="O587" s="54"/>
    </row>
    <row r="588" spans="10:15" x14ac:dyDescent="0.25">
      <c r="J588" s="58"/>
      <c r="K588" s="58"/>
      <c r="L588" s="58"/>
      <c r="M588" s="54"/>
      <c r="N588" s="54"/>
      <c r="O588" s="54"/>
    </row>
    <row r="589" spans="10:15" x14ac:dyDescent="0.25">
      <c r="J589" s="58"/>
      <c r="K589" s="58"/>
      <c r="L589" s="58"/>
      <c r="M589" s="54"/>
      <c r="N589" s="54"/>
      <c r="O589" s="54"/>
    </row>
    <row r="590" spans="10:15" x14ac:dyDescent="0.25">
      <c r="J590" s="58"/>
      <c r="K590" s="58"/>
      <c r="L590" s="58"/>
      <c r="M590" s="54"/>
      <c r="N590" s="54"/>
      <c r="O590" s="54"/>
    </row>
    <row r="591" spans="10:15" x14ac:dyDescent="0.25">
      <c r="J591" s="58"/>
      <c r="K591" s="58"/>
      <c r="L591" s="58"/>
      <c r="M591" s="54"/>
      <c r="N591" s="54"/>
      <c r="O591" s="54"/>
    </row>
    <row r="592" spans="10:15" x14ac:dyDescent="0.25">
      <c r="J592" s="58"/>
      <c r="K592" s="58"/>
      <c r="L592" s="58"/>
      <c r="M592" s="54"/>
      <c r="N592" s="54"/>
      <c r="O592" s="54"/>
    </row>
    <row r="593" spans="10:15" x14ac:dyDescent="0.25">
      <c r="J593" s="58"/>
      <c r="K593" s="58"/>
      <c r="L593" s="58"/>
      <c r="M593" s="54"/>
      <c r="N593" s="54"/>
      <c r="O593" s="54"/>
    </row>
    <row r="594" spans="10:15" x14ac:dyDescent="0.25">
      <c r="J594" s="58"/>
      <c r="K594" s="58"/>
      <c r="L594" s="58"/>
      <c r="M594" s="54"/>
      <c r="N594" s="54"/>
      <c r="O594" s="54"/>
    </row>
    <row r="595" spans="10:15" x14ac:dyDescent="0.25">
      <c r="J595" s="58"/>
      <c r="K595" s="58"/>
      <c r="L595" s="58"/>
      <c r="M595" s="54"/>
      <c r="N595" s="54"/>
      <c r="O595" s="54"/>
    </row>
    <row r="596" spans="10:15" x14ac:dyDescent="0.25">
      <c r="J596" s="58"/>
      <c r="K596" s="58"/>
      <c r="L596" s="58"/>
      <c r="M596" s="54"/>
      <c r="N596" s="54"/>
      <c r="O596" s="54"/>
    </row>
    <row r="597" spans="10:15" x14ac:dyDescent="0.25">
      <c r="J597" s="58"/>
      <c r="K597" s="58"/>
      <c r="L597" s="58"/>
      <c r="M597" s="54"/>
      <c r="N597" s="54"/>
      <c r="O597" s="54"/>
    </row>
    <row r="598" spans="10:15" x14ac:dyDescent="0.25">
      <c r="J598" s="58"/>
      <c r="K598" s="58"/>
      <c r="L598" s="58"/>
      <c r="M598" s="54"/>
      <c r="N598" s="54"/>
      <c r="O598" s="54"/>
    </row>
    <row r="599" spans="10:15" x14ac:dyDescent="0.25">
      <c r="J599" s="58"/>
      <c r="K599" s="58"/>
      <c r="L599" s="58"/>
      <c r="M599" s="54"/>
      <c r="N599" s="54"/>
      <c r="O599" s="54"/>
    </row>
    <row r="600" spans="10:15" x14ac:dyDescent="0.25">
      <c r="J600" s="58"/>
      <c r="K600" s="58"/>
      <c r="L600" s="58"/>
      <c r="M600" s="54"/>
      <c r="N600" s="54"/>
      <c r="O600" s="54"/>
    </row>
    <row r="601" spans="10:15" x14ac:dyDescent="0.25">
      <c r="J601" s="58"/>
      <c r="K601" s="58"/>
      <c r="L601" s="58"/>
      <c r="M601" s="54"/>
      <c r="N601" s="54"/>
      <c r="O601" s="54"/>
    </row>
    <row r="602" spans="10:15" x14ac:dyDescent="0.25">
      <c r="J602" s="58"/>
      <c r="K602" s="58"/>
      <c r="L602" s="58"/>
      <c r="M602" s="54"/>
      <c r="N602" s="54"/>
      <c r="O602" s="54"/>
    </row>
    <row r="603" spans="10:15" x14ac:dyDescent="0.25">
      <c r="J603" s="58"/>
      <c r="K603" s="58"/>
      <c r="L603" s="58"/>
      <c r="M603" s="54"/>
      <c r="N603" s="54"/>
      <c r="O603" s="54"/>
    </row>
    <row r="604" spans="10:15" x14ac:dyDescent="0.25">
      <c r="J604" s="58"/>
      <c r="K604" s="58"/>
      <c r="L604" s="58"/>
      <c r="M604" s="54"/>
      <c r="N604" s="54"/>
      <c r="O604" s="54"/>
    </row>
  </sheetData>
  <mergeCells count="4">
    <mergeCell ref="D66:E66"/>
    <mergeCell ref="G66:I66"/>
    <mergeCell ref="E35:G35"/>
    <mergeCell ref="B35:C35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2025-04-01T12:31:44Z</dcterms:modified>
</cp:coreProperties>
</file>