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ab\Lablan\GHG\GC\2023Data\2023_12_01_T_RESHOTS_SHIMADZU\"/>
    </mc:Choice>
  </mc:AlternateContent>
  <xr:revisionPtr revIDLastSave="0" documentId="13_ncr:1_{43D716E1-8002-47F9-A0E3-E844D86A5BCC}" xr6:coauthVersionLast="47" xr6:coauthVersionMax="47" xr10:uidLastSave="{00000000-0000-0000-0000-000000000000}"/>
  <bookViews>
    <workbookView xWindow="-108" yWindow="-108" windowWidth="46296" windowHeight="1869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0" i="1"/>
  <c r="C69" i="1"/>
  <c r="C68" i="1"/>
  <c r="L69" i="1"/>
  <c r="L70" i="1"/>
  <c r="L71" i="1"/>
  <c r="L72" i="1"/>
  <c r="L68" i="1"/>
  <c r="B72" i="1"/>
  <c r="C72" i="1" s="1"/>
  <c r="B69" i="1"/>
  <c r="B70" i="1"/>
  <c r="B71" i="1"/>
  <c r="B68" i="1"/>
  <c r="J72" i="1"/>
  <c r="P72" i="1" s="1"/>
  <c r="C30" i="1"/>
  <c r="C28" i="1"/>
  <c r="S33" i="1"/>
  <c r="S32" i="1"/>
  <c r="Q33" i="1"/>
  <c r="Q32" i="1"/>
  <c r="O33" i="1"/>
  <c r="O32" i="1"/>
  <c r="O28" i="1"/>
  <c r="M69" i="1" s="1"/>
  <c r="Q28" i="1"/>
  <c r="N70" i="1" s="1"/>
  <c r="S28" i="1"/>
  <c r="O68" i="1" s="1"/>
  <c r="O30" i="1"/>
  <c r="M68" i="1"/>
  <c r="M26" i="1"/>
  <c r="S30" i="1"/>
  <c r="Q30" i="1"/>
  <c r="M30" i="1"/>
  <c r="M28" i="1"/>
  <c r="G62" i="1" s="1"/>
  <c r="J62" i="1" s="1"/>
  <c r="K30" i="1"/>
  <c r="K28" i="1"/>
  <c r="R72" i="1" s="1"/>
  <c r="K26" i="1"/>
  <c r="I30" i="1"/>
  <c r="I28" i="1"/>
  <c r="I26" i="1"/>
  <c r="G30" i="1"/>
  <c r="K68" i="1"/>
  <c r="G28" i="1"/>
  <c r="K72" i="1" s="1"/>
  <c r="Q72" i="1" s="1"/>
  <c r="G26" i="1"/>
  <c r="E30" i="1"/>
  <c r="E28" i="1"/>
  <c r="J70" i="1" s="1"/>
  <c r="E26" i="1"/>
  <c r="C26" i="1"/>
  <c r="E60" i="1"/>
  <c r="H60" i="1" s="1"/>
  <c r="E61" i="1"/>
  <c r="H61" i="1" s="1"/>
  <c r="M71" i="1" l="1"/>
  <c r="N71" i="1"/>
  <c r="N69" i="1"/>
  <c r="M70" i="1"/>
  <c r="O69" i="1"/>
  <c r="N68" i="1"/>
  <c r="F61" i="1"/>
  <c r="I61" i="1" s="1"/>
  <c r="G60" i="1"/>
  <c r="J60" i="1" s="1"/>
  <c r="G61" i="1"/>
  <c r="J61" i="1" s="1"/>
  <c r="O71" i="1"/>
  <c r="O70" i="1"/>
  <c r="J68" i="1"/>
  <c r="F62" i="1"/>
  <c r="I62" i="1" s="1"/>
  <c r="K70" i="1"/>
  <c r="E62" i="1"/>
  <c r="H62" i="1" s="1"/>
  <c r="K71" i="1"/>
  <c r="K69" i="1"/>
  <c r="F60" i="1"/>
  <c r="I60" i="1" s="1"/>
  <c r="J71" i="1"/>
  <c r="J69" i="1"/>
</calcChain>
</file>

<file path=xl/sharedStrings.xml><?xml version="1.0" encoding="utf-8"?>
<sst xmlns="http://schemas.openxmlformats.org/spreadsheetml/2006/main" count="267" uniqueCount="183">
  <si>
    <t>Area/CO2</t>
  </si>
  <si>
    <t>Area/Methane</t>
  </si>
  <si>
    <t>CO2</t>
  </si>
  <si>
    <t>Area/N2O</t>
  </si>
  <si>
    <t>CH4</t>
  </si>
  <si>
    <t>r2</t>
  </si>
  <si>
    <t>slope</t>
  </si>
  <si>
    <t>intercept</t>
  </si>
  <si>
    <t>Sample.abb</t>
  </si>
  <si>
    <t>Sample</t>
  </si>
  <si>
    <t>N2O (ppm)</t>
  </si>
  <si>
    <t>CO2 (ppm)</t>
  </si>
  <si>
    <t>CH4 (ppm)</t>
  </si>
  <si>
    <t>N2O.chk</t>
  </si>
  <si>
    <t>CO2.chk</t>
  </si>
  <si>
    <t>CH4.chk</t>
  </si>
  <si>
    <t>Sample.code</t>
  </si>
  <si>
    <t>3rd party std</t>
  </si>
  <si>
    <t>Source</t>
  </si>
  <si>
    <t>air 1</t>
  </si>
  <si>
    <t>air 2</t>
  </si>
  <si>
    <t>air 3</t>
  </si>
  <si>
    <t>He 1</t>
  </si>
  <si>
    <t>He 2</t>
  </si>
  <si>
    <t>He 3</t>
  </si>
  <si>
    <t>TCD</t>
  </si>
  <si>
    <t>ECD</t>
  </si>
  <si>
    <t>FID</t>
  </si>
  <si>
    <t>N2.chk</t>
  </si>
  <si>
    <t>std conc.</t>
  </si>
  <si>
    <t>N2</t>
  </si>
  <si>
    <t>high.trap.1</t>
  </si>
  <si>
    <t>high.trap.2</t>
  </si>
  <si>
    <t>high.trap.3</t>
  </si>
  <si>
    <t>high.trap.4</t>
  </si>
  <si>
    <t>high.trap.5</t>
  </si>
  <si>
    <t>high.trap.6</t>
  </si>
  <si>
    <t>low.trap.1</t>
  </si>
  <si>
    <t>low.trap.2</t>
  </si>
  <si>
    <t>low.trap.3</t>
  </si>
  <si>
    <t>low.trap.4</t>
  </si>
  <si>
    <t>low.trap.5</t>
  </si>
  <si>
    <t>low.trap.6</t>
  </si>
  <si>
    <t>low.trap.7</t>
  </si>
  <si>
    <t>low.trap</t>
  </si>
  <si>
    <t>high.trap</t>
  </si>
  <si>
    <t>N2O.low</t>
  </si>
  <si>
    <t>N2O.high</t>
  </si>
  <si>
    <t>Area CH4</t>
  </si>
  <si>
    <t>Area CO2</t>
  </si>
  <si>
    <t>Area N2O</t>
  </si>
  <si>
    <t>Area O2</t>
  </si>
  <si>
    <t>Area Ar</t>
  </si>
  <si>
    <t>Area N2</t>
  </si>
  <si>
    <t>O2 (%)</t>
  </si>
  <si>
    <t>Ar (%)</t>
  </si>
  <si>
    <t>N2 (%)</t>
  </si>
  <si>
    <t>O2</t>
  </si>
  <si>
    <t>Ar</t>
  </si>
  <si>
    <t>O2.chk</t>
  </si>
  <si>
    <t>Ar.chk</t>
  </si>
  <si>
    <t>High dissolved gas</t>
  </si>
  <si>
    <t>CH4.flag</t>
  </si>
  <si>
    <t>CO2.flag</t>
  </si>
  <si>
    <t>N2O.flag</t>
  </si>
  <si>
    <t>O2.flag</t>
  </si>
  <si>
    <t>Ar.flag</t>
  </si>
  <si>
    <t>N2.flag</t>
  </si>
  <si>
    <t>Run Date(s):</t>
  </si>
  <si>
    <t>Analyst:</t>
  </si>
  <si>
    <t>%RSD air</t>
  </si>
  <si>
    <t>%RSD He</t>
  </si>
  <si>
    <t>KD</t>
  </si>
  <si>
    <t>Data Filename</t>
  </si>
  <si>
    <t>Sample Name</t>
  </si>
  <si>
    <t>Sample ID</t>
  </si>
  <si>
    <t>Nitrous Oxide</t>
  </si>
  <si>
    <t>C:\LabSolutions\Data\2023\2023_TRAP\LOW TRAP 1_1_001.gcd</t>
  </si>
  <si>
    <t>LOW TRAP 1</t>
  </si>
  <si>
    <t>C:\LabSolutions\Data\2023\2023_TRAP\LOW TRAP 2_2_001.gcd</t>
  </si>
  <si>
    <t>LOW TRAP 2</t>
  </si>
  <si>
    <t>C:\LabSolutions\Data\2023\2023_TRAP\LOW TRAP 3_3_002.gcd</t>
  </si>
  <si>
    <t>LOW TRAP 3</t>
  </si>
  <si>
    <t>C:\LabSolutions\Data\2023\2023_TRAP\LOW TRAP 4_4_003.gcd</t>
  </si>
  <si>
    <t>LOW TRAP 4</t>
  </si>
  <si>
    <t>C:\LabSolutions\Data\2023\2023_TRAP\LOW TRAP 5_5_004.gcd</t>
  </si>
  <si>
    <t>LOW TRAP 5</t>
  </si>
  <si>
    <t>-----</t>
  </si>
  <si>
    <t>C:\LabSolutions\Data\2023\2023_TRAP\LOW TRAP 6_6_005.gcd</t>
  </si>
  <si>
    <t>LOW TRAP 6</t>
  </si>
  <si>
    <t>C:\LabSolutions\Data\2023\2023_TRAP\LOW TRAP 7_7_006.gcd</t>
  </si>
  <si>
    <t>LOW TRAP 7</t>
  </si>
  <si>
    <t>C:\LabSolutions\Data\2023\2023_TRAP\HI TRAP 1_1_007.gcd</t>
  </si>
  <si>
    <t>HI TRAP 1</t>
  </si>
  <si>
    <t>C:\LabSolutions\Data\2023\2023_TRAP\HI TRAP 2_2_008.gcd</t>
  </si>
  <si>
    <t>HI TRAP 2</t>
  </si>
  <si>
    <t>C:\LabSolutions\Data\2023\2023_TRAP\HI TRAP 3_3_009.gcd</t>
  </si>
  <si>
    <t>HI TRAP 3</t>
  </si>
  <si>
    <t>C:\LabSolutions\Data\2023\2023_TRAP\HI TRAP 4_4_010.gcd</t>
  </si>
  <si>
    <t>HI TRAP 4</t>
  </si>
  <si>
    <t>C:\LabSolutions\Data\2023\2023_TRAP\HI TRAP 5_5_011.gcd</t>
  </si>
  <si>
    <t>HI TRAP 5</t>
  </si>
  <si>
    <t>C:\LabSolutions\Data\2023\2023_TRAP\HI TRAP 6_6_012.gcd</t>
  </si>
  <si>
    <t>HI TRAP 6</t>
  </si>
  <si>
    <t>C:\LabSolutions\Data\2023\2023_TRAP\HE_1_013.gcd</t>
  </si>
  <si>
    <t>HE</t>
  </si>
  <si>
    <t>C:\LabSolutions\Data\2023\2023_TRAP\HE_2_014.gcd</t>
  </si>
  <si>
    <t>C:\LabSolutions\Data\2023\2023_TRAP\HE_3_015.gcd</t>
  </si>
  <si>
    <t>C:\LabSolutions\Data\2023\2023_TRAP\AIR _1_016.gcd</t>
  </si>
  <si>
    <t xml:space="preserve">AIR </t>
  </si>
  <si>
    <t>C:\LabSolutions\Data\2023\2023_TRAP\AIR _2_017.gcd</t>
  </si>
  <si>
    <t>C:\LabSolutions\Data\2023\2023_TRAP\AIR _3_018.gcd</t>
  </si>
  <si>
    <t>C:\LabSolutions\Data\2023\2023_TRAP\HI DG 1_1_019.gcd</t>
  </si>
  <si>
    <t>HI DG 1</t>
  </si>
  <si>
    <t>C:\LabSolutions\Data\2023\2023_TRAP\HI DG 1_2_020.gcd</t>
  </si>
  <si>
    <t>C:\LabSolutions\Data\2023\2023_TRAP\HI DG 1_3_021.gcd</t>
  </si>
  <si>
    <t>C:\LabSolutions\Data\2023\2023_TRAP\LOW TRAP 1 SHORT_1_022.gcd</t>
  </si>
  <si>
    <t>LOW TRAP 1 SHORT</t>
  </si>
  <si>
    <t>C:\LabSolutions\Data\2023\2023_TRAP\LOW TRAP 2 SHORT_2_023.gcd</t>
  </si>
  <si>
    <t>LOW TRAP 2 SHORT</t>
  </si>
  <si>
    <t>C:\LabSolutions\Data\2023\2023_TRAP\LOW TRAP 3 SHORT_3_024.gcd</t>
  </si>
  <si>
    <t>LOW TRAP 3 SHORT</t>
  </si>
  <si>
    <t>C:\LabSolutions\Data\2023\2023_TRAP\LOW TRAP 4 SHORT_4_025.gcd</t>
  </si>
  <si>
    <t>LOW TRAP 4 SHORT</t>
  </si>
  <si>
    <t>C:\LabSolutions\Data\2023\2023_TRAP\LOW TRAP 5 SHORT_5_026.gcd</t>
  </si>
  <si>
    <t>LOW TRAP 5 SHORT</t>
  </si>
  <si>
    <t>C:\LabSolutions\Data\2023\2023_TRAP\LOW TRAP 6 SHORT_6_027.gcd</t>
  </si>
  <si>
    <t>LOW TRAP 6 SHORT</t>
  </si>
  <si>
    <t>C:\LabSolutions\Data\2023\2023_TRAP\LOW TRAP 7 SHORT_7_028.gcd</t>
  </si>
  <si>
    <t>LOW TRAP 7 SHORT</t>
  </si>
  <si>
    <t>C:\LabSolutions\Data\2023\2023_TRAP\HI TRAP 1 SHORT_1_029.gcd</t>
  </si>
  <si>
    <t>HI TRAP 1 SHORT</t>
  </si>
  <si>
    <t>C:\LabSolutions\Data\2023\2023_TRAP\HI TRAP 2 SHORT_2_030.gcd</t>
  </si>
  <si>
    <t>HI TRAP 2 SHORT</t>
  </si>
  <si>
    <t>C:\LabSolutions\Data\2023\2023_TRAP\HI TRAP 3 SHORT_3_031.gcd</t>
  </si>
  <si>
    <t>HI TRAP 3 SHORT</t>
  </si>
  <si>
    <t>C:\LabSolutions\Data\2023\2023_TRAP\HI TRAP 4 SHORT_4_032.gcd</t>
  </si>
  <si>
    <t>HI TRAP 4 SHORT</t>
  </si>
  <si>
    <t>C:\LabSolutions\Data\2023\2023_TRAP\HI TRAP 5 SHORT_5_033.gcd</t>
  </si>
  <si>
    <t>HI TRAP 5 SHORT</t>
  </si>
  <si>
    <t>C:\LabSolutions\Data\2023\2023_TRAP\HI TRAP 6 SHORT_6_034.gcd</t>
  </si>
  <si>
    <t>HI TRAP 6 SHORT</t>
  </si>
  <si>
    <t>C:\LabSolutions\Data\2023\2023_TRAP\HE SHORT_1_035.gcd</t>
  </si>
  <si>
    <t>HE SHORT</t>
  </si>
  <si>
    <t>C:\LabSolutions\Data\2023\2023_TRAP\HE SHORT_2_036.gcd</t>
  </si>
  <si>
    <t>C:\LabSolutions\Data\2023\2023_TRAP\HE SHORT_3_037.gcd</t>
  </si>
  <si>
    <t>C:\LabSolutions\Data\2023\2023_TRAP\AIR SHORT_1_038.gcd</t>
  </si>
  <si>
    <t>AIR SHORT</t>
  </si>
  <si>
    <t>C:\LabSolutions\Data\2023\2023_TRAP\AIR SHORT _2_039.gcd</t>
  </si>
  <si>
    <t xml:space="preserve">AIR SHORT </t>
  </si>
  <si>
    <t>C:\LabSolutions\Data\2023\2023_TRAP\AIR  SHORT_3_040.gcd</t>
  </si>
  <si>
    <t>AIR  SHORT</t>
  </si>
  <si>
    <t>C:\LabSolutions\Data\2023\2023_TRAP\HI DG 1 SHORT_1_041.gcd</t>
  </si>
  <si>
    <t>HI DG 1 SHORT</t>
  </si>
  <si>
    <t>C:\LabSolutions\Data\2023\2023_TRAP\HI DG 1 SHORT_2_042.gcd</t>
  </si>
  <si>
    <t>C:\LabSolutions\Data\2023\2023_TRAP\HI DG 1 SHORT_3_043.gcd</t>
  </si>
  <si>
    <t>C:\LabSolutions\Data\2023\2023_TRAP\SS22.0_504_044.gcd</t>
  </si>
  <si>
    <t>SS22.0</t>
  </si>
  <si>
    <t>C:\LabSolutions\Data\2023\2023_TRAP\SS22.0_505_045.gcd</t>
  </si>
  <si>
    <t>C:\LabSolutions\Data\2023\2023_TRAP\SS22.0_506_046.gcd</t>
  </si>
  <si>
    <t>C:\LabSolutions\Data\2023\2023_TRAP\SS22.0_507_047.gcd</t>
  </si>
  <si>
    <t>C:\LabSolutions\Data\2023\2023_TRAP\SS22.0_508_048.gcd</t>
  </si>
  <si>
    <t>C:\LabSolutions\Data\2023\2023_TRAP\SS22.0_509_049.gcd</t>
  </si>
  <si>
    <t>C:\LabSolutions\Data\2023\2023_TRAP\SS23.0_510_050.gcd</t>
  </si>
  <si>
    <t>SS23.0</t>
  </si>
  <si>
    <t>C:\LabSolutions\Data\2023\2023_TRAP\SS23.0_511_051.gcd</t>
  </si>
  <si>
    <t>C:\LabSolutions\Data\2023\2023_TRAP\SS23.0_513_052.gcd</t>
  </si>
  <si>
    <t>C:\LabSolutions\Data\2023\2023_TRAP\SS23.0_515_053.gcd</t>
  </si>
  <si>
    <t>C:\LabSolutions\Data\2023\2023_TRAP\LOW STD1 CHK_1_054.gcd</t>
  </si>
  <si>
    <t>LOW STD1 CHK</t>
  </si>
  <si>
    <t>C:\LabSolutions\Data\2023\2023_TRAP\SS23.0_517_055.gcd</t>
  </si>
  <si>
    <t>C:\LabSolutions\Data\2023\2023_TRAP\SS23.0_518_056.gcd</t>
  </si>
  <si>
    <t>C:\LabSolutions\Data\2023\2023_TRAP\SS23.0_520_057.gcd</t>
  </si>
  <si>
    <t>C:\LabSolutions\Data\2023\2023_TRAP\SS23.0_521_058.gcd</t>
  </si>
  <si>
    <t>C:\LabSolutions\Data\2023\2023_TRAP\SS23.0_523_059.gcd</t>
  </si>
  <si>
    <t>C:\LabSolutions\Data\2023\2023_TRAP\SS23.0_525_060.gcd</t>
  </si>
  <si>
    <t>C:\LabSolutions\Data\2023\2023_TRAP\LOW STD1 CHK_2_061.gcd</t>
  </si>
  <si>
    <t>C:\LabSolutions\Data\2023\2023_TRAP\SS23.0_235_062.gcd</t>
  </si>
  <si>
    <t>C:\LabSolutions\Data\2023\2023_TRAP\SS23.0_242_063.gcd</t>
  </si>
  <si>
    <t>C:\LabSolutions\Data\2023\2023_TRAP\SS23.0_782_064.gcd</t>
  </si>
  <si>
    <t>C:\LabSolutions\Data\2023\2023_TRAP\SS23.0_783_065.gcd</t>
  </si>
  <si>
    <t>C:\LabSolutions\Data\2023\2023_TRAP\LOW STD1 CHK SHORT_1_066.gcd</t>
  </si>
  <si>
    <t>LOW STD1 CHK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</si>
</sst>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"/>
  </numFmts>
  <fonts count="11" x14ac:knownFonts="1"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u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b/>
      <sz val="10"/>
      <color theme="6" tint="-0.249977111117893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</cellStyleXfs>
  <cellXfs count="11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1" xfId="0" applyFont="1" applyBorder="1"/>
    <xf numFmtId="164" fontId="0" fillId="0" borderId="0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0" borderId="5" xfId="0" applyNumberFormat="1" applyBorder="1"/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right"/>
    </xf>
    <xf numFmtId="0" fontId="1" fillId="0" borderId="0" xfId="0" applyFont="1" applyFill="1" applyBorder="1"/>
    <xf numFmtId="0" fontId="1" fillId="0" borderId="0" xfId="0" applyFont="1" applyAlignment="1">
      <alignment horizontal="left"/>
    </xf>
    <xf numFmtId="0" fontId="1" fillId="0" borderId="6" xfId="0" applyFont="1" applyBorder="1" applyAlignment="1"/>
    <xf numFmtId="0" fontId="1" fillId="0" borderId="7" xfId="0" applyFont="1" applyBorder="1" applyAlignment="1"/>
    <xf numFmtId="2" fontId="0" fillId="0" borderId="0" xfId="0" applyNumberFormat="1" applyBorder="1"/>
    <xf numFmtId="0" fontId="0" fillId="0" borderId="6" xfId="0" applyBorder="1" applyAlignment="1"/>
    <xf numFmtId="0" fontId="0" fillId="0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3" fontId="0" fillId="0" borderId="0" xfId="0" applyNumberForma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1" fillId="0" borderId="4" xfId="0" applyFont="1" applyBorder="1" applyAlignment="1">
      <alignment horizontal="left"/>
    </xf>
    <xf numFmtId="3" fontId="0" fillId="0" borderId="0" xfId="0" applyNumberFormat="1" applyBorder="1"/>
    <xf numFmtId="3" fontId="0" fillId="0" borderId="4" xfId="0" applyNumberFormat="1" applyBorder="1"/>
    <xf numFmtId="0" fontId="0" fillId="0" borderId="7" xfId="0" applyBorder="1" applyAlignment="1"/>
    <xf numFmtId="165" fontId="0" fillId="0" borderId="0" xfId="0" applyNumberFormat="1" applyFill="1" applyBorder="1"/>
    <xf numFmtId="3" fontId="1" fillId="0" borderId="0" xfId="0" applyNumberFormat="1" applyFont="1" applyBorder="1"/>
    <xf numFmtId="3" fontId="0" fillId="0" borderId="1" xfId="0" applyNumberFormat="1" applyBorder="1"/>
    <xf numFmtId="3" fontId="0" fillId="2" borderId="0" xfId="0" applyNumberFormat="1" applyFill="1"/>
    <xf numFmtId="166" fontId="0" fillId="0" borderId="0" xfId="0" applyNumberFormat="1" applyBorder="1"/>
    <xf numFmtId="166" fontId="0" fillId="0" borderId="4" xfId="0" applyNumberFormat="1" applyBorder="1"/>
    <xf numFmtId="2" fontId="0" fillId="0" borderId="2" xfId="0" applyNumberFormat="1" applyBorder="1"/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3" fontId="0" fillId="0" borderId="2" xfId="0" applyNumberFormat="1" applyBorder="1"/>
    <xf numFmtId="0" fontId="0" fillId="0" borderId="10" xfId="0" applyFont="1" applyBorder="1" applyAlignment="1">
      <alignment horizontal="left"/>
    </xf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166" fontId="1" fillId="0" borderId="0" xfId="14" applyNumberFormat="1"/>
    <xf numFmtId="0" fontId="2" fillId="0" borderId="4" xfId="0" applyFont="1" applyBorder="1" applyAlignment="1">
      <alignment horizontal="center"/>
    </xf>
    <xf numFmtId="166" fontId="1" fillId="0" borderId="0" xfId="0" applyNumberFormat="1" applyFont="1" applyBorder="1"/>
    <xf numFmtId="2" fontId="0" fillId="0" borderId="0" xfId="0" applyNumberFormat="1" applyFill="1" applyBorder="1"/>
    <xf numFmtId="0" fontId="0" fillId="0" borderId="8" xfId="0" applyFont="1" applyBorder="1" applyAlignment="1">
      <alignment horizontal="left"/>
    </xf>
    <xf numFmtId="164" fontId="0" fillId="0" borderId="1" xfId="0" applyNumberFormat="1" applyBorder="1"/>
    <xf numFmtId="164" fontId="0" fillId="0" borderId="4" xfId="0" applyNumberForma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left"/>
    </xf>
    <xf numFmtId="3" fontId="0" fillId="0" borderId="0" xfId="0" applyNumberFormat="1" applyFont="1" applyBorder="1" applyAlignment="1"/>
    <xf numFmtId="164" fontId="6" fillId="0" borderId="0" xfId="0" applyNumberFormat="1" applyFont="1" applyBorder="1"/>
    <xf numFmtId="164" fontId="6" fillId="0" borderId="0" xfId="0" applyNumberFormat="1" applyFont="1" applyFill="1" applyBorder="1"/>
    <xf numFmtId="164" fontId="6" fillId="0" borderId="2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14" fontId="7" fillId="0" borderId="0" xfId="0" applyNumberFormat="1" applyFont="1"/>
    <xf numFmtId="0" fontId="1" fillId="0" borderId="0" xfId="0" applyFont="1" applyAlignment="1">
      <alignment horizontal="center"/>
    </xf>
    <xf numFmtId="3" fontId="0" fillId="0" borderId="0" xfId="0" applyNumberFormat="1" applyFill="1" applyBorder="1"/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3" fontId="0" fillId="0" borderId="4" xfId="0" applyNumberFormat="1" applyFont="1" applyBorder="1" applyAlignment="1"/>
    <xf numFmtId="0" fontId="2" fillId="0" borderId="0" xfId="0" applyFont="1" applyAlignment="1"/>
    <xf numFmtId="0" fontId="0" fillId="0" borderId="0" xfId="0" applyAlignment="1">
      <alignment horizontal="right"/>
    </xf>
    <xf numFmtId="14" fontId="0" fillId="3" borderId="0" xfId="0" applyNumberFormat="1" applyFill="1" applyAlignment="1"/>
    <xf numFmtId="0" fontId="1" fillId="3" borderId="0" xfId="0" applyFont="1" applyFill="1" applyAlignment="1">
      <alignment horizontal="left"/>
    </xf>
    <xf numFmtId="3" fontId="1" fillId="0" borderId="4" xfId="0" applyNumberFormat="1" applyFont="1" applyBorder="1"/>
    <xf numFmtId="3" fontId="0" fillId="0" borderId="3" xfId="0" applyNumberFormat="1" applyBorder="1"/>
    <xf numFmtId="3" fontId="1" fillId="0" borderId="3" xfId="0" applyNumberFormat="1" applyFont="1" applyBorder="1"/>
    <xf numFmtId="0" fontId="8" fillId="0" borderId="0" xfId="0" applyFont="1" applyAlignment="1">
      <alignment horizontal="left"/>
    </xf>
    <xf numFmtId="3" fontId="0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167" fontId="6" fillId="0" borderId="7" xfId="0" applyNumberFormat="1" applyFont="1" applyFill="1" applyBorder="1" applyAlignment="1"/>
    <xf numFmtId="167" fontId="6" fillId="0" borderId="8" xfId="0" applyNumberFormat="1" applyFont="1" applyFill="1" applyBorder="1" applyAlignment="1"/>
    <xf numFmtId="167" fontId="6" fillId="0" borderId="0" xfId="0" applyNumberFormat="1" applyFont="1" applyFill="1" applyBorder="1" applyAlignment="1"/>
    <xf numFmtId="167" fontId="6" fillId="0" borderId="2" xfId="0" applyNumberFormat="1" applyFont="1" applyFill="1" applyBorder="1" applyAlignment="1"/>
    <xf numFmtId="167" fontId="6" fillId="0" borderId="4" xfId="0" applyNumberFormat="1" applyFont="1" applyFill="1" applyBorder="1" applyAlignment="1"/>
    <xf numFmtId="167" fontId="6" fillId="0" borderId="5" xfId="0" applyNumberFormat="1" applyFont="1" applyFill="1" applyBorder="1" applyAlignment="1"/>
    <xf numFmtId="2" fontId="6" fillId="0" borderId="2" xfId="0" applyNumberFormat="1" applyFont="1" applyFill="1" applyBorder="1"/>
    <xf numFmtId="2" fontId="6" fillId="0" borderId="5" xfId="0" applyNumberFormat="1" applyFont="1" applyFill="1" applyBorder="1"/>
    <xf numFmtId="166" fontId="9" fillId="0" borderId="0" xfId="0" applyNumberFormat="1" applyFont="1" applyFill="1"/>
    <xf numFmtId="166" fontId="9" fillId="0" borderId="0" xfId="0" applyNumberFormat="1" applyFont="1"/>
    <xf numFmtId="0" fontId="9" fillId="0" borderId="0" xfId="0" applyFont="1" applyFill="1"/>
    <xf numFmtId="0" fontId="9" fillId="0" borderId="0" xfId="0" applyFont="1"/>
    <xf numFmtId="0" fontId="4" fillId="0" borderId="0" xfId="0" applyFont="1" applyAlignment="1">
      <alignment horizontal="left"/>
    </xf>
    <xf numFmtId="166" fontId="10" fillId="0" borderId="0" xfId="0" applyNumberFormat="1" applyFont="1" applyFill="1"/>
    <xf numFmtId="0" fontId="0" fillId="0" borderId="0" xfId="0" applyAlignment="1">
      <alignment wrapText="1"/>
    </xf>
    <xf numFmtId="166" fontId="9" fillId="0" borderId="0" xfId="0" applyNumberFormat="1" applyFont="1" applyFill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0" fillId="2" borderId="0" xfId="0" applyFont="1" applyFill="1" applyAlignment="1">
      <alignment horizontal="right"/>
    </xf>
    <xf numFmtId="0" fontId="0" fillId="3" borderId="0" xfId="0" applyFill="1"/>
    <xf numFmtId="3" fontId="0" fillId="3" borderId="0" xfId="0" applyNumberFormat="1" applyFill="1"/>
    <xf numFmtId="0" fontId="0" fillId="2" borderId="0" xfId="0" applyFont="1" applyFill="1" applyAlignment="1">
      <alignment horizontal="left"/>
    </xf>
    <xf numFmtId="3" fontId="0" fillId="0" borderId="0" xfId="0" applyNumberFormat="1" applyFill="1"/>
    <xf numFmtId="0" fontId="1" fillId="2" borderId="0" xfId="0" applyFont="1" applyFill="1" applyAlignment="1">
      <alignment horizontal="left"/>
    </xf>
    <xf numFmtId="166" fontId="1" fillId="2" borderId="0" xfId="14" applyNumberFormat="1" applyFill="1"/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166" fontId="9" fillId="0" borderId="0" xfId="0" applyNumberFormat="1" applyFont="1" applyAlignment="1">
      <alignment horizontal="center"/>
    </xf>
  </cellXfs>
  <cellStyles count="18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2" xfId="4" xr:uid="{00000000-0005-0000-0000-000004000000}"/>
    <cellStyle name="Normal 2 2" xfId="5" xr:uid="{00000000-0005-0000-0000-000005000000}"/>
    <cellStyle name="Normal 2 3" xfId="6" xr:uid="{00000000-0005-0000-0000-000006000000}"/>
    <cellStyle name="Normal 3" xfId="7" xr:uid="{00000000-0005-0000-0000-000007000000}"/>
    <cellStyle name="Normal 3 2" xfId="8" xr:uid="{00000000-0005-0000-0000-000008000000}"/>
    <cellStyle name="Normal 3 3" xfId="9" xr:uid="{00000000-0005-0000-0000-000009000000}"/>
    <cellStyle name="Normal 4" xfId="10" xr:uid="{00000000-0005-0000-0000-00000A000000}"/>
    <cellStyle name="Normal 4 2" xfId="11" xr:uid="{00000000-0005-0000-0000-00000B000000}"/>
    <cellStyle name="Normal 4 3" xfId="12" xr:uid="{00000000-0005-0000-0000-00000C000000}"/>
    <cellStyle name="Normal 5" xfId="13" xr:uid="{00000000-0005-0000-0000-00000D000000}"/>
    <cellStyle name="Normal 6" xfId="14" xr:uid="{00000000-0005-0000-0000-00000E000000}"/>
    <cellStyle name="Normal 7" xfId="15" xr:uid="{00000000-0005-0000-0000-00000F000000}"/>
    <cellStyle name="Normal 8" xfId="16" xr:uid="{00000000-0005-0000-0000-000010000000}"/>
    <cellStyle name="Normal 9" xfId="17" xr:uid="{00000000-0005-0000-0000-00001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223880597014924"/>
          <c:y val="0.21641791044776118"/>
          <c:w val="0.74029850746268655"/>
          <c:h val="0.62313432835820892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59030</c:v>
                </c:pt>
                <c:pt idx="1">
                  <c:v>47409</c:v>
                </c:pt>
                <c:pt idx="2">
                  <c:v>33626</c:v>
                </c:pt>
                <c:pt idx="3">
                  <c:v>19237</c:v>
                </c:pt>
                <c:pt idx="4">
                  <c:v>6871</c:v>
                </c:pt>
                <c:pt idx="5">
                  <c:v>5699</c:v>
                </c:pt>
                <c:pt idx="6">
                  <c:v>3951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5-48E1-AEDF-36CD6B96DD9F}"/>
            </c:ext>
          </c:extLst>
        </c:ser>
        <c:ser>
          <c:idx val="1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Sheet1!$D$44:$D$49</c:f>
              <c:numCache>
                <c:formatCode>#,##0</c:formatCode>
                <c:ptCount val="6"/>
                <c:pt idx="0">
                  <c:v>1150855</c:v>
                </c:pt>
                <c:pt idx="1">
                  <c:v>920465</c:v>
                </c:pt>
                <c:pt idx="2">
                  <c:v>657365</c:v>
                </c:pt>
                <c:pt idx="3">
                  <c:v>351655</c:v>
                </c:pt>
                <c:pt idx="4">
                  <c:v>98663</c:v>
                </c:pt>
                <c:pt idx="5">
                  <c:v>54649</c:v>
                </c:pt>
              </c:numCache>
            </c:numRef>
          </c:xVal>
          <c:yVal>
            <c:numRef>
              <c:f>Sheet1!$L$26:$L$31</c:f>
              <c:numCache>
                <c:formatCode>0.0</c:formatCode>
                <c:ptCount val="6"/>
                <c:pt idx="0">
                  <c:v>28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 formatCode="0.00">
                  <c:v>1.4000000000000001</c:v>
                </c:pt>
                <c:pt idx="5" formatCode="0.0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5-48E1-AEDF-36CD6B96D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6864"/>
        <c:axId val="38919168"/>
      </c:scatterChart>
      <c:valAx>
        <c:axId val="389168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19168"/>
        <c:crosses val="autoZero"/>
        <c:crossBetween val="midCat"/>
      </c:valAx>
      <c:valAx>
        <c:axId val="389191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891686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70787793316"/>
          <c:y val="0.1250879460962902"/>
          <c:w val="0.46414478787166535"/>
          <c:h val="8.619109178516865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814928650971859"/>
          <c:y val="0.23225873939670591"/>
          <c:w val="0.73905143613659185"/>
          <c:h val="0.64671877971775249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25642735</c:v>
                </c:pt>
                <c:pt idx="1">
                  <c:v>19773443</c:v>
                </c:pt>
                <c:pt idx="2">
                  <c:v>13553461</c:v>
                </c:pt>
                <c:pt idx="3">
                  <c:v>7234963</c:v>
                </c:pt>
                <c:pt idx="4">
                  <c:v>2094396</c:v>
                </c:pt>
                <c:pt idx="5">
                  <c:v>1485471</c:v>
                </c:pt>
                <c:pt idx="6">
                  <c:v>996997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6-4DAD-9D2C-8EF72F54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2336"/>
        <c:axId val="40704640"/>
      </c:scatterChart>
      <c:valAx>
        <c:axId val="407023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04640"/>
        <c:crosses val="autoZero"/>
        <c:crossBetween val="midCat"/>
      </c:valAx>
      <c:valAx>
        <c:axId val="40704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7023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5105127484064491"/>
          <c:y val="0.13031417714576723"/>
          <c:w val="0.28146184851893508"/>
          <c:h val="8.7356916206369734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high.trap</c:v>
          </c:tx>
          <c:spPr>
            <a:ln w="28575">
              <a:noFill/>
            </a:ln>
          </c:spPr>
          <c:xVal>
            <c:numRef>
              <c:f>Sheet1!$B$44:$B$49</c:f>
              <c:numCache>
                <c:formatCode>#,##0</c:formatCode>
                <c:ptCount val="6"/>
                <c:pt idx="0">
                  <c:v>8401776479</c:v>
                </c:pt>
                <c:pt idx="1">
                  <c:v>6400841227</c:v>
                </c:pt>
                <c:pt idx="2">
                  <c:v>4329546547</c:v>
                </c:pt>
                <c:pt idx="3">
                  <c:v>2241657815</c:v>
                </c:pt>
                <c:pt idx="4">
                  <c:v>534072195</c:v>
                </c:pt>
                <c:pt idx="5">
                  <c:v>272533461</c:v>
                </c:pt>
              </c:numCache>
            </c:numRef>
          </c:xVal>
          <c:yVal>
            <c:numRef>
              <c:f>Sheet1!$D$26:$D$31</c:f>
              <c:numCache>
                <c:formatCode>#,##0</c:formatCode>
                <c:ptCount val="6"/>
                <c:pt idx="0">
                  <c:v>900000</c:v>
                </c:pt>
                <c:pt idx="1">
                  <c:v>675000</c:v>
                </c:pt>
                <c:pt idx="2">
                  <c:v>450000</c:v>
                </c:pt>
                <c:pt idx="3">
                  <c:v>225000</c:v>
                </c:pt>
                <c:pt idx="4">
                  <c:v>45000</c:v>
                </c:pt>
                <c:pt idx="5">
                  <c:v>22500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8-439C-B2D8-9407CBF23768}"/>
            </c:ext>
          </c:extLst>
        </c:ser>
        <c:ser>
          <c:idx val="0"/>
          <c:order val="1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241886979</c:v>
                </c:pt>
                <c:pt idx="1">
                  <c:v>183376506</c:v>
                </c:pt>
                <c:pt idx="2">
                  <c:v>122140838</c:v>
                </c:pt>
                <c:pt idx="3">
                  <c:v>62098402</c:v>
                </c:pt>
                <c:pt idx="4">
                  <c:v>12995441</c:v>
                </c:pt>
                <c:pt idx="5">
                  <c:v>6286207</c:v>
                </c:pt>
                <c:pt idx="6">
                  <c:v>2273505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8-439C-B2D8-9407CBF23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6336"/>
        <c:axId val="42325888"/>
      </c:scatterChart>
      <c:valAx>
        <c:axId val="4220633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325888"/>
        <c:crosses val="autoZero"/>
        <c:crossBetween val="midCat"/>
      </c:valAx>
      <c:valAx>
        <c:axId val="4232588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220633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Sheet1!$B$37:$B$43</c:f>
              <c:numCache>
                <c:formatCode>#,##0</c:formatCode>
                <c:ptCount val="7"/>
                <c:pt idx="0">
                  <c:v>241886979</c:v>
                </c:pt>
                <c:pt idx="1">
                  <c:v>183376506</c:v>
                </c:pt>
                <c:pt idx="2">
                  <c:v>122140838</c:v>
                </c:pt>
                <c:pt idx="3">
                  <c:v>62098402</c:v>
                </c:pt>
                <c:pt idx="4">
                  <c:v>12995441</c:v>
                </c:pt>
                <c:pt idx="5">
                  <c:v>6286207</c:v>
                </c:pt>
                <c:pt idx="6">
                  <c:v>2273505</c:v>
                </c:pt>
              </c:numCache>
            </c:numRef>
          </c:xVal>
          <c:yVal>
            <c:numRef>
              <c:f>Sheet1!$B$26:$B$32</c:f>
              <c:numCache>
                <c:formatCode>General</c:formatCode>
                <c:ptCount val="7"/>
                <c:pt idx="0">
                  <c:v>22500</c:v>
                </c:pt>
                <c:pt idx="1">
                  <c:v>16875</c:v>
                </c:pt>
                <c:pt idx="2">
                  <c:v>11250</c:v>
                </c:pt>
                <c:pt idx="3">
                  <c:v>5625</c:v>
                </c:pt>
                <c:pt idx="4">
                  <c:v>1125</c:v>
                </c:pt>
                <c:pt idx="5">
                  <c:v>562.5</c:v>
                </c:pt>
                <c:pt idx="6">
                  <c:v>112.5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F-4495-B925-53B0F9C8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896"/>
        <c:axId val="43698816"/>
      </c:scatterChart>
      <c:valAx>
        <c:axId val="4369689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98816"/>
        <c:crosses val="autoZero"/>
        <c:crossBetween val="midCat"/>
      </c:valAx>
      <c:valAx>
        <c:axId val="4369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696896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CO2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Sheet1!$C$37:$C$43</c:f>
              <c:numCache>
                <c:formatCode>#,##0</c:formatCode>
                <c:ptCount val="7"/>
                <c:pt idx="0">
                  <c:v>25642735</c:v>
                </c:pt>
                <c:pt idx="1">
                  <c:v>19773443</c:v>
                </c:pt>
                <c:pt idx="2">
                  <c:v>13553461</c:v>
                </c:pt>
                <c:pt idx="3">
                  <c:v>7234963</c:v>
                </c:pt>
                <c:pt idx="4">
                  <c:v>2094396</c:v>
                </c:pt>
                <c:pt idx="5">
                  <c:v>1485471</c:v>
                </c:pt>
                <c:pt idx="6">
                  <c:v>996997</c:v>
                </c:pt>
              </c:numCache>
            </c:numRef>
          </c:xVal>
          <c:yVal>
            <c:numRef>
              <c:f>Sheet1!$F$26:$F$32</c:f>
              <c:numCache>
                <c:formatCode>#,##0</c:formatCode>
                <c:ptCount val="7"/>
                <c:pt idx="0">
                  <c:v>2500</c:v>
                </c:pt>
                <c:pt idx="1">
                  <c:v>1875</c:v>
                </c:pt>
                <c:pt idx="2">
                  <c:v>1250</c:v>
                </c:pt>
                <c:pt idx="3">
                  <c:v>625</c:v>
                </c:pt>
                <c:pt idx="4">
                  <c:v>125</c:v>
                </c:pt>
                <c:pt idx="5">
                  <c:v>62.5</c:v>
                </c:pt>
                <c:pt idx="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B-4633-8FC4-1A7B5BED1DC5}"/>
            </c:ext>
          </c:extLst>
        </c:ser>
        <c:ser>
          <c:idx val="0"/>
          <c:order val="1"/>
          <c:tx>
            <c:v>high.trap</c:v>
          </c:tx>
          <c:spPr>
            <a:ln w="28575">
              <a:noFill/>
            </a:ln>
          </c:spPr>
          <c:xVal>
            <c:numRef>
              <c:f>Sheet1!$C$44:$C$49</c:f>
              <c:numCache>
                <c:formatCode>#,##0</c:formatCode>
                <c:ptCount val="6"/>
                <c:pt idx="0">
                  <c:v>1010897390</c:v>
                </c:pt>
                <c:pt idx="1">
                  <c:v>789156525</c:v>
                </c:pt>
                <c:pt idx="2">
                  <c:v>531943739</c:v>
                </c:pt>
                <c:pt idx="3">
                  <c:v>260361235</c:v>
                </c:pt>
                <c:pt idx="4">
                  <c:v>59168459</c:v>
                </c:pt>
                <c:pt idx="5">
                  <c:v>30372971</c:v>
                </c:pt>
              </c:numCache>
            </c:numRef>
          </c:xVal>
          <c:yVal>
            <c:numRef>
              <c:f>Sheet1!$H$26:$H$31</c:f>
              <c:numCache>
                <c:formatCode>#,##0</c:formatCode>
                <c:ptCount val="6"/>
                <c:pt idx="0">
                  <c:v>100000</c:v>
                </c:pt>
                <c:pt idx="1">
                  <c:v>75000</c:v>
                </c:pt>
                <c:pt idx="2">
                  <c:v>50000</c:v>
                </c:pt>
                <c:pt idx="3">
                  <c:v>25000</c:v>
                </c:pt>
                <c:pt idx="4">
                  <c:v>5000</c:v>
                </c:pt>
                <c:pt idx="5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B-4633-8FC4-1A7B5BED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53888"/>
        <c:axId val="45001344"/>
      </c:scatterChart>
      <c:valAx>
        <c:axId val="44853888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5001344"/>
        <c:crosses val="autoZero"/>
        <c:crossBetween val="midCat"/>
      </c:valAx>
      <c:valAx>
        <c:axId val="450013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53888"/>
        <c:crosses val="autoZero"/>
        <c:crossBetween val="midCat"/>
      </c:valAx>
    </c:plotArea>
    <c:legend>
      <c:legendPos val="t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N2O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9743777009417172E-2"/>
          <c:y val="0.2"/>
          <c:w val="0.84615561180307619"/>
          <c:h val="0.68292682926829273"/>
        </c:manualLayout>
      </c:layout>
      <c:scatterChart>
        <c:scatterStyle val="lineMarker"/>
        <c:varyColors val="0"/>
        <c:ser>
          <c:idx val="0"/>
          <c:order val="0"/>
          <c:tx>
            <c:v>low.trap</c:v>
          </c:tx>
          <c:spPr>
            <a:ln w="28575">
              <a:noFill/>
            </a:ln>
          </c:spPr>
          <c:xVal>
            <c:numRef>
              <c:f>Sheet1!$D$37:$D$43</c:f>
              <c:numCache>
                <c:formatCode>#,##0</c:formatCode>
                <c:ptCount val="7"/>
                <c:pt idx="0">
                  <c:v>59030</c:v>
                </c:pt>
                <c:pt idx="1">
                  <c:v>47409</c:v>
                </c:pt>
                <c:pt idx="2">
                  <c:v>33626</c:v>
                </c:pt>
                <c:pt idx="3">
                  <c:v>19237</c:v>
                </c:pt>
                <c:pt idx="4">
                  <c:v>6871</c:v>
                </c:pt>
                <c:pt idx="5">
                  <c:v>5699</c:v>
                </c:pt>
                <c:pt idx="6">
                  <c:v>3951</c:v>
                </c:pt>
              </c:numCache>
            </c:numRef>
          </c:xVal>
          <c:yVal>
            <c:numRef>
              <c:f>Sheet1!$J$26:$J$32</c:f>
              <c:numCache>
                <c:formatCode>0.000</c:formatCode>
                <c:ptCount val="7"/>
                <c:pt idx="0">
                  <c:v>0.997</c:v>
                </c:pt>
                <c:pt idx="1">
                  <c:v>0.74775000000000003</c:v>
                </c:pt>
                <c:pt idx="2">
                  <c:v>0.4985</c:v>
                </c:pt>
                <c:pt idx="3">
                  <c:v>0.24925</c:v>
                </c:pt>
                <c:pt idx="4">
                  <c:v>4.9850000000000005E-2</c:v>
                </c:pt>
                <c:pt idx="5">
                  <c:v>2.4925000000000003E-2</c:v>
                </c:pt>
                <c:pt idx="6">
                  <c:v>4.9849999999999998E-3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D-4299-9EEC-54BACD395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4816"/>
        <c:axId val="71957504"/>
      </c:scatterChart>
      <c:valAx>
        <c:axId val="719548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957504"/>
        <c:crosses val="autoZero"/>
        <c:crossBetween val="midCat"/>
      </c:valAx>
      <c:valAx>
        <c:axId val="719575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19548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23959059604728897"/>
          <c:y val="0.12508815960048789"/>
          <c:w val="0.46414496264889971"/>
          <c:h val="8.619116041151792E-2"/>
        </c:manualLayout>
      </c:layout>
      <c:overlay val="1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514350</xdr:colOff>
      <xdr:row>6</xdr:row>
      <xdr:rowOff>9525</xdr:rowOff>
    </xdr:from>
    <xdr:to>
      <xdr:col>22</xdr:col>
      <xdr:colOff>314325</xdr:colOff>
      <xdr:row>21</xdr:row>
      <xdr:rowOff>133350</xdr:rowOff>
    </xdr:to>
    <xdr:graphicFrame macro="">
      <xdr:nvGraphicFramePr>
        <xdr:cNvPr id="1702" name="Chart 1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1</xdr:row>
      <xdr:rowOff>133350</xdr:rowOff>
    </xdr:from>
    <xdr:to>
      <xdr:col>17</xdr:col>
      <xdr:colOff>247650</xdr:colOff>
      <xdr:row>17</xdr:row>
      <xdr:rowOff>95250</xdr:rowOff>
    </xdr:to>
    <xdr:graphicFrame macro="">
      <xdr:nvGraphicFramePr>
        <xdr:cNvPr id="1703" name="Chart 2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45244</xdr:colOff>
      <xdr:row>4</xdr:row>
      <xdr:rowOff>164306</xdr:rowOff>
    </xdr:from>
    <xdr:to>
      <xdr:col>3</xdr:col>
      <xdr:colOff>826294</xdr:colOff>
      <xdr:row>20</xdr:row>
      <xdr:rowOff>126206</xdr:rowOff>
    </xdr:to>
    <xdr:graphicFrame macro="">
      <xdr:nvGraphicFramePr>
        <xdr:cNvPr id="1704" name="Chart 3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876300</xdr:colOff>
      <xdr:row>1</xdr:row>
      <xdr:rowOff>104775</xdr:rowOff>
    </xdr:from>
    <xdr:to>
      <xdr:col>6</xdr:col>
      <xdr:colOff>762000</xdr:colOff>
      <xdr:row>17</xdr:row>
      <xdr:rowOff>76200</xdr:rowOff>
    </xdr:to>
    <xdr:graphicFrame macro="">
      <xdr:nvGraphicFramePr>
        <xdr:cNvPr id="1705" name="Chart 3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857250</xdr:colOff>
      <xdr:row>1</xdr:row>
      <xdr:rowOff>57150</xdr:rowOff>
    </xdr:from>
    <xdr:to>
      <xdr:col>11</xdr:col>
      <xdr:colOff>95250</xdr:colOff>
      <xdr:row>17</xdr:row>
      <xdr:rowOff>19050</xdr:rowOff>
    </xdr:to>
    <xdr:graphicFrame macro="">
      <xdr:nvGraphicFramePr>
        <xdr:cNvPr id="1706" name="Chart 3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152400</xdr:colOff>
      <xdr:row>5</xdr:row>
      <xdr:rowOff>95250</xdr:rowOff>
    </xdr:from>
    <xdr:to>
      <xdr:col>28</xdr:col>
      <xdr:colOff>342900</xdr:colOff>
      <xdr:row>29</xdr:row>
      <xdr:rowOff>114300</xdr:rowOff>
    </xdr:to>
    <xdr:graphicFrame macro="">
      <xdr:nvGraphicFramePr>
        <xdr:cNvPr id="1707" name="Chart 1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6"/>
  <sheetViews>
    <sheetView tabSelected="1" topLeftCell="B43" zoomScale="80" zoomScaleNormal="80" workbookViewId="0">
      <selection activeCell="C72" sqref="C72"/>
    </sheetView>
  </sheetViews>
  <sheetFormatPr defaultRowHeight="13.2" x14ac:dyDescent="0.25"/>
  <cols>
    <col min="1" max="1" width="50.44140625" customWidth="1"/>
    <col min="2" max="2" width="20.44140625" customWidth="1"/>
    <col min="3" max="3" width="60.5546875" customWidth="1"/>
    <col min="4" max="4" width="16.6640625" customWidth="1"/>
    <col min="5" max="5" width="13" customWidth="1"/>
    <col min="6" max="6" width="13.5546875" customWidth="1"/>
    <col min="7" max="7" width="13.6640625" customWidth="1"/>
    <col min="8" max="8" width="11.44140625" customWidth="1"/>
    <col min="9" max="9" width="11.6640625" customWidth="1"/>
    <col min="10" max="10" width="11.6640625" bestFit="1" customWidth="1"/>
    <col min="11" max="11" width="27.5546875" customWidth="1"/>
    <col min="12" max="12" width="11.5546875" customWidth="1"/>
    <col min="13" max="13" width="12.109375" customWidth="1"/>
    <col min="14" max="14" width="10.88671875" customWidth="1"/>
    <col min="15" max="15" width="10.5546875" customWidth="1"/>
    <col min="16" max="17" width="9.109375" customWidth="1"/>
    <col min="18" max="18" width="11.5546875" customWidth="1"/>
    <col min="19" max="19" width="11.88671875" customWidth="1"/>
    <col min="20" max="26" width="9.109375" customWidth="1"/>
  </cols>
  <sheetData>
    <row r="1" spans="1:23" x14ac:dyDescent="0.25">
      <c r="A1" s="76" t="s">
        <v>68</v>
      </c>
      <c r="B1" s="77">
        <v>45261</v>
      </c>
      <c r="C1" s="75"/>
      <c r="D1" s="75"/>
      <c r="E1" s="75"/>
      <c r="F1" s="75"/>
      <c r="G1" s="75"/>
      <c r="H1" s="67"/>
      <c r="I1" s="68"/>
      <c r="J1" s="65"/>
      <c r="W1" s="66"/>
    </row>
    <row r="2" spans="1:23" x14ac:dyDescent="0.25">
      <c r="A2" s="76" t="s">
        <v>69</v>
      </c>
      <c r="B2" s="78" t="s">
        <v>72</v>
      </c>
      <c r="C2" s="1"/>
      <c r="F2" s="2"/>
      <c r="G2" s="2"/>
      <c r="W2" s="66"/>
    </row>
    <row r="3" spans="1:23" x14ac:dyDescent="0.25">
      <c r="F3" s="2"/>
      <c r="G3" s="2"/>
      <c r="W3" s="66"/>
    </row>
    <row r="4" spans="1:23" x14ac:dyDescent="0.25">
      <c r="F4" s="2"/>
      <c r="G4" s="2"/>
      <c r="W4" s="66"/>
    </row>
    <row r="5" spans="1:23" x14ac:dyDescent="0.25">
      <c r="F5" s="2"/>
      <c r="W5" s="66"/>
    </row>
    <row r="6" spans="1:23" x14ac:dyDescent="0.25">
      <c r="I6" s="2"/>
      <c r="W6" s="66"/>
    </row>
    <row r="7" spans="1:23" x14ac:dyDescent="0.25">
      <c r="H7" s="2"/>
      <c r="I7" s="2"/>
      <c r="W7" s="66"/>
    </row>
    <row r="8" spans="1:23" x14ac:dyDescent="0.25">
      <c r="H8" s="2"/>
      <c r="W8" s="66"/>
    </row>
    <row r="9" spans="1:23" x14ac:dyDescent="0.25">
      <c r="H9" s="2"/>
      <c r="W9" s="66"/>
    </row>
    <row r="10" spans="1:23" x14ac:dyDescent="0.25">
      <c r="H10" s="2"/>
      <c r="W10" s="66"/>
    </row>
    <row r="11" spans="1:23" x14ac:dyDescent="0.25">
      <c r="H11" s="2"/>
      <c r="W11" s="66"/>
    </row>
    <row r="12" spans="1:23" x14ac:dyDescent="0.25">
      <c r="H12" s="2"/>
      <c r="W12" s="66"/>
    </row>
    <row r="13" spans="1:23" x14ac:dyDescent="0.25">
      <c r="H13" s="2"/>
      <c r="W13" s="66"/>
    </row>
    <row r="14" spans="1:23" x14ac:dyDescent="0.25">
      <c r="H14" s="2"/>
      <c r="W14" s="66"/>
    </row>
    <row r="15" spans="1:23" x14ac:dyDescent="0.25">
      <c r="H15" s="2"/>
      <c r="W15" s="66"/>
    </row>
    <row r="16" spans="1:23" x14ac:dyDescent="0.25">
      <c r="H16" s="2"/>
      <c r="W16" s="66"/>
    </row>
    <row r="17" spans="1:23" x14ac:dyDescent="0.25">
      <c r="H17" s="2"/>
      <c r="W17" s="66"/>
    </row>
    <row r="18" spans="1:23" x14ac:dyDescent="0.25">
      <c r="H18" s="2"/>
      <c r="W18" s="66"/>
    </row>
    <row r="19" spans="1:23" x14ac:dyDescent="0.25">
      <c r="H19" s="2"/>
      <c r="W19" s="66"/>
    </row>
    <row r="20" spans="1:23" x14ac:dyDescent="0.25">
      <c r="H20" s="2"/>
      <c r="W20" s="66"/>
    </row>
    <row r="21" spans="1:23" x14ac:dyDescent="0.25">
      <c r="H21" s="2"/>
      <c r="W21" s="66"/>
    </row>
    <row r="22" spans="1:23" x14ac:dyDescent="0.25">
      <c r="H22" s="2"/>
      <c r="U22" s="5"/>
      <c r="V22" s="5"/>
      <c r="W22" s="66"/>
    </row>
    <row r="23" spans="1:23" x14ac:dyDescent="0.25">
      <c r="B23" s="1"/>
      <c r="C23" s="1"/>
      <c r="F23" s="2"/>
      <c r="G23" s="2"/>
      <c r="R23" s="14"/>
      <c r="S23" s="5"/>
      <c r="T23" s="23"/>
      <c r="W23" s="66"/>
    </row>
    <row r="24" spans="1:23" x14ac:dyDescent="0.25">
      <c r="B24" s="24" t="s">
        <v>4</v>
      </c>
      <c r="C24" s="36"/>
      <c r="D24" s="36"/>
      <c r="E24" s="36"/>
      <c r="F24" s="21" t="s">
        <v>2</v>
      </c>
      <c r="G24" s="22"/>
      <c r="H24" s="22"/>
      <c r="I24" s="22"/>
      <c r="J24" s="24" t="s">
        <v>46</v>
      </c>
      <c r="K24" s="36"/>
      <c r="L24" s="36" t="s">
        <v>47</v>
      </c>
      <c r="M24" s="36"/>
      <c r="N24" s="21" t="s">
        <v>57</v>
      </c>
      <c r="O24" s="22"/>
      <c r="P24" s="36" t="s">
        <v>58</v>
      </c>
      <c r="Q24" s="36"/>
      <c r="R24" s="49" t="s">
        <v>30</v>
      </c>
      <c r="S24" s="50"/>
      <c r="W24" s="66"/>
    </row>
    <row r="25" spans="1:23" x14ac:dyDescent="0.25">
      <c r="B25" s="7" t="s">
        <v>44</v>
      </c>
      <c r="C25" s="4" t="s">
        <v>5</v>
      </c>
      <c r="D25" s="4" t="s">
        <v>45</v>
      </c>
      <c r="E25" s="19" t="s">
        <v>5</v>
      </c>
      <c r="F25" s="7" t="s">
        <v>44</v>
      </c>
      <c r="G25" s="4" t="s">
        <v>5</v>
      </c>
      <c r="H25" s="4" t="s">
        <v>45</v>
      </c>
      <c r="I25" s="19" t="s">
        <v>5</v>
      </c>
      <c r="J25" s="7"/>
      <c r="K25" s="4" t="s">
        <v>5</v>
      </c>
      <c r="L25" s="4"/>
      <c r="M25" s="6" t="s">
        <v>5</v>
      </c>
      <c r="N25" s="7" t="s">
        <v>29</v>
      </c>
      <c r="O25" s="5"/>
      <c r="P25" s="7" t="s">
        <v>29</v>
      </c>
      <c r="Q25" s="4"/>
      <c r="R25" s="7" t="s">
        <v>29</v>
      </c>
      <c r="S25" s="51"/>
      <c r="W25" s="66"/>
    </row>
    <row r="26" spans="1:23" x14ac:dyDescent="0.25">
      <c r="B26" s="3">
        <v>22500</v>
      </c>
      <c r="C26" s="62">
        <f>RSQ(B37:B43,B26:B32)</f>
        <v>0.99994566871733137</v>
      </c>
      <c r="D26" s="34">
        <v>900000</v>
      </c>
      <c r="E26" s="63">
        <f>RSQ(B44:B49,D26:D31)</f>
        <v>0.99981308599541696</v>
      </c>
      <c r="F26" s="39">
        <v>2500</v>
      </c>
      <c r="G26" s="62">
        <f>RSQ(C37:C43,F26:F32)</f>
        <v>0.99980363697409691</v>
      </c>
      <c r="H26" s="34">
        <v>100000</v>
      </c>
      <c r="I26" s="62">
        <f>RSQ(C44:C49,H26:H31)</f>
        <v>0.99906272952560893</v>
      </c>
      <c r="J26" s="57">
        <v>0.997</v>
      </c>
      <c r="K26" s="62">
        <f>RSQ(J26:J32,D37:D43)</f>
        <v>0.99804044349353804</v>
      </c>
      <c r="L26" s="41">
        <v>28</v>
      </c>
      <c r="M26" s="64">
        <f>RSQ(L26:L31,D44:D49)</f>
        <v>0.99593825507308442</v>
      </c>
      <c r="N26" s="3">
        <v>20.95</v>
      </c>
      <c r="O26" s="5"/>
      <c r="P26" s="3">
        <v>0.93</v>
      </c>
      <c r="Q26" s="5"/>
      <c r="R26" s="3">
        <v>78.084000000000003</v>
      </c>
      <c r="S26" s="51"/>
      <c r="W26" s="66"/>
    </row>
    <row r="27" spans="1:23" x14ac:dyDescent="0.25">
      <c r="B27" s="3">
        <v>16875</v>
      </c>
      <c r="C27" s="4" t="s">
        <v>6</v>
      </c>
      <c r="D27" s="34">
        <v>675000</v>
      </c>
      <c r="E27" s="19" t="s">
        <v>6</v>
      </c>
      <c r="F27" s="39">
        <v>1875</v>
      </c>
      <c r="G27" s="4" t="s">
        <v>6</v>
      </c>
      <c r="H27" s="38">
        <v>75000</v>
      </c>
      <c r="I27" s="4" t="s">
        <v>6</v>
      </c>
      <c r="J27" s="57">
        <v>0.74775000000000003</v>
      </c>
      <c r="K27" s="4" t="s">
        <v>6</v>
      </c>
      <c r="L27" s="54">
        <v>21</v>
      </c>
      <c r="M27" s="6" t="s">
        <v>6</v>
      </c>
      <c r="N27" s="3">
        <v>20.95</v>
      </c>
      <c r="O27" s="6" t="s">
        <v>6</v>
      </c>
      <c r="P27" s="3">
        <v>0.93</v>
      </c>
      <c r="Q27" s="6" t="s">
        <v>6</v>
      </c>
      <c r="R27" s="3">
        <v>78.084000000000003</v>
      </c>
      <c r="S27" s="6" t="s">
        <v>6</v>
      </c>
      <c r="W27" s="66"/>
    </row>
    <row r="28" spans="1:23" x14ac:dyDescent="0.25">
      <c r="B28" s="3">
        <v>11250</v>
      </c>
      <c r="C28" s="9">
        <f>SLOPE(B26:B32,B37:B43)</f>
        <v>9.3031628837616308E-5</v>
      </c>
      <c r="D28" s="34">
        <v>450000</v>
      </c>
      <c r="E28" s="37">
        <f>SLOPE(D26:D31,B44:B49)</f>
        <v>1.0797693757267325E-4</v>
      </c>
      <c r="F28" s="39">
        <v>1250</v>
      </c>
      <c r="G28" s="9">
        <f>SLOPE(F26:F32,C37:C43)</f>
        <v>1.0025624735186136E-4</v>
      </c>
      <c r="H28" s="34">
        <v>50000</v>
      </c>
      <c r="I28" s="9">
        <f>SLOPE(H26:H31,C44:C49)</f>
        <v>9.8186261682056149E-5</v>
      </c>
      <c r="J28" s="57">
        <v>0.4985</v>
      </c>
      <c r="K28" s="9">
        <f>SLOPE(J26:J32,D37:D43)</f>
        <v>1.7773392256427369E-5</v>
      </c>
      <c r="L28" s="41">
        <v>14</v>
      </c>
      <c r="M28" s="10">
        <f>SLOPE(L26:L31,D44:D49)</f>
        <v>2.4598978598672498E-5</v>
      </c>
      <c r="N28" s="3">
        <v>20.95</v>
      </c>
      <c r="O28" s="10">
        <f>SLOPE(N26:N31,E50:E55)</f>
        <v>1.2907383941767448E-4</v>
      </c>
      <c r="P28" s="3">
        <v>0.93</v>
      </c>
      <c r="Q28" s="10">
        <f>SLOPE(P26:P31,F50:F55)</f>
        <v>1.5826275859078968E-4</v>
      </c>
      <c r="R28" s="3">
        <v>78.084000000000003</v>
      </c>
      <c r="S28" s="10">
        <f>SLOPE(R26:R31,G50:G55)</f>
        <v>8.1714536827769558E-5</v>
      </c>
      <c r="W28" s="66"/>
    </row>
    <row r="29" spans="1:23" x14ac:dyDescent="0.25">
      <c r="A29" s="1"/>
      <c r="B29" s="3">
        <v>5625</v>
      </c>
      <c r="C29" s="4" t="s">
        <v>7</v>
      </c>
      <c r="D29" s="34">
        <v>225000</v>
      </c>
      <c r="E29" s="19" t="s">
        <v>7</v>
      </c>
      <c r="F29" s="39">
        <v>625</v>
      </c>
      <c r="G29" s="4" t="s">
        <v>7</v>
      </c>
      <c r="H29" s="38">
        <v>25000</v>
      </c>
      <c r="I29" s="4" t="s">
        <v>7</v>
      </c>
      <c r="J29" s="57">
        <v>0.24925</v>
      </c>
      <c r="K29" s="4" t="s">
        <v>7</v>
      </c>
      <c r="L29" s="54">
        <v>7</v>
      </c>
      <c r="M29" s="6" t="s">
        <v>7</v>
      </c>
      <c r="N29" s="3">
        <v>0</v>
      </c>
      <c r="O29" s="6" t="s">
        <v>7</v>
      </c>
      <c r="P29" s="3">
        <v>0</v>
      </c>
      <c r="Q29" s="6" t="s">
        <v>7</v>
      </c>
      <c r="R29" s="3">
        <v>0</v>
      </c>
      <c r="S29" s="6" t="s">
        <v>7</v>
      </c>
      <c r="W29" s="66"/>
    </row>
    <row r="30" spans="1:23" x14ac:dyDescent="0.25">
      <c r="A30" s="1"/>
      <c r="B30" s="3">
        <v>1125</v>
      </c>
      <c r="C30" s="23">
        <f>INTERCEPT(B26:B32,B37:B43)</f>
        <v>-94.048897307107836</v>
      </c>
      <c r="D30" s="34">
        <v>45000</v>
      </c>
      <c r="E30" s="43">
        <f>INTERCEPT(D26:D31,B44:B49)</f>
        <v>-12912.443281589833</v>
      </c>
      <c r="F30" s="39">
        <v>125</v>
      </c>
      <c r="G30" s="23">
        <f>INTERCEPT(F26:F32,C37:C43)</f>
        <v>-92.326309031909318</v>
      </c>
      <c r="H30" s="34">
        <v>5000</v>
      </c>
      <c r="I30" s="43">
        <f>INTERCEPT(H26:H31,C44:C49)</f>
        <v>-970.9610877539817</v>
      </c>
      <c r="J30" s="57">
        <v>4.9850000000000005E-2</v>
      </c>
      <c r="K30" s="23">
        <f>INTERCEPT(J26:J32,D37:D43)</f>
        <v>-7.8958735243118416E-2</v>
      </c>
      <c r="L30" s="23">
        <v>1.4000000000000001</v>
      </c>
      <c r="M30" s="43">
        <f>INTERCEPT(L26:L31,D44:D49)</f>
        <v>-1.2407560572590857</v>
      </c>
      <c r="N30" s="3">
        <v>0</v>
      </c>
      <c r="O30" s="43">
        <f>INTERCEPT(N26:N31,E50:E55)</f>
        <v>-0.17889883798886963</v>
      </c>
      <c r="P30" s="3">
        <v>0</v>
      </c>
      <c r="Q30" s="43">
        <f>INTERCEPT(P26:P31,F50:F55)</f>
        <v>-1.6320433209968344E-2</v>
      </c>
      <c r="R30" s="3">
        <v>0</v>
      </c>
      <c r="S30" s="43">
        <f>INTERCEPT(R26:R31,G50:G55)</f>
        <v>-0.77275435303609186</v>
      </c>
      <c r="W30" s="66"/>
    </row>
    <row r="31" spans="1:23" x14ac:dyDescent="0.25">
      <c r="A31" s="1"/>
      <c r="B31" s="3">
        <v>562.5</v>
      </c>
      <c r="C31" s="23"/>
      <c r="D31" s="34">
        <v>22500</v>
      </c>
      <c r="E31" s="43"/>
      <c r="F31" s="34">
        <v>62.5</v>
      </c>
      <c r="G31" s="23"/>
      <c r="H31" s="34">
        <v>2500</v>
      </c>
      <c r="I31" s="43"/>
      <c r="J31" s="8">
        <v>2.4925000000000003E-2</v>
      </c>
      <c r="K31" s="23"/>
      <c r="L31" s="23">
        <v>0.70000000000000007</v>
      </c>
      <c r="M31" s="43"/>
      <c r="N31" s="34">
        <v>0</v>
      </c>
      <c r="O31" s="47"/>
      <c r="P31" s="34">
        <v>0</v>
      </c>
      <c r="Q31" s="47"/>
      <c r="R31" s="34">
        <v>0</v>
      </c>
      <c r="S31" s="43"/>
      <c r="T31" s="34"/>
      <c r="U31" s="23"/>
      <c r="W31" s="66"/>
    </row>
    <row r="32" spans="1:23" x14ac:dyDescent="0.25">
      <c r="A32" s="1"/>
      <c r="B32" s="3">
        <v>112.5</v>
      </c>
      <c r="C32" s="23"/>
      <c r="D32" s="41"/>
      <c r="E32" s="43"/>
      <c r="F32" s="34">
        <v>12.5</v>
      </c>
      <c r="G32" s="23"/>
      <c r="H32" s="34"/>
      <c r="I32" s="43"/>
      <c r="J32" s="8">
        <v>4.9849999999999998E-3</v>
      </c>
      <c r="K32" s="23"/>
      <c r="L32" s="34"/>
      <c r="M32" s="43"/>
      <c r="N32" s="38" t="s">
        <v>70</v>
      </c>
      <c r="O32" s="91">
        <f>STDEV(E50:E52)/AVERAGE(E50:E52)*100</f>
        <v>0.2417654320450966</v>
      </c>
      <c r="P32" s="38" t="s">
        <v>70</v>
      </c>
      <c r="Q32" s="91">
        <f>STDEV(F50:F52)/AVERAGE(F50:F52)*100</f>
        <v>1.3976187834430431</v>
      </c>
      <c r="R32" s="38" t="s">
        <v>70</v>
      </c>
      <c r="S32" s="91">
        <f>STDEV(G50:G52)/AVERAGE(G50:G52)*100</f>
        <v>8.9556309890666333E-2</v>
      </c>
      <c r="T32" s="34"/>
      <c r="U32" s="23"/>
      <c r="W32" s="66"/>
    </row>
    <row r="33" spans="1:23" x14ac:dyDescent="0.25">
      <c r="A33" s="1"/>
      <c r="B33" s="11"/>
      <c r="C33" s="12"/>
      <c r="D33" s="42"/>
      <c r="E33" s="12"/>
      <c r="F33" s="80"/>
      <c r="G33" s="12"/>
      <c r="H33" s="35"/>
      <c r="I33" s="13"/>
      <c r="J33" s="58"/>
      <c r="K33" s="12"/>
      <c r="L33" s="35"/>
      <c r="M33" s="12"/>
      <c r="N33" s="81" t="s">
        <v>71</v>
      </c>
      <c r="O33" s="92">
        <f>STDEV(E53:E55)/AVERAGE(E53:E55)*100</f>
        <v>22.610504590859648</v>
      </c>
      <c r="P33" s="79" t="s">
        <v>71</v>
      </c>
      <c r="Q33" s="92" t="e">
        <f>STDEV(F53:F55)/AVERAGE(F53:F55)*100</f>
        <v>#DIV/0!</v>
      </c>
      <c r="R33" s="79" t="s">
        <v>71</v>
      </c>
      <c r="S33" s="92">
        <f>STDEV(G53:G55)/AVERAGE(G53:G55)*100</f>
        <v>3.8102211798773524</v>
      </c>
      <c r="T33" s="34"/>
      <c r="U33" s="23"/>
      <c r="W33" s="66"/>
    </row>
    <row r="34" spans="1:23" x14ac:dyDescent="0.25">
      <c r="A34" s="1"/>
      <c r="B34" s="5"/>
      <c r="C34" s="23"/>
      <c r="D34" s="41"/>
      <c r="E34" s="23"/>
      <c r="F34" s="34"/>
      <c r="G34" s="23"/>
      <c r="H34" s="34"/>
      <c r="I34" s="23"/>
      <c r="J34" s="34"/>
      <c r="K34" s="23"/>
      <c r="L34" s="34"/>
      <c r="M34" s="23"/>
      <c r="P34" s="23"/>
      <c r="Q34" s="34"/>
      <c r="R34" s="23"/>
      <c r="S34" s="34"/>
      <c r="T34" s="23"/>
      <c r="W34" s="66"/>
    </row>
    <row r="35" spans="1:23" x14ac:dyDescent="0.25">
      <c r="A35" s="1"/>
      <c r="B35" s="114" t="s">
        <v>27</v>
      </c>
      <c r="C35" s="115"/>
      <c r="D35" s="44" t="s">
        <v>26</v>
      </c>
      <c r="E35" s="112" t="s">
        <v>25</v>
      </c>
      <c r="F35" s="113"/>
      <c r="G35" s="113"/>
      <c r="W35" s="66"/>
    </row>
    <row r="36" spans="1:23" x14ac:dyDescent="0.25">
      <c r="B36" s="45" t="s">
        <v>48</v>
      </c>
      <c r="C36" s="56" t="s">
        <v>49</v>
      </c>
      <c r="D36" s="46" t="s">
        <v>50</v>
      </c>
      <c r="E36" s="1" t="s">
        <v>51</v>
      </c>
      <c r="F36" s="1" t="s">
        <v>52</v>
      </c>
      <c r="G36" s="1" t="s">
        <v>53</v>
      </c>
      <c r="H36" s="1"/>
      <c r="K36" s="102"/>
      <c r="L36" s="1"/>
      <c r="M36" s="1"/>
      <c r="N36" s="1"/>
      <c r="O36" s="1"/>
      <c r="P36" s="1"/>
      <c r="Q36" s="1"/>
      <c r="R36" s="60"/>
      <c r="T36" s="1"/>
      <c r="W36" s="66"/>
    </row>
    <row r="37" spans="1:23" x14ac:dyDescent="0.25">
      <c r="A37" s="17" t="s">
        <v>37</v>
      </c>
      <c r="B37" s="29">
        <v>241886979</v>
      </c>
      <c r="C37" s="29">
        <v>25642735</v>
      </c>
      <c r="D37" s="29">
        <v>59030</v>
      </c>
      <c r="E37" s="40"/>
      <c r="F37" s="40"/>
      <c r="G37" s="40"/>
      <c r="H37" s="2"/>
      <c r="K37" s="1"/>
      <c r="L37" s="2"/>
      <c r="M37" s="2"/>
      <c r="N37" s="2"/>
      <c r="O37" s="2"/>
      <c r="P37" s="2"/>
      <c r="Q37" s="2"/>
      <c r="R37" s="59"/>
      <c r="S37" s="1"/>
      <c r="T37" s="2"/>
      <c r="W37" s="66"/>
    </row>
    <row r="38" spans="1:23" x14ac:dyDescent="0.25">
      <c r="A38" s="17" t="s">
        <v>38</v>
      </c>
      <c r="B38" s="29">
        <v>183376506</v>
      </c>
      <c r="C38" s="29">
        <v>19773443</v>
      </c>
      <c r="D38" s="29">
        <v>47409</v>
      </c>
      <c r="E38" s="40"/>
      <c r="F38" s="40"/>
      <c r="G38" s="40"/>
      <c r="H38" s="2"/>
      <c r="I38" s="1"/>
      <c r="J38" s="1"/>
      <c r="K38" s="1"/>
      <c r="L38" s="1"/>
      <c r="M38" s="1"/>
      <c r="N38" s="2"/>
      <c r="O38" s="2"/>
      <c r="P38" s="2"/>
      <c r="Q38" s="2"/>
      <c r="R38" s="2"/>
      <c r="S38" s="1"/>
      <c r="T38" s="2"/>
      <c r="W38" s="66"/>
    </row>
    <row r="39" spans="1:23" x14ac:dyDescent="0.25">
      <c r="A39" s="17" t="s">
        <v>39</v>
      </c>
      <c r="B39" s="29">
        <v>122140838</v>
      </c>
      <c r="C39" s="29">
        <v>13553461</v>
      </c>
      <c r="D39" s="29">
        <v>33626</v>
      </c>
      <c r="E39" s="40"/>
      <c r="F39" s="40"/>
      <c r="G39" s="40"/>
      <c r="H39" s="2"/>
      <c r="J39" s="1"/>
      <c r="K39" s="1"/>
      <c r="M39" s="1"/>
      <c r="N39" s="2"/>
      <c r="O39" s="2"/>
      <c r="P39" s="2"/>
      <c r="Q39" s="2"/>
      <c r="R39" s="2"/>
      <c r="S39" s="1"/>
      <c r="T39" s="2"/>
      <c r="W39" s="66"/>
    </row>
    <row r="40" spans="1:23" x14ac:dyDescent="0.25">
      <c r="A40" s="17" t="s">
        <v>40</v>
      </c>
      <c r="B40" s="29">
        <v>62098402</v>
      </c>
      <c r="C40" s="29">
        <v>7234963</v>
      </c>
      <c r="D40" s="29">
        <v>19237</v>
      </c>
      <c r="E40" s="40"/>
      <c r="F40" s="40"/>
      <c r="G40" s="40"/>
      <c r="H40" s="2"/>
      <c r="I40" s="1"/>
      <c r="J40" s="2"/>
      <c r="K40" s="2"/>
      <c r="L40" s="1"/>
      <c r="M40" s="2"/>
      <c r="N40" s="1"/>
      <c r="O40" s="1"/>
      <c r="P40" s="2"/>
      <c r="Q40" s="2"/>
      <c r="R40" s="2"/>
      <c r="S40" s="1"/>
      <c r="T40" s="2"/>
      <c r="W40" s="66"/>
    </row>
    <row r="41" spans="1:23" x14ac:dyDescent="0.25">
      <c r="A41" s="17" t="s">
        <v>41</v>
      </c>
      <c r="B41" s="29">
        <v>12995441</v>
      </c>
      <c r="C41" s="29">
        <v>2094396</v>
      </c>
      <c r="D41" s="29">
        <v>6871</v>
      </c>
      <c r="E41" s="40"/>
      <c r="F41" s="40"/>
      <c r="G41" s="40"/>
      <c r="H41" s="2"/>
      <c r="I41" s="1"/>
      <c r="J41" s="1"/>
      <c r="K41" s="1"/>
      <c r="L41" s="1"/>
      <c r="M41" s="1"/>
      <c r="N41" s="1"/>
      <c r="O41" s="1"/>
      <c r="P41" s="1"/>
      <c r="Q41" s="2"/>
      <c r="R41" s="2"/>
      <c r="S41" s="1"/>
      <c r="W41" s="66"/>
    </row>
    <row r="42" spans="1:23" x14ac:dyDescent="0.25">
      <c r="A42" s="17" t="s">
        <v>42</v>
      </c>
      <c r="B42" s="29">
        <v>6286207</v>
      </c>
      <c r="C42" s="29">
        <v>1485471</v>
      </c>
      <c r="D42" s="29">
        <v>5699</v>
      </c>
      <c r="E42" s="40"/>
      <c r="F42" s="40"/>
      <c r="G42" s="83"/>
      <c r="H42" s="2"/>
      <c r="I42" s="1"/>
      <c r="J42" s="1"/>
      <c r="K42" s="1"/>
      <c r="L42" s="2"/>
      <c r="N42" s="2"/>
      <c r="O42" s="2"/>
      <c r="P42" s="2"/>
      <c r="R42" s="1"/>
      <c r="S42" s="1"/>
      <c r="T42" s="1"/>
      <c r="U42" s="1"/>
      <c r="W42" s="66"/>
    </row>
    <row r="43" spans="1:23" x14ac:dyDescent="0.25">
      <c r="A43" s="17" t="s">
        <v>43</v>
      </c>
      <c r="B43" s="29">
        <v>2273505</v>
      </c>
      <c r="C43" s="29">
        <v>996997</v>
      </c>
      <c r="D43" s="29">
        <v>3951</v>
      </c>
      <c r="E43" s="40"/>
      <c r="F43" s="40"/>
      <c r="G43" s="40"/>
      <c r="H43" s="2"/>
      <c r="I43" s="1"/>
      <c r="J43" s="1"/>
      <c r="K43" s="1"/>
      <c r="L43" s="2"/>
      <c r="M43" s="2"/>
      <c r="N43" s="2"/>
      <c r="O43" s="2"/>
      <c r="P43" s="1"/>
      <c r="Q43" s="1"/>
      <c r="R43" s="2"/>
      <c r="T43" s="2"/>
      <c r="U43" s="2"/>
      <c r="W43" s="66"/>
    </row>
    <row r="44" spans="1:23" x14ac:dyDescent="0.25">
      <c r="A44" s="17" t="s">
        <v>31</v>
      </c>
      <c r="B44" s="29">
        <v>8401776479</v>
      </c>
      <c r="C44" s="29">
        <v>1010897390</v>
      </c>
      <c r="D44" s="29">
        <v>1150855</v>
      </c>
      <c r="E44" s="40"/>
      <c r="F44" s="40"/>
      <c r="G44" s="40"/>
      <c r="H44" s="17"/>
      <c r="J44" s="5"/>
      <c r="K44" s="1"/>
      <c r="L44" s="1"/>
      <c r="M44" s="1"/>
      <c r="N44" s="1"/>
      <c r="O44" s="1"/>
      <c r="P44" s="2"/>
      <c r="Q44" s="2"/>
      <c r="R44" s="2"/>
      <c r="S44" s="2"/>
      <c r="T44" s="2"/>
      <c r="U44" s="2"/>
      <c r="W44" s="66"/>
    </row>
    <row r="45" spans="1:23" x14ac:dyDescent="0.25">
      <c r="A45" s="17" t="s">
        <v>32</v>
      </c>
      <c r="B45" s="29">
        <v>6400841227</v>
      </c>
      <c r="C45" s="29">
        <v>789156525</v>
      </c>
      <c r="D45" s="29">
        <v>920465</v>
      </c>
      <c r="E45" s="40"/>
      <c r="F45" s="40"/>
      <c r="G45" s="40"/>
      <c r="H45" s="17"/>
      <c r="K45" s="1"/>
      <c r="L45" s="1"/>
      <c r="M45" s="1"/>
      <c r="N45" s="1"/>
      <c r="O45" s="1"/>
      <c r="P45" s="2"/>
      <c r="Q45" s="2"/>
      <c r="R45" s="1"/>
      <c r="S45" s="1"/>
      <c r="T45" s="1"/>
      <c r="U45" s="1"/>
      <c r="W45" s="66"/>
    </row>
    <row r="46" spans="1:23" x14ac:dyDescent="0.25">
      <c r="A46" s="17" t="s">
        <v>33</v>
      </c>
      <c r="B46" s="29">
        <v>4329546547</v>
      </c>
      <c r="C46" s="29">
        <v>531943739</v>
      </c>
      <c r="D46" s="29">
        <v>657365</v>
      </c>
      <c r="E46" s="40"/>
      <c r="F46" s="40"/>
      <c r="G46" s="40"/>
      <c r="H46" s="17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W46" s="66"/>
    </row>
    <row r="47" spans="1:23" x14ac:dyDescent="0.25">
      <c r="A47" s="17" t="s">
        <v>34</v>
      </c>
      <c r="B47" s="29">
        <v>2241657815</v>
      </c>
      <c r="C47" s="29">
        <v>260361235</v>
      </c>
      <c r="D47" s="29">
        <v>351655</v>
      </c>
      <c r="E47" s="83"/>
      <c r="F47" s="40"/>
      <c r="G47" s="40"/>
      <c r="H47" s="17"/>
      <c r="K47" s="1"/>
      <c r="L47" s="2"/>
      <c r="M47" s="1"/>
      <c r="N47" s="1"/>
      <c r="O47" s="1"/>
      <c r="P47" s="1"/>
      <c r="Q47" s="1"/>
      <c r="R47" s="2"/>
      <c r="S47" s="1"/>
      <c r="T47" s="1"/>
      <c r="U47" s="1"/>
      <c r="W47" s="66"/>
    </row>
    <row r="48" spans="1:23" x14ac:dyDescent="0.25">
      <c r="A48" s="17" t="s">
        <v>35</v>
      </c>
      <c r="B48" s="29">
        <v>534072195</v>
      </c>
      <c r="C48" s="29">
        <v>59168459</v>
      </c>
      <c r="D48" s="29">
        <v>98663</v>
      </c>
      <c r="E48" s="83"/>
      <c r="F48" s="40"/>
      <c r="G48" s="40"/>
      <c r="H48" s="17"/>
      <c r="K48" s="1"/>
      <c r="L48" s="2"/>
      <c r="M48" s="1"/>
      <c r="N48" s="2"/>
      <c r="O48" s="1"/>
      <c r="P48" s="1"/>
      <c r="Q48" s="1"/>
      <c r="R48" s="2"/>
      <c r="S48" s="1"/>
      <c r="T48" s="1"/>
      <c r="U48" s="1"/>
      <c r="W48" s="66"/>
    </row>
    <row r="49" spans="1:23" x14ac:dyDescent="0.25">
      <c r="A49" s="17" t="s">
        <v>36</v>
      </c>
      <c r="B49" s="29">
        <v>272533461</v>
      </c>
      <c r="C49" s="29">
        <v>30372971</v>
      </c>
      <c r="D49" s="29">
        <v>54649</v>
      </c>
      <c r="E49" s="83"/>
      <c r="F49" s="40"/>
      <c r="G49" s="83"/>
      <c r="H49" s="2"/>
      <c r="K49" s="1"/>
      <c r="L49" s="2"/>
      <c r="M49" s="1"/>
      <c r="N49" s="1"/>
      <c r="O49" s="1"/>
      <c r="P49" s="1"/>
      <c r="Q49" s="1"/>
      <c r="R49" s="2"/>
      <c r="S49" s="1"/>
      <c r="T49" s="2"/>
      <c r="W49" s="66"/>
    </row>
    <row r="50" spans="1:23" x14ac:dyDescent="0.25">
      <c r="A50" s="17" t="s">
        <v>19</v>
      </c>
      <c r="B50" s="29">
        <v>83590</v>
      </c>
      <c r="C50" s="29">
        <v>5251879</v>
      </c>
      <c r="D50" s="29">
        <v>23111</v>
      </c>
      <c r="E50" s="103">
        <v>163558.70000000001</v>
      </c>
      <c r="F50" s="103">
        <v>5922</v>
      </c>
      <c r="G50" s="83">
        <v>964029.1</v>
      </c>
      <c r="I50" s="101"/>
      <c r="K50" s="1"/>
      <c r="L50" s="2"/>
      <c r="M50" s="2"/>
      <c r="N50" s="1"/>
      <c r="O50" s="82"/>
      <c r="P50" s="1"/>
      <c r="Q50" s="2"/>
      <c r="R50" s="2"/>
      <c r="S50" s="1"/>
      <c r="W50" s="66"/>
    </row>
    <row r="51" spans="1:23" x14ac:dyDescent="0.25">
      <c r="A51" s="17" t="s">
        <v>20</v>
      </c>
      <c r="B51" s="29">
        <v>84158</v>
      </c>
      <c r="C51" s="29">
        <v>5256651</v>
      </c>
      <c r="D51" s="29">
        <v>23414</v>
      </c>
      <c r="E51" s="103">
        <v>164141.1</v>
      </c>
      <c r="F51" s="103">
        <v>6074.6</v>
      </c>
      <c r="G51" s="83">
        <v>965550.1</v>
      </c>
      <c r="K51" s="1"/>
      <c r="L51" s="2"/>
      <c r="M51" s="2"/>
      <c r="N51" s="1"/>
      <c r="O51" s="1"/>
      <c r="P51" s="1"/>
      <c r="Q51" s="2"/>
      <c r="R51" s="59"/>
      <c r="S51" s="1"/>
      <c r="W51" s="66"/>
    </row>
    <row r="52" spans="1:23" x14ac:dyDescent="0.25">
      <c r="A52" s="17" t="s">
        <v>21</v>
      </c>
      <c r="B52" s="29">
        <v>78348</v>
      </c>
      <c r="C52" s="29">
        <v>5244772</v>
      </c>
      <c r="D52" s="29">
        <v>23416</v>
      </c>
      <c r="E52" s="103">
        <v>163385.70000000001</v>
      </c>
      <c r="F52" s="103">
        <v>5939.3</v>
      </c>
      <c r="G52" s="83">
        <v>965500.7</v>
      </c>
      <c r="K52" s="1"/>
      <c r="L52" s="2"/>
      <c r="M52" s="2"/>
      <c r="N52" s="1"/>
      <c r="O52" s="1"/>
      <c r="P52" s="1"/>
      <c r="Q52" s="1"/>
      <c r="R52" s="59"/>
      <c r="S52" s="1"/>
      <c r="W52" s="66"/>
    </row>
    <row r="53" spans="1:23" x14ac:dyDescent="0.25">
      <c r="A53" s="17" t="s">
        <v>22</v>
      </c>
      <c r="B53" s="29">
        <v>81590</v>
      </c>
      <c r="C53" s="29">
        <v>636784</v>
      </c>
      <c r="D53" s="29">
        <v>2952</v>
      </c>
      <c r="E53" s="83">
        <v>1729.3</v>
      </c>
      <c r="F53" s="83">
        <v>105.5</v>
      </c>
      <c r="G53" s="83">
        <v>9467</v>
      </c>
      <c r="K53" s="1"/>
      <c r="L53" s="2"/>
      <c r="M53" s="2"/>
      <c r="N53" s="1"/>
      <c r="O53" s="1"/>
      <c r="P53" s="2"/>
      <c r="Q53" s="2"/>
      <c r="R53" s="59"/>
      <c r="S53" s="1"/>
      <c r="T53" s="2"/>
      <c r="W53" s="66"/>
    </row>
    <row r="54" spans="1:23" x14ac:dyDescent="0.25">
      <c r="A54" s="17" t="s">
        <v>23</v>
      </c>
      <c r="B54" s="29">
        <v>71056</v>
      </c>
      <c r="C54" s="29">
        <v>657156</v>
      </c>
      <c r="D54" s="29">
        <v>3132</v>
      </c>
      <c r="E54" s="83">
        <v>1318.5</v>
      </c>
      <c r="F54" s="40"/>
      <c r="G54" s="83">
        <v>9812.7999999999993</v>
      </c>
      <c r="K54" s="1"/>
      <c r="L54" s="2"/>
      <c r="M54" s="2"/>
      <c r="N54" s="1"/>
      <c r="O54" s="1"/>
      <c r="P54" s="2"/>
      <c r="Q54" s="2"/>
      <c r="R54" s="59"/>
      <c r="S54" s="1"/>
      <c r="T54" s="2"/>
      <c r="W54" s="66"/>
    </row>
    <row r="55" spans="1:23" x14ac:dyDescent="0.25">
      <c r="A55" s="1" t="s">
        <v>24</v>
      </c>
      <c r="B55" s="29">
        <v>82869</v>
      </c>
      <c r="C55" s="29">
        <v>595712</v>
      </c>
      <c r="D55" s="29">
        <v>2938</v>
      </c>
      <c r="E55" s="83">
        <v>1113.4000000000001</v>
      </c>
      <c r="F55" s="40"/>
      <c r="G55" s="83">
        <v>9092.2999999999993</v>
      </c>
      <c r="K55" s="1"/>
      <c r="L55" s="2"/>
      <c r="M55" s="2"/>
      <c r="N55" s="1"/>
      <c r="O55" s="1"/>
      <c r="P55" s="2"/>
      <c r="Q55" s="2"/>
      <c r="R55" s="59"/>
      <c r="S55" s="1"/>
      <c r="T55" s="2"/>
      <c r="W55" s="66"/>
    </row>
    <row r="56" spans="1:23" x14ac:dyDescent="0.25">
      <c r="A56" s="17"/>
      <c r="B56" s="1"/>
      <c r="C56" s="1"/>
      <c r="D56" s="18"/>
      <c r="E56" s="1"/>
      <c r="F56" s="1"/>
      <c r="G56" s="1"/>
      <c r="K56" s="1"/>
      <c r="L56" s="2"/>
      <c r="M56" s="2"/>
      <c r="N56" s="2"/>
      <c r="O56" s="2"/>
      <c r="P56" s="2"/>
      <c r="Q56" s="2"/>
      <c r="R56" s="59"/>
      <c r="S56" s="1"/>
      <c r="T56" s="2"/>
      <c r="W56" s="66"/>
    </row>
    <row r="57" spans="1:23" x14ac:dyDescent="0.25">
      <c r="A57" s="17"/>
      <c r="B57" s="1"/>
      <c r="C57" s="1"/>
      <c r="D57" s="18"/>
      <c r="E57" s="1"/>
      <c r="F57" s="1"/>
      <c r="G57" s="2"/>
      <c r="M57" s="1"/>
      <c r="Q57" s="82"/>
      <c r="R57" s="84"/>
      <c r="S57" s="1"/>
      <c r="T57" s="2"/>
      <c r="W57" s="66"/>
    </row>
    <row r="58" spans="1:23" x14ac:dyDescent="0.25">
      <c r="A58" s="30" t="s">
        <v>17</v>
      </c>
      <c r="B58" s="31"/>
      <c r="C58" s="31"/>
      <c r="D58" s="31"/>
      <c r="E58" s="31"/>
      <c r="F58" s="31"/>
      <c r="G58" s="31"/>
      <c r="H58" s="31"/>
      <c r="I58" s="31"/>
      <c r="J58" s="32"/>
      <c r="K58" s="1"/>
      <c r="L58" s="2"/>
      <c r="M58" s="2"/>
      <c r="N58" s="2"/>
      <c r="O58" s="2"/>
      <c r="P58" s="2"/>
      <c r="Q58" s="2"/>
      <c r="R58" s="59"/>
      <c r="S58" s="1"/>
      <c r="T58" s="2"/>
      <c r="W58" s="66"/>
    </row>
    <row r="59" spans="1:23" x14ac:dyDescent="0.25">
      <c r="A59" s="25" t="s">
        <v>18</v>
      </c>
      <c r="B59" s="26" t="s">
        <v>1</v>
      </c>
      <c r="C59" s="26" t="s">
        <v>0</v>
      </c>
      <c r="D59" s="33" t="s">
        <v>3</v>
      </c>
      <c r="E59" s="26" t="s">
        <v>12</v>
      </c>
      <c r="F59" s="27" t="s">
        <v>11</v>
      </c>
      <c r="G59" s="26" t="s">
        <v>10</v>
      </c>
      <c r="H59" s="33" t="s">
        <v>15</v>
      </c>
      <c r="I59" s="26" t="s">
        <v>14</v>
      </c>
      <c r="J59" s="28" t="s">
        <v>13</v>
      </c>
      <c r="N59" s="60"/>
      <c r="O59" s="60"/>
      <c r="W59" s="66"/>
    </row>
    <row r="60" spans="1:23" x14ac:dyDescent="0.25">
      <c r="A60" s="71" t="s">
        <v>61</v>
      </c>
      <c r="B60" s="29">
        <v>85873771</v>
      </c>
      <c r="C60" s="29">
        <v>157861838</v>
      </c>
      <c r="D60" s="29">
        <v>412170</v>
      </c>
      <c r="E60" s="61">
        <f>(B60*$C$28)+$C$30</f>
        <v>7894.9278932513507</v>
      </c>
      <c r="F60" s="61">
        <f>(C60*$I$28)+$I$30</f>
        <v>14528.902647724373</v>
      </c>
      <c r="G60" s="61">
        <f>(D60*M28)+M30</f>
        <v>8.8982049517557584</v>
      </c>
      <c r="H60" s="85">
        <f>((8001-E60)/8001)*100</f>
        <v>1.3257356174059403</v>
      </c>
      <c r="I60" s="85">
        <f>((16000-F60)/16000)*100</f>
        <v>9.1943584517226675</v>
      </c>
      <c r="J60" s="86">
        <f>((9.32-G60)/9.32)*100</f>
        <v>4.5256979425347836</v>
      </c>
      <c r="L60" s="1"/>
      <c r="M60" s="1"/>
      <c r="N60" s="1"/>
      <c r="O60" s="1"/>
      <c r="W60" s="66"/>
    </row>
    <row r="61" spans="1:23" x14ac:dyDescent="0.25">
      <c r="A61" s="73" t="s">
        <v>61</v>
      </c>
      <c r="B61" s="29">
        <v>86762247</v>
      </c>
      <c r="C61" s="29">
        <v>159366155</v>
      </c>
      <c r="D61" s="29">
        <v>411856</v>
      </c>
      <c r="E61" s="61">
        <f>(B61*$C$28)+$C$30</f>
        <v>7977.5842627144812</v>
      </c>
      <c r="F61" s="61">
        <f>(C61*$I$28)+$I$30</f>
        <v>14676.60591033914</v>
      </c>
      <c r="G61" s="61">
        <f>(D61*M28)+M30</f>
        <v>8.8904808724757753</v>
      </c>
      <c r="H61" s="87">
        <f>((8001-E61)/8001)*100</f>
        <v>0.29266013355229148</v>
      </c>
      <c r="I61" s="87">
        <f>((16000-F61)/16000)*100</f>
        <v>8.2712130603803757</v>
      </c>
      <c r="J61" s="88">
        <f>((9.32-G61)/9.32)*100</f>
        <v>4.6085743296590662</v>
      </c>
      <c r="L61" s="2"/>
      <c r="M61" s="2"/>
      <c r="N61" s="2"/>
      <c r="O61" s="2"/>
      <c r="W61" s="66"/>
    </row>
    <row r="62" spans="1:23" x14ac:dyDescent="0.25">
      <c r="A62" s="72" t="s">
        <v>61</v>
      </c>
      <c r="B62" s="35">
        <v>86708022</v>
      </c>
      <c r="C62" s="35">
        <v>159172071</v>
      </c>
      <c r="D62" s="35">
        <v>409632</v>
      </c>
      <c r="E62" s="74">
        <f>(B62*$C$28)+$C$30</f>
        <v>7972.5396226407611</v>
      </c>
      <c r="F62" s="74">
        <f>(C62*$I$28)+$I$30</f>
        <v>14657.54952792684</v>
      </c>
      <c r="G62" s="74">
        <f>(D62*M28)+M30</f>
        <v>8.8357727440723277</v>
      </c>
      <c r="H62" s="89">
        <f>((8001-E62)/8001)*100</f>
        <v>0.35571025320883537</v>
      </c>
      <c r="I62" s="89">
        <f>((16000-F62)/16000)*100</f>
        <v>8.3903154504572512</v>
      </c>
      <c r="J62" s="90">
        <f>((9.32-G62)/9.32)*100</f>
        <v>5.1955714155329673</v>
      </c>
      <c r="W62" s="66"/>
    </row>
    <row r="63" spans="1:23" x14ac:dyDescent="0.25">
      <c r="W63" s="66"/>
    </row>
    <row r="64" spans="1:23" x14ac:dyDescent="0.25">
      <c r="W64" s="66"/>
    </row>
    <row r="65" spans="1:32" x14ac:dyDescent="0.25">
      <c r="W65" s="66"/>
    </row>
    <row r="66" spans="1:32" x14ac:dyDescent="0.25">
      <c r="A66" s="1"/>
      <c r="B66" s="1"/>
      <c r="C66" s="97"/>
      <c r="D66" s="110" t="s">
        <v>27</v>
      </c>
      <c r="E66" s="110"/>
      <c r="F66" s="53" t="s">
        <v>26</v>
      </c>
      <c r="G66" s="111" t="s">
        <v>25</v>
      </c>
      <c r="H66" s="111"/>
      <c r="I66" s="111"/>
      <c r="J66" s="14"/>
      <c r="W66" s="66"/>
    </row>
    <row r="67" spans="1:32" x14ac:dyDescent="0.25">
      <c r="A67" t="s">
        <v>16</v>
      </c>
      <c r="B67" s="15" t="s">
        <v>8</v>
      </c>
      <c r="C67" s="15" t="s">
        <v>9</v>
      </c>
      <c r="D67" s="45" t="s">
        <v>48</v>
      </c>
      <c r="E67" s="46" t="s">
        <v>49</v>
      </c>
      <c r="F67" s="48" t="s">
        <v>50</v>
      </c>
      <c r="G67" s="106" t="s">
        <v>51</v>
      </c>
      <c r="H67" s="106" t="s">
        <v>52</v>
      </c>
      <c r="I67" s="106" t="s">
        <v>53</v>
      </c>
      <c r="J67" s="1" t="s">
        <v>12</v>
      </c>
      <c r="K67" s="16" t="s">
        <v>11</v>
      </c>
      <c r="L67" s="1" t="s">
        <v>10</v>
      </c>
      <c r="M67" s="108" t="s">
        <v>54</v>
      </c>
      <c r="N67" s="108" t="s">
        <v>55</v>
      </c>
      <c r="O67" s="108" t="s">
        <v>56</v>
      </c>
      <c r="P67" s="1" t="s">
        <v>15</v>
      </c>
      <c r="Q67" s="1" t="s">
        <v>14</v>
      </c>
      <c r="R67" s="1" t="s">
        <v>13</v>
      </c>
      <c r="S67" s="20" t="s">
        <v>59</v>
      </c>
      <c r="T67" s="20" t="s">
        <v>60</v>
      </c>
      <c r="U67" s="17" t="s">
        <v>28</v>
      </c>
      <c r="V67" s="20" t="s">
        <v>62</v>
      </c>
      <c r="W67" s="20" t="s">
        <v>63</v>
      </c>
      <c r="X67" s="1" t="s">
        <v>64</v>
      </c>
      <c r="Y67" s="20" t="s">
        <v>65</v>
      </c>
      <c r="Z67" s="20" t="s">
        <v>66</v>
      </c>
      <c r="AA67" s="17" t="s">
        <v>67</v>
      </c>
    </row>
    <row r="68" spans="1:32" x14ac:dyDescent="0.25">
      <c r="A68" t="s">
        <v>177</v>
      </c>
      <c r="B68" s="17" t="str">
        <f>RIGHT(A68, LEN(A68) - 36)</f>
        <v>SS23.0_235_062.gcd</v>
      </c>
      <c r="C68" t="str">
        <f>SUBSTITUTE(SUBSTITUTE(LEFT(B68,LEN(B68)-8),"SS","SG"), "0_", "0")&amp;"R"</f>
        <v>SG23.0235R</v>
      </c>
      <c r="D68" s="29">
        <v>7044338120</v>
      </c>
      <c r="E68" s="107">
        <v>90182326</v>
      </c>
      <c r="F68" s="107">
        <v>16296</v>
      </c>
      <c r="G68" s="83">
        <v>160631.70000000001</v>
      </c>
      <c r="H68" s="83">
        <v>6046.3</v>
      </c>
      <c r="I68" s="103">
        <v>966070.3</v>
      </c>
      <c r="J68" s="70">
        <f t="shared" ref="J68:J72" si="0">IF($D68&lt;=$B$37,($D68*$C$28)+$C$30,($D68*$E$28)+$E$30)</f>
        <v>747713.6141424526</v>
      </c>
      <c r="K68" s="70">
        <f t="shared" ref="K68:K72" si="1">IF($E68&lt;=$C$37,($E68*$G$28)+$G$30,($E68*$I$28)+$I$30)</f>
        <v>7883.7043719785142</v>
      </c>
      <c r="L68" s="55">
        <f>IF($F68&lt;=$D$37,($F68*$K$28)+$K$30,($F68*$M$28)+$M$30)</f>
        <v>0.21067646496762199</v>
      </c>
      <c r="M68" s="109">
        <f t="shared" ref="M68:M71" si="2">$G68*$O$28+$O$30</f>
        <v>20.554451413199196</v>
      </c>
      <c r="N68" s="109">
        <f t="shared" ref="N68:N71" si="3">$H68*$Q$28+$Q$30</f>
        <v>0.94058368405752335</v>
      </c>
      <c r="O68" s="109">
        <f t="shared" ref="O68:O71" si="4">$I68*$S$28+$S$30</f>
        <v>78.169232754528295</v>
      </c>
      <c r="P68" s="93"/>
      <c r="Q68" s="93"/>
      <c r="R68" s="93"/>
      <c r="S68" s="94"/>
      <c r="T68" s="94"/>
      <c r="U68" s="94"/>
      <c r="W68" s="69"/>
      <c r="AB68" s="1"/>
      <c r="AF68" s="2"/>
    </row>
    <row r="69" spans="1:32" x14ac:dyDescent="0.25">
      <c r="A69" t="s">
        <v>178</v>
      </c>
      <c r="B69" s="17" t="str">
        <f t="shared" ref="B69:B72" si="5">RIGHT(A69, LEN(A69) - 36)</f>
        <v>SS23.0_242_063.gcd</v>
      </c>
      <c r="C69" t="str">
        <f>SUBSTITUTE(SUBSTITUTE(LEFT(B69,LEN(B69)-8),"SS","SG"), "0_", "0")&amp;"R"</f>
        <v>SG23.0242R</v>
      </c>
      <c r="D69" s="29">
        <v>7526720313</v>
      </c>
      <c r="E69" s="107">
        <v>36883555</v>
      </c>
      <c r="F69" s="107">
        <v>26185</v>
      </c>
      <c r="G69" s="83">
        <v>22539.9</v>
      </c>
      <c r="H69" s="83">
        <v>2954.3</v>
      </c>
      <c r="I69" s="103">
        <v>252402</v>
      </c>
      <c r="J69" s="70">
        <f t="shared" si="0"/>
        <v>799799.76608218276</v>
      </c>
      <c r="K69" s="70">
        <f t="shared" si="1"/>
        <v>2650.4972952405287</v>
      </c>
      <c r="L69" s="55">
        <f t="shared" ref="L69:L72" si="6">IF($F69&lt;=$D$37,($F69*$K$28)+$K$30,($F69*$M$28)+$M$30)</f>
        <v>0.38643754099143224</v>
      </c>
      <c r="M69" s="109">
        <f t="shared" si="2"/>
        <v>2.7304125951015714</v>
      </c>
      <c r="N69" s="109">
        <f t="shared" si="3"/>
        <v>0.45123523449480163</v>
      </c>
      <c r="O69" s="109">
        <f t="shared" si="4"/>
        <v>19.8521581713666</v>
      </c>
      <c r="P69" s="93"/>
      <c r="Q69" s="93"/>
      <c r="R69" s="93"/>
      <c r="S69" s="94"/>
      <c r="T69" s="94"/>
      <c r="U69" s="94"/>
      <c r="W69" s="69"/>
      <c r="AB69" s="1"/>
      <c r="AF69" s="2"/>
    </row>
    <row r="70" spans="1:32" x14ac:dyDescent="0.25">
      <c r="A70" t="s">
        <v>179</v>
      </c>
      <c r="B70" s="17" t="str">
        <f t="shared" si="5"/>
        <v>SS23.0_782_064.gcd</v>
      </c>
      <c r="C70" t="str">
        <f>SUBSTITUTE(SUBSTITUTE(LEFT(B70,LEN(B70)-8),"SS","SG"), "0_", "0")&amp;"R"</f>
        <v>SG23.0782R</v>
      </c>
      <c r="D70" s="29">
        <v>6774750270</v>
      </c>
      <c r="E70" s="107">
        <v>35870246</v>
      </c>
      <c r="F70" s="107">
        <v>27001</v>
      </c>
      <c r="G70" s="83">
        <v>2858</v>
      </c>
      <c r="H70" s="83">
        <v>6835.8</v>
      </c>
      <c r="I70" s="103">
        <v>718577.6</v>
      </c>
      <c r="J70" s="70">
        <f t="shared" si="0"/>
        <v>718604.34369265148</v>
      </c>
      <c r="K70" s="70">
        <f t="shared" si="1"/>
        <v>2551.0042726017464</v>
      </c>
      <c r="L70" s="55">
        <f t="shared" si="6"/>
        <v>0.40094062907267697</v>
      </c>
      <c r="M70" s="109">
        <f t="shared" si="2"/>
        <v>0.18999419506684401</v>
      </c>
      <c r="N70" s="109">
        <f t="shared" si="3"/>
        <v>1.065532131964952</v>
      </c>
      <c r="O70" s="109">
        <f t="shared" si="4"/>
        <v>57.945481405774167</v>
      </c>
      <c r="P70" s="95"/>
      <c r="Q70" s="95"/>
      <c r="R70" s="96"/>
      <c r="S70" s="96"/>
      <c r="T70" s="96"/>
      <c r="U70" s="96"/>
      <c r="W70" s="69"/>
      <c r="AB70" s="1"/>
      <c r="AF70" s="2"/>
    </row>
    <row r="71" spans="1:32" x14ac:dyDescent="0.25">
      <c r="A71" t="s">
        <v>180</v>
      </c>
      <c r="B71" s="17" t="str">
        <f t="shared" si="5"/>
        <v>SS23.0_783_065.gcd</v>
      </c>
      <c r="C71" t="str">
        <f>SUBSTITUTE(SUBSTITUTE(LEFT(B71,LEN(B71)-8),"SS","SG"), "0_", "0")&amp;"R"</f>
        <v>SG23.0783R</v>
      </c>
      <c r="D71" s="29">
        <v>7282519310</v>
      </c>
      <c r="E71" s="107">
        <v>35935362</v>
      </c>
      <c r="F71" s="107">
        <v>25759</v>
      </c>
      <c r="G71" s="83">
        <v>4264.6000000000004</v>
      </c>
      <c r="H71" s="83">
        <v>6567.5</v>
      </c>
      <c r="I71" s="103">
        <v>706579.7</v>
      </c>
      <c r="J71" s="70">
        <f t="shared" si="0"/>
        <v>773431.68962606764</v>
      </c>
      <c r="K71" s="70">
        <f t="shared" si="1"/>
        <v>2557.3977692174349</v>
      </c>
      <c r="L71" s="55">
        <f t="shared" si="6"/>
        <v>0.37886607589019422</v>
      </c>
      <c r="M71" s="109">
        <f t="shared" si="2"/>
        <v>0.37154945759174496</v>
      </c>
      <c r="N71" s="109">
        <f t="shared" si="3"/>
        <v>1.023070233835043</v>
      </c>
      <c r="O71" s="109">
        <f t="shared" si="4"/>
        <v>56.96507856436827</v>
      </c>
      <c r="P71" s="95"/>
      <c r="Q71" s="95"/>
      <c r="R71" s="96"/>
      <c r="S71" s="96"/>
      <c r="T71" s="96"/>
      <c r="U71" s="96"/>
      <c r="W71" s="69"/>
      <c r="AB71" s="1"/>
      <c r="AF71" s="2"/>
    </row>
    <row r="72" spans="1:32" x14ac:dyDescent="0.25">
      <c r="A72" t="s">
        <v>181</v>
      </c>
      <c r="B72" s="17" t="str">
        <f t="shared" si="5"/>
        <v>LOW STD1 CHK SHORT_1_066.gcd</v>
      </c>
      <c r="C72" t="str">
        <f t="shared" ref="C72" si="7">SUBSTITUTE(SUBSTITUTE(LEFT(B72,LEN(B72)-8),"SS","SG"), "0_", "0")</f>
        <v>LOW STD1 CHK SHORT_1</v>
      </c>
      <c r="D72" s="29">
        <v>233549343</v>
      </c>
      <c r="E72" s="29">
        <v>25182395</v>
      </c>
      <c r="F72" s="29">
        <v>56869</v>
      </c>
      <c r="G72" s="83">
        <v>89581.9</v>
      </c>
      <c r="H72" s="83">
        <v>6168</v>
      </c>
      <c r="I72" s="103">
        <v>910512.1</v>
      </c>
      <c r="J72" s="70">
        <f t="shared" si="0"/>
        <v>21633.426895938035</v>
      </c>
      <c r="K72" s="70">
        <f t="shared" si="1"/>
        <v>2432.3661130003675</v>
      </c>
      <c r="L72" s="55">
        <f t="shared" si="6"/>
        <v>0.93179630898764954</v>
      </c>
      <c r="M72" s="52"/>
      <c r="N72" s="52"/>
      <c r="O72" s="52"/>
      <c r="P72" s="93">
        <f>((J72-$B$26)/$B$26)*100</f>
        <v>-3.8514360180531768</v>
      </c>
      <c r="Q72" s="93">
        <f>((K72-$F$26)/$F$26)*100</f>
        <v>-2.7053554799853012</v>
      </c>
      <c r="R72" s="93">
        <f>((L72-$J$26)/$J$26)*100</f>
        <v>-6.5399890684403674</v>
      </c>
      <c r="S72" s="96"/>
      <c r="T72" s="96"/>
      <c r="U72" s="96"/>
      <c r="W72" s="69"/>
      <c r="AB72" s="1"/>
      <c r="AF72" s="2"/>
    </row>
    <row r="73" spans="1:32" x14ac:dyDescent="0.25">
      <c r="A73" s="1"/>
      <c r="B73" s="1"/>
      <c r="C73" s="96"/>
      <c r="D73" s="96"/>
      <c r="E73" s="96"/>
      <c r="F73" s="96"/>
      <c r="H73" s="69"/>
      <c r="M73" s="1"/>
      <c r="Q73" s="2"/>
    </row>
    <row r="74" spans="1:32" x14ac:dyDescent="0.25">
      <c r="A74" s="1"/>
      <c r="B74" s="1"/>
      <c r="C74" s="96"/>
      <c r="D74" s="96"/>
      <c r="E74" s="96"/>
      <c r="F74" s="96"/>
      <c r="H74" s="69"/>
      <c r="M74" s="1"/>
      <c r="Q74" s="2"/>
    </row>
    <row r="75" spans="1:32" x14ac:dyDescent="0.25">
      <c r="A75" s="1"/>
      <c r="B75" s="1"/>
      <c r="C75" s="96"/>
      <c r="D75" s="96"/>
      <c r="E75" s="96"/>
      <c r="F75" s="96"/>
      <c r="H75" s="69"/>
      <c r="M75" s="1"/>
      <c r="Q75" s="2"/>
    </row>
    <row r="76" spans="1:32" ht="13.5" customHeight="1" x14ac:dyDescent="0.25">
      <c r="A76" s="1"/>
      <c r="B76" s="1"/>
      <c r="C76" s="96"/>
      <c r="D76" s="96"/>
      <c r="E76" s="96"/>
      <c r="F76" s="96"/>
      <c r="H76" s="69"/>
      <c r="M76" s="1"/>
      <c r="Q76" s="2"/>
    </row>
    <row r="77" spans="1:32" x14ac:dyDescent="0.25">
      <c r="A77" s="1"/>
      <c r="B77" s="1"/>
      <c r="C77" s="93"/>
      <c r="D77" s="96"/>
      <c r="E77" s="96"/>
      <c r="F77" s="96"/>
      <c r="H77" s="69"/>
      <c r="M77" s="1"/>
      <c r="Q77" s="2"/>
    </row>
    <row r="78" spans="1:32" x14ac:dyDescent="0.25">
      <c r="A78" s="1"/>
      <c r="B78" s="1"/>
      <c r="C78" s="93"/>
      <c r="D78" s="94"/>
      <c r="E78" s="94"/>
      <c r="F78" s="94"/>
      <c r="H78" s="69"/>
      <c r="M78" s="1"/>
      <c r="Q78" s="2"/>
    </row>
    <row r="79" spans="1:32" x14ac:dyDescent="0.25">
      <c r="A79" s="1"/>
      <c r="B79" s="1"/>
      <c r="C79" s="93"/>
      <c r="D79" s="94"/>
      <c r="E79" s="94"/>
      <c r="F79" s="94"/>
      <c r="H79" s="69"/>
      <c r="M79" s="1"/>
      <c r="Q79" s="2"/>
    </row>
    <row r="80" spans="1:32" x14ac:dyDescent="0.25">
      <c r="A80" s="1"/>
      <c r="B80" s="1"/>
      <c r="D80" s="94"/>
      <c r="E80" s="94"/>
      <c r="F80" s="94"/>
      <c r="H80" s="69"/>
      <c r="M80" s="1"/>
      <c r="Q80" s="2"/>
    </row>
    <row r="81" spans="1:32" x14ac:dyDescent="0.25">
      <c r="A81" s="1"/>
      <c r="B81" s="1"/>
      <c r="C81" s="93"/>
      <c r="D81" s="94"/>
      <c r="E81" s="94"/>
      <c r="F81" s="94"/>
      <c r="H81" s="69"/>
      <c r="M81" s="1"/>
      <c r="Q81" s="2"/>
    </row>
    <row r="82" spans="1:32" x14ac:dyDescent="0.25">
      <c r="A82" s="1"/>
      <c r="B82" s="1"/>
      <c r="C82" s="93"/>
      <c r="D82" s="96"/>
      <c r="E82" s="96"/>
      <c r="F82" s="96"/>
      <c r="H82" s="69"/>
      <c r="M82" s="1"/>
      <c r="Q82" s="2"/>
    </row>
    <row r="83" spans="1:32" x14ac:dyDescent="0.25">
      <c r="A83" s="1"/>
      <c r="B83" s="1"/>
      <c r="C83" s="93"/>
      <c r="D83" s="96"/>
      <c r="E83" s="96"/>
      <c r="F83" s="96"/>
      <c r="H83" s="69"/>
      <c r="M83" s="1"/>
      <c r="Q83" s="2"/>
    </row>
    <row r="84" spans="1:32" x14ac:dyDescent="0.25">
      <c r="A84" s="1"/>
      <c r="B84" s="1"/>
      <c r="C84" s="96"/>
      <c r="D84" s="94"/>
      <c r="E84" s="94"/>
      <c r="F84" s="94"/>
      <c r="H84" s="69"/>
      <c r="M84" s="1"/>
      <c r="Q84" s="2"/>
    </row>
    <row r="85" spans="1:32" x14ac:dyDescent="0.25">
      <c r="A85" s="1"/>
      <c r="B85" s="1"/>
      <c r="C85" s="93"/>
      <c r="D85" s="96"/>
      <c r="E85" s="96"/>
      <c r="F85" s="96"/>
      <c r="H85" s="69"/>
      <c r="M85" s="1"/>
      <c r="Q85" s="2"/>
    </row>
    <row r="86" spans="1:32" x14ac:dyDescent="0.25">
      <c r="A86" s="1"/>
      <c r="B86" s="1"/>
      <c r="C86" s="1"/>
      <c r="D86" s="59"/>
      <c r="E86" s="59"/>
      <c r="F86" s="59"/>
      <c r="G86" s="59"/>
      <c r="H86" s="59"/>
      <c r="I86" s="2"/>
      <c r="J86" s="70"/>
      <c r="K86" s="70"/>
      <c r="L86" s="55"/>
      <c r="M86" s="52"/>
      <c r="N86" s="52"/>
      <c r="O86" s="52"/>
      <c r="P86" s="93"/>
      <c r="Q86" s="93"/>
      <c r="R86" s="93"/>
      <c r="S86" s="96"/>
      <c r="T86" s="96"/>
      <c r="U86" s="96"/>
      <c r="W86" s="69"/>
      <c r="AB86" s="1"/>
      <c r="AF86" s="2"/>
    </row>
    <row r="87" spans="1:32" x14ac:dyDescent="0.25">
      <c r="A87" s="1"/>
      <c r="B87" s="1"/>
      <c r="C87" s="1"/>
      <c r="D87" s="59"/>
      <c r="E87" s="59"/>
      <c r="F87" s="59"/>
      <c r="G87" s="59"/>
      <c r="H87" s="59"/>
      <c r="I87" s="2"/>
      <c r="J87" s="70"/>
      <c r="K87" s="70"/>
      <c r="L87" s="55"/>
      <c r="M87" s="52"/>
      <c r="N87" s="52"/>
      <c r="O87" s="52"/>
      <c r="P87" s="93"/>
      <c r="Q87" s="95"/>
      <c r="R87" s="96"/>
      <c r="S87" s="94"/>
      <c r="T87" s="94"/>
      <c r="U87" s="94"/>
      <c r="W87" s="69"/>
      <c r="AB87" s="1"/>
      <c r="AF87" s="2"/>
    </row>
    <row r="88" spans="1:32" x14ac:dyDescent="0.25">
      <c r="A88" s="1"/>
      <c r="B88" s="1"/>
      <c r="C88" s="1"/>
      <c r="D88" s="29"/>
      <c r="E88" s="59"/>
      <c r="F88" s="59"/>
      <c r="G88" s="59"/>
      <c r="H88" s="59"/>
      <c r="I88" s="2"/>
      <c r="J88" s="70"/>
      <c r="K88" s="70"/>
      <c r="L88" s="55"/>
      <c r="M88" s="52"/>
      <c r="N88" s="52"/>
      <c r="O88" s="52"/>
      <c r="P88" s="93"/>
      <c r="Q88" s="93"/>
      <c r="R88" s="93"/>
      <c r="S88" s="96"/>
      <c r="T88" s="96"/>
      <c r="U88" s="96"/>
      <c r="W88" s="69"/>
      <c r="AB88" s="1"/>
      <c r="AF88" s="2"/>
    </row>
    <row r="89" spans="1:32" x14ac:dyDescent="0.25">
      <c r="A89" s="1"/>
      <c r="B89" s="1"/>
      <c r="C89" s="1"/>
      <c r="D89" s="59"/>
      <c r="E89" s="59"/>
      <c r="F89" s="59"/>
      <c r="G89" s="59"/>
      <c r="H89" s="59"/>
      <c r="I89" s="2"/>
      <c r="J89" s="70"/>
      <c r="K89" s="70"/>
      <c r="L89" s="55"/>
      <c r="M89" s="52"/>
      <c r="N89" s="52"/>
      <c r="O89" s="52"/>
      <c r="P89" s="93"/>
      <c r="Q89" s="95"/>
      <c r="R89" s="96"/>
      <c r="S89" s="94"/>
      <c r="T89" s="94"/>
      <c r="U89" s="94"/>
      <c r="W89" s="69"/>
      <c r="AB89" s="1"/>
      <c r="AF89" s="2"/>
    </row>
    <row r="90" spans="1:32" x14ac:dyDescent="0.25">
      <c r="A90" s="1"/>
      <c r="B90" s="1"/>
      <c r="C90" s="1"/>
      <c r="D90" s="59"/>
      <c r="E90" s="59"/>
      <c r="F90" s="59"/>
      <c r="G90" s="59"/>
      <c r="H90" s="59"/>
      <c r="I90" s="2"/>
      <c r="J90" s="70"/>
      <c r="K90" s="70"/>
      <c r="L90" s="55"/>
      <c r="M90" s="52"/>
      <c r="N90" s="52"/>
      <c r="O90" s="52"/>
      <c r="P90" s="93"/>
      <c r="Q90" s="93"/>
      <c r="R90" s="93"/>
      <c r="S90" s="94"/>
      <c r="T90" s="94"/>
      <c r="U90" s="94"/>
      <c r="W90" s="69"/>
      <c r="AB90" s="1"/>
      <c r="AF90" s="2"/>
    </row>
    <row r="91" spans="1:32" x14ac:dyDescent="0.25">
      <c r="A91" s="1"/>
      <c r="B91" s="1"/>
      <c r="C91" s="1"/>
      <c r="D91" s="59"/>
      <c r="E91" s="59"/>
      <c r="F91" s="59"/>
      <c r="G91" s="59"/>
      <c r="H91" s="59"/>
      <c r="I91" s="2"/>
      <c r="J91" s="70"/>
      <c r="K91" s="70"/>
      <c r="L91" s="55"/>
      <c r="M91" s="52"/>
      <c r="N91" s="52"/>
      <c r="O91" s="52"/>
      <c r="P91" s="93"/>
      <c r="Q91" s="93"/>
      <c r="R91" s="93"/>
      <c r="S91" s="94"/>
      <c r="T91" s="94"/>
      <c r="U91" s="94"/>
      <c r="W91" s="69"/>
      <c r="AB91" s="1"/>
      <c r="AF91" s="2"/>
    </row>
    <row r="92" spans="1:32" x14ac:dyDescent="0.25">
      <c r="A92" s="1"/>
      <c r="B92" s="1"/>
      <c r="C92" s="1"/>
      <c r="D92" s="59"/>
      <c r="E92" s="59"/>
      <c r="F92" s="59"/>
      <c r="G92" s="59"/>
      <c r="H92" s="59"/>
      <c r="I92" s="2"/>
      <c r="J92" s="70"/>
      <c r="K92" s="70"/>
      <c r="L92" s="55"/>
      <c r="M92" s="52"/>
      <c r="N92" s="52"/>
      <c r="O92" s="52"/>
      <c r="S92" s="96"/>
      <c r="T92" s="96"/>
      <c r="U92" s="96"/>
      <c r="W92" s="69"/>
      <c r="AB92" s="1"/>
      <c r="AF92" s="2"/>
    </row>
    <row r="93" spans="1:32" x14ac:dyDescent="0.25">
      <c r="A93" s="1"/>
      <c r="B93" s="1"/>
      <c r="C93" s="1"/>
      <c r="D93" s="59"/>
      <c r="E93" s="59"/>
      <c r="F93" s="59"/>
      <c r="G93" s="29"/>
      <c r="H93" s="59"/>
      <c r="I93" s="2"/>
      <c r="J93" s="70"/>
      <c r="K93" s="70"/>
      <c r="L93" s="55"/>
      <c r="M93" s="52"/>
      <c r="N93" s="52"/>
      <c r="O93" s="52"/>
      <c r="P93" s="93"/>
      <c r="Q93" s="93"/>
      <c r="R93" s="93"/>
      <c r="S93" s="94"/>
      <c r="T93" s="94"/>
      <c r="U93" s="94"/>
      <c r="W93" s="69"/>
      <c r="AB93" s="1"/>
      <c r="AF93" s="2"/>
    </row>
    <row r="94" spans="1:32" x14ac:dyDescent="0.25">
      <c r="A94" s="1"/>
      <c r="B94" s="1"/>
      <c r="C94" s="1"/>
      <c r="D94" s="59"/>
      <c r="E94" s="59"/>
      <c r="F94" s="59"/>
      <c r="G94" s="59"/>
      <c r="H94" s="59"/>
      <c r="I94" s="2"/>
      <c r="J94" s="70"/>
      <c r="K94" s="70"/>
      <c r="L94" s="55"/>
      <c r="M94" s="52"/>
      <c r="N94" s="52"/>
      <c r="O94" s="52"/>
      <c r="P94" s="93"/>
      <c r="Q94" s="93"/>
      <c r="R94" s="93"/>
      <c r="S94" s="94"/>
      <c r="T94" s="94"/>
      <c r="U94" s="94"/>
      <c r="W94" s="69"/>
      <c r="AB94" s="1"/>
      <c r="AF94" s="2"/>
    </row>
    <row r="95" spans="1:32" x14ac:dyDescent="0.25">
      <c r="A95" s="1"/>
      <c r="B95" s="1"/>
      <c r="C95" s="1"/>
      <c r="D95" s="59"/>
      <c r="E95" s="59"/>
      <c r="F95" s="59"/>
      <c r="G95" s="59"/>
      <c r="H95" s="59"/>
      <c r="I95" s="2"/>
      <c r="J95" s="70"/>
      <c r="K95" s="70"/>
      <c r="L95" s="55"/>
      <c r="M95" s="52"/>
      <c r="N95" s="52"/>
      <c r="O95" s="52"/>
      <c r="P95" s="93"/>
      <c r="Q95" s="95"/>
      <c r="R95" s="96"/>
      <c r="S95" s="94"/>
      <c r="T95" s="94"/>
      <c r="U95" s="94"/>
      <c r="W95" s="69"/>
      <c r="AB95" s="1"/>
      <c r="AF95" s="2"/>
    </row>
    <row r="96" spans="1:32" x14ac:dyDescent="0.25">
      <c r="A96" s="1"/>
      <c r="B96" s="1"/>
      <c r="C96" s="1"/>
      <c r="D96" s="59"/>
      <c r="E96" s="59"/>
      <c r="F96" s="59"/>
      <c r="G96" s="59"/>
      <c r="H96" s="59"/>
      <c r="I96" s="2"/>
      <c r="J96" s="70"/>
      <c r="K96" s="70"/>
      <c r="L96" s="55"/>
      <c r="M96" s="52"/>
      <c r="N96" s="52"/>
      <c r="O96" s="52"/>
      <c r="P96" s="93"/>
      <c r="Q96" s="95"/>
      <c r="R96" s="96"/>
      <c r="S96" s="96"/>
      <c r="T96" s="96"/>
      <c r="U96" s="96"/>
      <c r="W96" s="69"/>
    </row>
    <row r="97" spans="1:23" x14ac:dyDescent="0.25">
      <c r="A97" s="1"/>
      <c r="B97" s="1"/>
      <c r="C97" s="1"/>
      <c r="D97" s="59"/>
      <c r="E97" s="59"/>
      <c r="F97" s="59"/>
      <c r="G97" s="59"/>
      <c r="H97" s="59"/>
      <c r="I97" s="2"/>
      <c r="J97" s="70"/>
      <c r="K97" s="70"/>
      <c r="L97" s="55"/>
      <c r="M97" s="52"/>
      <c r="N97" s="52"/>
      <c r="O97" s="52"/>
      <c r="P97" s="93"/>
      <c r="Q97" s="95"/>
      <c r="R97" s="96"/>
      <c r="S97" s="96"/>
      <c r="T97" s="96"/>
      <c r="U97" s="96"/>
      <c r="W97" s="69"/>
    </row>
    <row r="98" spans="1:23" x14ac:dyDescent="0.25">
      <c r="A98" s="1"/>
      <c r="B98" s="1"/>
      <c r="C98" s="1"/>
      <c r="D98" s="59"/>
      <c r="E98" s="59"/>
      <c r="F98" s="59"/>
      <c r="G98" s="59"/>
      <c r="H98" s="59"/>
      <c r="I98" s="2"/>
      <c r="J98" s="70"/>
      <c r="K98" s="70"/>
      <c r="L98" s="55"/>
      <c r="M98" s="52"/>
      <c r="N98" s="52"/>
      <c r="O98" s="52"/>
      <c r="P98" s="93"/>
      <c r="Q98" s="93"/>
      <c r="R98" s="93"/>
      <c r="S98" s="96"/>
      <c r="T98" s="96"/>
      <c r="U98" s="96"/>
      <c r="W98" s="66"/>
    </row>
    <row r="99" spans="1:23" x14ac:dyDescent="0.25">
      <c r="A99" s="1"/>
      <c r="B99" s="1"/>
      <c r="C99" s="1"/>
      <c r="D99" s="59"/>
      <c r="E99" s="59"/>
      <c r="F99" s="59"/>
      <c r="G99" s="59"/>
      <c r="H99" s="59"/>
      <c r="I99" s="2"/>
      <c r="J99" s="70"/>
      <c r="K99" s="70"/>
      <c r="L99" s="55"/>
      <c r="M99" s="52"/>
      <c r="N99" s="52"/>
      <c r="O99" s="52"/>
      <c r="P99" s="93"/>
      <c r="Q99" s="95"/>
      <c r="R99" s="96"/>
      <c r="S99" s="94"/>
      <c r="T99" s="94"/>
      <c r="U99" s="94"/>
      <c r="W99" s="66"/>
    </row>
    <row r="100" spans="1:23" x14ac:dyDescent="0.25">
      <c r="A100" s="1"/>
      <c r="B100" s="1"/>
      <c r="C100" s="1"/>
      <c r="D100" s="59"/>
      <c r="E100" s="59"/>
      <c r="F100" s="59"/>
      <c r="G100" s="59"/>
      <c r="H100" s="59"/>
      <c r="I100" s="2"/>
      <c r="J100" s="70"/>
      <c r="K100" s="70"/>
      <c r="L100" s="55"/>
      <c r="M100" s="52"/>
      <c r="N100" s="52"/>
      <c r="O100" s="52"/>
      <c r="P100" s="96"/>
      <c r="Q100" s="96"/>
      <c r="R100" s="96"/>
      <c r="S100" s="96"/>
      <c r="T100" s="96"/>
      <c r="U100" s="96"/>
    </row>
    <row r="101" spans="1:23" x14ac:dyDescent="0.25">
      <c r="A101" s="1"/>
      <c r="B101" s="1"/>
      <c r="C101" s="1"/>
      <c r="D101" s="59"/>
      <c r="E101" s="59"/>
      <c r="F101" s="59"/>
      <c r="G101" s="59"/>
      <c r="H101" s="59"/>
      <c r="I101" s="2"/>
      <c r="J101" s="70"/>
      <c r="K101" s="70"/>
      <c r="L101" s="55"/>
      <c r="M101" s="52"/>
      <c r="N101" s="52"/>
      <c r="O101" s="52"/>
      <c r="P101" s="96"/>
      <c r="Q101" s="96"/>
      <c r="R101" s="96"/>
      <c r="S101" s="96"/>
      <c r="T101" s="96"/>
      <c r="U101" s="96"/>
    </row>
    <row r="102" spans="1:23" x14ac:dyDescent="0.25">
      <c r="A102" s="1"/>
      <c r="B102" s="1"/>
      <c r="C102" s="1"/>
      <c r="D102" s="59"/>
      <c r="E102" s="59"/>
      <c r="F102" s="59"/>
      <c r="G102" s="59"/>
      <c r="H102" s="59"/>
      <c r="I102" s="2"/>
      <c r="J102" s="70"/>
      <c r="K102" s="70"/>
      <c r="L102" s="55"/>
      <c r="M102" s="52"/>
      <c r="N102" s="52"/>
      <c r="O102" s="52"/>
      <c r="P102" s="93"/>
      <c r="Q102" s="93"/>
      <c r="R102" s="93"/>
      <c r="S102" s="94"/>
      <c r="T102" s="94"/>
      <c r="U102" s="94"/>
    </row>
    <row r="103" spans="1:23" x14ac:dyDescent="0.25">
      <c r="A103" s="1"/>
      <c r="B103" s="1"/>
      <c r="C103" s="1"/>
      <c r="D103" s="59"/>
      <c r="E103" s="59"/>
      <c r="F103" s="59"/>
      <c r="G103" s="59"/>
      <c r="H103" s="59"/>
      <c r="I103" s="2"/>
      <c r="J103" s="70"/>
      <c r="K103" s="70"/>
      <c r="L103" s="55"/>
      <c r="M103" s="52"/>
      <c r="N103" s="52"/>
      <c r="O103" s="52"/>
      <c r="P103" s="93"/>
      <c r="Q103" s="93"/>
      <c r="R103" s="93"/>
      <c r="S103" s="94"/>
      <c r="T103" s="94"/>
      <c r="U103" s="94"/>
    </row>
    <row r="104" spans="1:23" x14ac:dyDescent="0.25">
      <c r="A104" s="1"/>
      <c r="B104" s="1"/>
      <c r="C104" s="1"/>
      <c r="D104" s="59"/>
      <c r="E104" s="59"/>
      <c r="F104" s="59"/>
      <c r="G104" s="59"/>
      <c r="H104" s="59"/>
      <c r="I104" s="2"/>
      <c r="J104" s="70"/>
      <c r="K104" s="70"/>
      <c r="L104" s="55"/>
      <c r="M104" s="52"/>
      <c r="N104" s="52"/>
      <c r="O104" s="52"/>
      <c r="P104" s="93"/>
      <c r="Q104" s="93"/>
      <c r="R104" s="93"/>
      <c r="S104" s="96"/>
      <c r="T104" s="96"/>
      <c r="U104" s="96"/>
    </row>
    <row r="105" spans="1:23" x14ac:dyDescent="0.25">
      <c r="A105" s="1"/>
      <c r="B105" s="1"/>
      <c r="C105" s="1"/>
      <c r="D105" s="59"/>
      <c r="E105" s="59"/>
      <c r="F105" s="59"/>
      <c r="G105" s="59"/>
      <c r="H105" s="59"/>
      <c r="I105" s="2"/>
      <c r="J105" s="70"/>
      <c r="K105" s="70"/>
      <c r="L105" s="55"/>
      <c r="M105" s="52"/>
      <c r="N105" s="52"/>
      <c r="O105" s="52"/>
      <c r="P105" s="93"/>
      <c r="Q105" s="93"/>
      <c r="R105" s="93"/>
      <c r="S105" s="94"/>
      <c r="T105" s="94"/>
      <c r="U105" s="94"/>
    </row>
    <row r="106" spans="1:23" x14ac:dyDescent="0.25">
      <c r="A106" s="1"/>
      <c r="B106" s="1"/>
      <c r="C106" s="1"/>
      <c r="D106" s="59"/>
      <c r="E106" s="59"/>
      <c r="F106" s="59"/>
      <c r="G106" s="59"/>
      <c r="H106" s="59"/>
      <c r="I106" s="2"/>
      <c r="J106" s="70"/>
      <c r="K106" s="70"/>
      <c r="L106" s="55"/>
      <c r="M106" s="52"/>
      <c r="N106" s="52"/>
      <c r="O106" s="52"/>
    </row>
    <row r="107" spans="1:23" x14ac:dyDescent="0.25">
      <c r="A107" s="1"/>
      <c r="B107" s="1"/>
      <c r="C107" s="1"/>
      <c r="D107" s="59"/>
      <c r="E107" s="59"/>
      <c r="F107" s="59"/>
      <c r="G107" s="59"/>
      <c r="H107" s="59"/>
      <c r="I107" s="2"/>
      <c r="J107" s="70"/>
      <c r="K107" s="70"/>
      <c r="L107" s="55"/>
      <c r="M107" s="52"/>
      <c r="N107" s="52"/>
      <c r="O107" s="52"/>
    </row>
    <row r="108" spans="1:23" x14ac:dyDescent="0.25">
      <c r="A108" s="1"/>
      <c r="B108" s="1"/>
      <c r="C108" s="1"/>
      <c r="D108" s="59"/>
      <c r="E108" s="59"/>
      <c r="F108" s="59"/>
      <c r="G108" s="59"/>
      <c r="H108" s="59"/>
      <c r="I108" s="2"/>
      <c r="J108" s="70"/>
      <c r="K108" s="70"/>
      <c r="L108" s="55"/>
      <c r="M108" s="52"/>
      <c r="N108" s="52"/>
      <c r="O108" s="52"/>
    </row>
    <row r="109" spans="1:23" x14ac:dyDescent="0.25">
      <c r="A109" s="1"/>
      <c r="B109" s="1"/>
      <c r="C109" s="1"/>
      <c r="D109" s="59"/>
      <c r="E109" s="59"/>
      <c r="F109" s="59"/>
      <c r="G109" s="59"/>
      <c r="H109" s="59"/>
      <c r="I109" s="2"/>
      <c r="J109" s="70"/>
      <c r="K109" s="70"/>
      <c r="L109" s="55"/>
      <c r="M109" s="52"/>
      <c r="N109" s="52"/>
      <c r="O109" s="52"/>
    </row>
    <row r="110" spans="1:23" x14ac:dyDescent="0.25">
      <c r="A110" s="1"/>
      <c r="B110" s="82"/>
      <c r="C110" s="1"/>
      <c r="D110" s="59"/>
      <c r="E110" s="59"/>
      <c r="F110" s="59"/>
      <c r="G110" s="59"/>
      <c r="H110" s="59"/>
      <c r="I110" s="2"/>
      <c r="J110" s="70"/>
      <c r="K110" s="70"/>
      <c r="L110" s="55"/>
      <c r="M110" s="52"/>
      <c r="N110" s="52"/>
      <c r="O110" s="52"/>
      <c r="P110" s="93"/>
      <c r="Q110" s="93"/>
      <c r="R110" s="93"/>
    </row>
    <row r="111" spans="1:23" x14ac:dyDescent="0.25">
      <c r="A111" s="1"/>
      <c r="B111" s="1"/>
      <c r="C111" s="1"/>
      <c r="D111" s="59"/>
      <c r="E111" s="59"/>
      <c r="F111" s="59"/>
      <c r="G111" s="59"/>
      <c r="H111" s="59"/>
      <c r="I111" s="2"/>
      <c r="J111" s="70"/>
      <c r="K111" s="70"/>
      <c r="L111" s="55"/>
      <c r="M111" s="52"/>
      <c r="N111" s="52"/>
      <c r="O111" s="52"/>
      <c r="S111" s="94"/>
      <c r="T111" s="94"/>
      <c r="U111" s="94"/>
    </row>
    <row r="112" spans="1:23" x14ac:dyDescent="0.25">
      <c r="A112" s="1"/>
      <c r="B112" s="1"/>
      <c r="C112" s="1"/>
      <c r="D112" s="59"/>
      <c r="E112" s="59"/>
      <c r="F112" s="59"/>
      <c r="G112" s="59"/>
      <c r="H112" s="59"/>
      <c r="I112" s="2"/>
      <c r="J112" s="70"/>
      <c r="K112" s="70"/>
      <c r="L112" s="55"/>
      <c r="M112" s="52"/>
      <c r="N112" s="52"/>
      <c r="O112" s="52"/>
    </row>
    <row r="113" spans="1:21" x14ac:dyDescent="0.25">
      <c r="A113" s="1"/>
      <c r="B113" s="1"/>
      <c r="C113" s="1"/>
      <c r="D113" s="59"/>
      <c r="E113" s="59"/>
      <c r="F113" s="59"/>
      <c r="G113" s="59"/>
      <c r="H113" s="59"/>
      <c r="I113" s="2"/>
      <c r="J113" s="70"/>
      <c r="K113" s="70"/>
      <c r="L113" s="55"/>
      <c r="M113" s="52"/>
      <c r="N113" s="52"/>
      <c r="O113" s="52"/>
    </row>
    <row r="114" spans="1:21" x14ac:dyDescent="0.25">
      <c r="A114" s="1"/>
      <c r="B114" s="1"/>
      <c r="C114" s="1"/>
      <c r="D114" s="59"/>
      <c r="E114" s="59"/>
      <c r="F114" s="59"/>
      <c r="G114" s="59"/>
      <c r="H114" s="29"/>
      <c r="I114" s="2"/>
      <c r="J114" s="70"/>
      <c r="K114" s="70"/>
      <c r="L114" s="55"/>
      <c r="M114" s="52"/>
      <c r="N114" s="52"/>
      <c r="O114" s="52"/>
      <c r="P114" s="93"/>
      <c r="Q114" s="93"/>
      <c r="R114" s="93"/>
      <c r="S114" s="94"/>
      <c r="T114" s="94"/>
      <c r="U114" s="94"/>
    </row>
    <row r="115" spans="1:21" x14ac:dyDescent="0.25">
      <c r="A115" s="1"/>
      <c r="B115" s="1"/>
      <c r="C115" s="1"/>
      <c r="D115" s="59"/>
      <c r="E115" s="59"/>
      <c r="F115" s="59"/>
      <c r="G115" s="59"/>
      <c r="H115" s="59"/>
      <c r="I115" s="2"/>
      <c r="J115" s="70"/>
      <c r="K115" s="70"/>
      <c r="L115" s="55"/>
      <c r="M115" s="52"/>
      <c r="N115" s="52"/>
      <c r="O115" s="52"/>
      <c r="P115" s="93"/>
      <c r="Q115" s="93"/>
      <c r="R115" s="93"/>
      <c r="S115" s="94"/>
      <c r="T115" s="94"/>
      <c r="U115" s="94"/>
    </row>
    <row r="116" spans="1:21" x14ac:dyDescent="0.25">
      <c r="A116" s="1"/>
      <c r="B116" s="1"/>
      <c r="C116" s="1"/>
      <c r="D116" s="59"/>
      <c r="E116" s="59"/>
      <c r="F116" s="59"/>
      <c r="G116" s="59"/>
      <c r="H116" s="59"/>
      <c r="I116" s="2"/>
      <c r="J116" s="70"/>
      <c r="K116" s="70"/>
      <c r="L116" s="55"/>
      <c r="M116" s="52"/>
      <c r="N116" s="52"/>
      <c r="O116" s="52"/>
      <c r="P116" s="93"/>
      <c r="Q116" s="93"/>
      <c r="R116" s="93"/>
      <c r="S116" s="96"/>
      <c r="T116" s="96"/>
      <c r="U116" s="96"/>
    </row>
    <row r="117" spans="1:21" x14ac:dyDescent="0.25">
      <c r="A117" s="1"/>
      <c r="B117" s="1"/>
      <c r="C117" s="1"/>
      <c r="D117" s="59"/>
      <c r="E117" s="59"/>
      <c r="F117" s="59"/>
      <c r="G117" s="59"/>
      <c r="H117" s="59"/>
      <c r="I117" s="2"/>
      <c r="J117" s="70"/>
      <c r="K117" s="70"/>
      <c r="L117" s="55"/>
      <c r="M117" s="52"/>
      <c r="N117" s="52"/>
      <c r="O117" s="52"/>
      <c r="P117" s="93"/>
      <c r="Q117" s="93"/>
      <c r="R117" s="93"/>
      <c r="S117" s="94"/>
      <c r="T117" s="94"/>
      <c r="U117" s="94"/>
    </row>
    <row r="118" spans="1:21" x14ac:dyDescent="0.25">
      <c r="A118" s="1"/>
      <c r="B118" s="1"/>
      <c r="C118" s="1"/>
      <c r="D118" s="59"/>
      <c r="E118" s="59"/>
      <c r="F118" s="59"/>
      <c r="G118" s="59"/>
      <c r="H118" s="59"/>
      <c r="I118" s="2"/>
      <c r="J118" s="70"/>
      <c r="K118" s="70"/>
      <c r="L118" s="55"/>
      <c r="M118" s="52"/>
      <c r="N118" s="52"/>
      <c r="O118" s="52"/>
    </row>
    <row r="119" spans="1:21" x14ac:dyDescent="0.25">
      <c r="A119" s="1"/>
      <c r="B119" s="1"/>
      <c r="C119" s="1"/>
      <c r="D119" s="59"/>
      <c r="E119" s="59"/>
      <c r="F119" s="59"/>
      <c r="G119" s="59"/>
      <c r="H119" s="59"/>
      <c r="I119" s="2"/>
      <c r="J119" s="70"/>
      <c r="K119" s="70"/>
      <c r="L119" s="55"/>
      <c r="M119" s="52"/>
      <c r="N119" s="52"/>
      <c r="O119" s="52"/>
    </row>
    <row r="120" spans="1:21" x14ac:dyDescent="0.25">
      <c r="A120" s="1"/>
      <c r="B120" s="1"/>
      <c r="C120" s="1"/>
      <c r="D120" s="59"/>
      <c r="E120" s="59"/>
      <c r="F120" s="59"/>
      <c r="G120" s="59"/>
      <c r="H120" s="59"/>
      <c r="I120" s="2"/>
      <c r="J120" s="70"/>
      <c r="K120" s="70"/>
      <c r="L120" s="55"/>
      <c r="M120" s="52"/>
      <c r="N120" s="52"/>
      <c r="O120" s="52"/>
    </row>
    <row r="121" spans="1:21" x14ac:dyDescent="0.25">
      <c r="A121" s="1"/>
      <c r="B121" s="1"/>
      <c r="C121" s="1"/>
      <c r="D121" s="59"/>
      <c r="E121" s="59"/>
      <c r="F121" s="59"/>
      <c r="G121" s="59"/>
      <c r="H121" s="59"/>
      <c r="I121" s="2"/>
      <c r="J121" s="70"/>
      <c r="K121" s="70"/>
      <c r="L121" s="55"/>
      <c r="M121" s="52"/>
      <c r="N121" s="52"/>
      <c r="O121" s="52"/>
    </row>
    <row r="122" spans="1:21" x14ac:dyDescent="0.25">
      <c r="A122" s="1"/>
      <c r="B122" s="1"/>
      <c r="C122" s="1"/>
      <c r="D122" s="59"/>
      <c r="E122" s="59"/>
      <c r="F122" s="59"/>
      <c r="G122" s="59"/>
      <c r="H122" s="59"/>
      <c r="I122" s="2"/>
      <c r="J122" s="70"/>
      <c r="K122" s="70"/>
      <c r="L122" s="55"/>
      <c r="M122" s="52"/>
      <c r="N122" s="52"/>
      <c r="O122" s="52"/>
      <c r="P122" s="93"/>
      <c r="Q122" s="93"/>
      <c r="R122" s="93"/>
    </row>
    <row r="123" spans="1:21" x14ac:dyDescent="0.25">
      <c r="A123" s="1"/>
      <c r="B123" s="1"/>
      <c r="C123" s="1"/>
      <c r="D123" s="59"/>
      <c r="E123" s="59"/>
      <c r="F123" s="59"/>
      <c r="G123" s="59"/>
      <c r="H123" s="59"/>
      <c r="I123" s="2"/>
      <c r="J123" s="70"/>
      <c r="K123" s="70"/>
      <c r="L123" s="55"/>
      <c r="M123" s="52"/>
      <c r="N123" s="52"/>
      <c r="O123" s="52"/>
      <c r="S123" s="94"/>
      <c r="T123" s="94"/>
      <c r="U123" s="94"/>
    </row>
    <row r="124" spans="1:21" x14ac:dyDescent="0.25">
      <c r="A124" s="1"/>
      <c r="B124" s="1"/>
      <c r="C124" s="1"/>
      <c r="D124" s="59"/>
      <c r="E124" s="59"/>
      <c r="F124" s="59"/>
      <c r="G124" s="59"/>
      <c r="H124" s="59"/>
      <c r="I124" s="2"/>
      <c r="J124" s="70"/>
      <c r="K124" s="70"/>
      <c r="L124" s="55"/>
      <c r="M124" s="52"/>
      <c r="N124" s="52"/>
      <c r="O124" s="52"/>
      <c r="P124" s="93"/>
      <c r="Q124" s="93"/>
      <c r="R124" s="93"/>
      <c r="S124" s="94"/>
      <c r="T124" s="94"/>
      <c r="U124" s="94"/>
    </row>
    <row r="125" spans="1:21" x14ac:dyDescent="0.25">
      <c r="A125" s="1"/>
      <c r="B125" s="1"/>
      <c r="C125" s="1"/>
      <c r="D125" s="59"/>
      <c r="E125" s="59"/>
      <c r="F125" s="59"/>
      <c r="G125" s="59"/>
      <c r="H125" s="29"/>
      <c r="I125" s="2"/>
      <c r="J125" s="70"/>
      <c r="K125" s="70"/>
      <c r="L125" s="55"/>
      <c r="M125" s="52"/>
      <c r="N125" s="52"/>
      <c r="O125" s="52"/>
      <c r="P125" s="93"/>
      <c r="Q125" s="93"/>
      <c r="R125" s="93"/>
      <c r="S125" s="94"/>
      <c r="T125" s="94"/>
      <c r="U125" s="94"/>
    </row>
    <row r="126" spans="1:21" x14ac:dyDescent="0.25">
      <c r="A126" s="1"/>
      <c r="B126" s="1"/>
      <c r="C126" s="1"/>
      <c r="D126" s="59"/>
      <c r="E126" s="59"/>
      <c r="F126" s="59"/>
      <c r="G126" s="59"/>
      <c r="H126" s="59"/>
      <c r="I126" s="2"/>
      <c r="J126" s="70"/>
      <c r="K126" s="70"/>
      <c r="L126" s="55"/>
      <c r="M126" s="52"/>
      <c r="N126" s="52"/>
      <c r="O126" s="52"/>
      <c r="P126" s="93"/>
      <c r="Q126" s="93"/>
      <c r="R126" s="93"/>
      <c r="S126" s="94"/>
      <c r="T126" s="94"/>
      <c r="U126" s="94"/>
    </row>
    <row r="127" spans="1:21" x14ac:dyDescent="0.25">
      <c r="A127" s="1"/>
      <c r="B127" s="1"/>
      <c r="C127" s="1"/>
      <c r="D127" s="59"/>
      <c r="E127" s="59"/>
      <c r="F127" s="59"/>
      <c r="G127" s="29"/>
      <c r="H127" s="29"/>
      <c r="J127" s="70"/>
      <c r="K127" s="70"/>
      <c r="L127" s="55"/>
      <c r="M127" s="52"/>
      <c r="N127" s="52"/>
      <c r="O127" s="52"/>
      <c r="P127" s="93"/>
      <c r="Q127" s="93"/>
      <c r="R127" s="93"/>
      <c r="S127" s="96"/>
      <c r="T127" s="96"/>
      <c r="U127" s="96"/>
    </row>
    <row r="128" spans="1:21" x14ac:dyDescent="0.25">
      <c r="A128" s="1"/>
      <c r="B128" s="1"/>
      <c r="C128" s="1"/>
      <c r="D128" s="59"/>
      <c r="E128" s="59"/>
      <c r="F128" s="59"/>
      <c r="G128" s="59"/>
      <c r="H128" s="59"/>
      <c r="I128" s="2"/>
      <c r="J128" s="70"/>
      <c r="K128" s="70"/>
      <c r="L128" s="55"/>
      <c r="M128" s="52"/>
      <c r="N128" s="52"/>
      <c r="O128" s="52"/>
      <c r="P128" s="93"/>
      <c r="Q128" s="93"/>
      <c r="R128" s="93"/>
      <c r="S128" s="117"/>
      <c r="T128" s="117"/>
      <c r="U128" s="117"/>
    </row>
    <row r="129" spans="1:24" x14ac:dyDescent="0.25">
      <c r="A129" s="1"/>
      <c r="B129" s="1"/>
      <c r="C129" s="1"/>
      <c r="D129" s="59"/>
      <c r="E129" s="59"/>
      <c r="F129" s="59"/>
      <c r="G129" s="59"/>
      <c r="H129" s="59"/>
      <c r="I129" s="2"/>
      <c r="J129" s="70"/>
      <c r="K129" s="70"/>
      <c r="L129" s="55"/>
      <c r="M129" s="52"/>
      <c r="N129" s="52"/>
      <c r="O129" s="52"/>
      <c r="P129" s="93"/>
      <c r="Q129" s="93"/>
      <c r="R129" s="93"/>
      <c r="S129" s="94"/>
      <c r="T129" s="94"/>
      <c r="U129" s="94"/>
    </row>
    <row r="130" spans="1:24" x14ac:dyDescent="0.25">
      <c r="A130" s="1"/>
      <c r="B130" s="1"/>
      <c r="C130" s="1"/>
      <c r="D130" s="59"/>
      <c r="E130" s="59"/>
      <c r="F130" s="59"/>
      <c r="G130" s="59"/>
      <c r="H130" s="29"/>
      <c r="I130" s="2"/>
      <c r="J130" s="70"/>
      <c r="K130" s="70"/>
      <c r="L130" s="55"/>
      <c r="M130" s="52"/>
      <c r="N130" s="52"/>
      <c r="O130" s="52"/>
      <c r="P130" s="93"/>
      <c r="Q130" s="93"/>
      <c r="R130" s="93"/>
    </row>
    <row r="131" spans="1:24" x14ac:dyDescent="0.25">
      <c r="A131" s="1"/>
      <c r="B131" s="1"/>
      <c r="C131" s="1"/>
      <c r="D131" s="59"/>
      <c r="E131" s="59"/>
      <c r="F131" s="59"/>
      <c r="G131" s="29"/>
      <c r="H131" s="29"/>
      <c r="J131" s="70"/>
      <c r="K131" s="70"/>
      <c r="L131" s="55"/>
      <c r="M131" s="52"/>
      <c r="N131" s="52"/>
      <c r="O131" s="52"/>
    </row>
    <row r="132" spans="1:24" x14ac:dyDescent="0.25">
      <c r="A132" s="1"/>
      <c r="B132" s="1"/>
      <c r="C132" s="1"/>
      <c r="D132" s="59"/>
      <c r="E132" s="59"/>
      <c r="F132" s="59"/>
      <c r="G132" s="59"/>
      <c r="H132" s="59"/>
      <c r="I132" s="2"/>
      <c r="J132" s="70"/>
      <c r="K132" s="70"/>
      <c r="L132" s="55"/>
      <c r="M132" s="52"/>
      <c r="N132" s="52"/>
      <c r="O132" s="52"/>
    </row>
    <row r="133" spans="1:24" x14ac:dyDescent="0.25">
      <c r="A133" s="1"/>
      <c r="B133" s="1"/>
      <c r="C133" s="1"/>
      <c r="D133" s="59"/>
      <c r="E133" s="59"/>
      <c r="F133" s="59"/>
      <c r="G133" s="59"/>
      <c r="H133" s="59"/>
      <c r="I133" s="2"/>
      <c r="J133" s="70"/>
      <c r="K133" s="70"/>
      <c r="L133" s="55"/>
      <c r="M133" s="52"/>
      <c r="N133" s="52"/>
      <c r="O133" s="52"/>
    </row>
    <row r="134" spans="1:24" x14ac:dyDescent="0.25">
      <c r="A134" s="1"/>
      <c r="B134" s="1"/>
      <c r="C134" s="1"/>
      <c r="D134" s="59"/>
      <c r="E134" s="59"/>
      <c r="F134" s="59"/>
      <c r="G134" s="59"/>
      <c r="H134" s="59"/>
      <c r="I134" s="2"/>
      <c r="J134" s="70"/>
      <c r="K134" s="70"/>
      <c r="L134" s="55"/>
      <c r="M134" s="52"/>
      <c r="N134" s="52"/>
      <c r="O134" s="52"/>
      <c r="P134" s="93"/>
      <c r="Q134" s="93"/>
      <c r="R134" s="93"/>
      <c r="S134" s="96"/>
      <c r="T134" s="96"/>
      <c r="U134" s="96"/>
    </row>
    <row r="135" spans="1:24" x14ac:dyDescent="0.25">
      <c r="A135" s="1"/>
      <c r="B135" s="1"/>
      <c r="C135" s="1"/>
      <c r="D135" s="59"/>
      <c r="E135" s="59"/>
      <c r="F135" s="59"/>
      <c r="G135" s="59"/>
      <c r="H135" s="59"/>
      <c r="I135" s="2"/>
      <c r="J135" s="70"/>
      <c r="K135" s="70"/>
      <c r="L135" s="55"/>
      <c r="M135" s="52"/>
      <c r="N135" s="52"/>
      <c r="O135" s="52"/>
      <c r="P135" s="93"/>
      <c r="Q135" s="93"/>
      <c r="R135" s="93"/>
      <c r="S135" s="96"/>
      <c r="T135" s="96"/>
      <c r="U135" s="96"/>
    </row>
    <row r="136" spans="1:24" x14ac:dyDescent="0.25">
      <c r="A136" s="1"/>
      <c r="B136" s="1"/>
      <c r="C136" s="1"/>
      <c r="D136" s="59"/>
      <c r="E136" s="59"/>
      <c r="F136" s="59"/>
      <c r="G136" s="59"/>
      <c r="H136" s="59"/>
      <c r="I136" s="2"/>
      <c r="J136" s="70"/>
      <c r="K136" s="70"/>
      <c r="L136" s="55"/>
      <c r="M136" s="52"/>
      <c r="N136" s="52"/>
      <c r="O136" s="52"/>
      <c r="P136" s="93"/>
      <c r="Q136" s="93"/>
      <c r="R136" s="93"/>
      <c r="S136" s="94"/>
      <c r="T136" s="94"/>
      <c r="U136" s="94"/>
    </row>
    <row r="137" spans="1:24" x14ac:dyDescent="0.25">
      <c r="A137" s="1"/>
      <c r="B137" s="1"/>
      <c r="C137" s="1"/>
      <c r="D137" s="59"/>
      <c r="E137" s="59"/>
      <c r="F137" s="59"/>
      <c r="G137" s="59"/>
      <c r="H137" s="59"/>
      <c r="I137" s="2"/>
      <c r="J137" s="70"/>
      <c r="K137" s="70"/>
      <c r="L137" s="55"/>
      <c r="M137" s="52"/>
      <c r="N137" s="52"/>
      <c r="O137" s="52"/>
    </row>
    <row r="138" spans="1:24" x14ac:dyDescent="0.25">
      <c r="A138" s="1"/>
      <c r="B138" s="1"/>
      <c r="C138" s="1"/>
      <c r="D138" s="59"/>
      <c r="E138" s="59"/>
      <c r="F138" s="59"/>
      <c r="G138" s="59"/>
      <c r="H138" s="59"/>
      <c r="I138" s="2"/>
      <c r="J138" s="70"/>
      <c r="K138" s="70"/>
      <c r="L138" s="55"/>
      <c r="M138" s="52"/>
      <c r="N138" s="52"/>
      <c r="O138" s="52"/>
    </row>
    <row r="139" spans="1:24" x14ac:dyDescent="0.25">
      <c r="A139" s="1"/>
      <c r="B139" s="1"/>
      <c r="C139" s="1"/>
      <c r="D139" s="59"/>
      <c r="E139" s="59"/>
      <c r="F139" s="59"/>
      <c r="G139" s="59"/>
      <c r="H139" s="59"/>
      <c r="I139" s="2"/>
      <c r="J139" s="70"/>
      <c r="K139" s="70"/>
      <c r="L139" s="55"/>
      <c r="M139" s="52"/>
      <c r="N139" s="52"/>
      <c r="O139" s="52"/>
    </row>
    <row r="140" spans="1:24" x14ac:dyDescent="0.25">
      <c r="A140" s="1"/>
      <c r="B140" s="1"/>
      <c r="C140" s="1"/>
      <c r="D140" s="59"/>
      <c r="E140" s="59"/>
      <c r="F140" s="59"/>
      <c r="G140" s="59"/>
      <c r="H140" s="59"/>
      <c r="I140" s="2"/>
      <c r="J140" s="70"/>
      <c r="K140" s="70"/>
      <c r="L140" s="55"/>
      <c r="M140" s="52"/>
      <c r="N140" s="52"/>
      <c r="O140" s="52"/>
    </row>
    <row r="141" spans="1:24" x14ac:dyDescent="0.25">
      <c r="A141" s="1"/>
      <c r="B141" s="1"/>
      <c r="C141" s="1"/>
      <c r="D141" s="59"/>
      <c r="E141" s="59"/>
      <c r="F141" s="59"/>
      <c r="G141" s="59"/>
      <c r="H141" s="59"/>
      <c r="I141" s="2"/>
      <c r="J141" s="70"/>
      <c r="K141" s="70"/>
      <c r="L141" s="55"/>
      <c r="M141" s="52"/>
      <c r="N141" s="52"/>
      <c r="O141" s="52"/>
    </row>
    <row r="142" spans="1:24" x14ac:dyDescent="0.25">
      <c r="A142" s="1"/>
      <c r="B142" s="1"/>
      <c r="C142" s="1"/>
      <c r="D142" s="59"/>
      <c r="E142" s="59"/>
      <c r="F142" s="59"/>
      <c r="G142" s="59"/>
      <c r="H142" s="59"/>
      <c r="I142" s="2"/>
      <c r="J142" s="70"/>
      <c r="K142" s="70"/>
      <c r="L142" s="55"/>
      <c r="M142" s="52"/>
      <c r="N142" s="52"/>
      <c r="O142" s="52"/>
      <c r="P142" s="93"/>
      <c r="Q142" s="93"/>
      <c r="R142" s="93"/>
    </row>
    <row r="143" spans="1:24" x14ac:dyDescent="0.25">
      <c r="A143" s="1"/>
      <c r="B143" s="1"/>
      <c r="C143" s="1"/>
      <c r="D143" s="59"/>
      <c r="E143" s="59"/>
      <c r="F143" s="59"/>
      <c r="G143" s="59"/>
      <c r="H143" s="59"/>
      <c r="I143" s="2"/>
      <c r="J143" s="70"/>
      <c r="K143" s="70"/>
      <c r="L143" s="55"/>
      <c r="M143" s="52"/>
      <c r="N143" s="52"/>
      <c r="O143" s="52"/>
      <c r="S143" s="94"/>
      <c r="T143" s="94"/>
      <c r="U143" s="94"/>
    </row>
    <row r="144" spans="1:24" x14ac:dyDescent="0.25">
      <c r="A144" s="1"/>
      <c r="B144" s="1"/>
      <c r="C144" s="1"/>
      <c r="D144" s="59"/>
      <c r="E144" s="59"/>
      <c r="F144" s="59"/>
      <c r="G144" s="59"/>
      <c r="H144" s="59"/>
      <c r="I144" s="2"/>
      <c r="J144" s="70"/>
      <c r="K144" s="70"/>
      <c r="L144" s="55"/>
      <c r="M144" s="52"/>
      <c r="N144" s="52"/>
      <c r="O144" s="52"/>
      <c r="P144" s="99"/>
      <c r="Q144" s="116"/>
      <c r="R144" s="116"/>
      <c r="S144" s="116"/>
      <c r="T144" s="116"/>
      <c r="U144" s="116"/>
      <c r="V144" s="116"/>
      <c r="W144" s="116"/>
      <c r="X144" s="116"/>
    </row>
    <row r="145" spans="1:24" x14ac:dyDescent="0.25">
      <c r="A145" s="1"/>
      <c r="B145" s="1"/>
      <c r="C145" s="1"/>
      <c r="D145" s="59"/>
      <c r="E145" s="59"/>
      <c r="F145" s="59"/>
      <c r="G145" s="59"/>
      <c r="H145" s="59"/>
      <c r="I145" s="2"/>
      <c r="J145" s="70"/>
      <c r="K145" s="70"/>
      <c r="L145" s="55"/>
      <c r="M145" s="52"/>
      <c r="N145" s="52"/>
      <c r="O145" s="52"/>
      <c r="P145" s="100"/>
      <c r="Q145" s="116"/>
      <c r="R145" s="116"/>
      <c r="S145" s="116"/>
      <c r="T145" s="116"/>
      <c r="U145" s="116"/>
      <c r="V145" s="116"/>
      <c r="W145" s="116"/>
      <c r="X145" s="116"/>
    </row>
    <row r="146" spans="1:24" x14ac:dyDescent="0.25">
      <c r="A146" s="1"/>
      <c r="B146" s="1"/>
      <c r="C146" s="1"/>
      <c r="D146" s="59"/>
      <c r="E146" s="59"/>
      <c r="F146" s="59"/>
      <c r="G146" s="59"/>
      <c r="H146" s="59"/>
      <c r="I146" s="2"/>
      <c r="J146" s="70"/>
      <c r="K146" s="70"/>
      <c r="L146" s="55"/>
      <c r="M146" s="52"/>
      <c r="N146" s="52"/>
      <c r="O146" s="52"/>
      <c r="P146" s="93"/>
      <c r="Q146" s="93"/>
      <c r="R146" s="93"/>
      <c r="S146" s="94"/>
      <c r="T146" s="94"/>
      <c r="U146" s="94"/>
    </row>
    <row r="147" spans="1:24" x14ac:dyDescent="0.25">
      <c r="C147" s="1"/>
      <c r="D147" s="59"/>
      <c r="E147" s="59"/>
      <c r="F147" s="59"/>
      <c r="G147" s="59"/>
      <c r="H147" s="59"/>
      <c r="I147" s="2"/>
      <c r="J147" s="70"/>
      <c r="K147" s="70"/>
      <c r="L147" s="55"/>
      <c r="M147" s="52"/>
      <c r="N147" s="52"/>
      <c r="O147" s="52"/>
      <c r="P147" s="98"/>
      <c r="Q147" s="98"/>
      <c r="R147" s="98"/>
      <c r="S147" s="96"/>
      <c r="T147" s="96"/>
      <c r="U147" s="96"/>
    </row>
    <row r="148" spans="1:24" x14ac:dyDescent="0.25">
      <c r="C148" s="1"/>
      <c r="D148" s="59"/>
      <c r="E148" s="59"/>
      <c r="F148" s="59"/>
      <c r="G148" s="59"/>
      <c r="H148" s="59"/>
      <c r="I148" s="2"/>
      <c r="J148" s="70"/>
      <c r="K148" s="70"/>
      <c r="L148" s="55"/>
      <c r="M148" s="52"/>
      <c r="N148" s="52"/>
      <c r="O148" s="52"/>
      <c r="P148" s="93"/>
      <c r="Q148" s="93"/>
      <c r="R148" s="93"/>
      <c r="S148" s="94"/>
      <c r="T148" s="94"/>
      <c r="U148" s="94"/>
    </row>
    <row r="149" spans="1:24" x14ac:dyDescent="0.25">
      <c r="C149" s="1"/>
      <c r="D149" s="59"/>
      <c r="E149" s="59"/>
      <c r="F149" s="59"/>
      <c r="G149" s="59"/>
      <c r="H149" s="59"/>
      <c r="I149" s="2"/>
      <c r="J149" s="70"/>
      <c r="K149" s="70"/>
      <c r="L149" s="55"/>
      <c r="M149" s="52"/>
      <c r="N149" s="52"/>
      <c r="O149" s="52"/>
    </row>
    <row r="150" spans="1:24" x14ac:dyDescent="0.25">
      <c r="C150" s="1"/>
      <c r="D150" s="59"/>
      <c r="E150" s="59"/>
      <c r="F150" s="59"/>
      <c r="G150" s="59"/>
      <c r="H150" s="29"/>
      <c r="I150" s="2"/>
      <c r="J150" s="70"/>
      <c r="K150" s="70"/>
      <c r="L150" s="55"/>
      <c r="M150" s="52"/>
      <c r="N150" s="52"/>
      <c r="O150" s="52"/>
      <c r="P150" s="93"/>
      <c r="Q150" s="93"/>
      <c r="R150" s="93"/>
    </row>
    <row r="151" spans="1:24" x14ac:dyDescent="0.25">
      <c r="C151" s="1"/>
      <c r="D151" s="59"/>
      <c r="E151" s="59"/>
      <c r="F151" s="59"/>
      <c r="G151" s="59"/>
      <c r="H151" s="59"/>
      <c r="I151" s="2"/>
      <c r="J151" s="70"/>
      <c r="K151" s="70"/>
      <c r="L151" s="55"/>
      <c r="M151" s="52"/>
      <c r="N151" s="52"/>
      <c r="O151" s="52"/>
      <c r="S151" s="94"/>
      <c r="T151" s="94"/>
      <c r="U151" s="94"/>
    </row>
    <row r="152" spans="1:24" x14ac:dyDescent="0.25">
      <c r="C152" s="1"/>
      <c r="D152" s="59"/>
      <c r="E152" s="59"/>
      <c r="F152" s="59"/>
      <c r="G152" s="29"/>
      <c r="H152" s="29"/>
      <c r="J152" s="70"/>
      <c r="K152" s="70"/>
      <c r="L152" s="55"/>
      <c r="M152" s="52"/>
      <c r="N152" s="52"/>
      <c r="O152" s="52"/>
    </row>
    <row r="153" spans="1:24" x14ac:dyDescent="0.25">
      <c r="C153" s="1"/>
      <c r="D153" s="59"/>
      <c r="E153" s="59"/>
      <c r="F153" s="59"/>
      <c r="G153" s="59"/>
      <c r="H153" s="29"/>
      <c r="I153" s="2"/>
      <c r="J153" s="70"/>
      <c r="K153" s="70"/>
      <c r="L153" s="55"/>
      <c r="M153" s="52"/>
      <c r="N153" s="52"/>
      <c r="O153" s="52"/>
      <c r="P153" s="93"/>
      <c r="Q153" s="93"/>
      <c r="R153" s="93"/>
    </row>
    <row r="154" spans="1:24" x14ac:dyDescent="0.25">
      <c r="C154" s="1"/>
      <c r="D154" s="59"/>
      <c r="E154" s="59"/>
      <c r="F154" s="59"/>
      <c r="G154" s="59"/>
      <c r="H154" s="59"/>
      <c r="I154" s="2"/>
      <c r="J154" s="70"/>
      <c r="K154" s="70"/>
      <c r="L154" s="55"/>
      <c r="M154" s="52"/>
      <c r="N154" s="52"/>
      <c r="O154" s="52"/>
      <c r="S154" s="94"/>
      <c r="T154" s="94"/>
      <c r="U154" s="94"/>
    </row>
    <row r="155" spans="1:24" x14ac:dyDescent="0.25">
      <c r="C155" s="1"/>
      <c r="D155" s="59"/>
      <c r="E155" s="59"/>
      <c r="F155" s="59"/>
      <c r="G155" s="29"/>
      <c r="H155" s="29"/>
      <c r="J155" s="70"/>
      <c r="K155" s="70"/>
      <c r="L155" s="55"/>
      <c r="M155" s="52"/>
      <c r="N155" s="52"/>
      <c r="O155" s="52"/>
    </row>
    <row r="156" spans="1:24" x14ac:dyDescent="0.25">
      <c r="C156" s="1"/>
      <c r="D156" s="59"/>
      <c r="E156" s="59"/>
      <c r="F156" s="59"/>
      <c r="G156" s="59"/>
      <c r="H156" s="59"/>
      <c r="I156" s="2"/>
      <c r="J156" s="70"/>
      <c r="K156" s="70"/>
      <c r="L156" s="55"/>
      <c r="M156" s="52"/>
      <c r="N156" s="52"/>
      <c r="O156" s="52"/>
    </row>
    <row r="157" spans="1:24" x14ac:dyDescent="0.25">
      <c r="C157" s="1"/>
      <c r="D157" s="59"/>
      <c r="E157" s="59"/>
      <c r="F157" s="59"/>
      <c r="G157" s="59"/>
      <c r="H157" s="59"/>
      <c r="I157" s="2"/>
      <c r="J157" s="70"/>
      <c r="K157" s="70"/>
      <c r="L157" s="55"/>
      <c r="M157" s="52"/>
      <c r="N157" s="52"/>
      <c r="O157" s="52"/>
    </row>
    <row r="158" spans="1:24" x14ac:dyDescent="0.25">
      <c r="C158" s="1"/>
      <c r="D158" s="59"/>
      <c r="E158" s="59"/>
      <c r="F158" s="59"/>
      <c r="G158" s="59"/>
      <c r="H158" s="59"/>
      <c r="I158" s="2"/>
      <c r="J158" s="70"/>
      <c r="K158" s="70"/>
      <c r="L158" s="55"/>
      <c r="M158" s="52"/>
      <c r="N158" s="52"/>
      <c r="O158" s="52"/>
    </row>
    <row r="159" spans="1:24" x14ac:dyDescent="0.25">
      <c r="C159" s="1"/>
      <c r="D159" s="59"/>
      <c r="E159" s="59"/>
      <c r="F159" s="59"/>
      <c r="G159" s="59"/>
      <c r="H159" s="59"/>
      <c r="I159" s="2"/>
      <c r="J159" s="70"/>
      <c r="K159" s="70"/>
      <c r="L159" s="55"/>
      <c r="M159" s="52"/>
      <c r="N159" s="52"/>
      <c r="O159" s="52"/>
      <c r="P159" s="98"/>
      <c r="Q159" s="98"/>
      <c r="R159" s="93"/>
      <c r="S159" s="96"/>
      <c r="T159" s="96"/>
      <c r="U159" s="96"/>
    </row>
    <row r="160" spans="1:24" x14ac:dyDescent="0.25">
      <c r="C160" s="1"/>
      <c r="D160" s="59"/>
      <c r="E160" s="59"/>
      <c r="F160" s="59"/>
      <c r="G160" s="59"/>
      <c r="H160" s="59"/>
      <c r="I160" s="2"/>
      <c r="J160" s="70"/>
      <c r="K160" s="70"/>
      <c r="L160" s="55"/>
      <c r="M160" s="52"/>
      <c r="N160" s="52"/>
      <c r="O160" s="52"/>
      <c r="P160" s="93"/>
      <c r="Q160" s="93"/>
      <c r="R160" s="93"/>
      <c r="S160" s="94"/>
      <c r="T160" s="94"/>
      <c r="U160" s="94"/>
    </row>
    <row r="161" spans="3:21" x14ac:dyDescent="0.25">
      <c r="C161" s="1"/>
      <c r="D161" s="29"/>
      <c r="E161" s="59"/>
      <c r="F161" s="59"/>
      <c r="G161" s="59"/>
      <c r="H161" s="59"/>
      <c r="I161" s="2"/>
      <c r="J161" s="70"/>
      <c r="K161" s="70"/>
      <c r="L161" s="55"/>
      <c r="M161" s="52"/>
      <c r="N161" s="52"/>
      <c r="O161" s="52"/>
    </row>
    <row r="162" spans="3:21" x14ac:dyDescent="0.25">
      <c r="C162" s="1"/>
      <c r="D162" s="59"/>
      <c r="E162" s="59"/>
      <c r="F162" s="59"/>
      <c r="G162" s="59"/>
      <c r="H162" s="59"/>
      <c r="I162" s="2"/>
      <c r="J162" s="70"/>
      <c r="K162" s="70"/>
      <c r="L162" s="55"/>
      <c r="M162" s="52"/>
      <c r="N162" s="52"/>
      <c r="O162" s="52"/>
    </row>
    <row r="163" spans="3:21" x14ac:dyDescent="0.25">
      <c r="C163" s="1"/>
      <c r="D163" s="59"/>
      <c r="E163" s="59"/>
      <c r="F163" s="59"/>
      <c r="G163" s="59"/>
      <c r="H163" s="59"/>
      <c r="I163" s="2"/>
      <c r="J163" s="70"/>
      <c r="K163" s="70"/>
      <c r="L163" s="55"/>
      <c r="M163" s="52"/>
      <c r="N163" s="52"/>
      <c r="O163" s="52"/>
    </row>
    <row r="164" spans="3:21" x14ac:dyDescent="0.25">
      <c r="C164" s="1"/>
      <c r="D164" s="59"/>
      <c r="E164" s="59"/>
      <c r="F164" s="59"/>
      <c r="G164" s="59"/>
      <c r="H164" s="59"/>
      <c r="I164" s="2"/>
      <c r="J164" s="70"/>
      <c r="K164" s="70"/>
      <c r="L164" s="55"/>
      <c r="M164" s="52"/>
      <c r="N164" s="52"/>
      <c r="O164" s="52"/>
    </row>
    <row r="165" spans="3:21" x14ac:dyDescent="0.25">
      <c r="C165" s="1"/>
      <c r="D165" s="59"/>
      <c r="E165" s="59"/>
      <c r="F165" s="59"/>
      <c r="G165" s="59"/>
      <c r="H165" s="59"/>
      <c r="I165" s="2"/>
      <c r="J165" s="70"/>
      <c r="K165" s="70"/>
      <c r="L165" s="55"/>
      <c r="M165" s="52"/>
      <c r="N165" s="52"/>
      <c r="O165" s="52"/>
    </row>
    <row r="166" spans="3:21" x14ac:dyDescent="0.25">
      <c r="C166" s="1"/>
      <c r="D166" s="59"/>
      <c r="E166" s="59"/>
      <c r="F166" s="59"/>
      <c r="G166" s="59"/>
      <c r="H166" s="59"/>
      <c r="I166" s="2"/>
      <c r="J166" s="70"/>
      <c r="K166" s="70"/>
      <c r="L166" s="55"/>
      <c r="M166" s="52"/>
      <c r="N166" s="52"/>
      <c r="O166" s="52"/>
      <c r="P166" s="93"/>
      <c r="Q166" s="93"/>
      <c r="R166" s="93"/>
    </row>
    <row r="167" spans="3:21" x14ac:dyDescent="0.25">
      <c r="C167" s="1"/>
      <c r="D167" s="59"/>
      <c r="E167" s="59"/>
      <c r="F167" s="59"/>
      <c r="G167" s="59"/>
      <c r="H167" s="59"/>
      <c r="I167" s="2"/>
      <c r="J167" s="70"/>
      <c r="K167" s="70"/>
      <c r="L167" s="55"/>
      <c r="M167" s="52"/>
      <c r="N167" s="52"/>
      <c r="O167" s="52"/>
      <c r="S167" s="94"/>
      <c r="T167" s="94"/>
      <c r="U167" s="94"/>
    </row>
    <row r="168" spans="3:21" x14ac:dyDescent="0.25">
      <c r="C168" s="1"/>
      <c r="D168" s="59"/>
      <c r="E168" s="59"/>
      <c r="F168" s="59"/>
      <c r="G168" s="59"/>
      <c r="H168" s="59"/>
      <c r="I168" s="2"/>
      <c r="J168" s="70"/>
      <c r="K168" s="70"/>
      <c r="L168" s="55"/>
      <c r="M168" s="52"/>
      <c r="N168" s="52"/>
      <c r="O168" s="52"/>
    </row>
    <row r="169" spans="3:21" x14ac:dyDescent="0.25">
      <c r="C169" s="1"/>
      <c r="D169" s="59"/>
      <c r="E169" s="59"/>
      <c r="F169" s="59"/>
      <c r="G169" s="59"/>
      <c r="H169" s="59"/>
      <c r="I169" s="2"/>
      <c r="J169" s="70"/>
      <c r="K169" s="70"/>
      <c r="L169" s="55"/>
      <c r="M169" s="52"/>
      <c r="N169" s="52"/>
      <c r="O169" s="52"/>
    </row>
    <row r="170" spans="3:21" x14ac:dyDescent="0.25">
      <c r="C170" s="1"/>
      <c r="D170" s="59"/>
      <c r="E170" s="59"/>
      <c r="F170" s="59"/>
      <c r="G170" s="59"/>
      <c r="H170" s="59"/>
      <c r="I170" s="2"/>
      <c r="J170" s="70"/>
      <c r="K170" s="70"/>
      <c r="L170" s="55"/>
      <c r="M170" s="52"/>
      <c r="N170" s="52"/>
      <c r="O170" s="52"/>
    </row>
    <row r="171" spans="3:21" x14ac:dyDescent="0.25">
      <c r="C171" s="1"/>
      <c r="D171" s="59"/>
      <c r="E171" s="59"/>
      <c r="F171" s="59"/>
      <c r="G171" s="59"/>
      <c r="H171" s="59"/>
      <c r="I171" s="2"/>
      <c r="J171" s="70"/>
      <c r="K171" s="70"/>
      <c r="L171" s="55"/>
      <c r="M171" s="52"/>
      <c r="N171" s="52"/>
      <c r="O171" s="52"/>
    </row>
    <row r="172" spans="3:21" x14ac:dyDescent="0.25">
      <c r="C172" s="1"/>
      <c r="D172" s="59"/>
      <c r="E172" s="59"/>
      <c r="F172" s="59"/>
      <c r="G172" s="59"/>
      <c r="H172" s="29"/>
      <c r="I172" s="2"/>
      <c r="J172" s="70"/>
      <c r="K172" s="70"/>
      <c r="L172" s="55"/>
      <c r="M172" s="52"/>
      <c r="N172" s="52"/>
      <c r="O172" s="52"/>
      <c r="P172" s="93"/>
      <c r="Q172" s="93"/>
      <c r="R172" s="93"/>
    </row>
    <row r="173" spans="3:21" x14ac:dyDescent="0.25">
      <c r="C173" s="1"/>
      <c r="D173" s="59"/>
      <c r="E173" s="59"/>
      <c r="F173" s="59"/>
      <c r="G173" s="59"/>
      <c r="H173" s="59"/>
      <c r="I173" s="2"/>
      <c r="J173" s="70"/>
      <c r="K173" s="70"/>
      <c r="L173" s="55"/>
      <c r="M173" s="52"/>
      <c r="N173" s="52"/>
      <c r="O173" s="52"/>
      <c r="S173" s="94"/>
      <c r="T173" s="94"/>
      <c r="U173" s="94"/>
    </row>
    <row r="174" spans="3:21" x14ac:dyDescent="0.25">
      <c r="I174" s="2"/>
    </row>
    <row r="176" spans="3:21" x14ac:dyDescent="0.25">
      <c r="I176" s="2"/>
    </row>
    <row r="177" spans="9:9" x14ac:dyDescent="0.25">
      <c r="I177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  <row r="196" spans="9:9" x14ac:dyDescent="0.25">
      <c r="I196" s="2"/>
    </row>
  </sheetData>
  <mergeCells count="6">
    <mergeCell ref="D66:E66"/>
    <mergeCell ref="G66:I66"/>
    <mergeCell ref="E35:G35"/>
    <mergeCell ref="B35:C35"/>
    <mergeCell ref="Q144:X145"/>
    <mergeCell ref="S128:U128"/>
  </mergeCells>
  <phoneticPr fontId="3" type="noConversion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9"/>
  <sheetViews>
    <sheetView topLeftCell="A37" workbookViewId="0">
      <selection activeCell="E68" sqref="E68"/>
    </sheetView>
  </sheetViews>
  <sheetFormatPr defaultRowHeight="13.2" x14ac:dyDescent="0.25"/>
  <cols>
    <col min="1" max="1" width="60.44140625" customWidth="1"/>
    <col min="2" max="2" width="17.33203125" customWidth="1"/>
    <col min="4" max="4" width="20.88671875" customWidth="1"/>
    <col min="5" max="5" width="19.33203125" customWidth="1"/>
    <col min="7" max="7" width="28.88671875" customWidth="1"/>
  </cols>
  <sheetData>
    <row r="1" spans="1:8" x14ac:dyDescent="0.25">
      <c r="A1" t="s">
        <v>73</v>
      </c>
      <c r="B1" t="s">
        <v>74</v>
      </c>
      <c r="C1" t="s">
        <v>75</v>
      </c>
      <c r="D1" t="s">
        <v>4</v>
      </c>
      <c r="E1" t="s">
        <v>2</v>
      </c>
      <c r="G1" t="s">
        <v>76</v>
      </c>
    </row>
    <row r="2" spans="1:8" x14ac:dyDescent="0.25">
      <c r="A2" t="s">
        <v>77</v>
      </c>
      <c r="B2" t="s">
        <v>78</v>
      </c>
      <c r="C2">
        <v>1</v>
      </c>
      <c r="D2" s="29">
        <v>276381901</v>
      </c>
      <c r="E2" s="29">
        <v>28577692</v>
      </c>
      <c r="G2" s="29">
        <v>64351</v>
      </c>
      <c r="H2" s="1"/>
    </row>
    <row r="3" spans="1:8" x14ac:dyDescent="0.25">
      <c r="A3" t="s">
        <v>79</v>
      </c>
      <c r="B3" t="s">
        <v>80</v>
      </c>
      <c r="C3">
        <v>2</v>
      </c>
      <c r="D3" s="29">
        <v>210027212</v>
      </c>
      <c r="E3" s="29">
        <v>21767568</v>
      </c>
      <c r="G3" s="29">
        <v>48844</v>
      </c>
      <c r="H3" s="2"/>
    </row>
    <row r="4" spans="1:8" x14ac:dyDescent="0.25">
      <c r="A4" t="s">
        <v>81</v>
      </c>
      <c r="B4" t="s">
        <v>82</v>
      </c>
      <c r="C4">
        <v>3</v>
      </c>
      <c r="D4" s="29">
        <v>127755947</v>
      </c>
      <c r="E4" s="29">
        <v>15346145</v>
      </c>
      <c r="G4" s="29">
        <v>38733</v>
      </c>
      <c r="H4" s="2"/>
    </row>
    <row r="5" spans="1:8" x14ac:dyDescent="0.25">
      <c r="A5" t="s">
        <v>83</v>
      </c>
      <c r="B5" t="s">
        <v>84</v>
      </c>
      <c r="C5">
        <v>4</v>
      </c>
      <c r="D5" s="29">
        <v>68745625</v>
      </c>
      <c r="E5" s="29">
        <v>7148361</v>
      </c>
      <c r="G5" s="29">
        <v>17243</v>
      </c>
      <c r="H5" s="2"/>
    </row>
    <row r="6" spans="1:8" x14ac:dyDescent="0.25">
      <c r="A6" t="s">
        <v>85</v>
      </c>
      <c r="B6" t="s">
        <v>86</v>
      </c>
      <c r="C6">
        <v>5</v>
      </c>
      <c r="D6" s="29">
        <v>14327478</v>
      </c>
      <c r="E6" s="29">
        <v>1559145</v>
      </c>
      <c r="G6" s="29">
        <v>4094</v>
      </c>
      <c r="H6" s="2"/>
    </row>
    <row r="7" spans="1:8" x14ac:dyDescent="0.25">
      <c r="A7" t="s">
        <v>88</v>
      </c>
      <c r="B7" t="s">
        <v>89</v>
      </c>
      <c r="C7">
        <v>6</v>
      </c>
      <c r="D7" s="29">
        <v>7175417</v>
      </c>
      <c r="E7" s="29">
        <v>850958</v>
      </c>
      <c r="G7" s="29">
        <v>2226</v>
      </c>
      <c r="H7" s="2"/>
    </row>
    <row r="8" spans="1:8" x14ac:dyDescent="0.25">
      <c r="A8" t="s">
        <v>90</v>
      </c>
      <c r="B8" t="s">
        <v>91</v>
      </c>
      <c r="C8">
        <v>7</v>
      </c>
      <c r="D8" s="29">
        <v>2077419</v>
      </c>
      <c r="E8" s="29">
        <v>343771</v>
      </c>
      <c r="G8" s="29">
        <v>1178</v>
      </c>
      <c r="H8" s="2"/>
    </row>
    <row r="9" spans="1:8" x14ac:dyDescent="0.25">
      <c r="A9" t="s">
        <v>92</v>
      </c>
      <c r="B9" t="s">
        <v>93</v>
      </c>
      <c r="C9">
        <v>1</v>
      </c>
      <c r="D9" s="29">
        <v>9575021445</v>
      </c>
      <c r="E9" s="29">
        <v>1142775041</v>
      </c>
      <c r="G9" s="29">
        <v>1272437</v>
      </c>
      <c r="H9" s="2"/>
    </row>
    <row r="10" spans="1:8" x14ac:dyDescent="0.25">
      <c r="A10" t="s">
        <v>94</v>
      </c>
      <c r="B10" t="s">
        <v>95</v>
      </c>
      <c r="C10">
        <v>2</v>
      </c>
      <c r="D10" s="29">
        <v>7427915357</v>
      </c>
      <c r="E10" s="29">
        <v>882435850</v>
      </c>
      <c r="G10" s="29">
        <v>1011311</v>
      </c>
      <c r="H10" s="2"/>
    </row>
    <row r="11" spans="1:8" x14ac:dyDescent="0.25">
      <c r="A11" t="s">
        <v>96</v>
      </c>
      <c r="B11" t="s">
        <v>97</v>
      </c>
      <c r="C11">
        <v>3</v>
      </c>
      <c r="D11" s="29">
        <v>4892604561</v>
      </c>
      <c r="E11" s="29">
        <v>574239773</v>
      </c>
      <c r="G11" s="29">
        <v>697744</v>
      </c>
      <c r="H11" s="2"/>
    </row>
    <row r="12" spans="1:8" x14ac:dyDescent="0.25">
      <c r="A12" t="s">
        <v>98</v>
      </c>
      <c r="B12" t="s">
        <v>99</v>
      </c>
      <c r="C12">
        <v>4</v>
      </c>
      <c r="D12" s="29">
        <v>138015</v>
      </c>
      <c r="E12" s="29">
        <v>5236736</v>
      </c>
      <c r="G12" s="29">
        <v>23634</v>
      </c>
      <c r="H12" s="2"/>
    </row>
    <row r="13" spans="1:8" x14ac:dyDescent="0.25">
      <c r="A13" t="s">
        <v>100</v>
      </c>
      <c r="B13" t="s">
        <v>101</v>
      </c>
      <c r="C13">
        <v>5</v>
      </c>
      <c r="D13" s="29">
        <v>556096786</v>
      </c>
      <c r="E13" s="29">
        <v>59891395</v>
      </c>
      <c r="G13" s="29">
        <v>99397</v>
      </c>
      <c r="H13" s="2"/>
    </row>
    <row r="14" spans="1:8" x14ac:dyDescent="0.25">
      <c r="A14" t="s">
        <v>102</v>
      </c>
      <c r="B14" t="s">
        <v>103</v>
      </c>
      <c r="C14">
        <v>6</v>
      </c>
      <c r="D14" s="29">
        <v>107155</v>
      </c>
      <c r="E14" s="29">
        <v>5279014</v>
      </c>
      <c r="G14" s="29">
        <v>23921</v>
      </c>
      <c r="H14" s="2"/>
    </row>
    <row r="15" spans="1:8" x14ac:dyDescent="0.25">
      <c r="A15" t="s">
        <v>104</v>
      </c>
      <c r="B15" t="s">
        <v>105</v>
      </c>
      <c r="C15">
        <v>1</v>
      </c>
      <c r="D15" s="29">
        <v>77452</v>
      </c>
      <c r="E15" s="29">
        <v>152940</v>
      </c>
      <c r="G15" t="s">
        <v>87</v>
      </c>
      <c r="H15" s="2"/>
    </row>
    <row r="16" spans="1:8" x14ac:dyDescent="0.25">
      <c r="A16" t="s">
        <v>106</v>
      </c>
      <c r="B16" t="s">
        <v>105</v>
      </c>
      <c r="C16">
        <v>2</v>
      </c>
      <c r="D16" s="29">
        <v>67553</v>
      </c>
      <c r="E16" s="29">
        <v>129081</v>
      </c>
      <c r="G16" t="s">
        <v>87</v>
      </c>
      <c r="H16" s="2"/>
    </row>
    <row r="17" spans="1:8" x14ac:dyDescent="0.25">
      <c r="A17" t="s">
        <v>107</v>
      </c>
      <c r="B17" t="s">
        <v>105</v>
      </c>
      <c r="C17">
        <v>3</v>
      </c>
      <c r="D17" s="29">
        <v>53667</v>
      </c>
      <c r="E17" s="29">
        <v>121066</v>
      </c>
      <c r="G17" t="s">
        <v>87</v>
      </c>
      <c r="H17" s="2"/>
    </row>
    <row r="18" spans="1:8" x14ac:dyDescent="0.25">
      <c r="A18" t="s">
        <v>108</v>
      </c>
      <c r="B18" t="s">
        <v>109</v>
      </c>
      <c r="C18">
        <v>1</v>
      </c>
      <c r="D18" s="29">
        <v>81989</v>
      </c>
      <c r="E18" s="29">
        <v>5295904</v>
      </c>
      <c r="G18" s="29">
        <v>23632</v>
      </c>
      <c r="H18" s="2"/>
    </row>
    <row r="19" spans="1:8" x14ac:dyDescent="0.25">
      <c r="A19" t="s">
        <v>110</v>
      </c>
      <c r="B19" t="s">
        <v>109</v>
      </c>
      <c r="C19">
        <v>2</v>
      </c>
      <c r="D19" s="29">
        <v>78563</v>
      </c>
      <c r="E19" s="29">
        <v>5320613</v>
      </c>
      <c r="G19" s="29">
        <v>24071</v>
      </c>
      <c r="H19" s="2"/>
    </row>
    <row r="20" spans="1:8" x14ac:dyDescent="0.25">
      <c r="A20" t="s">
        <v>111</v>
      </c>
      <c r="B20" t="s">
        <v>109</v>
      </c>
      <c r="C20">
        <v>3</v>
      </c>
      <c r="D20" s="29">
        <v>83612</v>
      </c>
      <c r="E20" s="29">
        <v>5321377</v>
      </c>
      <c r="G20" s="29">
        <v>23886</v>
      </c>
      <c r="H20" s="2"/>
    </row>
    <row r="21" spans="1:8" x14ac:dyDescent="0.25">
      <c r="A21" t="s">
        <v>112</v>
      </c>
      <c r="B21" t="s">
        <v>113</v>
      </c>
      <c r="C21">
        <v>1</v>
      </c>
      <c r="D21" s="29">
        <v>100115410</v>
      </c>
      <c r="E21" s="29">
        <v>183177501</v>
      </c>
      <c r="G21" s="29">
        <v>472964</v>
      </c>
      <c r="H21" s="2"/>
    </row>
    <row r="22" spans="1:8" x14ac:dyDescent="0.25">
      <c r="A22" t="s">
        <v>114</v>
      </c>
      <c r="B22" t="s">
        <v>113</v>
      </c>
      <c r="C22">
        <v>2</v>
      </c>
      <c r="D22" s="29">
        <v>100035766</v>
      </c>
      <c r="E22" s="29">
        <v>182429767</v>
      </c>
      <c r="G22" s="29">
        <v>466980</v>
      </c>
      <c r="H22" s="2"/>
    </row>
    <row r="23" spans="1:8" x14ac:dyDescent="0.25">
      <c r="A23" t="s">
        <v>115</v>
      </c>
      <c r="B23" t="s">
        <v>113</v>
      </c>
      <c r="C23">
        <v>3</v>
      </c>
      <c r="D23" s="29">
        <v>100064184</v>
      </c>
      <c r="E23" s="29">
        <v>182381581</v>
      </c>
      <c r="G23" s="29">
        <v>465860</v>
      </c>
      <c r="H23" s="2"/>
    </row>
    <row r="24" spans="1:8" x14ac:dyDescent="0.25">
      <c r="A24" t="s">
        <v>116</v>
      </c>
      <c r="B24" t="s">
        <v>117</v>
      </c>
      <c r="C24">
        <v>1</v>
      </c>
      <c r="D24" s="29">
        <v>241886979</v>
      </c>
      <c r="E24" s="29">
        <v>25642735</v>
      </c>
      <c r="G24" s="29">
        <v>59030</v>
      </c>
      <c r="H24" s="2"/>
    </row>
    <row r="25" spans="1:8" x14ac:dyDescent="0.25">
      <c r="A25" t="s">
        <v>118</v>
      </c>
      <c r="B25" t="s">
        <v>119</v>
      </c>
      <c r="C25">
        <v>2</v>
      </c>
      <c r="D25" s="29">
        <v>183376506</v>
      </c>
      <c r="E25" s="29">
        <v>19773443</v>
      </c>
      <c r="G25" s="29">
        <v>47409</v>
      </c>
      <c r="H25" s="2"/>
    </row>
    <row r="26" spans="1:8" x14ac:dyDescent="0.25">
      <c r="A26" t="s">
        <v>120</v>
      </c>
      <c r="B26" t="s">
        <v>121</v>
      </c>
      <c r="C26">
        <v>3</v>
      </c>
      <c r="D26" s="29">
        <v>122140838</v>
      </c>
      <c r="E26" s="29">
        <v>13553461</v>
      </c>
      <c r="G26" s="29">
        <v>33626</v>
      </c>
      <c r="H26" s="2"/>
    </row>
    <row r="27" spans="1:8" x14ac:dyDescent="0.25">
      <c r="A27" t="s">
        <v>122</v>
      </c>
      <c r="B27" t="s">
        <v>123</v>
      </c>
      <c r="C27">
        <v>4</v>
      </c>
      <c r="D27" s="29">
        <v>62098402</v>
      </c>
      <c r="E27" s="29">
        <v>7234963</v>
      </c>
      <c r="G27" s="29">
        <v>19237</v>
      </c>
      <c r="H27" s="2"/>
    </row>
    <row r="28" spans="1:8" x14ac:dyDescent="0.25">
      <c r="A28" t="s">
        <v>124</v>
      </c>
      <c r="B28" t="s">
        <v>125</v>
      </c>
      <c r="C28">
        <v>5</v>
      </c>
      <c r="D28" s="29">
        <v>12995441</v>
      </c>
      <c r="E28" s="29">
        <v>2094396</v>
      </c>
      <c r="G28" s="29">
        <v>6871</v>
      </c>
      <c r="H28" s="2"/>
    </row>
    <row r="29" spans="1:8" x14ac:dyDescent="0.25">
      <c r="A29" t="s">
        <v>126</v>
      </c>
      <c r="B29" t="s">
        <v>127</v>
      </c>
      <c r="C29">
        <v>6</v>
      </c>
      <c r="D29" s="29">
        <v>6286207</v>
      </c>
      <c r="E29" s="29">
        <v>1485471</v>
      </c>
      <c r="G29" s="29">
        <v>5699</v>
      </c>
      <c r="H29" s="2"/>
    </row>
    <row r="30" spans="1:8" x14ac:dyDescent="0.25">
      <c r="A30" t="s">
        <v>128</v>
      </c>
      <c r="B30" t="s">
        <v>129</v>
      </c>
      <c r="C30">
        <v>7</v>
      </c>
      <c r="D30" s="29">
        <v>2273505</v>
      </c>
      <c r="E30" s="29">
        <v>996997</v>
      </c>
      <c r="G30" s="29">
        <v>3951</v>
      </c>
      <c r="H30" s="2"/>
    </row>
    <row r="31" spans="1:8" x14ac:dyDescent="0.25">
      <c r="A31" t="s">
        <v>130</v>
      </c>
      <c r="B31" t="s">
        <v>131</v>
      </c>
      <c r="C31">
        <v>1</v>
      </c>
      <c r="D31" s="29">
        <v>8401776479</v>
      </c>
      <c r="E31" s="29">
        <v>1010897390</v>
      </c>
      <c r="G31" s="29">
        <v>1150855</v>
      </c>
      <c r="H31" s="2"/>
    </row>
    <row r="32" spans="1:8" x14ac:dyDescent="0.25">
      <c r="A32" t="s">
        <v>132</v>
      </c>
      <c r="B32" t="s">
        <v>133</v>
      </c>
      <c r="C32">
        <v>2</v>
      </c>
      <c r="D32" s="29">
        <v>6400841227</v>
      </c>
      <c r="E32" s="29">
        <v>789156525</v>
      </c>
      <c r="G32" s="29">
        <v>920465</v>
      </c>
      <c r="H32" s="2"/>
    </row>
    <row r="33" spans="1:8" x14ac:dyDescent="0.25">
      <c r="A33" t="s">
        <v>134</v>
      </c>
      <c r="B33" t="s">
        <v>135</v>
      </c>
      <c r="C33">
        <v>3</v>
      </c>
      <c r="D33" s="29">
        <v>4329546547</v>
      </c>
      <c r="E33" s="29">
        <v>531943739</v>
      </c>
      <c r="G33" s="29">
        <v>657365</v>
      </c>
      <c r="H33" s="2"/>
    </row>
    <row r="34" spans="1:8" x14ac:dyDescent="0.25">
      <c r="A34" t="s">
        <v>136</v>
      </c>
      <c r="B34" t="s">
        <v>137</v>
      </c>
      <c r="C34">
        <v>4</v>
      </c>
      <c r="D34" s="29">
        <v>2241657815</v>
      </c>
      <c r="E34" s="29">
        <v>260361235</v>
      </c>
      <c r="G34" s="29">
        <v>351655</v>
      </c>
      <c r="H34" s="2"/>
    </row>
    <row r="35" spans="1:8" x14ac:dyDescent="0.25">
      <c r="A35" t="s">
        <v>138</v>
      </c>
      <c r="B35" t="s">
        <v>139</v>
      </c>
      <c r="C35">
        <v>5</v>
      </c>
      <c r="D35" s="29">
        <v>534072195</v>
      </c>
      <c r="E35" s="29">
        <v>59168459</v>
      </c>
      <c r="G35" s="29">
        <v>98663</v>
      </c>
      <c r="H35" s="2"/>
    </row>
    <row r="36" spans="1:8" x14ac:dyDescent="0.25">
      <c r="A36" t="s">
        <v>140</v>
      </c>
      <c r="B36" t="s">
        <v>141</v>
      </c>
      <c r="C36">
        <v>6</v>
      </c>
      <c r="D36" s="29">
        <v>272533461</v>
      </c>
      <c r="E36" s="29">
        <v>30372971</v>
      </c>
      <c r="G36" s="29">
        <v>54649</v>
      </c>
      <c r="H36" s="2"/>
    </row>
    <row r="37" spans="1:8" x14ac:dyDescent="0.25">
      <c r="A37" t="s">
        <v>142</v>
      </c>
      <c r="B37" t="s">
        <v>143</v>
      </c>
      <c r="C37">
        <v>1</v>
      </c>
      <c r="D37" s="29">
        <v>81590</v>
      </c>
      <c r="E37" s="29">
        <v>636784</v>
      </c>
      <c r="G37" s="29">
        <v>2952</v>
      </c>
      <c r="H37" s="2"/>
    </row>
    <row r="38" spans="1:8" x14ac:dyDescent="0.25">
      <c r="A38" t="s">
        <v>144</v>
      </c>
      <c r="B38" t="s">
        <v>143</v>
      </c>
      <c r="C38">
        <v>2</v>
      </c>
      <c r="D38" s="29">
        <v>71056</v>
      </c>
      <c r="E38" s="29">
        <v>657156</v>
      </c>
      <c r="G38" s="29">
        <v>3132</v>
      </c>
      <c r="H38" s="2"/>
    </row>
    <row r="39" spans="1:8" x14ac:dyDescent="0.25">
      <c r="A39" t="s">
        <v>145</v>
      </c>
      <c r="B39" t="s">
        <v>143</v>
      </c>
      <c r="C39">
        <v>3</v>
      </c>
      <c r="D39" s="29">
        <v>82869</v>
      </c>
      <c r="E39" s="29">
        <v>595712</v>
      </c>
      <c r="G39" s="29">
        <v>2938</v>
      </c>
      <c r="H39" s="2"/>
    </row>
    <row r="40" spans="1:8" x14ac:dyDescent="0.25">
      <c r="A40" t="s">
        <v>146</v>
      </c>
      <c r="B40" t="s">
        <v>147</v>
      </c>
      <c r="C40">
        <v>1</v>
      </c>
      <c r="D40" s="29">
        <v>83590</v>
      </c>
      <c r="E40" s="29">
        <v>5251879</v>
      </c>
      <c r="G40" s="29">
        <v>23111</v>
      </c>
      <c r="H40" s="2"/>
    </row>
    <row r="41" spans="1:8" x14ac:dyDescent="0.25">
      <c r="A41" t="s">
        <v>148</v>
      </c>
      <c r="B41" t="s">
        <v>149</v>
      </c>
      <c r="C41">
        <v>2</v>
      </c>
      <c r="D41" s="29">
        <v>84158</v>
      </c>
      <c r="E41" s="29">
        <v>5256651</v>
      </c>
      <c r="G41" s="29">
        <v>23414</v>
      </c>
      <c r="H41" s="2"/>
    </row>
    <row r="42" spans="1:8" x14ac:dyDescent="0.25">
      <c r="A42" t="s">
        <v>150</v>
      </c>
      <c r="B42" t="s">
        <v>151</v>
      </c>
      <c r="C42">
        <v>3</v>
      </c>
      <c r="D42" s="29">
        <v>78348</v>
      </c>
      <c r="E42" s="29">
        <v>5244772</v>
      </c>
      <c r="G42" s="29">
        <v>23416</v>
      </c>
      <c r="H42" s="2"/>
    </row>
    <row r="43" spans="1:8" x14ac:dyDescent="0.25">
      <c r="A43" t="s">
        <v>152</v>
      </c>
      <c r="B43" t="s">
        <v>153</v>
      </c>
      <c r="C43">
        <v>1</v>
      </c>
      <c r="D43" s="29">
        <v>85873771</v>
      </c>
      <c r="E43" s="29">
        <v>157861838</v>
      </c>
      <c r="G43" s="29">
        <v>412170</v>
      </c>
      <c r="H43" s="2"/>
    </row>
    <row r="44" spans="1:8" x14ac:dyDescent="0.25">
      <c r="A44" t="s">
        <v>154</v>
      </c>
      <c r="B44" t="s">
        <v>153</v>
      </c>
      <c r="C44">
        <v>2</v>
      </c>
      <c r="D44" s="29">
        <v>86762247</v>
      </c>
      <c r="E44" s="29">
        <v>159366155</v>
      </c>
      <c r="G44" s="29">
        <v>411856</v>
      </c>
      <c r="H44" s="2"/>
    </row>
    <row r="45" spans="1:8" x14ac:dyDescent="0.25">
      <c r="A45" t="s">
        <v>155</v>
      </c>
      <c r="B45" t="s">
        <v>153</v>
      </c>
      <c r="C45">
        <v>3</v>
      </c>
      <c r="D45" s="29">
        <v>86708022</v>
      </c>
      <c r="E45" s="29">
        <v>159172071</v>
      </c>
      <c r="G45" s="29">
        <v>409632</v>
      </c>
      <c r="H45" s="2"/>
    </row>
    <row r="46" spans="1:8" x14ac:dyDescent="0.25">
      <c r="A46" s="104" t="s">
        <v>156</v>
      </c>
      <c r="B46" s="104" t="s">
        <v>157</v>
      </c>
      <c r="C46" s="104">
        <v>504</v>
      </c>
      <c r="D46" s="105">
        <v>7244509734</v>
      </c>
      <c r="E46" s="105">
        <v>90182326</v>
      </c>
      <c r="F46" s="104"/>
      <c r="G46" s="105">
        <v>16296</v>
      </c>
      <c r="H46" s="2"/>
    </row>
    <row r="47" spans="1:8" x14ac:dyDescent="0.25">
      <c r="A47" s="104" t="s">
        <v>158</v>
      </c>
      <c r="B47" s="104" t="s">
        <v>157</v>
      </c>
      <c r="C47" s="104">
        <v>505</v>
      </c>
      <c r="D47" s="105">
        <v>7745796735</v>
      </c>
      <c r="E47" s="105">
        <v>36883555</v>
      </c>
      <c r="F47" s="104"/>
      <c r="G47" s="105">
        <v>26185</v>
      </c>
      <c r="H47" s="2"/>
    </row>
    <row r="48" spans="1:8" x14ac:dyDescent="0.25">
      <c r="A48" s="104" t="s">
        <v>159</v>
      </c>
      <c r="B48" s="104" t="s">
        <v>157</v>
      </c>
      <c r="C48" s="104">
        <v>506</v>
      </c>
      <c r="D48" s="105">
        <v>7802598304</v>
      </c>
      <c r="E48" s="105">
        <v>35870246</v>
      </c>
      <c r="F48" s="104"/>
      <c r="G48" s="105">
        <v>27001</v>
      </c>
      <c r="H48" s="2"/>
    </row>
    <row r="49" spans="1:8" x14ac:dyDescent="0.25">
      <c r="A49" s="104" t="s">
        <v>160</v>
      </c>
      <c r="B49" s="104" t="s">
        <v>157</v>
      </c>
      <c r="C49" s="104">
        <v>507</v>
      </c>
      <c r="D49" s="105">
        <v>7814795184</v>
      </c>
      <c r="E49" s="105">
        <v>35935362</v>
      </c>
      <c r="F49" s="104"/>
      <c r="G49" s="105">
        <v>25759</v>
      </c>
      <c r="H49" s="2"/>
    </row>
    <row r="50" spans="1:8" x14ac:dyDescent="0.25">
      <c r="A50" s="104" t="s">
        <v>161</v>
      </c>
      <c r="B50" s="104" t="s">
        <v>157</v>
      </c>
      <c r="C50" s="104">
        <v>508</v>
      </c>
      <c r="D50" s="105">
        <v>6103982053</v>
      </c>
      <c r="E50" s="105">
        <v>84135039</v>
      </c>
      <c r="F50" s="104"/>
      <c r="G50" s="105">
        <v>27739</v>
      </c>
      <c r="H50" s="2"/>
    </row>
    <row r="51" spans="1:8" x14ac:dyDescent="0.25">
      <c r="A51" s="104" t="s">
        <v>162</v>
      </c>
      <c r="B51" s="104" t="s">
        <v>157</v>
      </c>
      <c r="C51" s="104">
        <v>509</v>
      </c>
      <c r="D51" s="105">
        <v>8987931840</v>
      </c>
      <c r="E51" s="105">
        <v>94794819</v>
      </c>
      <c r="F51" s="104"/>
      <c r="G51" s="105">
        <v>31757</v>
      </c>
      <c r="H51" s="2"/>
    </row>
    <row r="52" spans="1:8" x14ac:dyDescent="0.25">
      <c r="A52" s="104" t="s">
        <v>163</v>
      </c>
      <c r="B52" s="104" t="s">
        <v>164</v>
      </c>
      <c r="C52" s="104">
        <v>510</v>
      </c>
      <c r="D52" s="105">
        <v>7097283017</v>
      </c>
      <c r="E52" s="105">
        <v>86390246</v>
      </c>
      <c r="F52" s="104"/>
      <c r="G52" s="105">
        <v>21682</v>
      </c>
      <c r="H52" s="2"/>
    </row>
    <row r="53" spans="1:8" x14ac:dyDescent="0.25">
      <c r="A53" s="104" t="s">
        <v>165</v>
      </c>
      <c r="B53" s="104" t="s">
        <v>164</v>
      </c>
      <c r="C53" s="104">
        <v>511</v>
      </c>
      <c r="D53" s="105">
        <v>7620825268</v>
      </c>
      <c r="E53" s="105">
        <v>101189960</v>
      </c>
      <c r="F53" s="104"/>
      <c r="G53" s="105">
        <v>12330</v>
      </c>
      <c r="H53" s="2"/>
    </row>
    <row r="54" spans="1:8" x14ac:dyDescent="0.25">
      <c r="A54" s="104" t="s">
        <v>166</v>
      </c>
      <c r="B54" s="104" t="s">
        <v>164</v>
      </c>
      <c r="C54" s="104">
        <v>513</v>
      </c>
      <c r="D54" s="105">
        <v>7039048051</v>
      </c>
      <c r="E54" s="105">
        <v>84239940</v>
      </c>
      <c r="F54" s="104"/>
      <c r="G54" s="105">
        <v>21979</v>
      </c>
      <c r="H54" s="2"/>
    </row>
    <row r="55" spans="1:8" x14ac:dyDescent="0.25">
      <c r="A55" s="104" t="s">
        <v>167</v>
      </c>
      <c r="B55" s="104" t="s">
        <v>164</v>
      </c>
      <c r="C55" s="104">
        <v>515</v>
      </c>
      <c r="D55" s="105">
        <v>7624754638</v>
      </c>
      <c r="E55" s="105">
        <v>104082769</v>
      </c>
      <c r="F55" s="104"/>
      <c r="G55" s="105">
        <v>11500</v>
      </c>
      <c r="H55" s="2"/>
    </row>
    <row r="56" spans="1:8" x14ac:dyDescent="0.25">
      <c r="A56" s="104" t="s">
        <v>168</v>
      </c>
      <c r="B56" s="104" t="s">
        <v>169</v>
      </c>
      <c r="C56" s="104">
        <v>1</v>
      </c>
      <c r="D56" s="105">
        <v>274159682</v>
      </c>
      <c r="E56" s="105">
        <v>27925302</v>
      </c>
      <c r="F56" s="104"/>
      <c r="G56" s="105">
        <v>62652</v>
      </c>
      <c r="H56" s="2"/>
    </row>
    <row r="57" spans="1:8" x14ac:dyDescent="0.25">
      <c r="A57" s="104" t="s">
        <v>170</v>
      </c>
      <c r="B57" s="104" t="s">
        <v>164</v>
      </c>
      <c r="C57" s="104">
        <v>517</v>
      </c>
      <c r="D57" s="105">
        <v>7052874767</v>
      </c>
      <c r="E57" s="105">
        <v>87557628</v>
      </c>
      <c r="F57" s="104"/>
      <c r="G57" s="105">
        <v>16433</v>
      </c>
      <c r="H57" s="2"/>
    </row>
    <row r="58" spans="1:8" x14ac:dyDescent="0.25">
      <c r="A58" s="104" t="s">
        <v>171</v>
      </c>
      <c r="B58" s="104" t="s">
        <v>164</v>
      </c>
      <c r="C58" s="104">
        <v>518</v>
      </c>
      <c r="D58" s="105">
        <v>7542593688</v>
      </c>
      <c r="E58" s="105">
        <v>35952463</v>
      </c>
      <c r="F58" s="104"/>
      <c r="G58" s="105">
        <v>25482</v>
      </c>
      <c r="H58" s="2"/>
    </row>
    <row r="59" spans="1:8" x14ac:dyDescent="0.25">
      <c r="A59" s="104" t="s">
        <v>172</v>
      </c>
      <c r="B59" s="104" t="s">
        <v>164</v>
      </c>
      <c r="C59" s="104">
        <v>520</v>
      </c>
      <c r="D59" s="105">
        <v>7471868384</v>
      </c>
      <c r="E59" s="105">
        <v>34495844</v>
      </c>
      <c r="F59" s="104"/>
      <c r="G59" s="105">
        <v>25965</v>
      </c>
      <c r="H59" s="2"/>
    </row>
    <row r="60" spans="1:8" x14ac:dyDescent="0.25">
      <c r="A60" s="104" t="s">
        <v>173</v>
      </c>
      <c r="B60" s="104" t="s">
        <v>164</v>
      </c>
      <c r="C60" s="104">
        <v>521</v>
      </c>
      <c r="D60" s="105">
        <v>7800040641</v>
      </c>
      <c r="E60" s="105">
        <v>35884212</v>
      </c>
      <c r="F60" s="104"/>
      <c r="G60" s="105">
        <v>26047</v>
      </c>
    </row>
    <row r="61" spans="1:8" x14ac:dyDescent="0.25">
      <c r="A61" s="104" t="s">
        <v>174</v>
      </c>
      <c r="B61" s="104" t="s">
        <v>164</v>
      </c>
      <c r="C61" s="104">
        <v>523</v>
      </c>
      <c r="D61" s="105">
        <v>6081380770</v>
      </c>
      <c r="E61" s="105">
        <v>83864279</v>
      </c>
      <c r="F61" s="104"/>
      <c r="G61" s="105">
        <v>27701</v>
      </c>
    </row>
    <row r="62" spans="1:8" x14ac:dyDescent="0.25">
      <c r="A62" s="104" t="s">
        <v>175</v>
      </c>
      <c r="B62" s="104" t="s">
        <v>164</v>
      </c>
      <c r="C62" s="104">
        <v>525</v>
      </c>
      <c r="D62" s="105">
        <v>8967236859</v>
      </c>
      <c r="E62" s="105">
        <v>94601522</v>
      </c>
      <c r="F62" s="104"/>
      <c r="G62" s="105">
        <v>31880</v>
      </c>
    </row>
    <row r="63" spans="1:8" x14ac:dyDescent="0.25">
      <c r="A63" s="104" t="s">
        <v>176</v>
      </c>
      <c r="B63" s="104" t="s">
        <v>169</v>
      </c>
      <c r="C63" s="104">
        <v>2</v>
      </c>
      <c r="D63" s="105">
        <v>269410947</v>
      </c>
      <c r="E63" s="105">
        <v>27425369</v>
      </c>
      <c r="F63" s="104"/>
      <c r="G63" s="105">
        <v>62108</v>
      </c>
    </row>
    <row r="64" spans="1:8" x14ac:dyDescent="0.25">
      <c r="A64" t="s">
        <v>177</v>
      </c>
      <c r="B64" t="s">
        <v>164</v>
      </c>
      <c r="C64">
        <v>235</v>
      </c>
      <c r="D64" s="29">
        <v>7044338120</v>
      </c>
      <c r="E64" s="29">
        <v>85756950</v>
      </c>
      <c r="G64" s="29">
        <v>21837</v>
      </c>
    </row>
    <row r="65" spans="1:7" x14ac:dyDescent="0.25">
      <c r="A65" t="s">
        <v>178</v>
      </c>
      <c r="B65" t="s">
        <v>164</v>
      </c>
      <c r="C65">
        <v>242</v>
      </c>
      <c r="D65" s="29">
        <v>7526720313</v>
      </c>
      <c r="E65" s="29">
        <v>99976161</v>
      </c>
      <c r="G65" s="29">
        <v>12587</v>
      </c>
    </row>
    <row r="66" spans="1:7" x14ac:dyDescent="0.25">
      <c r="A66" t="s">
        <v>179</v>
      </c>
      <c r="B66" t="s">
        <v>164</v>
      </c>
      <c r="C66">
        <v>782</v>
      </c>
      <c r="D66" s="29">
        <v>6774750270</v>
      </c>
      <c r="E66" s="29">
        <v>81112792</v>
      </c>
      <c r="G66" s="29">
        <v>21990</v>
      </c>
    </row>
    <row r="67" spans="1:7" x14ac:dyDescent="0.25">
      <c r="A67" t="s">
        <v>180</v>
      </c>
      <c r="B67" t="s">
        <v>164</v>
      </c>
      <c r="C67">
        <v>783</v>
      </c>
      <c r="D67" s="29">
        <v>7282519310</v>
      </c>
      <c r="E67" s="29">
        <v>99498851</v>
      </c>
      <c r="G67" s="29">
        <v>12073</v>
      </c>
    </row>
    <row r="68" spans="1:7" x14ac:dyDescent="0.25">
      <c r="A68" t="s">
        <v>181</v>
      </c>
      <c r="B68" t="s">
        <v>182</v>
      </c>
      <c r="C68">
        <v>1</v>
      </c>
      <c r="D68" s="29">
        <v>233549343</v>
      </c>
      <c r="E68" s="29">
        <v>25182395</v>
      </c>
      <c r="F68" s="2"/>
      <c r="G68" s="29">
        <v>56869</v>
      </c>
    </row>
    <row r="69" spans="1:7" x14ac:dyDescent="0.25">
      <c r="A69" s="1"/>
      <c r="B69" s="2"/>
      <c r="C69" s="2"/>
      <c r="D69" s="2"/>
      <c r="E69" s="2"/>
      <c r="F69" s="2"/>
      <c r="G69" s="2"/>
    </row>
    <row r="70" spans="1:7" x14ac:dyDescent="0.25">
      <c r="A70" s="1"/>
      <c r="B70" s="2"/>
      <c r="C70" s="2"/>
      <c r="D70" s="2"/>
      <c r="F70" s="2"/>
    </row>
    <row r="71" spans="1:7" x14ac:dyDescent="0.25">
      <c r="D71" s="29"/>
      <c r="E71" s="29"/>
      <c r="F71" s="2"/>
      <c r="G71" s="2"/>
    </row>
    <row r="72" spans="1:7" x14ac:dyDescent="0.25">
      <c r="F72" s="2"/>
      <c r="G72" s="2"/>
    </row>
    <row r="73" spans="1:7" x14ac:dyDescent="0.25">
      <c r="F73" s="2"/>
      <c r="G73" s="2"/>
    </row>
    <row r="74" spans="1:7" x14ac:dyDescent="0.25">
      <c r="F74" s="2"/>
    </row>
    <row r="75" spans="1:7" x14ac:dyDescent="0.25">
      <c r="F75" s="2"/>
      <c r="G75" s="2"/>
    </row>
    <row r="76" spans="1:7" x14ac:dyDescent="0.25">
      <c r="F76" s="2"/>
      <c r="G76" s="2"/>
    </row>
    <row r="77" spans="1:7" x14ac:dyDescent="0.25">
      <c r="F77" s="2"/>
      <c r="G77" s="2"/>
    </row>
    <row r="78" spans="1:7" x14ac:dyDescent="0.25">
      <c r="F78" s="2"/>
      <c r="G78" s="2"/>
    </row>
    <row r="79" spans="1:7" x14ac:dyDescent="0.25">
      <c r="F79" s="2"/>
      <c r="G79" s="2"/>
    </row>
    <row r="80" spans="1:7" x14ac:dyDescent="0.25">
      <c r="F80" s="2"/>
      <c r="G80" s="2"/>
    </row>
    <row r="81" spans="6:7" x14ac:dyDescent="0.25">
      <c r="F81" s="2"/>
      <c r="G81" s="2"/>
    </row>
    <row r="82" spans="6:7" x14ac:dyDescent="0.25">
      <c r="F82" s="2"/>
      <c r="G82" s="2"/>
    </row>
    <row r="83" spans="6:7" x14ac:dyDescent="0.25">
      <c r="G83" s="2"/>
    </row>
    <row r="84" spans="6:7" x14ac:dyDescent="0.25">
      <c r="F84" s="2"/>
      <c r="G84" s="2"/>
    </row>
    <row r="85" spans="6:7" x14ac:dyDescent="0.25">
      <c r="F85" s="2"/>
      <c r="G85" s="2"/>
    </row>
    <row r="86" spans="6:7" x14ac:dyDescent="0.25">
      <c r="F86" s="2"/>
      <c r="G86" s="2"/>
    </row>
    <row r="87" spans="6:7" x14ac:dyDescent="0.25">
      <c r="G87" s="2"/>
    </row>
    <row r="88" spans="6:7" x14ac:dyDescent="0.25">
      <c r="F88" s="2"/>
      <c r="G88" s="2"/>
    </row>
    <row r="89" spans="6:7" x14ac:dyDescent="0.25">
      <c r="F89" s="2"/>
      <c r="G89" s="2"/>
    </row>
    <row r="90" spans="6:7" x14ac:dyDescent="0.25">
      <c r="F90" s="2"/>
      <c r="G90" s="2"/>
    </row>
    <row r="91" spans="6:7" x14ac:dyDescent="0.25">
      <c r="F91" s="2"/>
      <c r="G91" s="2"/>
    </row>
    <row r="92" spans="6:7" x14ac:dyDescent="0.25">
      <c r="F92" s="2"/>
      <c r="G92" s="2"/>
    </row>
    <row r="93" spans="6:7" x14ac:dyDescent="0.25">
      <c r="F93" s="2"/>
      <c r="G93" s="2"/>
    </row>
    <row r="94" spans="6:7" x14ac:dyDescent="0.25">
      <c r="F94" s="2"/>
      <c r="G94" s="2"/>
    </row>
    <row r="95" spans="6:7" x14ac:dyDescent="0.25">
      <c r="F95" s="2"/>
    </row>
    <row r="96" spans="6:7" x14ac:dyDescent="0.25">
      <c r="F96" s="2"/>
      <c r="G96" s="2"/>
    </row>
    <row r="97" spans="6:7" x14ac:dyDescent="0.25">
      <c r="F97" s="2"/>
      <c r="G97" s="2"/>
    </row>
    <row r="98" spans="6:7" x14ac:dyDescent="0.25">
      <c r="F98" s="2"/>
    </row>
    <row r="99" spans="6:7" x14ac:dyDescent="0.25">
      <c r="F99" s="2"/>
      <c r="G99" s="2"/>
    </row>
    <row r="100" spans="6:7" x14ac:dyDescent="0.25">
      <c r="F100" s="2"/>
      <c r="G100" s="2"/>
    </row>
    <row r="101" spans="6:7" x14ac:dyDescent="0.25">
      <c r="F101" s="2"/>
      <c r="G101" s="2"/>
    </row>
    <row r="102" spans="6:7" x14ac:dyDescent="0.25">
      <c r="F102" s="2"/>
      <c r="G102" s="2"/>
    </row>
    <row r="103" spans="6:7" x14ac:dyDescent="0.25">
      <c r="F103" s="2"/>
      <c r="G103" s="2"/>
    </row>
    <row r="104" spans="6:7" x14ac:dyDescent="0.25">
      <c r="F104" s="2"/>
      <c r="G104" s="2"/>
    </row>
    <row r="105" spans="6:7" x14ac:dyDescent="0.25">
      <c r="F105" s="2"/>
      <c r="G105" s="2"/>
    </row>
    <row r="106" spans="6:7" x14ac:dyDescent="0.25">
      <c r="F106" s="2"/>
      <c r="G106" s="2"/>
    </row>
    <row r="107" spans="6:7" x14ac:dyDescent="0.25">
      <c r="F107" s="2"/>
      <c r="G107" s="2"/>
    </row>
    <row r="108" spans="6:7" x14ac:dyDescent="0.25">
      <c r="G108" s="2"/>
    </row>
    <row r="109" spans="6:7" x14ac:dyDescent="0.25">
      <c r="F109" s="2"/>
      <c r="G109" s="2"/>
    </row>
    <row r="110" spans="6:7" x14ac:dyDescent="0.25">
      <c r="F110" s="2"/>
      <c r="G110" s="2"/>
    </row>
    <row r="111" spans="6:7" x14ac:dyDescent="0.25">
      <c r="G111" s="2"/>
    </row>
    <row r="112" spans="6:7" x14ac:dyDescent="0.25">
      <c r="F112" s="2"/>
      <c r="G112" s="2"/>
    </row>
    <row r="113" spans="6:7" x14ac:dyDescent="0.25">
      <c r="F113" s="2"/>
      <c r="G113" s="2"/>
    </row>
    <row r="114" spans="6:7" x14ac:dyDescent="0.25">
      <c r="F114" s="2"/>
      <c r="G114" s="2"/>
    </row>
    <row r="115" spans="6:7" x14ac:dyDescent="0.25">
      <c r="F115" s="2"/>
      <c r="G115" s="2"/>
    </row>
    <row r="116" spans="6:7" x14ac:dyDescent="0.25">
      <c r="F116" s="2"/>
      <c r="G116" s="2"/>
    </row>
    <row r="117" spans="6:7" x14ac:dyDescent="0.25">
      <c r="F117" s="2"/>
    </row>
    <row r="118" spans="6:7" x14ac:dyDescent="0.25">
      <c r="F118" s="2"/>
    </row>
    <row r="119" spans="6:7" x14ac:dyDescent="0.25">
      <c r="F119" s="2"/>
    </row>
    <row r="120" spans="6:7" x14ac:dyDescent="0.25">
      <c r="F120" s="2"/>
    </row>
    <row r="121" spans="6:7" x14ac:dyDescent="0.25">
      <c r="F121" s="2"/>
    </row>
    <row r="122" spans="6:7" x14ac:dyDescent="0.25">
      <c r="F122" s="2"/>
    </row>
    <row r="123" spans="6:7" x14ac:dyDescent="0.25">
      <c r="F123" s="2"/>
    </row>
    <row r="124" spans="6:7" x14ac:dyDescent="0.25">
      <c r="F124" s="2"/>
    </row>
    <row r="125" spans="6:7" x14ac:dyDescent="0.25">
      <c r="F125" s="2"/>
    </row>
    <row r="126" spans="6:7" x14ac:dyDescent="0.25">
      <c r="F126" s="2"/>
    </row>
    <row r="127" spans="6:7" x14ac:dyDescent="0.25">
      <c r="F127" s="2"/>
    </row>
    <row r="128" spans="6:7" x14ac:dyDescent="0.25">
      <c r="F128" s="2"/>
    </row>
    <row r="129" spans="6:6" x14ac:dyDescent="0.25">
      <c r="F1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Beaulieu, Jake</cp:lastModifiedBy>
  <dcterms:created xsi:type="dcterms:W3CDTF">2013-11-19T13:22:10Z</dcterms:created>
  <dcterms:modified xsi:type="dcterms:W3CDTF">2025-04-01T14:52:02Z</dcterms:modified>
</cp:coreProperties>
</file>