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18Data\"/>
    </mc:Choice>
  </mc:AlternateContent>
  <xr:revisionPtr revIDLastSave="0" documentId="13_ncr:1_{44A3E333-E1F2-4259-AA5B-E83F42750031}" xr6:coauthVersionLast="36" xr6:coauthVersionMax="36" xr10:uidLastSave="{00000000-0000-0000-0000-000000000000}"/>
  <bookViews>
    <workbookView xWindow="870" yWindow="165" windowWidth="16620" windowHeight="114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7" i="1" l="1"/>
  <c r="C137" i="1" s="1"/>
  <c r="B138" i="1"/>
  <c r="C138" i="1" s="1"/>
  <c r="B139" i="1"/>
  <c r="C139" i="1"/>
  <c r="B140" i="1"/>
  <c r="C140" i="1" s="1"/>
  <c r="B141" i="1"/>
  <c r="C141" i="1" s="1"/>
  <c r="B142" i="1"/>
  <c r="C142" i="1" s="1"/>
  <c r="B143" i="1"/>
  <c r="C143" i="1"/>
  <c r="B144" i="1"/>
  <c r="C144" i="1" s="1"/>
  <c r="B145" i="1"/>
  <c r="C145" i="1" s="1"/>
  <c r="B146" i="1"/>
  <c r="C146" i="1" s="1"/>
  <c r="B147" i="1"/>
  <c r="C147" i="1"/>
  <c r="B148" i="1"/>
  <c r="C148" i="1" s="1"/>
  <c r="B149" i="1"/>
  <c r="C149" i="1" s="1"/>
  <c r="B150" i="1"/>
  <c r="C150" i="1" s="1"/>
  <c r="B151" i="1"/>
  <c r="C151" i="1"/>
  <c r="B152" i="1"/>
  <c r="C152" i="1" s="1"/>
  <c r="B153" i="1"/>
  <c r="C153" i="1" s="1"/>
  <c r="B154" i="1"/>
  <c r="C154" i="1" s="1"/>
  <c r="B155" i="1"/>
  <c r="C155" i="1"/>
  <c r="B156" i="1"/>
  <c r="C156" i="1" s="1"/>
  <c r="B157" i="1"/>
  <c r="C157" i="1" s="1"/>
  <c r="B158" i="1"/>
  <c r="C158" i="1" s="1"/>
  <c r="B159" i="1"/>
  <c r="C159" i="1"/>
  <c r="B160" i="1"/>
  <c r="C160" i="1" s="1"/>
  <c r="B161" i="1"/>
  <c r="C161" i="1" s="1"/>
  <c r="B162" i="1"/>
  <c r="C162" i="1" s="1"/>
  <c r="B163" i="1"/>
  <c r="C163" i="1"/>
  <c r="B164" i="1"/>
  <c r="C164" i="1" s="1"/>
  <c r="B165" i="1"/>
  <c r="C165" i="1" s="1"/>
  <c r="B166" i="1"/>
  <c r="C166" i="1" s="1"/>
  <c r="B167" i="1"/>
  <c r="C167" i="1"/>
  <c r="B168" i="1"/>
  <c r="C168" i="1" s="1"/>
  <c r="B169" i="1"/>
  <c r="C169" i="1" s="1"/>
  <c r="B170" i="1"/>
  <c r="C170" i="1" s="1"/>
  <c r="B136" i="1"/>
  <c r="C136" i="1" s="1"/>
  <c r="B68" i="1"/>
  <c r="C68" i="1" s="1"/>
  <c r="B69" i="1"/>
  <c r="C69" i="1" s="1"/>
  <c r="B70" i="1"/>
  <c r="C70" i="1" s="1"/>
  <c r="B71" i="1"/>
  <c r="C71" i="1"/>
  <c r="B72" i="1"/>
  <c r="C72" i="1" s="1"/>
  <c r="B73" i="1"/>
  <c r="C73" i="1" s="1"/>
  <c r="B74" i="1"/>
  <c r="C74" i="1" s="1"/>
  <c r="B75" i="1"/>
  <c r="C75" i="1"/>
  <c r="B76" i="1"/>
  <c r="C76" i="1" s="1"/>
  <c r="B77" i="1"/>
  <c r="C77" i="1" s="1"/>
  <c r="B78" i="1"/>
  <c r="C78" i="1" s="1"/>
  <c r="B79" i="1"/>
  <c r="C79" i="1"/>
  <c r="B80" i="1"/>
  <c r="C80" i="1" s="1"/>
  <c r="B81" i="1"/>
  <c r="C81" i="1" s="1"/>
  <c r="B82" i="1"/>
  <c r="C82" i="1" s="1"/>
  <c r="B83" i="1"/>
  <c r="C83" i="1"/>
  <c r="B84" i="1"/>
  <c r="C84" i="1" s="1"/>
  <c r="B85" i="1"/>
  <c r="C85" i="1" s="1"/>
  <c r="B86" i="1"/>
  <c r="C86" i="1" s="1"/>
  <c r="B87" i="1"/>
  <c r="C87" i="1"/>
  <c r="B88" i="1"/>
  <c r="C88" i="1" s="1"/>
  <c r="B89" i="1"/>
  <c r="C89" i="1" s="1"/>
  <c r="B90" i="1"/>
  <c r="C90" i="1" s="1"/>
  <c r="B91" i="1"/>
  <c r="C91" i="1"/>
  <c r="B92" i="1"/>
  <c r="C92" i="1" s="1"/>
  <c r="B93" i="1"/>
  <c r="C93" i="1" s="1"/>
  <c r="B94" i="1"/>
  <c r="C94" i="1" s="1"/>
  <c r="B95" i="1"/>
  <c r="C95" i="1"/>
  <c r="B96" i="1"/>
  <c r="C96" i="1" s="1"/>
  <c r="B97" i="1"/>
  <c r="C97" i="1" s="1"/>
  <c r="B98" i="1"/>
  <c r="C98" i="1" s="1"/>
  <c r="B99" i="1"/>
  <c r="C99" i="1"/>
  <c r="B100" i="1"/>
  <c r="C100" i="1" s="1"/>
  <c r="B101" i="1"/>
  <c r="C101" i="1" s="1"/>
  <c r="B102" i="1"/>
  <c r="C102" i="1" s="1"/>
  <c r="B103" i="1"/>
  <c r="C103" i="1"/>
  <c r="B104" i="1"/>
  <c r="C104" i="1" s="1"/>
  <c r="B105" i="1"/>
  <c r="C105" i="1" s="1"/>
  <c r="B106" i="1"/>
  <c r="C106" i="1" s="1"/>
  <c r="B107" i="1"/>
  <c r="C107" i="1"/>
  <c r="B108" i="1"/>
  <c r="C108" i="1" s="1"/>
  <c r="B109" i="1"/>
  <c r="C109" i="1" s="1"/>
  <c r="B110" i="1"/>
  <c r="C110" i="1" s="1"/>
  <c r="B111" i="1"/>
  <c r="C111" i="1"/>
  <c r="B112" i="1"/>
  <c r="C112" i="1" s="1"/>
  <c r="B113" i="1"/>
  <c r="C113" i="1" s="1"/>
  <c r="B114" i="1"/>
  <c r="C114" i="1" s="1"/>
  <c r="B115" i="1"/>
  <c r="C115" i="1"/>
  <c r="B116" i="1"/>
  <c r="C116" i="1" s="1"/>
  <c r="B117" i="1"/>
  <c r="C117" i="1" s="1"/>
  <c r="B118" i="1"/>
  <c r="C118" i="1" s="1"/>
  <c r="B119" i="1"/>
  <c r="C119" i="1"/>
  <c r="B120" i="1"/>
  <c r="C120" i="1" s="1"/>
  <c r="B121" i="1"/>
  <c r="C121" i="1" s="1"/>
  <c r="B122" i="1"/>
  <c r="C122" i="1" s="1"/>
  <c r="B123" i="1"/>
  <c r="C123" i="1"/>
  <c r="B124" i="1"/>
  <c r="C124" i="1" s="1"/>
  <c r="B125" i="1"/>
  <c r="C125" i="1" s="1"/>
  <c r="B126" i="1"/>
  <c r="C126" i="1" s="1"/>
  <c r="B127" i="1"/>
  <c r="C127" i="1"/>
  <c r="B128" i="1"/>
  <c r="C128" i="1" s="1"/>
  <c r="B129" i="1"/>
  <c r="C129" i="1" s="1"/>
  <c r="B130" i="1"/>
  <c r="C130" i="1" s="1"/>
  <c r="B131" i="1"/>
  <c r="C131" i="1"/>
  <c r="B132" i="1"/>
  <c r="C132" i="1" s="1"/>
  <c r="B133" i="1"/>
  <c r="C133" i="1" s="1"/>
  <c r="B134" i="1"/>
  <c r="C134" i="1" s="1"/>
  <c r="B67" i="1"/>
  <c r="C67" i="1" s="1"/>
  <c r="U26" i="1"/>
  <c r="E26" i="1"/>
  <c r="C26" i="1"/>
  <c r="U30" i="1" l="1"/>
  <c r="U28" i="1"/>
  <c r="C30" i="1"/>
  <c r="I168" i="1" l="1"/>
  <c r="I158" i="1"/>
  <c r="I151" i="1"/>
  <c r="L151" i="1" s="1"/>
  <c r="I143" i="1"/>
  <c r="I133" i="1"/>
  <c r="I128" i="1"/>
  <c r="I126" i="1"/>
  <c r="I118" i="1"/>
  <c r="I108" i="1"/>
  <c r="I101" i="1"/>
  <c r="I93" i="1"/>
  <c r="I91" i="1"/>
  <c r="L91" i="1" s="1"/>
  <c r="I83" i="1"/>
  <c r="I76" i="1"/>
  <c r="I96" i="1"/>
  <c r="I165" i="1"/>
  <c r="I163" i="1"/>
  <c r="L163" i="1" s="1"/>
  <c r="I155" i="1"/>
  <c r="I148" i="1"/>
  <c r="I138" i="1"/>
  <c r="I130" i="1"/>
  <c r="I123" i="1"/>
  <c r="I113" i="1"/>
  <c r="I105" i="1"/>
  <c r="I98" i="1"/>
  <c r="I88" i="1"/>
  <c r="I73" i="1"/>
  <c r="I68" i="1"/>
  <c r="I86" i="1"/>
  <c r="I71" i="1"/>
  <c r="I170" i="1"/>
  <c r="I160" i="1"/>
  <c r="I145" i="1"/>
  <c r="I140" i="1"/>
  <c r="I120" i="1"/>
  <c r="I110" i="1"/>
  <c r="I103" i="1"/>
  <c r="L103" i="1" s="1"/>
  <c r="I95" i="1"/>
  <c r="I85" i="1"/>
  <c r="I80" i="1"/>
  <c r="I78" i="1"/>
  <c r="I70" i="1"/>
  <c r="I167" i="1"/>
  <c r="I157" i="1"/>
  <c r="I152" i="1"/>
  <c r="I150" i="1"/>
  <c r="I142" i="1"/>
  <c r="I132" i="1"/>
  <c r="I125" i="1"/>
  <c r="I117" i="1"/>
  <c r="I115" i="1"/>
  <c r="L115" i="1" s="1"/>
  <c r="I107" i="1"/>
  <c r="I100" i="1"/>
  <c r="I90" i="1"/>
  <c r="I82" i="1"/>
  <c r="I75" i="1"/>
  <c r="I161" i="1"/>
  <c r="I162" i="1"/>
  <c r="I154" i="1"/>
  <c r="I147" i="1"/>
  <c r="I137" i="1"/>
  <c r="I129" i="1"/>
  <c r="I122" i="1"/>
  <c r="I112" i="1"/>
  <c r="I97" i="1"/>
  <c r="I92" i="1"/>
  <c r="I87" i="1"/>
  <c r="I72" i="1"/>
  <c r="I81" i="1"/>
  <c r="I116" i="1"/>
  <c r="I169" i="1"/>
  <c r="L169" i="1" s="1"/>
  <c r="I164" i="1"/>
  <c r="I159" i="1"/>
  <c r="I144" i="1"/>
  <c r="I134" i="1"/>
  <c r="I127" i="1"/>
  <c r="L127" i="1" s="1"/>
  <c r="I119" i="1"/>
  <c r="I109" i="1"/>
  <c r="I104" i="1"/>
  <c r="I102" i="1"/>
  <c r="I94" i="1"/>
  <c r="I84" i="1"/>
  <c r="I77" i="1"/>
  <c r="I69" i="1"/>
  <c r="I67" i="1"/>
  <c r="L67" i="1" s="1"/>
  <c r="I74" i="1"/>
  <c r="I121" i="1"/>
  <c r="I166" i="1"/>
  <c r="I156" i="1"/>
  <c r="I149" i="1"/>
  <c r="I141" i="1"/>
  <c r="I139" i="1"/>
  <c r="L139" i="1" s="1"/>
  <c r="I131" i="1"/>
  <c r="I124" i="1"/>
  <c r="I114" i="1"/>
  <c r="I106" i="1"/>
  <c r="I99" i="1"/>
  <c r="I89" i="1"/>
  <c r="I153" i="1"/>
  <c r="I146" i="1"/>
  <c r="I136" i="1"/>
  <c r="I111" i="1"/>
  <c r="I79" i="1"/>
  <c r="L79" i="1" s="1"/>
  <c r="G62" i="1"/>
  <c r="R26" i="1"/>
  <c r="R30" i="1" s="1"/>
  <c r="J29" i="1"/>
  <c r="J26" i="1"/>
  <c r="J28" i="1" s="1"/>
  <c r="J30" i="1" l="1"/>
  <c r="R28" i="1"/>
  <c r="R27" i="1"/>
  <c r="R29" i="1"/>
  <c r="J27" i="1"/>
  <c r="K26" i="1" s="1"/>
  <c r="J62" i="1" l="1"/>
  <c r="S30" i="1"/>
  <c r="S28" i="1"/>
  <c r="S26" i="1"/>
  <c r="K30" i="1"/>
  <c r="K28" i="1"/>
  <c r="G166" i="1" l="1"/>
  <c r="G156" i="1"/>
  <c r="G149" i="1"/>
  <c r="G141" i="1"/>
  <c r="G131" i="1"/>
  <c r="G124" i="1"/>
  <c r="G114" i="1"/>
  <c r="G106" i="1"/>
  <c r="G99" i="1"/>
  <c r="G89" i="1"/>
  <c r="G81" i="1"/>
  <c r="G74" i="1"/>
  <c r="G134" i="1"/>
  <c r="G119" i="1"/>
  <c r="G104" i="1"/>
  <c r="J104" i="1" s="1"/>
  <c r="G161" i="1"/>
  <c r="G153" i="1"/>
  <c r="G146" i="1"/>
  <c r="G121" i="1"/>
  <c r="G116" i="1"/>
  <c r="J116" i="1" s="1"/>
  <c r="G111" i="1"/>
  <c r="G96" i="1"/>
  <c r="G86" i="1"/>
  <c r="G71" i="1"/>
  <c r="G164" i="1"/>
  <c r="J164" i="1" s="1"/>
  <c r="G69" i="1"/>
  <c r="G158" i="1"/>
  <c r="G143" i="1"/>
  <c r="G133" i="1"/>
  <c r="G128" i="1"/>
  <c r="J128" i="1" s="1"/>
  <c r="G126" i="1"/>
  <c r="G118" i="1"/>
  <c r="G108" i="1"/>
  <c r="G101" i="1"/>
  <c r="G93" i="1"/>
  <c r="G83" i="1"/>
  <c r="G76" i="1"/>
  <c r="G68" i="1"/>
  <c r="J68" i="1" s="1"/>
  <c r="G72" i="1"/>
  <c r="G165" i="1"/>
  <c r="G155" i="1"/>
  <c r="G148" i="1"/>
  <c r="G138" i="1"/>
  <c r="G130" i="1"/>
  <c r="G123" i="1"/>
  <c r="G113" i="1"/>
  <c r="G105" i="1"/>
  <c r="G98" i="1"/>
  <c r="G88" i="1"/>
  <c r="G73" i="1"/>
  <c r="G144" i="1"/>
  <c r="G170" i="1"/>
  <c r="J170" i="1" s="1"/>
  <c r="G160" i="1"/>
  <c r="G145" i="1"/>
  <c r="G140" i="1"/>
  <c r="J140" i="1" s="1"/>
  <c r="G110" i="1"/>
  <c r="G95" i="1"/>
  <c r="G85" i="1"/>
  <c r="G80" i="1"/>
  <c r="J80" i="1" s="1"/>
  <c r="G78" i="1"/>
  <c r="G70" i="1"/>
  <c r="G159" i="1"/>
  <c r="G109" i="1"/>
  <c r="G77" i="1"/>
  <c r="G167" i="1"/>
  <c r="G157" i="1"/>
  <c r="G152" i="1"/>
  <c r="J152" i="1" s="1"/>
  <c r="G150" i="1"/>
  <c r="G142" i="1"/>
  <c r="G132" i="1"/>
  <c r="G125" i="1"/>
  <c r="G117" i="1"/>
  <c r="G107" i="1"/>
  <c r="G100" i="1"/>
  <c r="G90" i="1"/>
  <c r="G82" i="1"/>
  <c r="G75" i="1"/>
  <c r="G87" i="1"/>
  <c r="G162" i="1"/>
  <c r="G154" i="1"/>
  <c r="G147" i="1"/>
  <c r="G137" i="1"/>
  <c r="G129" i="1"/>
  <c r="G122" i="1"/>
  <c r="G112" i="1"/>
  <c r="G97" i="1"/>
  <c r="G92" i="1"/>
  <c r="J92" i="1" s="1"/>
  <c r="G102" i="1"/>
  <c r="G94" i="1"/>
  <c r="H116" i="1"/>
  <c r="K116" i="1" s="1"/>
  <c r="H128" i="1"/>
  <c r="K128" i="1" s="1"/>
  <c r="H98" i="1"/>
  <c r="H68" i="1"/>
  <c r="K68" i="1" s="1"/>
  <c r="H170" i="1"/>
  <c r="K170" i="1" s="1"/>
  <c r="H140" i="1"/>
  <c r="K140" i="1" s="1"/>
  <c r="H80" i="1"/>
  <c r="K80" i="1" s="1"/>
  <c r="H152" i="1"/>
  <c r="K152" i="1" s="1"/>
  <c r="H97" i="1"/>
  <c r="H92" i="1"/>
  <c r="K92" i="1" s="1"/>
  <c r="H164" i="1"/>
  <c r="K164" i="1" s="1"/>
  <c r="H104" i="1"/>
  <c r="K104" i="1" s="1"/>
  <c r="O26" i="1"/>
  <c r="I30" i="1" l="1"/>
  <c r="I28" i="1"/>
  <c r="I26" i="1"/>
  <c r="G30" i="1"/>
  <c r="G28" i="1"/>
  <c r="G26" i="1"/>
  <c r="E30" i="1"/>
  <c r="E28" i="1"/>
  <c r="C28" i="1"/>
  <c r="Q30" i="1"/>
  <c r="Q28" i="1"/>
  <c r="Q26" i="1"/>
  <c r="O30" i="1"/>
  <c r="O28" i="1"/>
  <c r="M30" i="1"/>
  <c r="M28" i="1"/>
  <c r="M26" i="1"/>
  <c r="H120" i="1" l="1"/>
  <c r="F62" i="1"/>
  <c r="H136" i="1"/>
  <c r="H71" i="1"/>
  <c r="H160" i="1"/>
  <c r="H70" i="1"/>
  <c r="H69" i="1"/>
  <c r="H159" i="1"/>
  <c r="H161" i="1"/>
  <c r="H153" i="1"/>
  <c r="H146" i="1"/>
  <c r="H121" i="1"/>
  <c r="H111" i="1"/>
  <c r="H96" i="1"/>
  <c r="H86" i="1"/>
  <c r="H79" i="1"/>
  <c r="K79" i="1" s="1"/>
  <c r="H168" i="1"/>
  <c r="H158" i="1"/>
  <c r="H151" i="1"/>
  <c r="K151" i="1" s="1"/>
  <c r="H143" i="1"/>
  <c r="H133" i="1"/>
  <c r="H126" i="1"/>
  <c r="H118" i="1"/>
  <c r="H108" i="1"/>
  <c r="H101" i="1"/>
  <c r="H93" i="1"/>
  <c r="H91" i="1"/>
  <c r="K91" i="1" s="1"/>
  <c r="H83" i="1"/>
  <c r="H76" i="1"/>
  <c r="H156" i="1"/>
  <c r="H149" i="1"/>
  <c r="H165" i="1"/>
  <c r="H163" i="1"/>
  <c r="K163" i="1" s="1"/>
  <c r="H155" i="1"/>
  <c r="H148" i="1"/>
  <c r="H138" i="1"/>
  <c r="H130" i="1"/>
  <c r="H123" i="1"/>
  <c r="H113" i="1"/>
  <c r="H105" i="1"/>
  <c r="H88" i="1"/>
  <c r="H73" i="1"/>
  <c r="H145" i="1"/>
  <c r="H110" i="1"/>
  <c r="H103" i="1"/>
  <c r="K103" i="1" s="1"/>
  <c r="H95" i="1"/>
  <c r="H85" i="1"/>
  <c r="H78" i="1"/>
  <c r="H67" i="1"/>
  <c r="K67" i="1" s="1"/>
  <c r="H131" i="1"/>
  <c r="H106" i="1"/>
  <c r="H81" i="1"/>
  <c r="H167" i="1"/>
  <c r="H157" i="1"/>
  <c r="H150" i="1"/>
  <c r="H142" i="1"/>
  <c r="H132" i="1"/>
  <c r="H125" i="1"/>
  <c r="H117" i="1"/>
  <c r="H115" i="1"/>
  <c r="K115" i="1" s="1"/>
  <c r="H107" i="1"/>
  <c r="H100" i="1"/>
  <c r="H90" i="1"/>
  <c r="H82" i="1"/>
  <c r="H75" i="1"/>
  <c r="H141" i="1"/>
  <c r="H99" i="1"/>
  <c r="H162" i="1"/>
  <c r="H154" i="1"/>
  <c r="H147" i="1"/>
  <c r="H137" i="1"/>
  <c r="H129" i="1"/>
  <c r="H122" i="1"/>
  <c r="H112" i="1"/>
  <c r="H87" i="1"/>
  <c r="H72" i="1"/>
  <c r="H139" i="1"/>
  <c r="K139" i="1" s="1"/>
  <c r="H114" i="1"/>
  <c r="H89" i="1"/>
  <c r="H169" i="1"/>
  <c r="K169" i="1" s="1"/>
  <c r="H144" i="1"/>
  <c r="H134" i="1"/>
  <c r="H127" i="1"/>
  <c r="K127" i="1" s="1"/>
  <c r="H119" i="1"/>
  <c r="H109" i="1"/>
  <c r="H102" i="1"/>
  <c r="H94" i="1"/>
  <c r="H84" i="1"/>
  <c r="H77" i="1"/>
  <c r="H166" i="1"/>
  <c r="H124" i="1"/>
  <c r="H74" i="1"/>
  <c r="G84" i="1"/>
  <c r="G136" i="1"/>
  <c r="G139" i="1"/>
  <c r="J139" i="1" s="1"/>
  <c r="G79" i="1"/>
  <c r="J79" i="1" s="1"/>
  <c r="G127" i="1"/>
  <c r="J127" i="1" s="1"/>
  <c r="G168" i="1"/>
  <c r="G151" i="1"/>
  <c r="J151" i="1" s="1"/>
  <c r="G91" i="1"/>
  <c r="J91" i="1" s="1"/>
  <c r="G163" i="1"/>
  <c r="J163" i="1" s="1"/>
  <c r="G120" i="1"/>
  <c r="G103" i="1"/>
  <c r="J103" i="1" s="1"/>
  <c r="G115" i="1"/>
  <c r="J115" i="1" s="1"/>
  <c r="G169" i="1"/>
  <c r="J169" i="1" s="1"/>
  <c r="G67" i="1"/>
  <c r="J67" i="1" s="1"/>
  <c r="E62" i="1"/>
  <c r="H62" i="1" s="1"/>
  <c r="I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Beaulieu, Jake</author>
  </authors>
  <commentList>
    <comment ref="J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First injection, therefore no carryover.  Perfect agreement!</t>
        </r>
      </text>
    </comment>
    <comment ref="J7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9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0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A135" authorId="1" shapeId="0" xr:uid="{7E1D2A7E-D639-4301-99EB-F75A95E65E41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B135" authorId="1" shapeId="0" xr:uid="{69EDFF72-80BA-4CD9-8E7D-A990455FAEA4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C135" authorId="1" shapeId="0" xr:uid="{139395BB-299F-4819-AA8C-1C4F89D10144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D135" authorId="1" shapeId="0" xr:uid="{807568FA-D78D-421B-ADF4-C67BBD460019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E135" authorId="1" shapeId="0" xr:uid="{21434994-8140-4937-88DC-B41B1ED39CC0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F135" authorId="1" shapeId="0" xr:uid="{5B4D323B-782B-4C63-A51D-5D5AD6864245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G135" authorId="1" shapeId="0" xr:uid="{5E9F14B5-CB58-4B60-8EFD-F12CBE193F86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H135" authorId="1" shapeId="0" xr:uid="{8AC24BAE-0AB7-4559-8F6C-C0E85799A711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I135" authorId="1" shapeId="0" xr:uid="{0BDD3FDC-877E-4F43-9397-8284F20C3ADA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J13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5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6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6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</commentList>
</comments>
</file>

<file path=xl/sharedStrings.xml><?xml version="1.0" encoding="utf-8"?>
<sst xmlns="http://schemas.openxmlformats.org/spreadsheetml/2006/main" count="216" uniqueCount="161">
  <si>
    <t>Area/CO2</t>
  </si>
  <si>
    <t>Area/Methane</t>
  </si>
  <si>
    <t>CO2</t>
  </si>
  <si>
    <t>Area/N2O</t>
  </si>
  <si>
    <t>N2O</t>
  </si>
  <si>
    <t>CH4</t>
  </si>
  <si>
    <t>r2</t>
  </si>
  <si>
    <t>low</t>
  </si>
  <si>
    <t>high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</si>
  <si>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</si>
  <si>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</si>
  <si>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</si>
  <si>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</si>
  <si>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</si>
  <si>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</si>
  <si>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</si>
  <si>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</si>
  <si>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</si>
  <si>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</si>
  <si>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super high</t>
  </si>
  <si>
    <t>Sample.code</t>
  </si>
  <si>
    <t>high.5</t>
  </si>
  <si>
    <t>high.4</t>
  </si>
  <si>
    <t>high.3</t>
  </si>
  <si>
    <t>high.2</t>
  </si>
  <si>
    <t>high.1</t>
  </si>
  <si>
    <t>low.5</t>
  </si>
  <si>
    <t>low.4</t>
  </si>
  <si>
    <t>low.3</t>
  </si>
  <si>
    <t>low.2</t>
  </si>
  <si>
    <t>low.1</t>
  </si>
  <si>
    <t>super.high.5</t>
  </si>
  <si>
    <t>super.high.1</t>
  </si>
  <si>
    <t>super.high.2</t>
  </si>
  <si>
    <t>super.high.3</t>
  </si>
  <si>
    <t>super.high.4</t>
  </si>
  <si>
    <t>xtreme.1</t>
  </si>
  <si>
    <t>xtreme.2</t>
  </si>
  <si>
    <t>xtreme.3</t>
  </si>
  <si>
    <t>xtreme.4</t>
  </si>
  <si>
    <t>xtreme.5</t>
  </si>
  <si>
    <t>xtreme</t>
  </si>
  <si>
    <t>3rd party std</t>
  </si>
  <si>
    <t>Source</t>
  </si>
  <si>
    <t>Praxair High</t>
  </si>
  <si>
    <t>Flag.N2O</t>
  </si>
  <si>
    <t>Flag.CO2</t>
  </si>
  <si>
    <t>Flag.CH4</t>
  </si>
  <si>
    <t>Area/Nitrous Oxide</t>
  </si>
  <si>
    <t>90-10.1</t>
  </si>
  <si>
    <t>90-10.2</t>
  </si>
  <si>
    <t>90-10.3</t>
  </si>
  <si>
    <t>90-10.4</t>
  </si>
  <si>
    <t>90-10.5</t>
  </si>
  <si>
    <t>90-10</t>
  </si>
  <si>
    <t>-----</t>
  </si>
  <si>
    <t>Nitrous Oxide</t>
  </si>
  <si>
    <t>a</t>
  </si>
  <si>
    <t>C:\LabSolutions\Data\2018\T_2019_03_15\low1 chk std_1_002.gcd</t>
  </si>
  <si>
    <t>C:\LabSolutions\Data\2018\T_2019_03_15\90ten1 chk std_1_003.gcd</t>
  </si>
  <si>
    <t>C:\LabSolutions\Data\2018\T_2019_03_15\18R10_0146_004.gcd</t>
  </si>
  <si>
    <t>C:\LabSolutions\Data\2018\T_2019_03_15\18R10_0145_005.gcd</t>
  </si>
  <si>
    <t>C:\LabSolutions\Data\2018\T_2019_03_15\18R10_0144_006.gcd</t>
  </si>
  <si>
    <t>C:\LabSolutions\Data\2018\T_2019_03_15\18R10_0143_007.gcd</t>
  </si>
  <si>
    <t>C:\LabSolutions\Data\2018\T_2019_03_15\18R10_0142_008.gcd</t>
  </si>
  <si>
    <t>C:\LabSolutions\Data\2018\T_2019_03_15\18R10_0141_009.gcd</t>
  </si>
  <si>
    <t>C:\LabSolutions\Data\2018\T_2019_03_15\18R10_0139_010.gcd</t>
  </si>
  <si>
    <t>C:\LabSolutions\Data\2018\T_2019_03_15\1022FL07_BT1_011.gcd</t>
  </si>
  <si>
    <t>C:\LabSolutions\Data\2018\T_2019_03_15\1022FL08_BT1_012.gcd</t>
  </si>
  <si>
    <t>C:\LabSolutions\Data\2018\T_2019_03_15\1022FL16_BT1_013.gcd</t>
  </si>
  <si>
    <t>C:\LabSolutions\Data\2018\T_2019_03_15\low1 chk std_2_014.gcd</t>
  </si>
  <si>
    <t>C:\LabSolutions\Data\2018\T_2019_03_15\90ten1 chk std_2_015.gcd</t>
  </si>
  <si>
    <t>C:\LabSolutions\Data\2018\T_2019_03_15\1022FL43_BT1_016.gcd</t>
  </si>
  <si>
    <t>C:\LabSolutions\Data\2018\T_2019_03_15\1022FL44_BT1_017.gcd</t>
  </si>
  <si>
    <t>C:\LabSolutions\Data\2018\T_2019_03_15\1022FL44_BT2_018.gcd</t>
  </si>
  <si>
    <t>C:\LabSolutions\Data\2018\T_2019_03_15\1022FL47_BT1_019.gcd</t>
  </si>
  <si>
    <t>C:\LabSolutions\Data\2018\T_2019_03_15\1022FL56_BT1_020.gcd</t>
  </si>
  <si>
    <t>C:\LabSolutions\Data\2018\T_2019_03_15\1022FL56_BT2_021.gcd</t>
  </si>
  <si>
    <t>C:\LabSolutions\Data\2018\T_2019_03_15\1022FL56_BT3_022.gcd</t>
  </si>
  <si>
    <t>C:\LabSolutions\Data\2018\T_2019_03_15\0925FL56_BT1_023.gcd</t>
  </si>
  <si>
    <t>C:\LabSolutions\Data\2018\T_2019_03_15\0925FL04_BT2_024.gcd</t>
  </si>
  <si>
    <t>C:\LabSolutions\Data\2018\T_2019_03_15\0925FL57_BT1_025.gcd</t>
  </si>
  <si>
    <t>C:\LabSolutions\Data\2018\T_2019_03_15\low1 chk std_3_026.gcd</t>
  </si>
  <si>
    <t>C:\LabSolutions\Data\2018\T_2019_03_15\90ten1 chk std_3_027.gcd</t>
  </si>
  <si>
    <t>C:\LabSolutions\Data\2018\T_2019_03_15\0925FL04_BT1_028.gcd</t>
  </si>
  <si>
    <t>C:\LabSolutions\Data\2018\T_2019_03_15\0925FL04_BT3_029.gcd</t>
  </si>
  <si>
    <t>C:\LabSolutions\Data\2018\T_2019_03_15\0925FL43_BT1_030.gcd</t>
  </si>
  <si>
    <t>C:\LabSolutions\Data\2018\T_2019_03_15\0925FL42_BT1_031.gcd</t>
  </si>
  <si>
    <t>C:\LabSolutions\Data\2018\T_2019_03_15\0821FL42_BT1_032.gcd</t>
  </si>
  <si>
    <t>C:\LabSolutions\Data\2018\T_2019_03_15\0821FL42_BT2_033.gcd</t>
  </si>
  <si>
    <t>C:\LabSolutions\Data\2018\T_2019_03_15\0821FL50_BT1_034.gcd</t>
  </si>
  <si>
    <t>C:\LabSolutions\Data\2018\T_2019_03_15\0821FL44_BT1_035.gcd</t>
  </si>
  <si>
    <t>C:\LabSolutions\Data\2018\T_2019_03_15\0812FL44_BT2_036.gcd</t>
  </si>
  <si>
    <t>C:\LabSolutions\Data\2018\T_2019_03_15\0821FL56_BT1_037.gcd</t>
  </si>
  <si>
    <t>C:\LabSolutions\Data\2018\T_2019_03_15\low1 chk std_4_038.gcd</t>
  </si>
  <si>
    <t>C:\LabSolutions\Data\2018\T_2019_03_15\90ten1 chk std_4_039.gcd</t>
  </si>
  <si>
    <t>C:\LabSolutions\Data\2018\T_2019_03_15\0821FL56_BT2_040.gcd</t>
  </si>
  <si>
    <t>C:\LabSolutions\Data\2018\T_2019_03_15\0821FL56_BT3_041.gcd</t>
  </si>
  <si>
    <t>C:\LabSolutions\Data\2018\T_2019_03_15\0821FL47_BT1_042.gcd</t>
  </si>
  <si>
    <t>C:\LabSolutions\Data\2018\T_2019_03_15\0821FL47_BT2_043.gcd</t>
  </si>
  <si>
    <t>C:\LabSolutions\Data\2018\T_2019_03_15\0821FL54_BT1_044.gcd</t>
  </si>
  <si>
    <t>C:\LabSolutions\Data\2018\T_2019_03_15\0821FL55_BT1_045.gcd</t>
  </si>
  <si>
    <t>C:\LabSolutions\Data\2018\T_2019_03_15\0821FL41_BT1_046.gcd</t>
  </si>
  <si>
    <t>C:\LabSolutions\Data\2018\T_2019_03_15\0821FL49_BT1_047.gcd</t>
  </si>
  <si>
    <t>C:\LabSolutions\Data\2018\T_2019_03_15\0821FL49_BT2_048.gcd</t>
  </si>
  <si>
    <t>C:\LabSolutions\Data\2018\T_2019_03_15\0821FL49_BT3_049.gcd</t>
  </si>
  <si>
    <t>C:\LabSolutions\Data\2018\T_2019_03_15\low1 chk std_5_050.gcd</t>
  </si>
  <si>
    <t>C:\LabSolutions\Data\2018\T_2019_03_15\90ten1 chk std_5_051.gcd</t>
  </si>
  <si>
    <t>C:\LabSolutions\Data\2018\T_2019_03_15\0812FL08_BT1_052.gcd</t>
  </si>
  <si>
    <t>C:\LabSolutions\Data\2018\T_2019_03_15\0821FL08_BT2_053.gcd</t>
  </si>
  <si>
    <t>C:\LabSolutions\Data\2018\T_2019_03_15\0821FL08_BT3_054.gcd</t>
  </si>
  <si>
    <t>C:\LabSolutions\Data\2018\T_2019_03_15\0821FL03_BT1_055.gcd</t>
  </si>
  <si>
    <t>C:\LabSolutions\Data\2018\T_2019_03_15\0812FL15_BT1_056.gcd</t>
  </si>
  <si>
    <t>C:\LabSolutions\Data\2018\T_2019_03_15\0821FL21_BT1_057.gcd</t>
  </si>
  <si>
    <t>C:\LabSolutions\Data\2018\T_2019_03_15\0821FL21_BT2_058.gcd</t>
  </si>
  <si>
    <t>C:\LabSolutions\Data\2018\T_2019_03_15\0821FL21_BT3_059.gcd</t>
  </si>
  <si>
    <t>C:\LabSolutions\Data\2018\T_2019_03_15\0821FL12_BT1_060.gcd</t>
  </si>
  <si>
    <t>C:\LabSolutions\Data\2018\T_2019_03_15\0821FL12_BT2_061.gcd</t>
  </si>
  <si>
    <t>C:\LabSolutions\Data\2018\T_2019_03_15\low1 chk std_1_062.gcd</t>
  </si>
  <si>
    <t>C:\LabSolutions\Data\2018\T_2019_03_15\90ten1 chk std_1_063.gcd</t>
  </si>
  <si>
    <t>C:\LabSolutions\Data\2018\T_2019_03_15\0821FL12_BT3_064.gcd</t>
  </si>
  <si>
    <t>C:\LabSolutions\Data\2018\T_2019_03_15\0821FL02_BT1_065.gcd</t>
  </si>
  <si>
    <t>C:\LabSolutions\Data\2018\T_2019_03_15\0821FL45_BT1_066.gcd</t>
  </si>
  <si>
    <t>C:\LabSolutions\Data\2018\T_2019_03_15\18R10_0101_067.gcd</t>
  </si>
  <si>
    <t>C:\LabSolutions\Data\2018\T_2019_03_15\18R10_0102_068.gcd</t>
  </si>
  <si>
    <t>C:\LabSolutions\Data\2018\T_2019_03_15\18R10_0103_069.gcd</t>
  </si>
  <si>
    <t>C:\LabSolutions\Data\2018\T_2019_03_15\18R10_0107_071.gcd</t>
  </si>
  <si>
    <t>C:\LabSolutions\Data\2018\T_2019_03_15\18R10_0108_072.gcd</t>
  </si>
  <si>
    <t>C:\LabSolutions\Data\2018\T_2019_03_15\18R10_0109_073.gcd</t>
  </si>
  <si>
    <t>C:\LabSolutions\Data\2018\T_2019_03_15\low1 chk std_2_074.gcd</t>
  </si>
  <si>
    <t>C:\LabSolutions\Data\2018\T_2019_03_15\90ten1 chk std_2_075.gcd</t>
  </si>
  <si>
    <t>C:\LabSolutions\Data\2018\T_2019_03_15\18R10_0114_076.gcd</t>
  </si>
  <si>
    <t>C:\LabSolutions\Data\2018\T_2019_03_15\18R10_0115_077.gcd</t>
  </si>
  <si>
    <t>C:\LabSolutions\Data\2018\T_2019_03_15\18R10_0116_078.gcd</t>
  </si>
  <si>
    <t>C:\LabSolutions\Data\2018\T_2019_03_15\18R10_0117_079.gcd</t>
  </si>
  <si>
    <t>C:\LabSolutions\Data\2018\T_2019_03_15\18R10_0118_080.gcd</t>
  </si>
  <si>
    <t>C:\LabSolutions\Data\2018\T_2019_03_15\18R10_0119_081.gcd</t>
  </si>
  <si>
    <t>C:\LabSolutions\Data\2018\T_2019_03_15\18R10_0123_082.gcd</t>
  </si>
  <si>
    <t>C:\LabSolutions\Data\2018\T_2019_03_15\18R10_0124_083.gcd</t>
  </si>
  <si>
    <t>C:\LabSolutions\Data\2018\T_2019_03_15\18R10_0125_084.gcd</t>
  </si>
  <si>
    <t>C:\LabSolutions\Data\2018\T_2019_03_15\18R10_0126_085.gcd</t>
  </si>
  <si>
    <t>C:\LabSolutions\Data\2018\T_2019_03_15\low1 chk std_3_086.gcd</t>
  </si>
  <si>
    <t>C:\LabSolutions\Data\2018\T_2019_03_15\90ten1 chk std_3_087.gcd</t>
  </si>
  <si>
    <t>C:\LabSolutions\Data\2018\T_2019_03_15\18R10_0127_088.gcd</t>
  </si>
  <si>
    <t>C:\LabSolutions\Data\2018\T_2019_03_15\18R10_0128_089.gcd</t>
  </si>
  <si>
    <t>C:\LabSolutions\Data\2018\T_2019_03_15\18R10_0129_090.gcd</t>
  </si>
  <si>
    <t>C:\LabSolutions\Data\2018\T_2019_03_15\18R10_0133_091.gcd</t>
  </si>
  <si>
    <t>C:\LabSolutions\Data\2018\T_2019_03_15\18R10_0131_092.gcd</t>
  </si>
  <si>
    <t>C:\LabSolutions\Data\2018\T_2019_03_15\18R10_0132_093.gcd</t>
  </si>
  <si>
    <t>C:\LabSolutions\Data\2018\T_2019_03_15\18R10_0134_094.gcd</t>
  </si>
  <si>
    <t>C:\LabSolutions\Data\2018\T_2019_03_15\18R10_0135_095.gcd</t>
  </si>
  <si>
    <t>C:\LabSolutions\Data\2018\T_2019_03_15\18R10_0136_096.gcd</t>
  </si>
  <si>
    <t>C:\LabSolutions\Data\2018\T_2019_03_15\18R10_0137_097.gcd</t>
  </si>
  <si>
    <t>C:\LabSolutions\Data\2018\T_2019_03_15\low1 chk std_4_098.gcd</t>
  </si>
  <si>
    <t>C:\LabSolutions\Data\2018\T_2019_03_15\90ten1 chk std_4_099.gcd</t>
  </si>
  <si>
    <t>C:\LabSolutions\Data\2018\T_2019_03_15\18R10_0138_100.gcd</t>
  </si>
  <si>
    <t>C:\LabSolutions\Data\2018\T_2019_03_15\ACT18_393_101.gcd</t>
  </si>
  <si>
    <t>C:\LabSolutions\Data\2018\T_2019_03_15\18R10_0104_102.gcd</t>
  </si>
  <si>
    <t>C:\LabSolutions\Data\2018\T_2019_03_15\ACT18_428_103.gcd</t>
  </si>
  <si>
    <t>C:\LabSolutions\Data\2018\T_2019_03_15\low1 chk std_5_104.gcd</t>
  </si>
  <si>
    <t>C:\LabSolutions\Data\2018\T_2019_03_15\90ten1 chk std_5_105.gcd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</si>
</sst>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0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3" fillId="0" borderId="5" xfId="0" applyFont="1" applyBorder="1"/>
    <xf numFmtId="0" fontId="3" fillId="0" borderId="4" xfId="0" applyFont="1" applyBorder="1"/>
    <xf numFmtId="164" fontId="0" fillId="0" borderId="0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3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3" fillId="0" borderId="0" xfId="0" applyFont="1" applyFill="1" applyBorder="1"/>
    <xf numFmtId="1" fontId="3" fillId="0" borderId="0" xfId="7" applyNumberForma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3" fillId="0" borderId="0" xfId="0" applyFont="1" applyAlignment="1">
      <alignment horizontal="left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3" fillId="0" borderId="7" xfId="0" applyFont="1" applyBorder="1" applyAlignment="1">
      <alignment horizontal="left"/>
    </xf>
    <xf numFmtId="2" fontId="0" fillId="0" borderId="0" xfId="0" applyNumberFormat="1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0" fillId="0" borderId="3" xfId="0" applyBorder="1" applyAlignment="1"/>
    <xf numFmtId="0" fontId="3" fillId="0" borderId="9" xfId="0" applyFont="1" applyFill="1" applyBorder="1" applyAlignment="1">
      <alignment horizontal="left"/>
    </xf>
    <xf numFmtId="3" fontId="0" fillId="0" borderId="10" xfId="0" applyNumberFormat="1" applyFont="1" applyFill="1" applyBorder="1" applyAlignment="1"/>
    <xf numFmtId="3" fontId="0" fillId="0" borderId="11" xfId="0" applyNumberFormat="1" applyFont="1" applyFill="1" applyBorder="1" applyAlignment="1"/>
    <xf numFmtId="0" fontId="0" fillId="0" borderId="2" xfId="0" applyBorder="1" applyAlignment="1"/>
    <xf numFmtId="46" fontId="3" fillId="0" borderId="0" xfId="0" applyNumberFormat="1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165" fontId="0" fillId="0" borderId="0" xfId="0" applyNumberFormat="1" applyFill="1" applyBorder="1"/>
    <xf numFmtId="3" fontId="3" fillId="0" borderId="0" xfId="0" applyNumberFormat="1" applyFont="1" applyFill="1" applyBorder="1"/>
    <xf numFmtId="3" fontId="3" fillId="0" borderId="0" xfId="0" applyNumberFormat="1" applyFont="1" applyBorder="1"/>
    <xf numFmtId="3" fontId="0" fillId="0" borderId="4" xfId="0" applyNumberFormat="1" applyBorder="1"/>
    <xf numFmtId="3" fontId="3" fillId="0" borderId="4" xfId="0" applyNumberFormat="1" applyFont="1" applyBorder="1"/>
    <xf numFmtId="3" fontId="0" fillId="0" borderId="6" xfId="0" applyNumberFormat="1" applyBorder="1"/>
    <xf numFmtId="3" fontId="0" fillId="2" borderId="0" xfId="0" applyNumberFormat="1" applyFill="1"/>
    <xf numFmtId="0" fontId="0" fillId="0" borderId="0" xfId="0"/>
    <xf numFmtId="0" fontId="2" fillId="0" borderId="0" xfId="15"/>
    <xf numFmtId="3" fontId="2" fillId="0" borderId="0" xfId="16" applyNumberFormat="1"/>
    <xf numFmtId="3" fontId="2" fillId="0" borderId="0" xfId="17" applyNumberFormat="1"/>
    <xf numFmtId="0" fontId="0" fillId="0" borderId="0" xfId="0" applyFont="1" applyFill="1" applyAlignment="1">
      <alignment horizontal="left"/>
    </xf>
    <xf numFmtId="4" fontId="0" fillId="0" borderId="10" xfId="0" applyNumberFormat="1" applyFont="1" applyBorder="1" applyAlignment="1"/>
    <xf numFmtId="1" fontId="0" fillId="0" borderId="10" xfId="0" applyNumberFormat="1" applyFont="1" applyBorder="1" applyAlignment="1"/>
    <xf numFmtId="0" fontId="0" fillId="0" borderId="0" xfId="0"/>
    <xf numFmtId="3" fontId="0" fillId="0" borderId="10" xfId="0" applyNumberFormat="1" applyBorder="1"/>
    <xf numFmtId="0" fontId="0" fillId="0" borderId="0" xfId="0" applyFont="1" applyBorder="1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166" fontId="0" fillId="3" borderId="0" xfId="0" applyNumberFormat="1" applyFill="1"/>
    <xf numFmtId="0" fontId="0" fillId="0" borderId="0" xfId="0"/>
    <xf numFmtId="0" fontId="0" fillId="0" borderId="0" xfId="0"/>
    <xf numFmtId="3" fontId="3" fillId="0" borderId="0" xfId="7" applyNumberFormat="1" applyFill="1"/>
    <xf numFmtId="3" fontId="0" fillId="0" borderId="0" xfId="0" applyNumberFormat="1" applyFill="1"/>
    <xf numFmtId="3" fontId="3" fillId="0" borderId="0" xfId="7" applyNumberFormat="1"/>
    <xf numFmtId="164" fontId="5" fillId="0" borderId="5" xfId="0" applyNumberFormat="1" applyFont="1" applyBorder="1"/>
    <xf numFmtId="3" fontId="5" fillId="0" borderId="0" xfId="0" applyNumberFormat="1" applyFont="1"/>
    <xf numFmtId="3" fontId="1" fillId="0" borderId="0" xfId="18" applyNumberFormat="1"/>
    <xf numFmtId="0" fontId="1" fillId="0" borderId="0" xfId="19"/>
    <xf numFmtId="3" fontId="1" fillId="0" borderId="0" xfId="20" applyNumberFormat="1"/>
    <xf numFmtId="3" fontId="1" fillId="0" borderId="0" xfId="21" applyNumberFormat="1"/>
    <xf numFmtId="0" fontId="0" fillId="0" borderId="0" xfId="0" applyFont="1" applyAlignment="1">
      <alignment horizontal="center"/>
    </xf>
    <xf numFmtId="0" fontId="0" fillId="0" borderId="0" xfId="0"/>
    <xf numFmtId="0" fontId="1" fillId="3" borderId="0" xfId="19" applyFill="1"/>
  </cellXfs>
  <cellStyles count="22">
    <cellStyle name="Normal" xfId="0" builtinId="0"/>
    <cellStyle name="Normal 10" xfId="15" xr:uid="{00000000-0005-0000-0000-000001000000}"/>
    <cellStyle name="Normal 11" xfId="16" xr:uid="{00000000-0005-0000-0000-000002000000}"/>
    <cellStyle name="Normal 12" xfId="17" xr:uid="{00000000-0005-0000-0000-000003000000}"/>
    <cellStyle name="Normal 13" xfId="18" xr:uid="{00000000-0005-0000-0000-000004000000}"/>
    <cellStyle name="Normal 14" xfId="19" xr:uid="{00000000-0005-0000-0000-000005000000}"/>
    <cellStyle name="Normal 15" xfId="20" xr:uid="{00000000-0005-0000-0000-000006000000}"/>
    <cellStyle name="Normal 16" xfId="21" xr:uid="{00000000-0005-0000-0000-000007000000}"/>
    <cellStyle name="Normal 2" xfId="1" xr:uid="{00000000-0005-0000-0000-000008000000}"/>
    <cellStyle name="Normal 2 2" xfId="4" xr:uid="{00000000-0005-0000-0000-000009000000}"/>
    <cellStyle name="Normal 2 3" xfId="8" xr:uid="{00000000-0005-0000-0000-00000A000000}"/>
    <cellStyle name="Normal 3" xfId="2" xr:uid="{00000000-0005-0000-0000-00000B000000}"/>
    <cellStyle name="Normal 3 2" xfId="5" xr:uid="{00000000-0005-0000-0000-00000C000000}"/>
    <cellStyle name="Normal 3 3" xfId="9" xr:uid="{00000000-0005-0000-0000-00000D000000}"/>
    <cellStyle name="Normal 4" xfId="3" xr:uid="{00000000-0005-0000-0000-00000E000000}"/>
    <cellStyle name="Normal 4 2" xfId="6" xr:uid="{00000000-0005-0000-0000-00000F000000}"/>
    <cellStyle name="Normal 4 3" xfId="10" xr:uid="{00000000-0005-0000-0000-000010000000}"/>
    <cellStyle name="Normal 5" xfId="13" xr:uid="{00000000-0005-0000-0000-000011000000}"/>
    <cellStyle name="Normal 6" xfId="7" xr:uid="{00000000-0005-0000-0000-000012000000}"/>
    <cellStyle name="Normal 7" xfId="11" xr:uid="{00000000-0005-0000-0000-000013000000}"/>
    <cellStyle name="Normal 8" xfId="12" xr:uid="{00000000-0005-0000-0000-000014000000}"/>
    <cellStyle name="Normal 9" xfId="14" xr:uid="{00000000-0005-0000-0000-00001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003"/>
        </c:manualLayout>
      </c:layout>
      <c:scatterChart>
        <c:scatterStyle val="lineMarker"/>
        <c:varyColors val="0"/>
        <c:ser>
          <c:idx val="0"/>
          <c:order val="0"/>
          <c:tx>
            <c:v>Low</c:v>
          </c:tx>
          <c:spPr>
            <a:ln w="28575">
              <a:noFill/>
            </a:ln>
          </c:spPr>
          <c:xVal>
            <c:numRef>
              <c:f>Sheet1!$D$33:$D$37</c:f>
              <c:numCache>
                <c:formatCode>#,##0</c:formatCode>
                <c:ptCount val="5"/>
                <c:pt idx="0">
                  <c:v>141231</c:v>
                </c:pt>
                <c:pt idx="1">
                  <c:v>176601</c:v>
                </c:pt>
                <c:pt idx="2">
                  <c:v>117799</c:v>
                </c:pt>
                <c:pt idx="3">
                  <c:v>60770</c:v>
                </c:pt>
                <c:pt idx="4">
                  <c:v>17288</c:v>
                </c:pt>
              </c:numCache>
            </c:numRef>
          </c:xVal>
          <c:yVal>
            <c:numRef>
              <c:f>Sheet1!$T$26:$T$30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1.5074999999999998</c:v>
                </c:pt>
                <c:pt idx="2">
                  <c:v>1.0049999999999999</c:v>
                </c:pt>
                <c:pt idx="3">
                  <c:v>0.50249999999999995</c:v>
                </c:pt>
                <c:pt idx="4">
                  <c:v>0.10050000000000001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8960"/>
        <c:axId val="66090880"/>
      </c:scatterChart>
      <c:valAx>
        <c:axId val="660889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90880"/>
        <c:crosses val="autoZero"/>
        <c:crossBetween val="midCat"/>
      </c:valAx>
      <c:valAx>
        <c:axId val="66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889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651601172050856"/>
          <c:y val="8.6956521739130543E-2"/>
          <c:w val="0.19071720283893728"/>
          <c:h val="0.1549899197382940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43"/>
          <c:y val="0.23225873939670591"/>
          <c:w val="0.73905143613658986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</c:v>
          </c:tx>
          <c:spPr>
            <a:ln w="28575">
              <a:noFill/>
            </a:ln>
          </c:spPr>
          <c:xVal>
            <c:numRef>
              <c:f>Sheet1!$C$33:$C$37</c:f>
              <c:numCache>
                <c:formatCode>#,##0</c:formatCode>
                <c:ptCount val="5"/>
                <c:pt idx="0">
                  <c:v>17359537</c:v>
                </c:pt>
                <c:pt idx="1">
                  <c:v>14194578</c:v>
                </c:pt>
                <c:pt idx="2">
                  <c:v>8674467</c:v>
                </c:pt>
                <c:pt idx="3">
                  <c:v>4221417</c:v>
                </c:pt>
                <c:pt idx="4">
                  <c:v>909697</c:v>
                </c:pt>
              </c:numCache>
            </c:numRef>
          </c:xVal>
          <c:yVal>
            <c:numRef>
              <c:f>Sheet1!$L$26:$L$30</c:f>
              <c:numCache>
                <c:formatCode>General</c:formatCode>
                <c:ptCount val="5"/>
                <c:pt idx="0">
                  <c:v>2010</c:v>
                </c:pt>
                <c:pt idx="1">
                  <c:v>1507.5</c:v>
                </c:pt>
                <c:pt idx="2">
                  <c:v>1005</c:v>
                </c:pt>
                <c:pt idx="3">
                  <c:v>502.5</c:v>
                </c:pt>
                <c:pt idx="4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ser>
          <c:idx val="1"/>
          <c:order val="1"/>
          <c:tx>
            <c:v>High</c:v>
          </c:tx>
          <c:spPr>
            <a:ln w="28575">
              <a:noFill/>
            </a:ln>
          </c:spPr>
          <c:xVal>
            <c:numRef>
              <c:f>Sheet1!$C$38:$C$42</c:f>
              <c:numCache>
                <c:formatCode>#,##0</c:formatCode>
                <c:ptCount val="5"/>
                <c:pt idx="0">
                  <c:v>63467265</c:v>
                </c:pt>
                <c:pt idx="1">
                  <c:v>47061025</c:v>
                </c:pt>
                <c:pt idx="2">
                  <c:v>31618162</c:v>
                </c:pt>
                <c:pt idx="3">
                  <c:v>15730055</c:v>
                </c:pt>
                <c:pt idx="4">
                  <c:v>3338409</c:v>
                </c:pt>
              </c:numCache>
            </c:numRef>
          </c:xVal>
          <c:yVal>
            <c:numRef>
              <c:f>Sheet1!$N$26:$N$30</c:f>
              <c:numCache>
                <c:formatCode>#,##0</c:formatCode>
                <c:ptCount val="5"/>
                <c:pt idx="0">
                  <c:v>7010</c:v>
                </c:pt>
                <c:pt idx="1">
                  <c:v>5257.5</c:v>
                </c:pt>
                <c:pt idx="2">
                  <c:v>3505</c:v>
                </c:pt>
                <c:pt idx="3">
                  <c:v>1752.5</c:v>
                </c:pt>
                <c:pt idx="4">
                  <c:v>350.5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9568"/>
        <c:axId val="65711104"/>
      </c:scatterChart>
      <c:valAx>
        <c:axId val="657095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711104"/>
        <c:crosses val="autoZero"/>
        <c:crossBetween val="midCat"/>
      </c:valAx>
      <c:valAx>
        <c:axId val="657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0956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26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</c:v>
          </c:tx>
          <c:spPr>
            <a:ln w="28575">
              <a:noFill/>
            </a:ln>
          </c:spPr>
          <c:xVal>
            <c:numRef>
              <c:f>Sheet1!$B$38:$B$42</c:f>
              <c:numCache>
                <c:formatCode>#,##0</c:formatCode>
                <c:ptCount val="5"/>
                <c:pt idx="0">
                  <c:v>1235780</c:v>
                </c:pt>
                <c:pt idx="1">
                  <c:v>904540</c:v>
                </c:pt>
                <c:pt idx="2">
                  <c:v>601832</c:v>
                </c:pt>
                <c:pt idx="3">
                  <c:v>297885</c:v>
                </c:pt>
                <c:pt idx="4">
                  <c:v>66696</c:v>
                </c:pt>
              </c:numCache>
            </c:numRef>
          </c:xVal>
          <c:yVal>
            <c:numRef>
              <c:f>Sheet1!$D$26:$D$30</c:f>
              <c:numCache>
                <c:formatCode>General</c:formatCode>
                <c:ptCount val="5"/>
                <c:pt idx="0">
                  <c:v>152</c:v>
                </c:pt>
                <c:pt idx="1">
                  <c:v>114</c:v>
                </c:pt>
                <c:pt idx="2">
                  <c:v>76</c:v>
                </c:pt>
                <c:pt idx="3">
                  <c:v>38</c:v>
                </c:pt>
                <c:pt idx="4">
                  <c:v>7.6000000000000005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spPr>
            <a:ln w="28575">
              <a:noFill/>
            </a:ln>
          </c:spPr>
          <c:xVal>
            <c:numRef>
              <c:f>Sheet1!$B$33:$B$37</c:f>
              <c:numCache>
                <c:formatCode>#,##0</c:formatCode>
                <c:ptCount val="5"/>
                <c:pt idx="0" formatCode="General">
                  <c:v>230960</c:v>
                </c:pt>
                <c:pt idx="1">
                  <c:v>184682</c:v>
                </c:pt>
                <c:pt idx="2">
                  <c:v>115212</c:v>
                </c:pt>
                <c:pt idx="3">
                  <c:v>58200</c:v>
                </c:pt>
                <c:pt idx="4">
                  <c:v>13851</c:v>
                </c:pt>
              </c:numCache>
            </c:numRef>
          </c:xVal>
          <c:yVal>
            <c:numRef>
              <c:f>Sheet1!$B$26:$B$30</c:f>
              <c:numCache>
                <c:formatCode>General</c:formatCode>
                <c:ptCount val="5"/>
                <c:pt idx="0">
                  <c:v>30.3</c:v>
                </c:pt>
                <c:pt idx="1">
                  <c:v>22.725000000000001</c:v>
                </c:pt>
                <c:pt idx="2">
                  <c:v>15.15</c:v>
                </c:pt>
                <c:pt idx="3">
                  <c:v>7.5750000000000002</c:v>
                </c:pt>
                <c:pt idx="4">
                  <c:v>1.5150000000000001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4800"/>
        <c:axId val="65726336"/>
      </c:scatterChart>
      <c:valAx>
        <c:axId val="657248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726336"/>
        <c:crosses val="autoZero"/>
        <c:crossBetween val="midCat"/>
      </c:valAx>
      <c:valAx>
        <c:axId val="657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248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Extreme</c:v>
          </c:tx>
          <c:spPr>
            <a:ln w="28575">
              <a:noFill/>
            </a:ln>
          </c:spPr>
          <c:xVal>
            <c:numRef>
              <c:f>Sheet1!$C$48:$C$52</c:f>
              <c:numCache>
                <c:formatCode>#,##0</c:formatCode>
                <c:ptCount val="5"/>
                <c:pt idx="0">
                  <c:v>213605708</c:v>
                </c:pt>
                <c:pt idx="1">
                  <c:v>171108483</c:v>
                </c:pt>
                <c:pt idx="2">
                  <c:v>110745961</c:v>
                </c:pt>
                <c:pt idx="3">
                  <c:v>54441302</c:v>
                </c:pt>
                <c:pt idx="4">
                  <c:v>11275093</c:v>
                </c:pt>
              </c:numCache>
            </c:numRef>
          </c:xVal>
          <c:yVal>
            <c:numRef>
              <c:f>Sheet1!$P$26:$P$30</c:f>
              <c:numCache>
                <c:formatCode>#,##0</c:formatCode>
                <c:ptCount val="5"/>
                <c:pt idx="0">
                  <c:v>25000</c:v>
                </c:pt>
                <c:pt idx="1">
                  <c:v>18750</c:v>
                </c:pt>
                <c:pt idx="2">
                  <c:v>12500</c:v>
                </c:pt>
                <c:pt idx="3">
                  <c:v>6250</c:v>
                </c:pt>
                <c:pt idx="4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A-4C85-B645-7FDC96177DEC}"/>
            </c:ext>
          </c:extLst>
        </c:ser>
        <c:ser>
          <c:idx val="1"/>
          <c:order val="1"/>
          <c:tx>
            <c:v>90.1</c:v>
          </c:tx>
          <c:spPr>
            <a:ln w="28575">
              <a:noFill/>
            </a:ln>
          </c:spPr>
          <c:xVal>
            <c:numRef>
              <c:f>Sheet1!$C$53:$C$57</c:f>
              <c:numCache>
                <c:formatCode>#,##0</c:formatCode>
                <c:ptCount val="5"/>
                <c:pt idx="0">
                  <c:v>832065471</c:v>
                </c:pt>
                <c:pt idx="1">
                  <c:v>640364519</c:v>
                </c:pt>
                <c:pt idx="2">
                  <c:v>435003683</c:v>
                </c:pt>
                <c:pt idx="3">
                  <c:v>223871886</c:v>
                </c:pt>
                <c:pt idx="4">
                  <c:v>47080488</c:v>
                </c:pt>
              </c:numCache>
            </c:numRef>
          </c:xVal>
          <c:yVal>
            <c:numRef>
              <c:f>Sheet1!$R$26:$R$30</c:f>
              <c:numCache>
                <c:formatCode>#,##0</c:formatCode>
                <c:ptCount val="5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C-410F-A556-E022A69C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4208"/>
        <c:axId val="66016000"/>
      </c:scatterChart>
      <c:valAx>
        <c:axId val="660142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16000"/>
        <c:crosses val="autoZero"/>
        <c:crossBetween val="midCat"/>
      </c:valAx>
      <c:valAx>
        <c:axId val="660160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60142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369591395539516"/>
          <c:y val="0.11582144623226449"/>
          <c:w val="0.34166012103984561"/>
          <c:h val="9.1791438506734893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Sheet1!$B$44:$B$47</c:f>
              <c:numCache>
                <c:formatCode>#,##0</c:formatCode>
                <c:ptCount val="4"/>
                <c:pt idx="0">
                  <c:v>13882124</c:v>
                </c:pt>
                <c:pt idx="1">
                  <c:v>9213067</c:v>
                </c:pt>
                <c:pt idx="2">
                  <c:v>4609799</c:v>
                </c:pt>
                <c:pt idx="3">
                  <c:v>886973</c:v>
                </c:pt>
              </c:numCache>
            </c:numRef>
          </c:xVal>
          <c:yVal>
            <c:numRef>
              <c:f>Sheet1!$F$27:$F$30</c:f>
              <c:numCache>
                <c:formatCode>General</c:formatCode>
                <c:ptCount val="4"/>
                <c:pt idx="0">
                  <c:v>1507.5</c:v>
                </c:pt>
                <c:pt idx="1">
                  <c:v>1005</c:v>
                </c:pt>
                <c:pt idx="2">
                  <c:v>502.5</c:v>
                </c:pt>
                <c:pt idx="3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Extreme</c:v>
          </c:tx>
          <c:spPr>
            <a:ln w="28575">
              <a:noFill/>
            </a:ln>
          </c:spPr>
          <c:xVal>
            <c:numRef>
              <c:f>Sheet1!$B$48:$B$52</c:f>
              <c:numCache>
                <c:formatCode>#,##0</c:formatCode>
                <c:ptCount val="5"/>
                <c:pt idx="0">
                  <c:v>453944681</c:v>
                </c:pt>
                <c:pt idx="1">
                  <c:v>337111307</c:v>
                </c:pt>
                <c:pt idx="2">
                  <c:v>232614538</c:v>
                </c:pt>
                <c:pt idx="3">
                  <c:v>118322851</c:v>
                </c:pt>
                <c:pt idx="4">
                  <c:v>25355538</c:v>
                </c:pt>
              </c:numCache>
            </c:numRef>
          </c:xVal>
          <c:yVal>
            <c:numRef>
              <c:f>Sheet1!$H$26:$H$30</c:f>
              <c:numCache>
                <c:formatCode>#,##0</c:formatCode>
                <c:ptCount val="5"/>
                <c:pt idx="0">
                  <c:v>50000</c:v>
                </c:pt>
                <c:pt idx="1">
                  <c:v>37500</c:v>
                </c:pt>
                <c:pt idx="2">
                  <c:v>25000</c:v>
                </c:pt>
                <c:pt idx="3">
                  <c:v>12500</c:v>
                </c:pt>
                <c:pt idx="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0400"/>
        <c:axId val="66071936"/>
      </c:scatterChart>
      <c:valAx>
        <c:axId val="660704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71936"/>
        <c:crosses val="autoZero"/>
        <c:crossBetween val="midCat"/>
      </c:valAx>
      <c:valAx>
        <c:axId val="660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704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Sheet1!$B$53:$B$57</c:f>
              <c:numCache>
                <c:formatCode>#,##0</c:formatCode>
                <c:ptCount val="5"/>
                <c:pt idx="0">
                  <c:v>8053820377</c:v>
                </c:pt>
                <c:pt idx="1">
                  <c:v>5945263393</c:v>
                </c:pt>
                <c:pt idx="2">
                  <c:v>3990037102</c:v>
                </c:pt>
                <c:pt idx="3">
                  <c:v>2079827930</c:v>
                </c:pt>
                <c:pt idx="4">
                  <c:v>458423090</c:v>
                </c:pt>
              </c:numCache>
            </c:numRef>
          </c:xVal>
          <c:yVal>
            <c:numRef>
              <c:f>Sheet1!$J$26:$J$30</c:f>
              <c:numCache>
                <c:formatCode>#,##0</c:formatCode>
                <c:ptCount val="5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4224"/>
        <c:axId val="66118784"/>
      </c:scatterChart>
      <c:valAx>
        <c:axId val="660842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118784"/>
        <c:crosses val="autoZero"/>
        <c:crossBetween val="midCat"/>
      </c:valAx>
      <c:valAx>
        <c:axId val="661187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60842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135467</xdr:colOff>
      <xdr:row>6</xdr:row>
      <xdr:rowOff>7409</xdr:rowOff>
    </xdr:from>
    <xdr:to>
      <xdr:col>27</xdr:col>
      <xdr:colOff>116417</xdr:colOff>
      <xdr:row>21</xdr:row>
      <xdr:rowOff>128059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16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465402</xdr:colOff>
      <xdr:row>5</xdr:row>
      <xdr:rowOff>80169</xdr:rowOff>
    </xdr:from>
    <xdr:to>
      <xdr:col>22</xdr:col>
      <xdr:colOff>69584</xdr:colOff>
      <xdr:row>21</xdr:row>
      <xdr:rowOff>42069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6F067624-A040-4EA3-884E-0BD85CEB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4"/>
  <sheetViews>
    <sheetView tabSelected="1" topLeftCell="A142" zoomScale="80" zoomScaleNormal="80" workbookViewId="0">
      <selection activeCell="B136" sqref="B136:C170"/>
    </sheetView>
  </sheetViews>
  <sheetFormatPr defaultRowHeight="12.75" x14ac:dyDescent="0.2"/>
  <cols>
    <col min="1" max="2" width="23.140625" style="1" customWidth="1"/>
    <col min="3" max="3" width="30.85546875" style="1" customWidth="1"/>
    <col min="4" max="4" width="21.570312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1.7109375" bestFit="1" customWidth="1"/>
    <col min="11" max="11" width="9.28515625" bestFit="1" customWidth="1"/>
    <col min="12" max="12" width="9" bestFit="1" customWidth="1"/>
    <col min="14" max="14" width="15" customWidth="1"/>
    <col min="15" max="15" width="14.28515625" customWidth="1"/>
    <col min="17" max="17" width="10.42578125" customWidth="1"/>
  </cols>
  <sheetData>
    <row r="1" spans="1:9" x14ac:dyDescent="0.2">
      <c r="A1" s="93"/>
      <c r="B1" s="94"/>
      <c r="C1" s="94"/>
      <c r="D1" s="94"/>
      <c r="E1" s="94"/>
      <c r="F1" s="94"/>
      <c r="G1" s="94"/>
    </row>
    <row r="3" spans="1:9" x14ac:dyDescent="0.2">
      <c r="A3"/>
      <c r="B3"/>
      <c r="C3"/>
    </row>
    <row r="4" spans="1:9" x14ac:dyDescent="0.2">
      <c r="A4"/>
      <c r="B4"/>
      <c r="C4"/>
    </row>
    <row r="5" spans="1:9" x14ac:dyDescent="0.2">
      <c r="A5"/>
      <c r="B5"/>
      <c r="C5"/>
      <c r="G5"/>
    </row>
    <row r="6" spans="1:9" x14ac:dyDescent="0.2">
      <c r="A6"/>
      <c r="B6"/>
      <c r="C6"/>
      <c r="F6"/>
      <c r="G6"/>
      <c r="I6" s="2"/>
    </row>
    <row r="7" spans="1:9" x14ac:dyDescent="0.2">
      <c r="A7"/>
      <c r="B7"/>
      <c r="C7"/>
      <c r="F7"/>
      <c r="G7"/>
      <c r="H7" s="2"/>
      <c r="I7" s="2"/>
    </row>
    <row r="8" spans="1:9" x14ac:dyDescent="0.2">
      <c r="A8"/>
      <c r="B8"/>
      <c r="C8"/>
      <c r="F8"/>
      <c r="G8"/>
      <c r="H8" s="2"/>
    </row>
    <row r="9" spans="1:9" x14ac:dyDescent="0.2">
      <c r="A9"/>
      <c r="B9"/>
      <c r="C9"/>
      <c r="F9"/>
      <c r="G9"/>
      <c r="H9" s="2"/>
    </row>
    <row r="10" spans="1:9" x14ac:dyDescent="0.2">
      <c r="A10"/>
      <c r="B10"/>
      <c r="C10"/>
      <c r="F10"/>
      <c r="G10"/>
      <c r="H10" s="2"/>
    </row>
    <row r="11" spans="1:9" x14ac:dyDescent="0.2">
      <c r="A11"/>
      <c r="B11"/>
      <c r="C11"/>
      <c r="F11"/>
      <c r="G11"/>
      <c r="H11" s="2"/>
    </row>
    <row r="12" spans="1:9" x14ac:dyDescent="0.2">
      <c r="A12"/>
      <c r="B12"/>
      <c r="C12"/>
      <c r="F12"/>
      <c r="G12"/>
      <c r="H12" s="2"/>
    </row>
    <row r="13" spans="1:9" x14ac:dyDescent="0.2">
      <c r="A13"/>
      <c r="B13"/>
      <c r="C13"/>
      <c r="F13"/>
      <c r="G13"/>
      <c r="H13" s="2"/>
    </row>
    <row r="14" spans="1:9" x14ac:dyDescent="0.2">
      <c r="A14"/>
      <c r="B14"/>
      <c r="C14"/>
      <c r="F14"/>
      <c r="G14"/>
      <c r="H14" s="2"/>
    </row>
    <row r="15" spans="1:9" x14ac:dyDescent="0.2">
      <c r="A15"/>
      <c r="B15"/>
      <c r="C15"/>
      <c r="F15"/>
      <c r="G15"/>
      <c r="H15" s="2"/>
    </row>
    <row r="16" spans="1:9" x14ac:dyDescent="0.2">
      <c r="A16"/>
      <c r="B16"/>
      <c r="C16"/>
      <c r="F16"/>
      <c r="G16"/>
      <c r="H16" s="2"/>
    </row>
    <row r="17" spans="1:25" x14ac:dyDescent="0.2">
      <c r="A17"/>
      <c r="B17"/>
      <c r="C17"/>
      <c r="F17"/>
      <c r="G17"/>
      <c r="H17" s="2"/>
    </row>
    <row r="18" spans="1:25" x14ac:dyDescent="0.2">
      <c r="A18"/>
      <c r="B18"/>
      <c r="C18"/>
      <c r="F18"/>
      <c r="G18"/>
      <c r="H18" s="2"/>
    </row>
    <row r="19" spans="1:25" x14ac:dyDescent="0.2">
      <c r="A19"/>
      <c r="B19"/>
      <c r="C19"/>
      <c r="F19"/>
      <c r="G19"/>
      <c r="H19" s="2"/>
    </row>
    <row r="20" spans="1:25" x14ac:dyDescent="0.2">
      <c r="A20"/>
      <c r="B20"/>
      <c r="C20"/>
      <c r="F20"/>
      <c r="G20"/>
      <c r="H20" s="2"/>
    </row>
    <row r="21" spans="1:25" x14ac:dyDescent="0.2">
      <c r="A21"/>
      <c r="B21"/>
      <c r="C21"/>
      <c r="F21"/>
      <c r="G21"/>
      <c r="H21" s="2"/>
    </row>
    <row r="22" spans="1:25" x14ac:dyDescent="0.2">
      <c r="A22"/>
      <c r="B22"/>
      <c r="C22"/>
      <c r="F22"/>
      <c r="G22"/>
      <c r="H22" s="2"/>
      <c r="T22" s="5"/>
      <c r="U22" s="5"/>
    </row>
    <row r="23" spans="1:25" x14ac:dyDescent="0.2">
      <c r="A23"/>
      <c r="R23" s="5"/>
      <c r="S23" s="33"/>
    </row>
    <row r="24" spans="1:25" s="49" customFormat="1" x14ac:dyDescent="0.2">
      <c r="B24" s="36" t="s">
        <v>5</v>
      </c>
      <c r="C24" s="57"/>
      <c r="D24" s="57"/>
      <c r="E24" s="57"/>
      <c r="F24" s="57"/>
      <c r="G24" s="57"/>
      <c r="H24" s="57"/>
      <c r="I24" s="57"/>
      <c r="J24" s="57"/>
      <c r="K24" s="57"/>
      <c r="L24" s="30" t="s">
        <v>2</v>
      </c>
      <c r="M24" s="31"/>
      <c r="N24" s="31"/>
      <c r="O24" s="31"/>
      <c r="P24" s="31"/>
      <c r="Q24" s="32"/>
      <c r="R24" s="31"/>
      <c r="S24" s="31"/>
      <c r="T24" s="36" t="s">
        <v>4</v>
      </c>
      <c r="U24" s="53"/>
      <c r="V24" s="5"/>
      <c r="W24" s="33"/>
    </row>
    <row r="25" spans="1:25" s="49" customFormat="1" x14ac:dyDescent="0.2">
      <c r="B25" s="7" t="s">
        <v>7</v>
      </c>
      <c r="C25" s="4" t="s">
        <v>6</v>
      </c>
      <c r="D25" s="4" t="s">
        <v>8</v>
      </c>
      <c r="E25" s="22" t="s">
        <v>6</v>
      </c>
      <c r="F25" s="22" t="s">
        <v>19</v>
      </c>
      <c r="G25" s="22" t="s">
        <v>6</v>
      </c>
      <c r="H25" s="22" t="s">
        <v>41</v>
      </c>
      <c r="I25" s="22" t="s">
        <v>6</v>
      </c>
      <c r="J25" s="58" t="s">
        <v>54</v>
      </c>
      <c r="K25" s="6" t="s">
        <v>6</v>
      </c>
      <c r="L25" s="3" t="s">
        <v>7</v>
      </c>
      <c r="M25" s="4" t="s">
        <v>6</v>
      </c>
      <c r="N25" s="5" t="s">
        <v>8</v>
      </c>
      <c r="O25" s="4" t="s">
        <v>6</v>
      </c>
      <c r="P25" s="22" t="s">
        <v>41</v>
      </c>
      <c r="Q25" s="4" t="s">
        <v>6</v>
      </c>
      <c r="R25" s="58" t="s">
        <v>54</v>
      </c>
      <c r="S25" s="6" t="s">
        <v>6</v>
      </c>
      <c r="T25" s="7"/>
      <c r="U25" s="6" t="s">
        <v>6</v>
      </c>
      <c r="V25" s="5"/>
      <c r="W25" s="33"/>
    </row>
    <row r="26" spans="1:25" s="49" customFormat="1" x14ac:dyDescent="0.2">
      <c r="B26" s="3">
        <v>30.3</v>
      </c>
      <c r="C26" s="8">
        <f>RSQ(B33:B37,B26:B30)</f>
        <v>0.9970349224220133</v>
      </c>
      <c r="D26" s="5">
        <v>152</v>
      </c>
      <c r="E26" s="59">
        <f>RSQ(B38:B42,D26:D30)</f>
        <v>0.99946121108537078</v>
      </c>
      <c r="F26" s="60">
        <v>2010</v>
      </c>
      <c r="G26" s="59">
        <f>RSQ(B43:B47,F26:F30)</f>
        <v>0.99999239653441074</v>
      </c>
      <c r="H26" s="61">
        <v>50000</v>
      </c>
      <c r="I26" s="59">
        <f>RSQ(B48:B52,H26:H30)</f>
        <v>0.99969812029750305</v>
      </c>
      <c r="J26" s="61">
        <f>90*10000</f>
        <v>900000</v>
      </c>
      <c r="K26" s="9">
        <f>RSQ(B53:B57,J26:J30)</f>
        <v>0.99971162098541089</v>
      </c>
      <c r="L26" s="3">
        <v>2010</v>
      </c>
      <c r="M26" s="8">
        <f>RSQ(C33:C37,L26:L30)</f>
        <v>0.99455856679799837</v>
      </c>
      <c r="N26" s="51">
        <v>7010</v>
      </c>
      <c r="O26" s="8">
        <f>RSQ(C38:C42,N26:N30)</f>
        <v>0.99990342414516786</v>
      </c>
      <c r="P26" s="51">
        <v>25000</v>
      </c>
      <c r="Q26" s="8">
        <f>RSQ(C48:C52,P26:P30)</f>
        <v>0.99727296136574839</v>
      </c>
      <c r="R26" s="65">
        <f>10*10000</f>
        <v>100000</v>
      </c>
      <c r="S26" s="9">
        <f>RSQ(C53:C57,R26:R30)</f>
        <v>0.99936284449478008</v>
      </c>
      <c r="T26" s="3">
        <v>2.0099999999999998</v>
      </c>
      <c r="U26" s="87">
        <f>RSQ(T27:T30,D34:D37)</f>
        <v>0.99973044138890088</v>
      </c>
      <c r="V26" s="5"/>
      <c r="W26" s="33"/>
    </row>
    <row r="27" spans="1:25" s="49" customFormat="1" x14ac:dyDescent="0.2">
      <c r="B27" s="3">
        <v>22.725000000000001</v>
      </c>
      <c r="C27" s="4" t="s">
        <v>9</v>
      </c>
      <c r="D27" s="5">
        <v>114</v>
      </c>
      <c r="E27" s="22" t="s">
        <v>9</v>
      </c>
      <c r="F27" s="60">
        <v>1507.5</v>
      </c>
      <c r="G27" s="22" t="s">
        <v>9</v>
      </c>
      <c r="H27" s="61">
        <v>37500</v>
      </c>
      <c r="I27" s="22" t="s">
        <v>9</v>
      </c>
      <c r="J27" s="63">
        <f>J26*(15/20)</f>
        <v>675000</v>
      </c>
      <c r="K27" s="6" t="s">
        <v>9</v>
      </c>
      <c r="L27" s="3">
        <v>1507.5</v>
      </c>
      <c r="M27" s="4" t="s">
        <v>9</v>
      </c>
      <c r="N27" s="64">
        <v>5257.5</v>
      </c>
      <c r="O27" s="4" t="s">
        <v>9</v>
      </c>
      <c r="P27" s="51">
        <v>18750</v>
      </c>
      <c r="Q27" s="4" t="s">
        <v>9</v>
      </c>
      <c r="R27" s="66">
        <f>R26*(15/20)</f>
        <v>75000</v>
      </c>
      <c r="S27" s="6" t="s">
        <v>9</v>
      </c>
      <c r="T27" s="3">
        <v>1.5074999999999998</v>
      </c>
      <c r="U27" s="6" t="s">
        <v>9</v>
      </c>
      <c r="V27" s="5"/>
      <c r="W27" s="33"/>
    </row>
    <row r="28" spans="1:25" x14ac:dyDescent="0.2">
      <c r="A28"/>
      <c r="B28" s="3">
        <v>15.15</v>
      </c>
      <c r="C28" s="10">
        <f>SLOPE(B26:B30,B33:B37)</f>
        <v>1.2927510504934646E-4</v>
      </c>
      <c r="D28" s="5">
        <v>76</v>
      </c>
      <c r="E28" s="62">
        <f>SLOPE(D26:D30,B38:B42)</f>
        <v>1.2372626597944152E-4</v>
      </c>
      <c r="F28" s="60">
        <v>1005</v>
      </c>
      <c r="G28" s="62">
        <f>SLOPE(F26:F30,B43:B47)</f>
        <v>1.0836535226235524E-4</v>
      </c>
      <c r="H28" s="61">
        <v>25000</v>
      </c>
      <c r="I28" s="62">
        <f>SLOPE(H26:H30,B48:B52)</f>
        <v>1.1153462969431566E-4</v>
      </c>
      <c r="J28" s="61">
        <f>J26*(10/20)</f>
        <v>450000</v>
      </c>
      <c r="K28" s="11">
        <f>SLOPE(J26:J30,B53:B57)</f>
        <v>1.1330940141912313E-4</v>
      </c>
      <c r="L28" s="3">
        <v>1005</v>
      </c>
      <c r="M28" s="10">
        <f>SLOPE(L26:L30,C33:C37)</f>
        <v>1.1187664495066721E-4</v>
      </c>
      <c r="N28" s="51">
        <v>3505</v>
      </c>
      <c r="O28" s="10">
        <f>SLOPE(N26:N30,C38:C42)</f>
        <v>1.1095099943315395E-4</v>
      </c>
      <c r="P28" s="51">
        <v>12500</v>
      </c>
      <c r="Q28" s="10">
        <f>SLOPE(P26:P30,C48:C52)</f>
        <v>1.1482433440742518E-4</v>
      </c>
      <c r="R28" s="65">
        <f>R26*(10/20)</f>
        <v>50000</v>
      </c>
      <c r="S28" s="11">
        <f>SLOPE(R26:R30,C53:C57)</f>
        <v>1.2084021459619016E-4</v>
      </c>
      <c r="T28" s="3">
        <v>1.0049999999999999</v>
      </c>
      <c r="U28" s="11">
        <f>SLOPE(T27:T30,D34:D37)</f>
        <v>8.8200951507549664E-6</v>
      </c>
      <c r="X28" s="5"/>
      <c r="Y28" s="5"/>
    </row>
    <row r="29" spans="1:25" x14ac:dyDescent="0.2">
      <c r="B29" s="3">
        <v>7.5750000000000002</v>
      </c>
      <c r="C29" s="4" t="s">
        <v>10</v>
      </c>
      <c r="D29" s="5">
        <v>38</v>
      </c>
      <c r="E29" s="22" t="s">
        <v>10</v>
      </c>
      <c r="F29" s="60">
        <v>502.5</v>
      </c>
      <c r="G29" s="22" t="s">
        <v>10</v>
      </c>
      <c r="H29" s="61">
        <v>12500</v>
      </c>
      <c r="I29" s="22" t="s">
        <v>10</v>
      </c>
      <c r="J29" s="63">
        <f>J26*(5/20)</f>
        <v>225000</v>
      </c>
      <c r="K29" s="6" t="s">
        <v>10</v>
      </c>
      <c r="L29" s="3">
        <v>502.5</v>
      </c>
      <c r="M29" s="4" t="s">
        <v>10</v>
      </c>
      <c r="N29" s="64">
        <v>1752.5</v>
      </c>
      <c r="O29" s="4" t="s">
        <v>10</v>
      </c>
      <c r="P29" s="51">
        <v>6250</v>
      </c>
      <c r="Q29" s="4" t="s">
        <v>10</v>
      </c>
      <c r="R29" s="66">
        <f>R26*(5/20)</f>
        <v>25000</v>
      </c>
      <c r="S29" s="6" t="s">
        <v>10</v>
      </c>
      <c r="T29" s="3">
        <v>0.50249999999999995</v>
      </c>
      <c r="U29" s="6" t="s">
        <v>10</v>
      </c>
    </row>
    <row r="30" spans="1:25" x14ac:dyDescent="0.2">
      <c r="B30" s="12">
        <v>1.5150000000000001</v>
      </c>
      <c r="C30" s="13">
        <f>INTERCEPT(B26:B30,B33:B37)</f>
        <v>-0.13512144195524201</v>
      </c>
      <c r="D30" s="15">
        <v>7.6000000000000005</v>
      </c>
      <c r="E30" s="13">
        <f>INTERCEPT(D26:D30,B38:B42)</f>
        <v>0.64310530297835555</v>
      </c>
      <c r="F30" s="15">
        <v>100.5</v>
      </c>
      <c r="G30" s="13">
        <f>INTERCEPT(F26:F30,B43:B47)</f>
        <v>4.2804644081932111</v>
      </c>
      <c r="H30" s="52">
        <v>2500</v>
      </c>
      <c r="I30" s="13">
        <f>INTERCEPT(H26:H30,B48:B52)</f>
        <v>-539.96579171723351</v>
      </c>
      <c r="J30" s="52">
        <f>J26*(1/20)</f>
        <v>45000</v>
      </c>
      <c r="K30" s="14">
        <f>INTERCEPT(J26:J30,B53:B57)</f>
        <v>-6188.8443580506137</v>
      </c>
      <c r="L30" s="12">
        <v>100.5</v>
      </c>
      <c r="M30" s="13">
        <f>INTERCEPT(L26:L30,C33:C37)</f>
        <v>10.161879107560026</v>
      </c>
      <c r="N30" s="52">
        <v>350.5</v>
      </c>
      <c r="O30" s="13">
        <f>INTERCEPT(N26:N30,C38:C42)</f>
        <v>-2.2912107463926077</v>
      </c>
      <c r="P30" s="52">
        <v>1250</v>
      </c>
      <c r="Q30" s="13">
        <f>INTERCEPT(P26:P30,C48:C52)</f>
        <v>-137.34469886643092</v>
      </c>
      <c r="R30" s="67">
        <f>R26*(1/20)</f>
        <v>5000</v>
      </c>
      <c r="S30" s="14">
        <f>INTERCEPT(R26:R30,C53:C57)</f>
        <v>-1647.3274785652757</v>
      </c>
      <c r="T30" s="12">
        <v>0.10050000000000001</v>
      </c>
      <c r="U30" s="14">
        <f>INTERCEPT(T27:T30,D34:D37)</f>
        <v>-4.2403749914973421E-2</v>
      </c>
    </row>
    <row r="32" spans="1:25" x14ac:dyDescent="0.2">
      <c r="A32"/>
      <c r="B32" s="1" t="s">
        <v>1</v>
      </c>
      <c r="C32" s="1" t="s">
        <v>0</v>
      </c>
      <c r="D32" s="1" t="s">
        <v>3</v>
      </c>
      <c r="F32"/>
      <c r="G32" s="1"/>
      <c r="H32" s="83"/>
      <c r="I32" s="83"/>
      <c r="N32" s="83" t="s">
        <v>5</v>
      </c>
      <c r="O32" s="83" t="s">
        <v>2</v>
      </c>
      <c r="Q32" s="83" t="s">
        <v>56</v>
      </c>
    </row>
    <row r="33" spans="1:17" x14ac:dyDescent="0.2">
      <c r="A33" s="20" t="s">
        <v>30</v>
      </c>
      <c r="B33" s="60">
        <v>230960</v>
      </c>
      <c r="C33" s="41">
        <v>17359537</v>
      </c>
      <c r="D33" s="88">
        <v>141231</v>
      </c>
      <c r="F33"/>
      <c r="G33" s="41"/>
      <c r="H33" s="83"/>
      <c r="I33" s="83"/>
      <c r="N33" s="83" t="s">
        <v>55</v>
      </c>
      <c r="O33" s="41">
        <v>17359537</v>
      </c>
      <c r="Q33" s="41">
        <v>141231</v>
      </c>
    </row>
    <row r="34" spans="1:17" x14ac:dyDescent="0.2">
      <c r="A34" s="20" t="s">
        <v>29</v>
      </c>
      <c r="B34" s="41">
        <v>184682</v>
      </c>
      <c r="C34" s="41">
        <v>14194578</v>
      </c>
      <c r="D34" s="41">
        <v>176601</v>
      </c>
      <c r="F34"/>
      <c r="G34" s="41"/>
      <c r="H34" s="83"/>
      <c r="I34" s="41"/>
      <c r="N34" s="41">
        <v>184682</v>
      </c>
      <c r="O34" s="41">
        <v>14194578</v>
      </c>
      <c r="Q34" s="41">
        <v>176601</v>
      </c>
    </row>
    <row r="35" spans="1:17" x14ac:dyDescent="0.2">
      <c r="A35" s="20" t="s">
        <v>28</v>
      </c>
      <c r="B35" s="41">
        <v>115212</v>
      </c>
      <c r="C35" s="41">
        <v>8674467</v>
      </c>
      <c r="D35" s="41">
        <v>117799</v>
      </c>
      <c r="F35"/>
      <c r="G35" s="41"/>
      <c r="H35" s="41"/>
      <c r="I35" s="41"/>
      <c r="N35" s="41">
        <v>115212</v>
      </c>
      <c r="O35" s="41">
        <v>8674467</v>
      </c>
      <c r="Q35" s="41">
        <v>117799</v>
      </c>
    </row>
    <row r="36" spans="1:17" x14ac:dyDescent="0.2">
      <c r="A36" s="20" t="s">
        <v>27</v>
      </c>
      <c r="B36" s="41">
        <v>58200</v>
      </c>
      <c r="C36" s="41">
        <v>4221417</v>
      </c>
      <c r="D36" s="41">
        <v>60770</v>
      </c>
      <c r="F36"/>
      <c r="G36" s="41"/>
      <c r="H36" s="41"/>
      <c r="I36" s="41"/>
      <c r="N36" s="41">
        <v>58200</v>
      </c>
      <c r="O36" s="41">
        <v>4221417</v>
      </c>
      <c r="Q36" s="41">
        <v>60770</v>
      </c>
    </row>
    <row r="37" spans="1:17" x14ac:dyDescent="0.2">
      <c r="A37" s="20" t="s">
        <v>26</v>
      </c>
      <c r="B37" s="41">
        <v>13851</v>
      </c>
      <c r="C37" s="41">
        <v>909697</v>
      </c>
      <c r="D37" s="41">
        <v>17288</v>
      </c>
      <c r="F37"/>
      <c r="G37" s="41"/>
      <c r="H37" s="41"/>
      <c r="I37" s="41"/>
      <c r="N37" s="41">
        <v>13851</v>
      </c>
      <c r="O37" s="41">
        <v>909697</v>
      </c>
      <c r="Q37" s="41">
        <v>17288</v>
      </c>
    </row>
    <row r="38" spans="1:17" x14ac:dyDescent="0.2">
      <c r="A38" s="20" t="s">
        <v>25</v>
      </c>
      <c r="B38" s="41">
        <v>1235780</v>
      </c>
      <c r="C38" s="41">
        <v>63467265</v>
      </c>
      <c r="D38" s="41">
        <v>115968</v>
      </c>
      <c r="F38" s="41"/>
      <c r="H38" s="41"/>
      <c r="I38" s="41"/>
      <c r="J38" s="16" t="s">
        <v>57</v>
      </c>
      <c r="N38" s="41">
        <v>1235780</v>
      </c>
      <c r="O38" s="41">
        <v>63467265</v>
      </c>
      <c r="P38" s="5"/>
      <c r="Q38" s="41">
        <v>115968</v>
      </c>
    </row>
    <row r="39" spans="1:17" x14ac:dyDescent="0.2">
      <c r="A39" s="20" t="s">
        <v>24</v>
      </c>
      <c r="B39" s="41">
        <v>904540</v>
      </c>
      <c r="C39" s="41">
        <v>47061025</v>
      </c>
      <c r="D39" s="41">
        <v>89199</v>
      </c>
      <c r="F39" s="41"/>
      <c r="G39" s="35"/>
      <c r="H39" s="41"/>
      <c r="I39" s="41"/>
      <c r="N39" s="41">
        <v>904540</v>
      </c>
      <c r="O39" s="41">
        <v>47061025</v>
      </c>
      <c r="Q39" s="41">
        <v>89199</v>
      </c>
    </row>
    <row r="40" spans="1:17" x14ac:dyDescent="0.2">
      <c r="A40" s="20" t="s">
        <v>23</v>
      </c>
      <c r="B40" s="41">
        <v>601832</v>
      </c>
      <c r="C40" s="41">
        <v>31618162</v>
      </c>
      <c r="D40" s="41">
        <v>64895</v>
      </c>
      <c r="F40" s="41"/>
      <c r="G40" s="35"/>
      <c r="H40" s="41"/>
      <c r="I40" s="41"/>
      <c r="J40" s="5"/>
      <c r="N40" s="41">
        <v>601832</v>
      </c>
      <c r="O40" s="41">
        <v>31618162</v>
      </c>
      <c r="Q40" s="41">
        <v>64895</v>
      </c>
    </row>
    <row r="41" spans="1:17" x14ac:dyDescent="0.2">
      <c r="A41" s="20" t="s">
        <v>22</v>
      </c>
      <c r="B41" s="41">
        <v>297885</v>
      </c>
      <c r="C41" s="41">
        <v>15730055</v>
      </c>
      <c r="D41" s="41">
        <v>34687</v>
      </c>
      <c r="F41" s="41"/>
      <c r="G41" s="35"/>
      <c r="H41" s="41"/>
      <c r="I41" s="41"/>
      <c r="N41" s="41">
        <v>297885</v>
      </c>
      <c r="O41" s="41">
        <v>15730055</v>
      </c>
      <c r="Q41" s="41">
        <v>34687</v>
      </c>
    </row>
    <row r="42" spans="1:17" x14ac:dyDescent="0.2">
      <c r="A42" s="20" t="s">
        <v>21</v>
      </c>
      <c r="B42" s="41">
        <v>66696</v>
      </c>
      <c r="C42" s="41">
        <v>3338409</v>
      </c>
      <c r="D42" s="41">
        <v>9114</v>
      </c>
      <c r="F42" s="41"/>
      <c r="G42" s="35"/>
      <c r="H42" s="41"/>
      <c r="I42" s="41"/>
      <c r="N42" s="41">
        <v>66696</v>
      </c>
      <c r="O42" s="41">
        <v>3338409</v>
      </c>
      <c r="P42" s="19"/>
      <c r="Q42" s="41">
        <v>9114</v>
      </c>
    </row>
    <row r="43" spans="1:17" s="19" customFormat="1" x14ac:dyDescent="0.2">
      <c r="A43" s="20" t="s">
        <v>32</v>
      </c>
      <c r="B43" s="83" t="s">
        <v>55</v>
      </c>
      <c r="C43" s="68">
        <v>86162</v>
      </c>
      <c r="D43" s="68"/>
      <c r="E43" s="21"/>
      <c r="F43"/>
      <c r="H43" s="41"/>
      <c r="I43" s="41"/>
      <c r="N43" s="83" t="s">
        <v>55</v>
      </c>
      <c r="O43" s="41">
        <v>45755</v>
      </c>
      <c r="Q43" s="83" t="s">
        <v>55</v>
      </c>
    </row>
    <row r="44" spans="1:17" s="19" customFormat="1" x14ac:dyDescent="0.2">
      <c r="A44" s="20" t="s">
        <v>33</v>
      </c>
      <c r="B44" s="41">
        <v>13882124</v>
      </c>
      <c r="C44" s="68">
        <v>78182</v>
      </c>
      <c r="D44" s="68"/>
      <c r="E44" s="21"/>
      <c r="H44" s="83"/>
      <c r="I44" s="41"/>
      <c r="N44" s="41">
        <v>13882124</v>
      </c>
      <c r="O44" s="41">
        <v>76070</v>
      </c>
      <c r="Q44" s="83" t="s">
        <v>55</v>
      </c>
    </row>
    <row r="45" spans="1:17" s="19" customFormat="1" x14ac:dyDescent="0.2">
      <c r="A45" s="20" t="s">
        <v>34</v>
      </c>
      <c r="B45" s="41">
        <v>9213067</v>
      </c>
      <c r="C45" s="68">
        <v>67016</v>
      </c>
      <c r="D45" s="68"/>
      <c r="E45" s="21"/>
      <c r="G45" s="2"/>
      <c r="H45" s="41"/>
      <c r="I45" s="41"/>
      <c r="N45" s="41">
        <v>9213067</v>
      </c>
      <c r="O45" s="41">
        <v>62228</v>
      </c>
      <c r="Q45" s="83" t="s">
        <v>55</v>
      </c>
    </row>
    <row r="46" spans="1:17" s="19" customFormat="1" x14ac:dyDescent="0.2">
      <c r="A46" s="20" t="s">
        <v>35</v>
      </c>
      <c r="B46" s="41">
        <v>4609799</v>
      </c>
      <c r="C46" s="68">
        <v>55640</v>
      </c>
      <c r="D46" s="68"/>
      <c r="E46" s="21"/>
      <c r="G46" s="2"/>
      <c r="H46" s="41"/>
      <c r="I46" s="41"/>
      <c r="N46" s="41">
        <v>4609799</v>
      </c>
      <c r="O46" s="41">
        <v>59458</v>
      </c>
      <c r="Q46" s="83" t="s">
        <v>55</v>
      </c>
    </row>
    <row r="47" spans="1:17" s="19" customFormat="1" x14ac:dyDescent="0.2">
      <c r="A47" s="20" t="s">
        <v>31</v>
      </c>
      <c r="B47" s="41">
        <v>886973</v>
      </c>
      <c r="C47" s="68">
        <v>58318</v>
      </c>
      <c r="D47" s="68"/>
      <c r="E47" s="21"/>
      <c r="G47" s="2"/>
      <c r="H47" s="41"/>
      <c r="I47" s="41"/>
      <c r="N47" s="41">
        <v>886973</v>
      </c>
      <c r="O47" s="41">
        <v>48810</v>
      </c>
      <c r="P47" s="27"/>
      <c r="Q47" s="83" t="s">
        <v>55</v>
      </c>
    </row>
    <row r="48" spans="1:17" s="27" customFormat="1" x14ac:dyDescent="0.2">
      <c r="A48" s="29" t="s">
        <v>36</v>
      </c>
      <c r="B48" s="41">
        <v>453944681</v>
      </c>
      <c r="C48" s="41">
        <v>213605708</v>
      </c>
      <c r="D48" s="68"/>
      <c r="E48" s="21"/>
      <c r="G48" s="26"/>
      <c r="H48" s="41"/>
      <c r="I48" s="41"/>
      <c r="N48" s="41">
        <v>453944681</v>
      </c>
      <c r="O48" s="41">
        <v>213605708</v>
      </c>
      <c r="Q48" s="41">
        <v>3707</v>
      </c>
    </row>
    <row r="49" spans="1:17" s="27" customFormat="1" x14ac:dyDescent="0.2">
      <c r="A49" s="29" t="s">
        <v>37</v>
      </c>
      <c r="B49" s="41">
        <v>337111307</v>
      </c>
      <c r="C49" s="41">
        <v>171108483</v>
      </c>
      <c r="D49" s="68"/>
      <c r="E49" s="21"/>
      <c r="G49" s="26"/>
      <c r="H49" s="41"/>
      <c r="I49" s="41"/>
      <c r="K49" s="18"/>
      <c r="N49" s="41">
        <v>337111307</v>
      </c>
      <c r="O49" s="41">
        <v>171108483</v>
      </c>
      <c r="Q49" s="41">
        <v>1707</v>
      </c>
    </row>
    <row r="50" spans="1:17" s="27" customFormat="1" x14ac:dyDescent="0.2">
      <c r="A50" s="29" t="s">
        <v>38</v>
      </c>
      <c r="B50" s="41">
        <v>232614538</v>
      </c>
      <c r="C50" s="41">
        <v>110745961</v>
      </c>
      <c r="D50" s="68"/>
      <c r="E50" s="21"/>
      <c r="G50" s="26"/>
      <c r="H50" s="41"/>
      <c r="I50" s="41"/>
      <c r="N50" s="41">
        <v>232614538</v>
      </c>
      <c r="O50" s="41">
        <v>110745961</v>
      </c>
      <c r="Q50" s="41">
        <v>1089</v>
      </c>
    </row>
    <row r="51" spans="1:17" s="27" customFormat="1" x14ac:dyDescent="0.2">
      <c r="A51" s="29" t="s">
        <v>39</v>
      </c>
      <c r="B51" s="41">
        <v>118322851</v>
      </c>
      <c r="C51" s="41">
        <v>54441302</v>
      </c>
      <c r="D51" s="68"/>
      <c r="E51" s="21"/>
      <c r="H51" s="41"/>
      <c r="I51" s="41"/>
      <c r="N51" s="41">
        <v>118322851</v>
      </c>
      <c r="O51" s="41">
        <v>54441302</v>
      </c>
      <c r="Q51" s="83" t="s">
        <v>55</v>
      </c>
    </row>
    <row r="52" spans="1:17" s="27" customFormat="1" x14ac:dyDescent="0.2">
      <c r="A52" s="29" t="s">
        <v>40</v>
      </c>
      <c r="B52" s="41">
        <v>25355538</v>
      </c>
      <c r="C52" s="41">
        <v>11275093</v>
      </c>
      <c r="D52" s="68"/>
      <c r="E52" s="21"/>
      <c r="F52" s="25"/>
      <c r="H52" s="41"/>
      <c r="I52" s="41"/>
      <c r="N52" s="41">
        <v>25355538</v>
      </c>
      <c r="O52" s="41">
        <v>11275093</v>
      </c>
      <c r="P52" s="50"/>
      <c r="Q52" s="83" t="s">
        <v>55</v>
      </c>
    </row>
    <row r="53" spans="1:17" s="50" customFormat="1" x14ac:dyDescent="0.2">
      <c r="A53" s="29" t="s">
        <v>49</v>
      </c>
      <c r="B53" s="41">
        <v>8053820377</v>
      </c>
      <c r="C53" s="41">
        <v>832065471</v>
      </c>
      <c r="D53" s="68"/>
      <c r="E53" s="21"/>
      <c r="F53" s="25"/>
      <c r="H53" s="41"/>
      <c r="I53" s="41"/>
      <c r="N53" s="83" t="s">
        <v>55</v>
      </c>
      <c r="O53" s="41">
        <v>832065471</v>
      </c>
      <c r="Q53" s="41">
        <v>10530</v>
      </c>
    </row>
    <row r="54" spans="1:17" s="50" customFormat="1" x14ac:dyDescent="0.2">
      <c r="A54" s="29" t="s">
        <v>50</v>
      </c>
      <c r="B54" s="41">
        <v>5945263393</v>
      </c>
      <c r="C54" s="41">
        <v>640364519</v>
      </c>
      <c r="D54" s="68"/>
      <c r="E54" s="21"/>
      <c r="F54" s="25"/>
      <c r="H54" s="83"/>
      <c r="I54" s="41"/>
      <c r="N54" s="83" t="s">
        <v>55</v>
      </c>
      <c r="O54" s="41">
        <v>640364519</v>
      </c>
      <c r="Q54" s="41">
        <v>7512</v>
      </c>
    </row>
    <row r="55" spans="1:17" s="50" customFormat="1" x14ac:dyDescent="0.2">
      <c r="A55" s="29" t="s">
        <v>51</v>
      </c>
      <c r="B55" s="41">
        <v>3990037102</v>
      </c>
      <c r="C55" s="41">
        <v>435003683</v>
      </c>
      <c r="D55" s="68"/>
      <c r="E55" s="21"/>
      <c r="F55" s="25"/>
      <c r="H55" s="83"/>
      <c r="I55" s="41"/>
      <c r="N55" s="41">
        <v>3990037102</v>
      </c>
      <c r="O55" s="41">
        <v>435003683</v>
      </c>
      <c r="Q55" s="41">
        <v>8105</v>
      </c>
    </row>
    <row r="56" spans="1:17" s="50" customFormat="1" x14ac:dyDescent="0.2">
      <c r="A56" s="29" t="s">
        <v>52</v>
      </c>
      <c r="B56" s="41">
        <v>2079827930</v>
      </c>
      <c r="C56" s="41">
        <v>223871886</v>
      </c>
      <c r="D56" s="68"/>
      <c r="E56" s="21"/>
      <c r="F56" s="25"/>
      <c r="H56" s="41"/>
      <c r="I56" s="41"/>
      <c r="N56" s="41">
        <v>2079827930</v>
      </c>
      <c r="O56" s="41">
        <v>223871886</v>
      </c>
      <c r="Q56" s="41">
        <v>2904</v>
      </c>
    </row>
    <row r="57" spans="1:17" s="50" customFormat="1" x14ac:dyDescent="0.2">
      <c r="A57" s="29" t="s">
        <v>53</v>
      </c>
      <c r="B57" s="41">
        <v>458423090</v>
      </c>
      <c r="C57" s="41">
        <v>47080488</v>
      </c>
      <c r="D57" s="68"/>
      <c r="E57" s="21"/>
      <c r="F57" s="25"/>
      <c r="H57" s="41"/>
      <c r="I57" s="41"/>
      <c r="N57" s="41">
        <v>458423090</v>
      </c>
      <c r="O57" s="41">
        <v>47080488</v>
      </c>
      <c r="P57"/>
      <c r="Q57" s="41">
        <v>1237</v>
      </c>
    </row>
    <row r="58" spans="1:17" x14ac:dyDescent="0.2">
      <c r="A58" s="20"/>
      <c r="D58" s="21"/>
      <c r="E58" s="1"/>
      <c r="F58" s="1"/>
      <c r="G58" s="1"/>
      <c r="H58" s="41"/>
      <c r="I58" s="41"/>
      <c r="N58" s="41">
        <v>4403464</v>
      </c>
      <c r="O58" s="41">
        <v>3667077</v>
      </c>
      <c r="P58" s="28"/>
      <c r="Q58" s="41">
        <v>64396</v>
      </c>
    </row>
    <row r="59" spans="1:17" s="28" customFormat="1" x14ac:dyDescent="0.2">
      <c r="A59" s="20"/>
      <c r="B59" s="25"/>
      <c r="C59" s="25"/>
      <c r="D59" s="21"/>
      <c r="E59" s="25"/>
      <c r="F59" s="25"/>
      <c r="G59" s="25"/>
      <c r="H59" s="41"/>
      <c r="I59" s="41"/>
    </row>
    <row r="60" spans="1:17" s="28" customFormat="1" x14ac:dyDescent="0.2">
      <c r="A60" s="42" t="s">
        <v>42</v>
      </c>
      <c r="B60" s="43"/>
      <c r="C60" s="43"/>
      <c r="D60" s="43"/>
      <c r="E60" s="43"/>
      <c r="F60" s="43"/>
      <c r="G60" s="43"/>
      <c r="H60" s="43"/>
      <c r="I60" s="43"/>
      <c r="J60" s="44"/>
    </row>
    <row r="61" spans="1:17" s="28" customFormat="1" x14ac:dyDescent="0.2">
      <c r="A61" s="37" t="s">
        <v>43</v>
      </c>
      <c r="B61" s="38" t="s">
        <v>1</v>
      </c>
      <c r="C61" s="38" t="s">
        <v>0</v>
      </c>
      <c r="D61" s="45" t="s">
        <v>48</v>
      </c>
      <c r="E61" s="38" t="s">
        <v>15</v>
      </c>
      <c r="F61" s="39" t="s">
        <v>14</v>
      </c>
      <c r="G61" s="38" t="s">
        <v>13</v>
      </c>
      <c r="H61" s="45" t="s">
        <v>18</v>
      </c>
      <c r="I61" s="38" t="s">
        <v>17</v>
      </c>
      <c r="J61" s="40" t="s">
        <v>16</v>
      </c>
    </row>
    <row r="62" spans="1:17" s="28" customFormat="1" x14ac:dyDescent="0.2">
      <c r="A62" s="54" t="s">
        <v>44</v>
      </c>
      <c r="B62" s="77">
        <v>4403464</v>
      </c>
      <c r="C62" s="77">
        <v>3667077</v>
      </c>
      <c r="D62" s="77">
        <v>64396</v>
      </c>
      <c r="E62" s="75">
        <f>(B62*$G$28)+$G$30</f>
        <v>481.46339194279307</v>
      </c>
      <c r="F62" s="75">
        <f>(C62*$M$28)+$M$30</f>
        <v>420.42215064331788</v>
      </c>
      <c r="G62" s="74">
        <f>(D62*$U$28)+$U$30</f>
        <v>0.52557509741304342</v>
      </c>
      <c r="H62" s="55">
        <f>((498-E62)/498)*100</f>
        <v>3.3206040275515929</v>
      </c>
      <c r="I62" s="55">
        <f>((500-F62)/500)*100</f>
        <v>15.915569871336425</v>
      </c>
      <c r="J62" s="56">
        <f>((0.48-G62)/0.48)*100</f>
        <v>-9.4948119610507167</v>
      </c>
    </row>
    <row r="63" spans="1:17" s="34" customFormat="1" x14ac:dyDescent="0.2">
      <c r="A63"/>
      <c r="B63"/>
      <c r="C63"/>
      <c r="D63"/>
      <c r="E63"/>
      <c r="F63"/>
      <c r="G63"/>
    </row>
    <row r="64" spans="1:17" s="34" customFormat="1" x14ac:dyDescent="0.2">
      <c r="A64"/>
      <c r="B64" s="41"/>
      <c r="C64" s="41"/>
      <c r="D64" s="78"/>
      <c r="E64"/>
      <c r="F64"/>
      <c r="G64"/>
    </row>
    <row r="65" spans="1:26" x14ac:dyDescent="0.2">
      <c r="D65" s="5"/>
      <c r="M65" s="25"/>
    </row>
    <row r="66" spans="1:26" x14ac:dyDescent="0.2">
      <c r="A66" s="24" t="s">
        <v>20</v>
      </c>
      <c r="B66" s="16" t="s">
        <v>11</v>
      </c>
      <c r="C66" s="16" t="s">
        <v>12</v>
      </c>
      <c r="D66" s="1" t="s">
        <v>1</v>
      </c>
      <c r="E66" s="1" t="s">
        <v>0</v>
      </c>
      <c r="F66" s="1" t="s">
        <v>3</v>
      </c>
      <c r="G66" s="73" t="s">
        <v>15</v>
      </c>
      <c r="H66" s="17" t="s">
        <v>14</v>
      </c>
      <c r="I66" s="25" t="s">
        <v>13</v>
      </c>
      <c r="J66" s="25" t="s">
        <v>18</v>
      </c>
      <c r="K66" s="25" t="s">
        <v>17</v>
      </c>
      <c r="L66" s="25" t="s">
        <v>16</v>
      </c>
      <c r="M66" s="25" t="s">
        <v>47</v>
      </c>
      <c r="N66" s="25" t="s">
        <v>46</v>
      </c>
      <c r="O66" s="25" t="s">
        <v>45</v>
      </c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spans="1:26" ht="15" x14ac:dyDescent="0.25">
      <c r="A67" s="90" t="s">
        <v>58</v>
      </c>
      <c r="B67" s="25" t="str">
        <f>RIGHT(A67, LEN(A67) - 39)</f>
        <v>low1 chk std_1_002.gcd</v>
      </c>
      <c r="C67" s="25" t="str">
        <f>LEFT(B67, LEN(B67) -8)</f>
        <v>low1 chk std_1</v>
      </c>
      <c r="D67" s="89">
        <v>10173739</v>
      </c>
      <c r="E67" s="91">
        <v>18036760</v>
      </c>
      <c r="F67" s="92">
        <v>209810</v>
      </c>
      <c r="G67" s="84">
        <f>IF(D67&gt;$B$48, (D67*$K$28)+$K$30, IF(AND(D67&gt;$B$52,D67&lt;$B$48), (D67*$I$28)+$I$30,IF(AND(D67&lt;$B$43,D67&gt;$B$47), (D67*$G$28)+$G$30, IF(AND(D67&lt;$B$38,D67&gt;$B$42),(D67*$E$28)+$E$30,(D67*$C$28)+$C$30))))</f>
        <v>1106.7612749684549</v>
      </c>
      <c r="H67" s="85">
        <f>IF(E67&gt;$C$48,(E67*$S$28)+$S$30, IF(AND(E67&lt;$C$48,E67&gt;$C$52),(E67*$Q$28)+$Q$30,IF(AND(E67&lt;$C$52,E67&gt;$C$42),(E67*$O$28)+$O$30, (E67*$M$28)+$M$30)))</f>
        <v>1933.7142630000394</v>
      </c>
      <c r="I67" s="46">
        <f t="shared" ref="I67:I130" si="0">((F67*$U$28)+$U$30)</f>
        <v>1.8081404136649262</v>
      </c>
      <c r="J67" s="80">
        <f>((G67-$B$26)/$B$26)*100</f>
        <v>3552.6774751434154</v>
      </c>
      <c r="K67" s="79">
        <f>((H67-$L$26)/$L$26)*100</f>
        <v>-3.7953102985055018</v>
      </c>
      <c r="L67" s="79">
        <f>((I67-$T$26)/$T$26)*100</f>
        <v>-10.042765489307145</v>
      </c>
      <c r="M67" s="83"/>
      <c r="N67" s="83"/>
      <c r="P67" s="76"/>
      <c r="Q67" s="76"/>
      <c r="R67" s="76"/>
      <c r="S67" s="41"/>
      <c r="T67" s="41"/>
      <c r="U67" s="76"/>
      <c r="V67" s="76"/>
      <c r="W67" s="76"/>
      <c r="X67" s="41"/>
      <c r="Y67" s="76"/>
      <c r="Z67" s="76"/>
    </row>
    <row r="68" spans="1:26" ht="15" x14ac:dyDescent="0.25">
      <c r="A68" s="90" t="s">
        <v>59</v>
      </c>
      <c r="B68" s="25" t="str">
        <f t="shared" ref="B68:B131" si="1">RIGHT(A68, LEN(A68) - 39)</f>
        <v>90ten1 chk std_1_003.gcd</v>
      </c>
      <c r="C68" s="25" t="str">
        <f t="shared" ref="C68:C131" si="2">LEFT(B68, LEN(B68) -8)</f>
        <v>90ten1 chk std_1</v>
      </c>
      <c r="D68" s="89">
        <v>8027895790</v>
      </c>
      <c r="E68" s="91">
        <v>828434205</v>
      </c>
      <c r="F68" s="92">
        <v>11642</v>
      </c>
      <c r="G68" s="84">
        <f t="shared" ref="G68:G131" si="3">IF(D68&gt;$B$48, (D68*$K$28)+$K$30, IF(AND(D68&gt;$B$52,D68&lt;$B$48), (D68*$I$28)+$I$30,IF(AND(D68&lt;$B$43,D68&gt;$B$47), (D68*$G$28)+$G$30, IF(AND(D68&lt;$B$38,D68&gt;$B$42),(D68*$E$28)+$E$30,(D68*$C$28)+$C$30))))</f>
        <v>903447.22226194793</v>
      </c>
      <c r="H68" s="85">
        <f t="shared" ref="H68:H131" si="4">IF(E68&gt;$C$48,(E68*$S$28)+$S$30, IF(AND(E68&lt;$C$48,E68&gt;$C$52),(E68*$Q$28)+$Q$30,IF(AND(E68&lt;$C$52,E68&gt;$C$42),(E68*$O$28)+$O$30, (E68*$M$28)+$M$30)))</f>
        <v>98460.839632458912</v>
      </c>
      <c r="I68" s="46">
        <f t="shared" si="0"/>
        <v>6.0279797830115903E-2</v>
      </c>
      <c r="J68" s="80">
        <f>((G68-$J$26)/$J$26)*100</f>
        <v>0.38302469577199211</v>
      </c>
      <c r="K68" s="79">
        <f>((H68-$R$26)/$R$26)*100</f>
        <v>-1.5391603675410879</v>
      </c>
      <c r="L68" s="79"/>
      <c r="M68" s="83"/>
      <c r="N68" s="83"/>
      <c r="P68" s="76"/>
      <c r="Q68" s="76"/>
      <c r="R68" s="76"/>
      <c r="S68" s="41"/>
      <c r="T68" s="41"/>
      <c r="U68" s="76"/>
      <c r="V68" s="76"/>
      <c r="W68" s="76"/>
      <c r="X68" s="41"/>
      <c r="Y68" s="76"/>
      <c r="Z68" s="76"/>
    </row>
    <row r="69" spans="1:26" ht="15" x14ac:dyDescent="0.25">
      <c r="A69" s="90" t="s">
        <v>60</v>
      </c>
      <c r="B69" s="25" t="str">
        <f t="shared" si="1"/>
        <v>18R10_0146_004.gcd</v>
      </c>
      <c r="C69" s="25" t="str">
        <f t="shared" si="2"/>
        <v>18R10_0146</v>
      </c>
      <c r="D69" s="89">
        <v>4216648266</v>
      </c>
      <c r="E69" s="91">
        <v>8170662</v>
      </c>
      <c r="F69" s="92">
        <v>93903</v>
      </c>
      <c r="G69" s="84">
        <f t="shared" si="3"/>
        <v>471597.04665739287</v>
      </c>
      <c r="H69" s="85">
        <f t="shared" si="4"/>
        <v>904.25190418409989</v>
      </c>
      <c r="I69" s="46">
        <f t="shared" si="0"/>
        <v>0.7858296450263702</v>
      </c>
      <c r="J69" s="79"/>
      <c r="K69" s="79"/>
      <c r="L69" s="79"/>
      <c r="M69" s="83"/>
      <c r="N69" s="83"/>
      <c r="P69" s="76"/>
      <c r="Q69" s="76"/>
      <c r="R69" s="76"/>
      <c r="S69" s="41"/>
      <c r="T69" s="41"/>
      <c r="U69" s="76"/>
      <c r="V69" s="76"/>
      <c r="W69" s="76"/>
      <c r="X69" s="41"/>
      <c r="Y69" s="76"/>
      <c r="Z69" s="76"/>
    </row>
    <row r="70" spans="1:26" ht="15" x14ac:dyDescent="0.25">
      <c r="A70" s="90" t="s">
        <v>61</v>
      </c>
      <c r="B70" s="25" t="str">
        <f t="shared" si="1"/>
        <v>18R10_0145_005.gcd</v>
      </c>
      <c r="C70" s="25" t="str">
        <f t="shared" si="2"/>
        <v>18R10_0145</v>
      </c>
      <c r="D70" s="89">
        <v>4205499173</v>
      </c>
      <c r="E70" s="91">
        <v>7866761</v>
      </c>
      <c r="F70" s="92">
        <v>95445</v>
      </c>
      <c r="G70" s="84">
        <f t="shared" si="3"/>
        <v>470333.74960319675</v>
      </c>
      <c r="H70" s="85">
        <f t="shared" si="4"/>
        <v>870.53378450536502</v>
      </c>
      <c r="I70" s="46">
        <f t="shared" si="0"/>
        <v>0.79943023174883432</v>
      </c>
      <c r="J70" s="79"/>
      <c r="K70" s="79"/>
      <c r="L70" s="79"/>
      <c r="M70" s="83"/>
      <c r="N70" s="83"/>
      <c r="P70" s="76"/>
      <c r="Q70" s="76"/>
      <c r="R70" s="76"/>
      <c r="S70" s="41"/>
      <c r="T70" s="41"/>
      <c r="U70" s="76"/>
      <c r="V70" s="76"/>
      <c r="W70" s="76"/>
      <c r="X70" s="41"/>
      <c r="Y70" s="76"/>
      <c r="Z70" s="76"/>
    </row>
    <row r="71" spans="1:26" ht="15" x14ac:dyDescent="0.25">
      <c r="A71" s="90" t="s">
        <v>62</v>
      </c>
      <c r="B71" s="25" t="str">
        <f t="shared" si="1"/>
        <v>18R10_0144_006.gcd</v>
      </c>
      <c r="C71" s="25" t="str">
        <f t="shared" si="2"/>
        <v>18R10_0144</v>
      </c>
      <c r="D71" s="89">
        <v>4156738598</v>
      </c>
      <c r="E71" s="91">
        <v>7619346</v>
      </c>
      <c r="F71" s="92">
        <v>95508</v>
      </c>
      <c r="G71" s="84">
        <f t="shared" si="3"/>
        <v>464808.71803709446</v>
      </c>
      <c r="H71" s="85">
        <f t="shared" si="4"/>
        <v>843.08284298061119</v>
      </c>
      <c r="I71" s="46">
        <f t="shared" si="0"/>
        <v>0.79998589774333195</v>
      </c>
      <c r="J71" s="79"/>
      <c r="K71" s="79"/>
      <c r="L71" s="79"/>
      <c r="M71" s="83"/>
      <c r="N71" s="83"/>
      <c r="P71" s="76"/>
      <c r="Q71" s="76"/>
      <c r="R71" s="76"/>
      <c r="S71" s="41"/>
      <c r="T71" s="41"/>
      <c r="U71" s="76"/>
      <c r="V71" s="76"/>
      <c r="W71" s="76"/>
      <c r="X71" s="41"/>
      <c r="Y71" s="76"/>
      <c r="Z71" s="76"/>
    </row>
    <row r="72" spans="1:26" ht="15" x14ac:dyDescent="0.25">
      <c r="A72" s="90" t="s">
        <v>63</v>
      </c>
      <c r="B72" s="25" t="str">
        <f t="shared" si="1"/>
        <v>18R10_0143_007.gcd</v>
      </c>
      <c r="C72" s="25" t="str">
        <f t="shared" si="2"/>
        <v>18R10_0143</v>
      </c>
      <c r="D72" s="89">
        <v>736432294</v>
      </c>
      <c r="E72" s="91">
        <v>16104673</v>
      </c>
      <c r="F72" s="92">
        <v>94286</v>
      </c>
      <c r="G72" s="84">
        <f t="shared" si="3"/>
        <v>77255.858060801082</v>
      </c>
      <c r="H72" s="85">
        <f t="shared" si="4"/>
        <v>1711.8636592078003</v>
      </c>
      <c r="I72" s="46">
        <f t="shared" si="0"/>
        <v>0.78920774146910933</v>
      </c>
      <c r="J72" s="79"/>
      <c r="K72" s="79"/>
      <c r="L72" s="79"/>
      <c r="M72" s="83"/>
      <c r="N72" s="83"/>
      <c r="P72" s="76"/>
      <c r="Q72" s="76"/>
      <c r="R72" s="76"/>
      <c r="S72" s="41"/>
      <c r="T72" s="41"/>
      <c r="U72" s="76"/>
      <c r="V72" s="76"/>
      <c r="W72" s="76"/>
      <c r="X72" s="41"/>
      <c r="Y72" s="76"/>
      <c r="Z72" s="76"/>
    </row>
    <row r="73" spans="1:26" ht="15" x14ac:dyDescent="0.25">
      <c r="A73" s="90" t="s">
        <v>64</v>
      </c>
      <c r="B73" s="25" t="str">
        <f t="shared" si="1"/>
        <v>18R10_0142_008.gcd</v>
      </c>
      <c r="C73" s="25" t="str">
        <f t="shared" si="2"/>
        <v>18R10_0142</v>
      </c>
      <c r="D73" s="89">
        <v>750241863</v>
      </c>
      <c r="E73" s="91">
        <v>19505757</v>
      </c>
      <c r="F73" s="92">
        <v>97921</v>
      </c>
      <c r="G73" s="84">
        <f t="shared" si="3"/>
        <v>78820.612058047162</v>
      </c>
      <c r="H73" s="85">
        <f t="shared" si="4"/>
        <v>2102.3908657715438</v>
      </c>
      <c r="I73" s="46">
        <f t="shared" si="0"/>
        <v>0.82126878734210362</v>
      </c>
      <c r="J73" s="79"/>
      <c r="K73" s="79"/>
      <c r="L73" s="79"/>
      <c r="M73" s="83"/>
      <c r="N73" s="83"/>
      <c r="P73" s="76"/>
      <c r="Q73" s="76"/>
      <c r="R73" s="76"/>
      <c r="S73" s="41"/>
      <c r="T73" s="41"/>
      <c r="U73" s="76"/>
      <c r="V73" s="76"/>
      <c r="W73" s="76"/>
      <c r="X73" s="41"/>
      <c r="Y73" s="76"/>
      <c r="Z73" s="76"/>
    </row>
    <row r="74" spans="1:26" ht="15" x14ac:dyDescent="0.25">
      <c r="A74" s="90" t="s">
        <v>65</v>
      </c>
      <c r="B74" s="25" t="str">
        <f t="shared" si="1"/>
        <v>18R10_0141_009.gcd</v>
      </c>
      <c r="C74" s="25" t="str">
        <f t="shared" si="2"/>
        <v>18R10_0141</v>
      </c>
      <c r="D74" s="89">
        <v>741503184</v>
      </c>
      <c r="E74" s="91">
        <v>17869936</v>
      </c>
      <c r="F74" s="92">
        <v>92793</v>
      </c>
      <c r="G74" s="84">
        <f t="shared" si="3"/>
        <v>77830.437571363305</v>
      </c>
      <c r="H74" s="85">
        <f t="shared" si="4"/>
        <v>1914.5588082368549</v>
      </c>
      <c r="I74" s="46">
        <f t="shared" si="0"/>
        <v>0.77603933940903214</v>
      </c>
      <c r="J74" s="79"/>
      <c r="K74" s="79"/>
      <c r="L74" s="79"/>
      <c r="M74" s="83"/>
      <c r="N74" s="83"/>
      <c r="P74" s="76"/>
      <c r="Q74" s="76"/>
      <c r="R74" s="76"/>
      <c r="S74" s="41"/>
      <c r="T74" s="41"/>
      <c r="U74" s="76"/>
      <c r="V74" s="76"/>
      <c r="W74" s="76"/>
      <c r="X74" s="41"/>
      <c r="Y74" s="76"/>
      <c r="Z74" s="76"/>
    </row>
    <row r="75" spans="1:26" ht="15" x14ac:dyDescent="0.25">
      <c r="A75" s="90" t="s">
        <v>66</v>
      </c>
      <c r="B75" s="25" t="str">
        <f t="shared" si="1"/>
        <v>18R10_0139_010.gcd</v>
      </c>
      <c r="C75" s="25" t="str">
        <f t="shared" si="2"/>
        <v>18R10_0139</v>
      </c>
      <c r="D75" s="89">
        <v>2573144163</v>
      </c>
      <c r="E75" s="91">
        <v>19994138</v>
      </c>
      <c r="F75" s="92">
        <v>108854</v>
      </c>
      <c r="G75" s="84">
        <f t="shared" si="3"/>
        <v>285372.58051658998</v>
      </c>
      <c r="H75" s="85">
        <f t="shared" si="4"/>
        <v>2158.4688890337766</v>
      </c>
      <c r="I75" s="46">
        <f t="shared" si="0"/>
        <v>0.91769888762530771</v>
      </c>
      <c r="J75" s="79"/>
      <c r="K75" s="79"/>
      <c r="L75" s="79"/>
      <c r="M75" s="83"/>
      <c r="N75" s="83"/>
      <c r="P75" s="76"/>
      <c r="Q75" s="76"/>
      <c r="R75" s="76"/>
      <c r="S75" s="41"/>
      <c r="T75" s="41"/>
      <c r="U75" s="76"/>
      <c r="V75" s="76"/>
      <c r="W75" s="76"/>
      <c r="X75" s="41"/>
      <c r="Y75" s="76"/>
      <c r="Z75" s="76"/>
    </row>
    <row r="76" spans="1:26" ht="15" x14ac:dyDescent="0.25">
      <c r="A76" s="90" t="s">
        <v>67</v>
      </c>
      <c r="B76" s="25" t="str">
        <f t="shared" si="1"/>
        <v>1022FL07_BT1_011.gcd</v>
      </c>
      <c r="C76" s="25" t="str">
        <f t="shared" si="2"/>
        <v>1022FL07_BT1</v>
      </c>
      <c r="D76" s="89">
        <v>6341945455</v>
      </c>
      <c r="E76" s="91">
        <v>31633969</v>
      </c>
      <c r="F76" s="92">
        <v>41211</v>
      </c>
      <c r="G76" s="84">
        <f t="shared" si="3"/>
        <v>712413.19898072782</v>
      </c>
      <c r="H76" s="85">
        <f t="shared" si="4"/>
        <v>3495.0047362236905</v>
      </c>
      <c r="I76" s="46">
        <f t="shared" si="0"/>
        <v>0.32108119134278951</v>
      </c>
      <c r="J76" s="80"/>
      <c r="K76" s="79"/>
      <c r="L76" s="79"/>
      <c r="M76" s="83"/>
      <c r="N76" s="83"/>
      <c r="P76" s="76"/>
      <c r="Q76" s="76"/>
      <c r="R76" s="76"/>
      <c r="S76" s="41"/>
      <c r="T76" s="41"/>
      <c r="U76" s="76"/>
      <c r="V76" s="76"/>
      <c r="W76" s="76"/>
      <c r="X76" s="41"/>
      <c r="Y76" s="76"/>
      <c r="Z76" s="76"/>
    </row>
    <row r="77" spans="1:26" ht="15" x14ac:dyDescent="0.25">
      <c r="A77" s="90" t="s">
        <v>68</v>
      </c>
      <c r="B77" s="25" t="str">
        <f t="shared" si="1"/>
        <v>1022FL08_BT1_012.gcd</v>
      </c>
      <c r="C77" s="25" t="str">
        <f t="shared" si="2"/>
        <v>1022FL08_BT1</v>
      </c>
      <c r="D77" s="89">
        <v>3475647942</v>
      </c>
      <c r="E77" s="91">
        <v>18009147</v>
      </c>
      <c r="F77" s="92">
        <v>58966</v>
      </c>
      <c r="G77" s="84">
        <f t="shared" si="3"/>
        <v>387634.74349357659</v>
      </c>
      <c r="H77" s="85">
        <f t="shared" si="4"/>
        <v>1930.5436186540469</v>
      </c>
      <c r="I77" s="46">
        <f t="shared" si="0"/>
        <v>0.4776819807444439</v>
      </c>
      <c r="J77" s="83"/>
      <c r="K77" s="83"/>
      <c r="L77" s="83"/>
      <c r="M77" s="83"/>
      <c r="N77" s="83"/>
      <c r="P77" s="76"/>
      <c r="Q77" s="76"/>
      <c r="R77" s="76"/>
      <c r="S77" s="41"/>
      <c r="T77" s="41"/>
      <c r="U77" s="76"/>
      <c r="V77" s="76"/>
      <c r="W77" s="76"/>
      <c r="X77" s="41"/>
      <c r="Y77" s="76"/>
      <c r="Z77" s="76"/>
    </row>
    <row r="78" spans="1:26" ht="15" x14ac:dyDescent="0.25">
      <c r="A78" s="90" t="s">
        <v>69</v>
      </c>
      <c r="B78" s="25" t="str">
        <f t="shared" si="1"/>
        <v>1022FL16_BT1_013.gcd</v>
      </c>
      <c r="C78" s="25" t="str">
        <f t="shared" si="2"/>
        <v>1022FL16_BT1</v>
      </c>
      <c r="D78" s="89">
        <v>5960794647</v>
      </c>
      <c r="E78" s="91">
        <v>32963029</v>
      </c>
      <c r="F78" s="92">
        <v>58197</v>
      </c>
      <c r="G78" s="84">
        <f t="shared" si="3"/>
        <v>669225.22907583276</v>
      </c>
      <c r="H78" s="85">
        <f t="shared" si="4"/>
        <v>3647.6131661112231</v>
      </c>
      <c r="I78" s="46">
        <f t="shared" si="0"/>
        <v>0.47089932757351338</v>
      </c>
      <c r="J78" s="83"/>
      <c r="K78" s="83"/>
      <c r="L78" s="83"/>
      <c r="M78" s="83"/>
      <c r="N78" s="83"/>
      <c r="P78" s="76"/>
      <c r="Q78" s="76"/>
      <c r="R78" s="76"/>
      <c r="S78" s="41"/>
      <c r="T78" s="41"/>
      <c r="U78" s="76"/>
      <c r="V78" s="76"/>
      <c r="W78" s="76"/>
      <c r="X78" s="41"/>
      <c r="Y78" s="76"/>
      <c r="Z78" s="76"/>
    </row>
    <row r="79" spans="1:26" ht="15" x14ac:dyDescent="0.25">
      <c r="A79" s="90" t="s">
        <v>70</v>
      </c>
      <c r="B79" s="25" t="str">
        <f t="shared" si="1"/>
        <v>low1 chk std_2_014.gcd</v>
      </c>
      <c r="C79" s="25" t="str">
        <f t="shared" si="2"/>
        <v>low1 chk std_2</v>
      </c>
      <c r="D79" s="89">
        <v>512767</v>
      </c>
      <c r="E79" s="91">
        <v>17996121</v>
      </c>
      <c r="F79" s="92">
        <v>206835</v>
      </c>
      <c r="G79" s="84">
        <f t="shared" si="3"/>
        <v>64.08585153045864</v>
      </c>
      <c r="H79" s="85">
        <f t="shared" si="4"/>
        <v>1929.0479168740558</v>
      </c>
      <c r="I79" s="46">
        <f t="shared" si="0"/>
        <v>1.78190063059143</v>
      </c>
      <c r="J79" s="81">
        <f>((G79-$B$26)/$B$26)*100</f>
        <v>111.50446049656317</v>
      </c>
      <c r="K79" s="79">
        <f>((H79-$L$26)/$L$26)*100</f>
        <v>-4.0274668221862795</v>
      </c>
      <c r="L79" s="79">
        <f>((I79-$T$26)/$T$26)*100</f>
        <v>-11.348227333759692</v>
      </c>
      <c r="M79" s="83"/>
      <c r="N79" s="83"/>
      <c r="P79" s="76"/>
      <c r="Q79" s="76"/>
      <c r="R79" s="76"/>
      <c r="S79" s="41"/>
      <c r="T79" s="41"/>
      <c r="U79" s="76"/>
      <c r="V79" s="76"/>
      <c r="W79" s="76"/>
      <c r="X79" s="41"/>
      <c r="Y79" s="76"/>
      <c r="Z79" s="76"/>
    </row>
    <row r="80" spans="1:26" ht="15" x14ac:dyDescent="0.25">
      <c r="A80" s="90" t="s">
        <v>71</v>
      </c>
      <c r="B80" s="25" t="str">
        <f t="shared" si="1"/>
        <v>90ten1 chk std_2_015.gcd</v>
      </c>
      <c r="C80" s="25" t="str">
        <f t="shared" si="2"/>
        <v>90ten1 chk std_2</v>
      </c>
      <c r="D80" s="89">
        <v>8023633644</v>
      </c>
      <c r="E80" s="91">
        <v>827156328</v>
      </c>
      <c r="F80" s="92">
        <v>8004</v>
      </c>
      <c r="G80" s="86">
        <f t="shared" si="3"/>
        <v>902964.28104992711</v>
      </c>
      <c r="H80" s="85">
        <f t="shared" si="4"/>
        <v>98306.420701551382</v>
      </c>
      <c r="I80" s="46">
        <f t="shared" si="0"/>
        <v>2.8192291671669326E-2</v>
      </c>
      <c r="J80" s="80">
        <f>((G80-$J$26)/$J$26)*100</f>
        <v>0.32936456110301271</v>
      </c>
      <c r="K80" s="79">
        <f>((H80-$R$26)/$R$26)*100</f>
        <v>-1.6935792984486178</v>
      </c>
      <c r="L80" s="79"/>
      <c r="M80" s="83"/>
      <c r="N80" s="83"/>
      <c r="P80" s="76"/>
      <c r="Q80" s="76"/>
      <c r="R80" s="76"/>
      <c r="S80" s="41"/>
      <c r="T80" s="41"/>
      <c r="U80" s="76"/>
      <c r="V80" s="76"/>
      <c r="W80" s="76"/>
      <c r="X80" s="41"/>
      <c r="Y80" s="76"/>
      <c r="Z80" s="76"/>
    </row>
    <row r="81" spans="1:26" ht="15" x14ac:dyDescent="0.25">
      <c r="A81" s="90" t="s">
        <v>72</v>
      </c>
      <c r="B81" s="25" t="str">
        <f t="shared" si="1"/>
        <v>1022FL43_BT1_016.gcd</v>
      </c>
      <c r="C81" s="25" t="str">
        <f t="shared" si="2"/>
        <v>1022FL43_BT1</v>
      </c>
      <c r="D81" s="89">
        <v>6921276288</v>
      </c>
      <c r="E81" s="91">
        <v>31299268</v>
      </c>
      <c r="F81" s="92">
        <v>63549</v>
      </c>
      <c r="G81" s="86">
        <f t="shared" si="3"/>
        <v>778056.8288915999</v>
      </c>
      <c r="H81" s="85">
        <f t="shared" si="4"/>
        <v>3456.5729166731912</v>
      </c>
      <c r="I81" s="46">
        <f t="shared" si="0"/>
        <v>0.51810447682035399</v>
      </c>
      <c r="J81" s="79"/>
      <c r="K81" s="79"/>
      <c r="L81" s="79"/>
      <c r="M81" s="83"/>
      <c r="N81" s="83"/>
      <c r="P81" s="76"/>
      <c r="Q81" s="76"/>
      <c r="R81" s="76"/>
      <c r="S81" s="41"/>
      <c r="T81" s="41"/>
      <c r="U81" s="76"/>
      <c r="V81" s="76"/>
      <c r="W81" s="76"/>
      <c r="X81" s="41"/>
      <c r="Y81" s="76"/>
      <c r="Z81" s="76"/>
    </row>
    <row r="82" spans="1:26" ht="15" x14ac:dyDescent="0.25">
      <c r="A82" s="90" t="s">
        <v>73</v>
      </c>
      <c r="B82" s="25" t="str">
        <f t="shared" si="1"/>
        <v>1022FL44_BT1_017.gcd</v>
      </c>
      <c r="C82" s="25" t="str">
        <f t="shared" si="2"/>
        <v>1022FL44_BT1</v>
      </c>
      <c r="D82" s="89">
        <v>7319427674</v>
      </c>
      <c r="E82" s="91">
        <v>146594510</v>
      </c>
      <c r="F82" s="92">
        <v>66623</v>
      </c>
      <c r="G82" s="86">
        <f t="shared" si="3"/>
        <v>823171.12411345413</v>
      </c>
      <c r="H82" s="85">
        <f t="shared" si="4"/>
        <v>16695.272339666204</v>
      </c>
      <c r="I82" s="46">
        <f t="shared" si="0"/>
        <v>0.54521744931377469</v>
      </c>
      <c r="J82" s="79"/>
      <c r="K82" s="79"/>
      <c r="L82" s="79"/>
      <c r="M82" s="83"/>
      <c r="N82" s="83"/>
      <c r="P82" s="76"/>
      <c r="Q82" s="76"/>
      <c r="R82" s="76"/>
      <c r="S82" s="41"/>
      <c r="T82" s="41"/>
      <c r="U82" s="76"/>
      <c r="V82" s="76"/>
      <c r="W82" s="76"/>
      <c r="X82" s="41"/>
      <c r="Y82" s="76"/>
      <c r="Z82" s="76"/>
    </row>
    <row r="83" spans="1:26" ht="15" x14ac:dyDescent="0.25">
      <c r="A83" s="90" t="s">
        <v>74</v>
      </c>
      <c r="B83" s="25" t="str">
        <f t="shared" si="1"/>
        <v>1022FL44_BT2_018.gcd</v>
      </c>
      <c r="C83" s="25" t="str">
        <f t="shared" si="2"/>
        <v>1022FL44_BT2</v>
      </c>
      <c r="D83" s="89">
        <v>7416066157</v>
      </c>
      <c r="E83" s="91">
        <v>186325420</v>
      </c>
      <c r="F83" s="92">
        <v>68966</v>
      </c>
      <c r="G83" s="86">
        <f t="shared" si="3"/>
        <v>834121.1727762362</v>
      </c>
      <c r="H83" s="85">
        <f t="shared" si="4"/>
        <v>21257.347635817518</v>
      </c>
      <c r="I83" s="46">
        <f t="shared" si="0"/>
        <v>0.5658829322519936</v>
      </c>
      <c r="J83" s="79"/>
      <c r="K83" s="79"/>
      <c r="L83" s="79"/>
      <c r="M83" s="83"/>
      <c r="N83" s="83"/>
      <c r="P83" s="76"/>
      <c r="Q83" s="76"/>
      <c r="R83" s="76"/>
      <c r="S83" s="41"/>
      <c r="T83" s="41"/>
      <c r="U83" s="76"/>
      <c r="V83" s="76"/>
      <c r="W83" s="76"/>
      <c r="X83" s="41"/>
      <c r="Y83" s="76"/>
      <c r="Z83" s="76"/>
    </row>
    <row r="84" spans="1:26" ht="15" x14ac:dyDescent="0.25">
      <c r="A84" s="90" t="s">
        <v>75</v>
      </c>
      <c r="B84" s="25" t="str">
        <f t="shared" si="1"/>
        <v>1022FL47_BT1_019.gcd</v>
      </c>
      <c r="C84" s="25" t="str">
        <f t="shared" si="2"/>
        <v>1022FL47_BT1</v>
      </c>
      <c r="D84" s="89">
        <v>198265015</v>
      </c>
      <c r="E84" s="91">
        <v>20527341</v>
      </c>
      <c r="F84" s="92">
        <v>55636</v>
      </c>
      <c r="G84" s="86">
        <f t="shared" si="3"/>
        <v>21573.449237645706</v>
      </c>
      <c r="H84" s="85">
        <f t="shared" si="4"/>
        <v>2219.6935686128186</v>
      </c>
      <c r="I84" s="46">
        <f t="shared" si="0"/>
        <v>0.44831106389242992</v>
      </c>
      <c r="J84" s="79"/>
      <c r="K84" s="79"/>
      <c r="L84" s="79"/>
      <c r="M84" s="83"/>
      <c r="N84" s="83"/>
      <c r="P84" s="76"/>
      <c r="Q84" s="76"/>
      <c r="R84" s="76"/>
      <c r="S84" s="41"/>
      <c r="T84" s="41"/>
      <c r="U84" s="76"/>
      <c r="V84" s="76"/>
      <c r="W84" s="76"/>
      <c r="X84" s="41"/>
      <c r="Y84" s="76"/>
      <c r="Z84" s="76"/>
    </row>
    <row r="85" spans="1:26" ht="15" x14ac:dyDescent="0.25">
      <c r="A85" s="90" t="s">
        <v>76</v>
      </c>
      <c r="B85" s="25" t="str">
        <f t="shared" si="1"/>
        <v>1022FL56_BT1_020.gcd</v>
      </c>
      <c r="C85" s="25" t="str">
        <f t="shared" si="2"/>
        <v>1022FL56_BT1</v>
      </c>
      <c r="D85" s="89">
        <v>6965074550</v>
      </c>
      <c r="E85" s="91">
        <v>41807955</v>
      </c>
      <c r="F85" s="92">
        <v>52365</v>
      </c>
      <c r="G85" s="86">
        <f t="shared" si="3"/>
        <v>783019.58374201774</v>
      </c>
      <c r="H85" s="85">
        <f t="shared" si="4"/>
        <v>4663.2259069441525</v>
      </c>
      <c r="I85" s="46">
        <f t="shared" si="0"/>
        <v>0.41946053265431038</v>
      </c>
      <c r="J85" s="79"/>
      <c r="K85" s="79"/>
      <c r="L85" s="79"/>
      <c r="M85" s="83"/>
      <c r="N85" s="83"/>
      <c r="P85" s="76"/>
      <c r="Q85" s="76"/>
      <c r="R85" s="76"/>
      <c r="S85" s="41"/>
      <c r="T85" s="41"/>
      <c r="U85" s="76"/>
      <c r="V85" s="76"/>
      <c r="W85" s="76"/>
      <c r="X85" s="41"/>
      <c r="Y85" s="76"/>
      <c r="Z85" s="76"/>
    </row>
    <row r="86" spans="1:26" ht="15" x14ac:dyDescent="0.25">
      <c r="A86" s="90" t="s">
        <v>77</v>
      </c>
      <c r="B86" s="25" t="str">
        <f t="shared" si="1"/>
        <v>1022FL56_BT2_021.gcd</v>
      </c>
      <c r="C86" s="25" t="str">
        <f t="shared" si="2"/>
        <v>1022FL56_BT2</v>
      </c>
      <c r="D86" s="89">
        <v>6925551466</v>
      </c>
      <c r="E86" s="91">
        <v>44469989</v>
      </c>
      <c r="F86" s="92">
        <v>50064</v>
      </c>
      <c r="G86" s="86">
        <f t="shared" si="3"/>
        <v>778541.24675174011</v>
      </c>
      <c r="H86" s="85">
        <f t="shared" si="4"/>
        <v>4968.8921891640884</v>
      </c>
      <c r="I86" s="46">
        <f t="shared" si="0"/>
        <v>0.39916549371242321</v>
      </c>
      <c r="J86" s="79"/>
      <c r="K86" s="79"/>
      <c r="L86" s="79"/>
      <c r="M86" s="83"/>
      <c r="N86" s="83"/>
      <c r="P86" s="76"/>
      <c r="Q86" s="76"/>
      <c r="R86" s="76"/>
      <c r="S86" s="41"/>
      <c r="T86" s="41"/>
      <c r="U86" s="76"/>
      <c r="V86" s="76"/>
      <c r="W86" s="76"/>
      <c r="X86" s="41"/>
      <c r="Y86" s="76"/>
      <c r="Z86" s="76"/>
    </row>
    <row r="87" spans="1:26" ht="15" x14ac:dyDescent="0.25">
      <c r="A87" s="90" t="s">
        <v>78</v>
      </c>
      <c r="B87" s="25" t="str">
        <f t="shared" si="1"/>
        <v>1022FL56_BT3_022.gcd</v>
      </c>
      <c r="C87" s="25" t="str">
        <f t="shared" si="2"/>
        <v>1022FL56_BT3</v>
      </c>
      <c r="D87" s="89">
        <v>6914297315</v>
      </c>
      <c r="E87" s="91">
        <v>42665347</v>
      </c>
      <c r="F87" s="92">
        <v>51973</v>
      </c>
      <c r="G87" s="86">
        <f t="shared" si="3"/>
        <v>777266.04563844961</v>
      </c>
      <c r="H87" s="85">
        <f t="shared" si="4"/>
        <v>4761.6753726704037</v>
      </c>
      <c r="I87" s="46">
        <f t="shared" si="0"/>
        <v>0.41600305535521442</v>
      </c>
      <c r="J87" s="79"/>
      <c r="K87" s="79"/>
      <c r="L87" s="79"/>
      <c r="M87" s="83"/>
      <c r="N87" s="83"/>
      <c r="P87" s="76"/>
      <c r="Q87" s="76"/>
      <c r="R87" s="76"/>
      <c r="S87" s="41"/>
      <c r="T87" s="41"/>
      <c r="U87" s="76"/>
      <c r="V87" s="76"/>
      <c r="W87" s="76"/>
      <c r="X87" s="41"/>
      <c r="Y87" s="76"/>
      <c r="Z87" s="76"/>
    </row>
    <row r="88" spans="1:26" ht="15" x14ac:dyDescent="0.25">
      <c r="A88" s="90" t="s">
        <v>79</v>
      </c>
      <c r="B88" s="25" t="str">
        <f t="shared" si="1"/>
        <v>0925FL56_BT1_023.gcd</v>
      </c>
      <c r="C88" s="25" t="str">
        <f t="shared" si="2"/>
        <v>0925FL56_BT1</v>
      </c>
      <c r="D88" s="89">
        <v>2604005365</v>
      </c>
      <c r="E88" s="91">
        <v>68347553</v>
      </c>
      <c r="F88" s="92">
        <v>116187</v>
      </c>
      <c r="G88" s="86">
        <f t="shared" si="3"/>
        <v>288869.4448422846</v>
      </c>
      <c r="H88" s="85">
        <f t="shared" si="4"/>
        <v>7710.6175827347852</v>
      </c>
      <c r="I88" s="46">
        <f t="shared" si="0"/>
        <v>0.98237664536579383</v>
      </c>
      <c r="J88" s="80"/>
      <c r="K88" s="79"/>
      <c r="L88" s="79"/>
      <c r="M88" s="83"/>
      <c r="N88" s="83"/>
      <c r="P88" s="76"/>
      <c r="Q88" s="76"/>
      <c r="R88" s="76"/>
      <c r="S88" s="41"/>
      <c r="T88" s="41"/>
      <c r="U88" s="76"/>
      <c r="V88" s="76"/>
      <c r="W88" s="76"/>
      <c r="X88" s="41"/>
      <c r="Y88" s="76"/>
      <c r="Z88" s="76"/>
    </row>
    <row r="89" spans="1:26" ht="15" x14ac:dyDescent="0.25">
      <c r="A89" s="90" t="s">
        <v>80</v>
      </c>
      <c r="B89" s="25" t="str">
        <f t="shared" si="1"/>
        <v>0925FL04_BT2_024.gcd</v>
      </c>
      <c r="C89" s="25" t="str">
        <f t="shared" si="2"/>
        <v>0925FL04_BT2</v>
      </c>
      <c r="D89" s="89">
        <v>7648320892</v>
      </c>
      <c r="E89" s="91">
        <v>93701352</v>
      </c>
      <c r="F89" s="92">
        <v>238350</v>
      </c>
      <c r="G89" s="86">
        <f t="shared" si="3"/>
        <v>860437.81777584332</v>
      </c>
      <c r="H89" s="85">
        <f t="shared" si="4"/>
        <v>10621.850677609427</v>
      </c>
      <c r="I89" s="46">
        <f t="shared" si="0"/>
        <v>2.059865929267473</v>
      </c>
      <c r="J89" s="83"/>
      <c r="K89" s="83"/>
      <c r="L89" s="83"/>
      <c r="M89" s="83"/>
      <c r="N89" s="83"/>
      <c r="P89" s="76"/>
      <c r="Q89" s="76"/>
      <c r="R89" s="76"/>
      <c r="S89" s="41"/>
      <c r="T89" s="41"/>
      <c r="U89" s="76"/>
      <c r="V89" s="76"/>
      <c r="W89" s="76"/>
      <c r="X89" s="41"/>
      <c r="Y89" s="76"/>
      <c r="Z89" s="76"/>
    </row>
    <row r="90" spans="1:26" ht="15" x14ac:dyDescent="0.25">
      <c r="A90" s="90" t="s">
        <v>81</v>
      </c>
      <c r="B90" s="25" t="str">
        <f t="shared" si="1"/>
        <v>0925FL57_BT1_025.gcd</v>
      </c>
      <c r="C90" s="25" t="str">
        <f t="shared" si="2"/>
        <v>0925FL57_BT1</v>
      </c>
      <c r="D90" s="89">
        <v>2283141265</v>
      </c>
      <c r="E90" s="91">
        <v>29770456</v>
      </c>
      <c r="F90" s="92">
        <v>87709</v>
      </c>
      <c r="G90" s="86">
        <f t="shared" si="3"/>
        <v>252512.52573439895</v>
      </c>
      <c r="H90" s="85">
        <f t="shared" si="4"/>
        <v>3281.0280963391065</v>
      </c>
      <c r="I90" s="46">
        <f t="shared" si="0"/>
        <v>0.73119797566259392</v>
      </c>
      <c r="J90" s="83"/>
      <c r="K90" s="83"/>
      <c r="L90" s="83"/>
      <c r="M90" s="83"/>
      <c r="N90" s="83"/>
      <c r="P90" s="76"/>
      <c r="Q90" s="76"/>
      <c r="R90" s="76"/>
      <c r="S90" s="41"/>
      <c r="T90" s="41"/>
      <c r="U90" s="76"/>
      <c r="V90" s="76"/>
      <c r="W90" s="76"/>
      <c r="X90" s="41"/>
      <c r="Y90" s="76"/>
      <c r="Z90" s="76"/>
    </row>
    <row r="91" spans="1:26" ht="15" x14ac:dyDescent="0.25">
      <c r="A91" s="90" t="s">
        <v>82</v>
      </c>
      <c r="B91" s="25" t="str">
        <f t="shared" si="1"/>
        <v>low1 chk std_3_026.gcd</v>
      </c>
      <c r="C91" s="25" t="str">
        <f t="shared" si="2"/>
        <v>low1 chk std_3</v>
      </c>
      <c r="D91" s="89">
        <v>458082</v>
      </c>
      <c r="E91" s="91">
        <v>18027720</v>
      </c>
      <c r="F91" s="92">
        <v>217117</v>
      </c>
      <c r="G91" s="86">
        <f t="shared" si="3"/>
        <v>57.319880675372886</v>
      </c>
      <c r="H91" s="85">
        <f t="shared" si="4"/>
        <v>1932.676251016996</v>
      </c>
      <c r="I91" s="46">
        <f t="shared" si="0"/>
        <v>1.8725888489314926</v>
      </c>
      <c r="J91" s="81">
        <f>((G91-$B$26)/$B$26)*100</f>
        <v>89.174523681098634</v>
      </c>
      <c r="K91" s="79">
        <f>((H91-$L$26)/$L$26)*100</f>
        <v>-3.8469526857215901</v>
      </c>
      <c r="L91" s="79">
        <f>((I91-$T$26)/$T$26)*100</f>
        <v>-6.8363756750501103</v>
      </c>
      <c r="M91" s="83"/>
      <c r="N91" s="83"/>
      <c r="P91" s="76"/>
      <c r="Q91" s="76"/>
      <c r="R91" s="76"/>
      <c r="S91" s="41"/>
      <c r="T91" s="41"/>
      <c r="U91" s="76"/>
      <c r="V91" s="76"/>
      <c r="W91" s="76"/>
      <c r="X91" s="41"/>
      <c r="Y91" s="76"/>
      <c r="Z91" s="76"/>
    </row>
    <row r="92" spans="1:26" ht="15" x14ac:dyDescent="0.25">
      <c r="A92" s="90" t="s">
        <v>83</v>
      </c>
      <c r="B92" s="25" t="str">
        <f t="shared" si="1"/>
        <v>90ten1 chk std_3_027.gcd</v>
      </c>
      <c r="C92" s="25" t="str">
        <f t="shared" si="2"/>
        <v>90ten1 chk std_3</v>
      </c>
      <c r="D92" s="89">
        <v>8023901690</v>
      </c>
      <c r="E92" s="91">
        <v>827282078</v>
      </c>
      <c r="F92" s="92">
        <v>8754</v>
      </c>
      <c r="G92" s="86">
        <f t="shared" si="3"/>
        <v>902994.65318173985</v>
      </c>
      <c r="H92" s="85">
        <f t="shared" si="4"/>
        <v>98321.616358536849</v>
      </c>
      <c r="I92" s="46">
        <f t="shared" si="0"/>
        <v>3.4807363034735556E-2</v>
      </c>
      <c r="J92" s="80">
        <f>((G92-$J$26)/$J$26)*100</f>
        <v>0.33273924241553887</v>
      </c>
      <c r="K92" s="79">
        <f>((H92-$R$26)/$R$26)*100</f>
        <v>-1.6783836414631512</v>
      </c>
      <c r="L92" s="79"/>
      <c r="M92" s="83"/>
      <c r="N92" s="83"/>
      <c r="P92" s="76"/>
      <c r="Q92" s="76"/>
      <c r="R92" s="76"/>
      <c r="S92" s="41"/>
      <c r="T92" s="41"/>
      <c r="U92" s="76"/>
      <c r="V92" s="76"/>
      <c r="W92" s="76"/>
      <c r="X92" s="41"/>
      <c r="Y92" s="76"/>
      <c r="Z92" s="76"/>
    </row>
    <row r="93" spans="1:26" ht="15" x14ac:dyDescent="0.25">
      <c r="A93" s="90" t="s">
        <v>84</v>
      </c>
      <c r="B93" s="25" t="str">
        <f t="shared" si="1"/>
        <v>0925FL04_BT1_028.gcd</v>
      </c>
      <c r="C93" s="25" t="str">
        <f t="shared" si="2"/>
        <v>0925FL04_BT1</v>
      </c>
      <c r="D93" s="89">
        <v>7652397731</v>
      </c>
      <c r="E93" s="91">
        <v>97377657</v>
      </c>
      <c r="F93" s="92">
        <v>246025</v>
      </c>
      <c r="G93" s="86">
        <f t="shared" si="3"/>
        <v>860899.76196261542</v>
      </c>
      <c r="H93" s="85">
        <f t="shared" si="4"/>
        <v>11043.979952313117</v>
      </c>
      <c r="I93" s="46">
        <f t="shared" si="0"/>
        <v>2.127560159549517</v>
      </c>
      <c r="J93" s="83"/>
      <c r="K93" s="83"/>
      <c r="L93" s="83"/>
      <c r="M93" s="83"/>
      <c r="N93" s="83"/>
      <c r="P93" s="76"/>
      <c r="Q93" s="76"/>
      <c r="R93" s="76"/>
      <c r="S93" s="41"/>
      <c r="T93" s="41"/>
      <c r="U93" s="76"/>
      <c r="V93" s="76"/>
      <c r="W93" s="76"/>
      <c r="X93" s="41"/>
      <c r="Y93" s="41"/>
      <c r="Z93" s="76"/>
    </row>
    <row r="94" spans="1:26" ht="15" x14ac:dyDescent="0.25">
      <c r="A94" s="90" t="s">
        <v>85</v>
      </c>
      <c r="B94" s="25" t="str">
        <f t="shared" si="1"/>
        <v>0925FL04_BT3_029.gcd</v>
      </c>
      <c r="C94" s="25" t="str">
        <f t="shared" si="2"/>
        <v>0925FL04_BT3</v>
      </c>
      <c r="D94" s="89">
        <v>7665433614</v>
      </c>
      <c r="E94" s="91">
        <v>98026135</v>
      </c>
      <c r="F94" s="92">
        <v>244002</v>
      </c>
      <c r="G94" s="86">
        <f t="shared" si="3"/>
        <v>862376.85006231512</v>
      </c>
      <c r="H94" s="85">
        <f t="shared" si="4"/>
        <v>11118.441007040976</v>
      </c>
      <c r="I94" s="46">
        <f t="shared" si="0"/>
        <v>2.1097171070595397</v>
      </c>
      <c r="J94" s="83"/>
      <c r="K94" s="83"/>
      <c r="L94" s="83"/>
      <c r="M94" s="83"/>
      <c r="N94" s="83"/>
      <c r="P94" s="76"/>
      <c r="Q94" s="76"/>
      <c r="R94" s="76"/>
      <c r="S94" s="41"/>
      <c r="T94" s="41"/>
      <c r="U94" s="76"/>
      <c r="V94" s="76"/>
      <c r="W94" s="76"/>
      <c r="X94" s="41"/>
      <c r="Y94" s="76"/>
      <c r="Z94" s="76"/>
    </row>
    <row r="95" spans="1:26" ht="15" x14ac:dyDescent="0.25">
      <c r="A95" s="90" t="s">
        <v>86</v>
      </c>
      <c r="B95" s="25" t="str">
        <f t="shared" si="1"/>
        <v>0925FL43_BT1_030.gcd</v>
      </c>
      <c r="C95" s="25" t="str">
        <f t="shared" si="2"/>
        <v>0925FL43_BT1</v>
      </c>
      <c r="D95" s="89">
        <v>5785124414</v>
      </c>
      <c r="E95" s="91">
        <v>60040933</v>
      </c>
      <c r="F95" s="92">
        <v>90832</v>
      </c>
      <c r="G95" s="86">
        <f t="shared" si="3"/>
        <v>649320.14012744487</v>
      </c>
      <c r="H95" s="85">
        <f t="shared" si="4"/>
        <v>6756.8154700593795</v>
      </c>
      <c r="I95" s="46">
        <f t="shared" si="0"/>
        <v>0.75874313281840167</v>
      </c>
      <c r="J95" s="83"/>
      <c r="K95" s="83"/>
      <c r="L95" s="83"/>
      <c r="M95" s="83"/>
      <c r="N95" s="83"/>
      <c r="P95" s="76"/>
      <c r="Q95" s="76"/>
      <c r="R95" s="76"/>
      <c r="S95" s="41"/>
      <c r="T95" s="41"/>
      <c r="U95" s="76"/>
      <c r="V95" s="76"/>
      <c r="W95" s="76"/>
      <c r="X95" s="41"/>
      <c r="Y95" s="41"/>
      <c r="Z95" s="76"/>
    </row>
    <row r="96" spans="1:26" ht="15" x14ac:dyDescent="0.25">
      <c r="A96" s="90" t="s">
        <v>87</v>
      </c>
      <c r="B96" s="25" t="str">
        <f t="shared" si="1"/>
        <v>0925FL42_BT1_031.gcd</v>
      </c>
      <c r="C96" s="25" t="str">
        <f t="shared" si="2"/>
        <v>0925FL42_BT1</v>
      </c>
      <c r="D96" s="89">
        <v>4926882235</v>
      </c>
      <c r="E96" s="91">
        <v>48913924</v>
      </c>
      <c r="F96" s="92">
        <v>104397</v>
      </c>
      <c r="G96" s="86">
        <f t="shared" si="3"/>
        <v>552073.23255231092</v>
      </c>
      <c r="H96" s="85">
        <f t="shared" si="4"/>
        <v>5479.1640676889492</v>
      </c>
      <c r="I96" s="46">
        <f t="shared" si="0"/>
        <v>0.87838772353839278</v>
      </c>
      <c r="J96" s="83"/>
      <c r="K96" s="83"/>
      <c r="L96" s="83"/>
      <c r="M96" s="83"/>
      <c r="N96" s="83"/>
      <c r="P96" s="76"/>
      <c r="Q96" s="76"/>
      <c r="R96" s="76"/>
      <c r="S96" s="41"/>
      <c r="T96" s="41"/>
      <c r="U96" s="76"/>
      <c r="V96" s="76"/>
      <c r="W96" s="76"/>
      <c r="X96" s="41"/>
      <c r="Y96" s="41"/>
      <c r="Z96" s="76"/>
    </row>
    <row r="97" spans="1:26" ht="15" x14ac:dyDescent="0.25">
      <c r="A97" s="90" t="s">
        <v>88</v>
      </c>
      <c r="B97" s="25" t="str">
        <f t="shared" si="1"/>
        <v>0821FL42_BT1_032.gcd</v>
      </c>
      <c r="C97" s="25" t="str">
        <f t="shared" si="2"/>
        <v>0821FL42_BT1</v>
      </c>
      <c r="D97" s="89">
        <v>7020172900</v>
      </c>
      <c r="E97" s="91">
        <v>244750337</v>
      </c>
      <c r="F97" s="92">
        <v>31543</v>
      </c>
      <c r="G97" s="86">
        <f t="shared" si="3"/>
        <v>789262.74479969917</v>
      </c>
      <c r="H97" s="85">
        <f t="shared" si="4"/>
        <v>27928.355767004585</v>
      </c>
      <c r="I97" s="46">
        <f t="shared" si="0"/>
        <v>0.23580851142529047</v>
      </c>
      <c r="J97" s="83"/>
      <c r="K97" s="83"/>
      <c r="L97" s="83"/>
      <c r="M97" s="83"/>
      <c r="N97" s="83"/>
      <c r="P97" s="76"/>
      <c r="Q97" s="76"/>
      <c r="R97" s="76"/>
      <c r="S97" s="41"/>
      <c r="T97" s="41"/>
      <c r="U97" s="76"/>
      <c r="V97" s="76"/>
      <c r="W97" s="76"/>
      <c r="X97" s="41"/>
      <c r="Y97" s="76"/>
      <c r="Z97" s="76"/>
    </row>
    <row r="98" spans="1:26" ht="15" x14ac:dyDescent="0.25">
      <c r="A98" s="90" t="s">
        <v>89</v>
      </c>
      <c r="B98" s="25" t="str">
        <f t="shared" si="1"/>
        <v>0821FL42_BT2_033.gcd</v>
      </c>
      <c r="C98" s="25" t="str">
        <f t="shared" si="2"/>
        <v>0821FL42_BT2</v>
      </c>
      <c r="D98" s="89">
        <v>7070769188</v>
      </c>
      <c r="E98" s="91">
        <v>243132688</v>
      </c>
      <c r="F98" s="92">
        <v>33280</v>
      </c>
      <c r="G98" s="86">
        <f t="shared" si="3"/>
        <v>794995.77990700863</v>
      </c>
      <c r="H98" s="85">
        <f t="shared" si="4"/>
        <v>27732.878714703271</v>
      </c>
      <c r="I98" s="46">
        <f t="shared" si="0"/>
        <v>0.25112901670215187</v>
      </c>
      <c r="J98" s="83"/>
      <c r="K98" s="83"/>
      <c r="L98" s="83"/>
      <c r="M98" s="83"/>
      <c r="N98" s="83"/>
      <c r="P98" s="76"/>
      <c r="Q98" s="76"/>
      <c r="R98" s="76"/>
      <c r="S98" s="41"/>
      <c r="T98" s="41"/>
      <c r="U98" s="76"/>
      <c r="V98" s="76"/>
      <c r="W98" s="76"/>
      <c r="X98" s="41"/>
      <c r="Y98" s="76"/>
      <c r="Z98" s="76"/>
    </row>
    <row r="99" spans="1:26" ht="15" x14ac:dyDescent="0.25">
      <c r="A99" s="90" t="s">
        <v>90</v>
      </c>
      <c r="B99" s="25" t="str">
        <f t="shared" si="1"/>
        <v>0821FL50_BT1_034.gcd</v>
      </c>
      <c r="C99" s="25" t="str">
        <f t="shared" si="2"/>
        <v>0821FL50_BT1</v>
      </c>
      <c r="D99" s="89">
        <v>6433007292</v>
      </c>
      <c r="E99" s="91">
        <v>121489800</v>
      </c>
      <c r="F99" s="92">
        <v>17702</v>
      </c>
      <c r="G99" s="86">
        <f t="shared" si="3"/>
        <v>722731.36122332362</v>
      </c>
      <c r="H99" s="85">
        <f t="shared" si="4"/>
        <v>13812.640723424773</v>
      </c>
      <c r="I99" s="46">
        <f t="shared" si="0"/>
        <v>0.113729574443691</v>
      </c>
      <c r="J99" s="83"/>
      <c r="K99" s="83"/>
      <c r="L99" s="83"/>
      <c r="M99" s="83"/>
      <c r="N99" s="83"/>
      <c r="P99" s="76"/>
      <c r="Q99" s="76"/>
      <c r="R99" s="76"/>
      <c r="S99" s="41"/>
      <c r="T99" s="41"/>
      <c r="U99" s="76"/>
      <c r="V99" s="76"/>
      <c r="W99" s="76"/>
      <c r="X99" s="41"/>
      <c r="Y99" s="76"/>
      <c r="Z99" s="76"/>
    </row>
    <row r="100" spans="1:26" ht="15" x14ac:dyDescent="0.25">
      <c r="A100" s="90" t="s">
        <v>91</v>
      </c>
      <c r="B100" s="25" t="str">
        <f t="shared" si="1"/>
        <v>0821FL44_BT1_035.gcd</v>
      </c>
      <c r="C100" s="25" t="str">
        <f t="shared" si="2"/>
        <v>0821FL44_BT1</v>
      </c>
      <c r="D100" s="89">
        <v>7093993498</v>
      </c>
      <c r="E100" s="91">
        <v>119073811</v>
      </c>
      <c r="F100" s="92">
        <v>38601</v>
      </c>
      <c r="G100" s="86">
        <f t="shared" si="3"/>
        <v>797627.31257148087</v>
      </c>
      <c r="H100" s="85">
        <f t="shared" si="4"/>
        <v>13535.226394564112</v>
      </c>
      <c r="I100" s="46">
        <f t="shared" si="0"/>
        <v>0.29806074299931906</v>
      </c>
      <c r="J100" s="83"/>
      <c r="K100" s="83"/>
      <c r="L100" s="83"/>
      <c r="M100" s="83"/>
      <c r="N100" s="83"/>
      <c r="P100" s="76"/>
      <c r="Q100" s="76"/>
      <c r="R100" s="76"/>
      <c r="S100" s="41"/>
      <c r="T100" s="41"/>
      <c r="U100" s="76"/>
      <c r="V100" s="76"/>
      <c r="W100" s="76"/>
      <c r="X100" s="41"/>
      <c r="Y100" s="76"/>
      <c r="Z100" s="76"/>
    </row>
    <row r="101" spans="1:26" ht="15" x14ac:dyDescent="0.25">
      <c r="A101" s="90" t="s">
        <v>92</v>
      </c>
      <c r="B101" s="25" t="str">
        <f t="shared" si="1"/>
        <v>0812FL44_BT2_036.gcd</v>
      </c>
      <c r="C101" s="25" t="str">
        <f t="shared" si="2"/>
        <v>0812FL44_BT2</v>
      </c>
      <c r="D101" s="89">
        <v>7035504624</v>
      </c>
      <c r="E101" s="91">
        <v>125902471</v>
      </c>
      <c r="F101" s="92">
        <v>31447</v>
      </c>
      <c r="G101" s="86">
        <f t="shared" si="3"/>
        <v>790999.97326886235</v>
      </c>
      <c r="H101" s="85">
        <f t="shared" si="4"/>
        <v>14319.322733958721</v>
      </c>
      <c r="I101" s="46">
        <f t="shared" si="0"/>
        <v>0.23496178229081799</v>
      </c>
      <c r="J101" s="83"/>
      <c r="K101" s="83"/>
      <c r="L101" s="83"/>
      <c r="M101" s="83"/>
      <c r="N101" s="83"/>
      <c r="P101" s="76"/>
      <c r="Q101" s="76"/>
      <c r="R101" s="76"/>
      <c r="S101" s="41"/>
      <c r="T101" s="41"/>
      <c r="U101" s="76"/>
      <c r="V101" s="76"/>
      <c r="W101" s="76"/>
      <c r="X101" s="41"/>
      <c r="Y101" s="76"/>
      <c r="Z101" s="76"/>
    </row>
    <row r="102" spans="1:26" ht="15" x14ac:dyDescent="0.25">
      <c r="A102" s="90" t="s">
        <v>93</v>
      </c>
      <c r="B102" s="25" t="str">
        <f t="shared" si="1"/>
        <v>0821FL56_BT1_037.gcd</v>
      </c>
      <c r="C102" s="25" t="str">
        <f t="shared" si="2"/>
        <v>0821FL56_BT1</v>
      </c>
      <c r="D102" s="89">
        <v>6606460442</v>
      </c>
      <c r="E102" s="91">
        <v>71081554</v>
      </c>
      <c r="F102" s="92">
        <v>49081</v>
      </c>
      <c r="G102" s="86">
        <f t="shared" si="3"/>
        <v>742385.23382408498</v>
      </c>
      <c r="H102" s="85">
        <f t="shared" si="4"/>
        <v>8024.5474278290203</v>
      </c>
      <c r="I102" s="46">
        <f t="shared" si="0"/>
        <v>0.3904953401792311</v>
      </c>
      <c r="J102" s="83"/>
      <c r="K102" s="83"/>
      <c r="L102" s="83"/>
      <c r="M102" s="83"/>
      <c r="N102" s="83"/>
      <c r="P102" s="76"/>
      <c r="Q102" s="76"/>
      <c r="R102" s="76"/>
      <c r="S102" s="41"/>
      <c r="T102" s="41"/>
      <c r="U102" s="76"/>
      <c r="V102" s="76"/>
      <c r="W102" s="76"/>
      <c r="X102" s="41"/>
      <c r="Y102" s="76"/>
      <c r="Z102" s="76"/>
    </row>
    <row r="103" spans="1:26" ht="15" x14ac:dyDescent="0.25">
      <c r="A103" s="90" t="s">
        <v>94</v>
      </c>
      <c r="B103" s="25" t="str">
        <f t="shared" si="1"/>
        <v>low1 chk std_4_038.gcd</v>
      </c>
      <c r="C103" s="25" t="str">
        <f t="shared" si="2"/>
        <v>low1 chk std_4</v>
      </c>
      <c r="D103" s="89">
        <v>635995</v>
      </c>
      <c r="E103" s="91">
        <v>18037419</v>
      </c>
      <c r="F103" s="92">
        <v>212868</v>
      </c>
      <c r="G103" s="86">
        <f t="shared" si="3"/>
        <v>79.332391834573258</v>
      </c>
      <c r="H103" s="85">
        <f t="shared" si="4"/>
        <v>1933.7899322364137</v>
      </c>
      <c r="I103" s="46">
        <f t="shared" si="0"/>
        <v>1.8351122646359348</v>
      </c>
      <c r="J103" s="81">
        <f>((G103-$B$26)/$B$26)*100</f>
        <v>161.82307536162793</v>
      </c>
      <c r="K103" s="79">
        <f>((H103-$L$26)/$L$26)*100</f>
        <v>-3.7915456598799135</v>
      </c>
      <c r="L103" s="79">
        <f>((I103-$T$26)/$T$26)*100</f>
        <v>-8.7008823564211433</v>
      </c>
      <c r="M103" s="83"/>
      <c r="N103" s="83"/>
      <c r="P103" s="76"/>
      <c r="Q103" s="76"/>
      <c r="R103" s="76"/>
      <c r="S103" s="41"/>
      <c r="T103" s="41"/>
      <c r="U103" s="76"/>
      <c r="V103" s="76"/>
      <c r="W103" s="76"/>
      <c r="X103" s="41"/>
      <c r="Y103" s="76"/>
      <c r="Z103" s="76"/>
    </row>
    <row r="104" spans="1:26" ht="15" x14ac:dyDescent="0.25">
      <c r="A104" s="90" t="s">
        <v>95</v>
      </c>
      <c r="B104" s="25" t="str">
        <f t="shared" si="1"/>
        <v>90ten1 chk std_4_039.gcd</v>
      </c>
      <c r="C104" s="25" t="str">
        <f t="shared" si="2"/>
        <v>90ten1 chk std_4</v>
      </c>
      <c r="D104" s="89">
        <v>8008649860</v>
      </c>
      <c r="E104" s="91">
        <v>826037378</v>
      </c>
      <c r="F104" s="92">
        <v>8440</v>
      </c>
      <c r="G104" s="86">
        <f t="shared" si="3"/>
        <v>901266.47745389363</v>
      </c>
      <c r="H104" s="85">
        <f t="shared" si="4"/>
        <v>98171.206543428969</v>
      </c>
      <c r="I104" s="46">
        <f t="shared" si="0"/>
        <v>3.2037853157398502E-2</v>
      </c>
      <c r="J104" s="80">
        <f>((G104-$J$26)/$J$26)*100</f>
        <v>0.14071971709929251</v>
      </c>
      <c r="K104" s="79">
        <f>((H104-$R$26)/$R$26)*100</f>
        <v>-1.8287934565710311</v>
      </c>
      <c r="L104" s="79"/>
      <c r="M104" s="83"/>
      <c r="N104" s="83"/>
      <c r="P104" s="76"/>
      <c r="Q104" s="76"/>
      <c r="R104" s="76"/>
      <c r="S104" s="41"/>
      <c r="T104" s="41"/>
      <c r="U104" s="76"/>
      <c r="V104" s="76"/>
      <c r="W104" s="76"/>
      <c r="X104" s="41"/>
      <c r="Y104" s="76"/>
      <c r="Z104" s="76"/>
    </row>
    <row r="105" spans="1:26" ht="15" x14ac:dyDescent="0.25">
      <c r="A105" s="90" t="s">
        <v>96</v>
      </c>
      <c r="B105" s="25" t="str">
        <f t="shared" si="1"/>
        <v>0821FL56_BT2_040.gcd</v>
      </c>
      <c r="C105" s="25" t="str">
        <f t="shared" si="2"/>
        <v>0821FL56_BT2</v>
      </c>
      <c r="D105" s="89">
        <v>6457836318</v>
      </c>
      <c r="E105" s="91">
        <v>66512796</v>
      </c>
      <c r="F105" s="92">
        <v>39003</v>
      </c>
      <c r="G105" s="86">
        <f t="shared" si="3"/>
        <v>725544.72329720343</v>
      </c>
      <c r="H105" s="85">
        <f t="shared" si="4"/>
        <v>7499.9428314104216</v>
      </c>
      <c r="I105" s="46">
        <f t="shared" si="0"/>
        <v>0.30160642124992254</v>
      </c>
      <c r="J105" s="83"/>
      <c r="K105" s="83"/>
      <c r="L105" s="83"/>
      <c r="M105" s="83"/>
      <c r="N105" s="83"/>
      <c r="P105" s="76"/>
      <c r="Q105" s="76"/>
      <c r="R105" s="76"/>
      <c r="S105" s="41"/>
      <c r="T105" s="41"/>
      <c r="U105" s="76"/>
      <c r="V105" s="76"/>
      <c r="W105" s="76"/>
      <c r="X105" s="41"/>
      <c r="Y105" s="76"/>
      <c r="Z105" s="76"/>
    </row>
    <row r="106" spans="1:26" ht="15" x14ac:dyDescent="0.25">
      <c r="A106" s="90" t="s">
        <v>97</v>
      </c>
      <c r="B106" s="25" t="str">
        <f t="shared" si="1"/>
        <v>0821FL56_BT3_041.gcd</v>
      </c>
      <c r="C106" s="25" t="str">
        <f t="shared" si="2"/>
        <v>0821FL56_BT3</v>
      </c>
      <c r="D106" s="89">
        <v>6580916795</v>
      </c>
      <c r="E106" s="91">
        <v>70948680</v>
      </c>
      <c r="F106" s="92">
        <v>39824</v>
      </c>
      <c r="G106" s="86">
        <f t="shared" si="3"/>
        <v>739490.89847245358</v>
      </c>
      <c r="H106" s="85">
        <f t="shared" si="4"/>
        <v>8009.2902592189675</v>
      </c>
      <c r="I106" s="46">
        <f t="shared" si="0"/>
        <v>0.30884771936869237</v>
      </c>
      <c r="J106" s="83"/>
      <c r="K106" s="83"/>
      <c r="L106" s="83"/>
      <c r="M106" s="83"/>
      <c r="N106" s="83"/>
      <c r="P106" s="76"/>
      <c r="Q106" s="76"/>
      <c r="R106" s="76"/>
      <c r="S106" s="41"/>
      <c r="T106" s="41"/>
      <c r="U106" s="76"/>
      <c r="V106" s="76"/>
      <c r="W106" s="76"/>
      <c r="X106" s="41"/>
      <c r="Y106" s="76"/>
      <c r="Z106" s="76"/>
    </row>
    <row r="107" spans="1:26" ht="15" x14ac:dyDescent="0.25">
      <c r="A107" s="90" t="s">
        <v>98</v>
      </c>
      <c r="B107" s="25" t="str">
        <f t="shared" si="1"/>
        <v>0821FL47_BT1_042.gcd</v>
      </c>
      <c r="C107" s="25" t="str">
        <f t="shared" si="2"/>
        <v>0821FL47_BT1</v>
      </c>
      <c r="D107" s="89">
        <v>6000971495</v>
      </c>
      <c r="E107" s="91">
        <v>76271521</v>
      </c>
      <c r="F107" s="92">
        <v>32453</v>
      </c>
      <c r="G107" s="86">
        <f t="shared" si="3"/>
        <v>673777.64367361984</v>
      </c>
      <c r="H107" s="85">
        <f t="shared" si="4"/>
        <v>8620.4819342005212</v>
      </c>
      <c r="I107" s="46">
        <f t="shared" si="0"/>
        <v>0.24383479801247748</v>
      </c>
      <c r="J107" s="83"/>
      <c r="K107" s="83"/>
      <c r="L107" s="83"/>
      <c r="M107" s="83"/>
      <c r="N107" s="83"/>
      <c r="P107" s="76"/>
      <c r="Q107" s="76"/>
      <c r="R107" s="76"/>
      <c r="S107" s="41"/>
      <c r="T107" s="41"/>
      <c r="U107" s="76"/>
      <c r="V107" s="76"/>
      <c r="W107" s="76"/>
      <c r="X107" s="41"/>
      <c r="Y107" s="76"/>
      <c r="Z107" s="76"/>
    </row>
    <row r="108" spans="1:26" ht="15" x14ac:dyDescent="0.25">
      <c r="A108" s="90" t="s">
        <v>99</v>
      </c>
      <c r="B108" s="25" t="str">
        <f t="shared" si="1"/>
        <v>0821FL47_BT2_043.gcd</v>
      </c>
      <c r="C108" s="25" t="str">
        <f t="shared" si="2"/>
        <v>0821FL47_BT2</v>
      </c>
      <c r="D108" s="89">
        <v>6046890737</v>
      </c>
      <c r="E108" s="91">
        <v>78474612</v>
      </c>
      <c r="F108" s="92">
        <v>26264</v>
      </c>
      <c r="G108" s="86">
        <f t="shared" si="3"/>
        <v>678980.72549825965</v>
      </c>
      <c r="H108" s="85">
        <f t="shared" si="4"/>
        <v>8873.45039191451</v>
      </c>
      <c r="I108" s="46">
        <f t="shared" si="0"/>
        <v>0.18924722912445502</v>
      </c>
      <c r="J108" s="83"/>
      <c r="K108" s="83"/>
      <c r="L108" s="83"/>
      <c r="M108" s="83"/>
      <c r="N108" s="83"/>
      <c r="P108" s="76"/>
      <c r="Q108" s="76"/>
      <c r="R108" s="76"/>
      <c r="S108" s="41"/>
      <c r="T108" s="41"/>
      <c r="U108" s="76"/>
      <c r="V108" s="76"/>
      <c r="W108" s="76"/>
      <c r="X108" s="41"/>
      <c r="Y108" s="76"/>
      <c r="Z108" s="76"/>
    </row>
    <row r="109" spans="1:26" ht="15" x14ac:dyDescent="0.25">
      <c r="A109" s="90" t="s">
        <v>100</v>
      </c>
      <c r="B109" s="25" t="str">
        <f t="shared" si="1"/>
        <v>0821FL54_BT1_044.gcd</v>
      </c>
      <c r="C109" s="25" t="str">
        <f t="shared" si="2"/>
        <v>0821FL54_BT1</v>
      </c>
      <c r="D109" s="89">
        <v>4353455919</v>
      </c>
      <c r="E109" s="91">
        <v>57508311</v>
      </c>
      <c r="F109" s="92">
        <v>45537</v>
      </c>
      <c r="G109" s="86">
        <f t="shared" si="3"/>
        <v>487098.63992837799</v>
      </c>
      <c r="H109" s="85">
        <f t="shared" si="4"/>
        <v>6466.0088346037774</v>
      </c>
      <c r="I109" s="46">
        <f t="shared" si="0"/>
        <v>0.35923692296495546</v>
      </c>
      <c r="J109" s="83"/>
      <c r="K109" s="83"/>
      <c r="L109" s="83"/>
      <c r="M109" s="83"/>
      <c r="N109" s="83"/>
      <c r="P109" s="76"/>
      <c r="Q109" s="76"/>
      <c r="R109" s="76"/>
      <c r="S109" s="41"/>
      <c r="T109" s="41"/>
      <c r="U109" s="76"/>
      <c r="V109" s="76"/>
      <c r="W109" s="76"/>
      <c r="X109" s="41"/>
      <c r="Y109" s="76"/>
      <c r="Z109" s="76"/>
    </row>
    <row r="110" spans="1:26" ht="15" x14ac:dyDescent="0.25">
      <c r="A110" s="90" t="s">
        <v>101</v>
      </c>
      <c r="B110" s="25" t="str">
        <f t="shared" si="1"/>
        <v>0821FL55_BT1_045.gcd</v>
      </c>
      <c r="C110" s="25" t="str">
        <f t="shared" si="2"/>
        <v>0821FL55_BT1</v>
      </c>
      <c r="D110" s="89">
        <v>5098249782</v>
      </c>
      <c r="E110" s="91">
        <v>30381274</v>
      </c>
      <c r="F110" s="92">
        <v>38807</v>
      </c>
      <c r="G110" s="86">
        <f t="shared" si="3"/>
        <v>571490.78672554437</v>
      </c>
      <c r="H110" s="85">
        <f t="shared" si="4"/>
        <v>3351.1648666331812</v>
      </c>
      <c r="I110" s="46">
        <f t="shared" si="0"/>
        <v>0.29987768260037456</v>
      </c>
      <c r="J110" s="83"/>
      <c r="K110" s="83"/>
      <c r="L110" s="83"/>
      <c r="M110" s="83"/>
      <c r="N110" s="83"/>
      <c r="P110" s="76"/>
      <c r="Q110" s="76"/>
      <c r="R110" s="76"/>
      <c r="S110" s="41"/>
      <c r="T110" s="41"/>
      <c r="U110" s="76"/>
      <c r="V110" s="76"/>
      <c r="W110" s="76"/>
      <c r="X110" s="76"/>
      <c r="Y110" s="76"/>
      <c r="Z110" s="76"/>
    </row>
    <row r="111" spans="1:26" ht="15" x14ac:dyDescent="0.25">
      <c r="A111" s="90" t="s">
        <v>102</v>
      </c>
      <c r="B111" s="25" t="str">
        <f t="shared" si="1"/>
        <v>0821FL41_BT1_046.gcd</v>
      </c>
      <c r="C111" s="25" t="str">
        <f t="shared" si="2"/>
        <v>0821FL41_BT1</v>
      </c>
      <c r="D111" s="89">
        <v>5784746884</v>
      </c>
      <c r="E111" s="91">
        <v>68146848</v>
      </c>
      <c r="F111" s="92">
        <v>39433</v>
      </c>
      <c r="G111" s="86">
        <f t="shared" si="3"/>
        <v>649277.3624291271</v>
      </c>
      <c r="H111" s="85">
        <f t="shared" si="4"/>
        <v>7687.5717646975427</v>
      </c>
      <c r="I111" s="46">
        <f t="shared" si="0"/>
        <v>0.30539906216474716</v>
      </c>
      <c r="J111" s="83"/>
      <c r="K111" s="83"/>
      <c r="L111" s="83"/>
      <c r="M111" s="83"/>
      <c r="N111" s="83"/>
      <c r="P111" s="76"/>
      <c r="Q111" s="76"/>
      <c r="R111" s="76"/>
      <c r="S111" s="41"/>
      <c r="T111" s="41"/>
      <c r="U111" s="76"/>
      <c r="V111" s="76"/>
      <c r="W111" s="76"/>
      <c r="X111" s="41"/>
      <c r="Y111" s="76"/>
      <c r="Z111" s="76"/>
    </row>
    <row r="112" spans="1:26" ht="15" x14ac:dyDescent="0.25">
      <c r="A112" s="90" t="s">
        <v>103</v>
      </c>
      <c r="B112" s="25" t="str">
        <f t="shared" si="1"/>
        <v>0821FL49_BT1_047.gcd</v>
      </c>
      <c r="C112" s="25" t="str">
        <f t="shared" si="2"/>
        <v>0821FL49_BT1</v>
      </c>
      <c r="D112" s="89">
        <v>4945051909</v>
      </c>
      <c r="E112" s="91">
        <v>67970474</v>
      </c>
      <c r="F112" s="92">
        <v>242879</v>
      </c>
      <c r="G112" s="86">
        <f t="shared" si="3"/>
        <v>554132.0274372315</v>
      </c>
      <c r="H112" s="85">
        <f t="shared" si="4"/>
        <v>7667.3197375407681</v>
      </c>
      <c r="I112" s="46">
        <f t="shared" si="0"/>
        <v>2.0998121402052421</v>
      </c>
      <c r="J112" s="83"/>
      <c r="K112" s="83"/>
      <c r="L112" s="83"/>
      <c r="M112" s="83"/>
      <c r="N112" s="83"/>
      <c r="P112" s="76"/>
      <c r="Q112" s="76"/>
      <c r="R112" s="76"/>
      <c r="S112" s="41"/>
      <c r="T112" s="41"/>
      <c r="U112" s="76"/>
      <c r="V112" s="76"/>
      <c r="W112" s="76"/>
      <c r="X112" s="41"/>
      <c r="Y112" s="76"/>
      <c r="Z112" s="76"/>
    </row>
    <row r="113" spans="1:26" ht="15" x14ac:dyDescent="0.25">
      <c r="A113" s="90" t="s">
        <v>104</v>
      </c>
      <c r="B113" s="25" t="str">
        <f t="shared" si="1"/>
        <v>0821FL49_BT2_048.gcd</v>
      </c>
      <c r="C113" s="25" t="str">
        <f t="shared" si="2"/>
        <v>0821FL49_BT2</v>
      </c>
      <c r="D113" s="89">
        <v>4842951832</v>
      </c>
      <c r="E113" s="91">
        <v>62494749</v>
      </c>
      <c r="F113" s="92">
        <v>229028</v>
      </c>
      <c r="G113" s="86">
        <f t="shared" si="3"/>
        <v>542563.12882751517</v>
      </c>
      <c r="H113" s="85">
        <f t="shared" si="4"/>
        <v>7038.5732590176694</v>
      </c>
      <c r="I113" s="46">
        <f t="shared" si="0"/>
        <v>1.9776450022721352</v>
      </c>
      <c r="J113" s="83"/>
      <c r="K113" s="83"/>
      <c r="L113" s="83"/>
      <c r="M113" s="83"/>
      <c r="N113" s="83"/>
      <c r="P113" s="76"/>
      <c r="Q113" s="76"/>
      <c r="R113" s="76"/>
      <c r="S113" s="41"/>
      <c r="T113" s="41"/>
      <c r="U113" s="76"/>
      <c r="V113" s="76"/>
      <c r="W113" s="76"/>
      <c r="X113" s="41"/>
      <c r="Y113" s="76"/>
      <c r="Z113" s="76"/>
    </row>
    <row r="114" spans="1:26" ht="15" x14ac:dyDescent="0.25">
      <c r="A114" s="90" t="s">
        <v>105</v>
      </c>
      <c r="B114" s="25" t="str">
        <f t="shared" si="1"/>
        <v>0821FL49_BT3_049.gcd</v>
      </c>
      <c r="C114" s="25" t="str">
        <f t="shared" si="2"/>
        <v>0821FL49_BT3</v>
      </c>
      <c r="D114" s="89">
        <v>4884821008</v>
      </c>
      <c r="E114" s="91">
        <v>65602702</v>
      </c>
      <c r="F114" s="92">
        <v>241092</v>
      </c>
      <c r="G114" s="86">
        <f t="shared" si="3"/>
        <v>547307.30009798706</v>
      </c>
      <c r="H114" s="85">
        <f t="shared" si="4"/>
        <v>7395.4418936122302</v>
      </c>
      <c r="I114" s="46">
        <f t="shared" si="0"/>
        <v>2.084050630170843</v>
      </c>
      <c r="J114" s="83"/>
      <c r="K114" s="83"/>
      <c r="L114" s="83"/>
      <c r="M114" s="83"/>
      <c r="N114" s="83"/>
      <c r="P114" s="76"/>
      <c r="Q114" s="76"/>
      <c r="R114" s="76"/>
      <c r="S114" s="41"/>
      <c r="T114" s="41"/>
      <c r="U114" s="76"/>
      <c r="V114" s="76"/>
      <c r="W114" s="76"/>
      <c r="X114" s="41"/>
      <c r="Y114" s="76"/>
      <c r="Z114" s="76"/>
    </row>
    <row r="115" spans="1:26" ht="15" x14ac:dyDescent="0.25">
      <c r="A115" s="90" t="s">
        <v>106</v>
      </c>
      <c r="B115" s="25" t="str">
        <f t="shared" si="1"/>
        <v>low1 chk std_5_050.gcd</v>
      </c>
      <c r="C115" s="25" t="str">
        <f t="shared" si="2"/>
        <v>low1 chk std_5</v>
      </c>
      <c r="D115" s="89">
        <v>563034</v>
      </c>
      <c r="E115" s="91">
        <v>17985162</v>
      </c>
      <c r="F115" s="92">
        <v>213333</v>
      </c>
      <c r="G115" s="86">
        <f t="shared" si="3"/>
        <v>70.305199742447229</v>
      </c>
      <c r="H115" s="85">
        <f t="shared" si="4"/>
        <v>1927.7895569932848</v>
      </c>
      <c r="I115" s="46">
        <f t="shared" si="0"/>
        <v>1.8392136088810358</v>
      </c>
      <c r="J115" s="81">
        <f>((G115-$B$26)/$B$26)*100</f>
        <v>132.0303621862945</v>
      </c>
      <c r="K115" s="79">
        <f>((H115-$L$26)/$L$26)*100</f>
        <v>-4.0900717913788656</v>
      </c>
      <c r="L115" s="79">
        <f>((I115-$T$26)/$T$26)*100</f>
        <v>-8.4968353790529356</v>
      </c>
      <c r="M115" s="83"/>
      <c r="N115" s="83"/>
      <c r="P115" s="76"/>
      <c r="Q115" s="76"/>
      <c r="R115" s="76"/>
      <c r="S115" s="41"/>
      <c r="T115" s="41"/>
      <c r="U115" s="76"/>
      <c r="V115" s="76"/>
      <c r="W115" s="76"/>
      <c r="X115" s="41"/>
      <c r="Y115" s="76"/>
      <c r="Z115" s="76"/>
    </row>
    <row r="116" spans="1:26" ht="15" x14ac:dyDescent="0.25">
      <c r="A116" s="90" t="s">
        <v>107</v>
      </c>
      <c r="B116" s="25" t="str">
        <f t="shared" si="1"/>
        <v>90ten1 chk std_5_051.gcd</v>
      </c>
      <c r="C116" s="25" t="str">
        <f t="shared" si="2"/>
        <v>90ten1 chk std_5</v>
      </c>
      <c r="D116" s="89">
        <v>7804490936</v>
      </c>
      <c r="E116" s="91">
        <v>805322390</v>
      </c>
      <c r="F116" s="92">
        <v>10819</v>
      </c>
      <c r="G116" s="86">
        <f t="shared" si="3"/>
        <v>878133.35198108142</v>
      </c>
      <c r="H116" s="85">
        <f t="shared" si="4"/>
        <v>95668.002948151465</v>
      </c>
      <c r="I116" s="46">
        <f t="shared" si="0"/>
        <v>5.3020859521044558E-2</v>
      </c>
      <c r="J116" s="80">
        <f>((G116-$J$26)/$J$26)*100</f>
        <v>-2.4296275576576201</v>
      </c>
      <c r="K116" s="79">
        <f>((H116-$R$26)/$R$26)*100</f>
        <v>-4.3319970518485356</v>
      </c>
      <c r="L116" s="79"/>
      <c r="M116" s="83"/>
      <c r="N116" s="83"/>
      <c r="P116" s="76"/>
      <c r="Q116" s="76"/>
      <c r="R116" s="76"/>
      <c r="S116" s="41"/>
      <c r="T116" s="41"/>
      <c r="U116" s="76"/>
      <c r="V116" s="76"/>
      <c r="W116" s="76"/>
      <c r="X116" s="41"/>
      <c r="Y116" s="76"/>
      <c r="Z116" s="76"/>
    </row>
    <row r="117" spans="1:26" ht="15" x14ac:dyDescent="0.25">
      <c r="A117" s="90" t="s">
        <v>108</v>
      </c>
      <c r="B117" s="25" t="str">
        <f t="shared" si="1"/>
        <v>0812FL08_BT1_052.gcd</v>
      </c>
      <c r="C117" s="25" t="str">
        <f t="shared" si="2"/>
        <v>0812FL08_BT1</v>
      </c>
      <c r="D117" s="89">
        <v>5629172777</v>
      </c>
      <c r="E117" s="91">
        <v>32143483</v>
      </c>
      <c r="F117" s="92">
        <v>47022</v>
      </c>
      <c r="G117" s="86">
        <f t="shared" si="3"/>
        <v>631649.35348864249</v>
      </c>
      <c r="H117" s="85">
        <f t="shared" si="4"/>
        <v>3553.5093421449556</v>
      </c>
      <c r="I117" s="46">
        <f t="shared" si="0"/>
        <v>0.37233476426382661</v>
      </c>
      <c r="J117" s="83"/>
      <c r="K117" s="83"/>
      <c r="L117" s="83"/>
      <c r="M117" s="83"/>
      <c r="N117" s="83"/>
      <c r="P117" s="76"/>
      <c r="Q117" s="76"/>
      <c r="R117" s="76"/>
      <c r="S117" s="41"/>
      <c r="T117" s="41"/>
      <c r="U117" s="76"/>
      <c r="V117" s="76"/>
      <c r="W117" s="76"/>
      <c r="X117" s="41"/>
      <c r="Y117" s="76"/>
      <c r="Z117" s="76"/>
    </row>
    <row r="118" spans="1:26" ht="15" x14ac:dyDescent="0.25">
      <c r="A118" s="90" t="s">
        <v>109</v>
      </c>
      <c r="B118" s="25" t="str">
        <f t="shared" si="1"/>
        <v>0821FL08_BT2_053.gcd</v>
      </c>
      <c r="C118" s="25" t="str">
        <f t="shared" si="2"/>
        <v>0821FL08_BT2</v>
      </c>
      <c r="D118" s="89">
        <v>5659614455</v>
      </c>
      <c r="E118" s="91">
        <v>33646512</v>
      </c>
      <c r="F118" s="92">
        <v>63583</v>
      </c>
      <c r="G118" s="86">
        <f t="shared" si="3"/>
        <v>635098.68180101621</v>
      </c>
      <c r="H118" s="85">
        <f t="shared" si="4"/>
        <v>3726.0936466650132</v>
      </c>
      <c r="I118" s="46">
        <f t="shared" si="0"/>
        <v>0.51840436005547963</v>
      </c>
      <c r="J118" s="83"/>
      <c r="K118" s="83"/>
      <c r="L118" s="83"/>
      <c r="M118" s="83"/>
      <c r="N118" s="83"/>
      <c r="P118" s="76"/>
      <c r="Q118" s="76"/>
      <c r="R118" s="76"/>
      <c r="S118" s="41"/>
      <c r="T118" s="41"/>
      <c r="U118" s="76"/>
      <c r="V118" s="76"/>
      <c r="W118" s="76"/>
      <c r="X118" s="41"/>
      <c r="Y118" s="76"/>
      <c r="Z118" s="76"/>
    </row>
    <row r="119" spans="1:26" ht="15" x14ac:dyDescent="0.25">
      <c r="A119" s="90" t="s">
        <v>110</v>
      </c>
      <c r="B119" s="25" t="str">
        <f t="shared" si="1"/>
        <v>0821FL08_BT3_054.gcd</v>
      </c>
      <c r="C119" s="25" t="str">
        <f t="shared" si="2"/>
        <v>0821FL08_BT3</v>
      </c>
      <c r="D119" s="89">
        <v>5621425155</v>
      </c>
      <c r="E119" s="91">
        <v>32646076</v>
      </c>
      <c r="F119" s="92">
        <v>46747</v>
      </c>
      <c r="G119" s="86">
        <f t="shared" si="3"/>
        <v>630771.4750774008</v>
      </c>
      <c r="H119" s="85">
        <f t="shared" si="4"/>
        <v>3611.2192488477867</v>
      </c>
      <c r="I119" s="46">
        <f t="shared" si="0"/>
        <v>0.36990923809736898</v>
      </c>
      <c r="J119" s="83"/>
      <c r="K119" s="83"/>
      <c r="L119" s="83"/>
      <c r="M119" s="83"/>
      <c r="N119" s="83"/>
      <c r="P119" s="76"/>
      <c r="Q119" s="76"/>
      <c r="R119" s="76"/>
      <c r="S119" s="41"/>
      <c r="T119" s="41"/>
      <c r="U119" s="76"/>
      <c r="V119" s="76"/>
      <c r="W119" s="76"/>
      <c r="X119" s="41"/>
      <c r="Y119" s="76"/>
      <c r="Z119" s="76"/>
    </row>
    <row r="120" spans="1:26" ht="15" x14ac:dyDescent="0.25">
      <c r="A120" s="90" t="s">
        <v>111</v>
      </c>
      <c r="B120" s="25" t="str">
        <f t="shared" si="1"/>
        <v>0821FL03_BT1_055.gcd</v>
      </c>
      <c r="C120" s="25" t="str">
        <f t="shared" si="2"/>
        <v>0821FL03_BT1</v>
      </c>
      <c r="D120" s="89">
        <v>465610</v>
      </c>
      <c r="E120" s="91">
        <v>1329113</v>
      </c>
      <c r="F120" s="92">
        <v>40018</v>
      </c>
      <c r="G120" s="86">
        <f t="shared" si="3"/>
        <v>58.251292005666123</v>
      </c>
      <c r="H120" s="85">
        <f t="shared" si="4"/>
        <v>158.85858230787616</v>
      </c>
      <c r="I120" s="46">
        <f t="shared" si="0"/>
        <v>0.31055881782793882</v>
      </c>
      <c r="J120" s="83"/>
      <c r="K120" s="83"/>
      <c r="L120" s="83"/>
      <c r="M120" s="83"/>
      <c r="N120" s="83"/>
      <c r="P120" s="76"/>
      <c r="Q120" s="76"/>
      <c r="R120" s="76"/>
      <c r="S120" s="41"/>
      <c r="T120" s="41"/>
      <c r="U120" s="76"/>
      <c r="V120" s="76"/>
      <c r="W120" s="76"/>
      <c r="X120" s="41"/>
      <c r="Y120" s="76"/>
      <c r="Z120" s="76"/>
    </row>
    <row r="121" spans="1:26" ht="15" x14ac:dyDescent="0.25">
      <c r="A121" s="90" t="s">
        <v>112</v>
      </c>
      <c r="B121" s="25" t="str">
        <f t="shared" si="1"/>
        <v>0812FL15_BT1_056.gcd</v>
      </c>
      <c r="C121" s="25" t="str">
        <f t="shared" si="2"/>
        <v>0812FL15_BT1</v>
      </c>
      <c r="D121" s="89">
        <v>3365972067</v>
      </c>
      <c r="E121" s="91">
        <v>20912994</v>
      </c>
      <c r="F121" s="92">
        <v>43490</v>
      </c>
      <c r="G121" s="86">
        <f t="shared" si="3"/>
        <v>375207.43574720802</v>
      </c>
      <c r="H121" s="85">
        <f t="shared" si="4"/>
        <v>2263.9759176500456</v>
      </c>
      <c r="I121" s="46">
        <f t="shared" si="0"/>
        <v>0.34118218819136009</v>
      </c>
      <c r="J121" s="83"/>
      <c r="K121" s="83"/>
      <c r="L121" s="83"/>
      <c r="M121" s="83"/>
      <c r="N121" s="83"/>
      <c r="P121" s="76"/>
      <c r="Q121" s="76"/>
      <c r="R121" s="76"/>
      <c r="S121" s="41"/>
      <c r="T121" s="41"/>
      <c r="U121" s="76"/>
      <c r="V121" s="76"/>
      <c r="W121" s="76"/>
      <c r="X121" s="41"/>
      <c r="Y121" s="76"/>
      <c r="Z121" s="76"/>
    </row>
    <row r="122" spans="1:26" ht="15" x14ac:dyDescent="0.25">
      <c r="A122" s="90" t="s">
        <v>113</v>
      </c>
      <c r="B122" s="25" t="str">
        <f t="shared" si="1"/>
        <v>0821FL21_BT1_057.gcd</v>
      </c>
      <c r="C122" s="25" t="str">
        <f t="shared" si="2"/>
        <v>0821FL21_BT1</v>
      </c>
      <c r="D122" s="89">
        <v>6488490987</v>
      </c>
      <c r="E122" s="91">
        <v>27611878</v>
      </c>
      <c r="F122" s="92">
        <v>40573</v>
      </c>
      <c r="G122" s="86">
        <f t="shared" si="3"/>
        <v>729018.18549229484</v>
      </c>
      <c r="H122" s="85">
        <f t="shared" si="4"/>
        <v>3033.1708142225957</v>
      </c>
      <c r="I122" s="46">
        <f t="shared" si="0"/>
        <v>0.31545397063660785</v>
      </c>
      <c r="J122" s="83"/>
      <c r="K122" s="83"/>
      <c r="L122" s="83"/>
      <c r="M122" s="83"/>
      <c r="N122" s="83"/>
      <c r="P122" s="76"/>
      <c r="Q122" s="76"/>
      <c r="R122" s="76"/>
      <c r="S122" s="41"/>
      <c r="T122" s="41"/>
      <c r="U122" s="76"/>
      <c r="V122" s="76"/>
      <c r="W122" s="76"/>
      <c r="X122" s="41"/>
      <c r="Y122" s="76"/>
      <c r="Z122" s="76"/>
    </row>
    <row r="123" spans="1:26" ht="15" x14ac:dyDescent="0.25">
      <c r="A123" s="90" t="s">
        <v>114</v>
      </c>
      <c r="B123" s="25" t="str">
        <f t="shared" si="1"/>
        <v>0821FL21_BT2_058.gcd</v>
      </c>
      <c r="C123" s="25" t="str">
        <f t="shared" si="2"/>
        <v>0821FL21_BT2</v>
      </c>
      <c r="D123" s="89">
        <v>6435077829</v>
      </c>
      <c r="E123" s="91">
        <v>27421754</v>
      </c>
      <c r="F123" s="92">
        <v>44126</v>
      </c>
      <c r="G123" s="86">
        <f t="shared" si="3"/>
        <v>722965.97253140982</v>
      </c>
      <c r="H123" s="85">
        <f t="shared" si="4"/>
        <v>3011.3399524677184</v>
      </c>
      <c r="I123" s="46">
        <f t="shared" si="0"/>
        <v>0.34679176870724021</v>
      </c>
      <c r="J123" s="83"/>
      <c r="K123" s="83"/>
      <c r="L123" s="83"/>
      <c r="M123" s="83"/>
      <c r="N123" s="83"/>
      <c r="O123" s="49"/>
      <c r="P123" s="76"/>
      <c r="Q123" s="76"/>
      <c r="R123" s="76"/>
      <c r="S123" s="41"/>
      <c r="T123" s="41"/>
      <c r="U123" s="76"/>
      <c r="V123" s="76"/>
      <c r="W123" s="76"/>
      <c r="X123" s="41"/>
      <c r="Y123" s="41"/>
      <c r="Z123" s="76"/>
    </row>
    <row r="124" spans="1:26" ht="15" x14ac:dyDescent="0.25">
      <c r="A124" s="90" t="s">
        <v>115</v>
      </c>
      <c r="B124" s="25" t="str">
        <f t="shared" si="1"/>
        <v>0821FL21_BT3_059.gcd</v>
      </c>
      <c r="C124" s="25" t="str">
        <f t="shared" si="2"/>
        <v>0821FL21_BT3</v>
      </c>
      <c r="D124" s="89">
        <v>6509520122</v>
      </c>
      <c r="E124" s="91">
        <v>28403419</v>
      </c>
      <c r="F124" s="92">
        <v>43950</v>
      </c>
      <c r="G124" s="86">
        <f t="shared" si="3"/>
        <v>731400.98419150675</v>
      </c>
      <c r="H124" s="85">
        <f t="shared" si="4"/>
        <v>3124.0589827037834</v>
      </c>
      <c r="I124" s="46">
        <f t="shared" si="0"/>
        <v>0.34523943196070733</v>
      </c>
      <c r="J124" s="83"/>
      <c r="K124" s="83"/>
      <c r="L124" s="83"/>
      <c r="M124" s="83"/>
      <c r="N124" s="83"/>
      <c r="O124" s="49"/>
      <c r="P124" s="76"/>
      <c r="Q124" s="76"/>
      <c r="R124" s="76"/>
      <c r="S124" s="41"/>
      <c r="T124" s="41"/>
      <c r="U124" s="76"/>
      <c r="V124" s="76"/>
      <c r="W124" s="76"/>
      <c r="X124" s="76"/>
      <c r="Y124" s="76"/>
      <c r="Z124" s="76"/>
    </row>
    <row r="125" spans="1:26" ht="15" x14ac:dyDescent="0.25">
      <c r="A125" s="90" t="s">
        <v>116</v>
      </c>
      <c r="B125" s="25" t="str">
        <f t="shared" si="1"/>
        <v>0821FL12_BT1_060.gcd</v>
      </c>
      <c r="C125" s="25" t="str">
        <f t="shared" si="2"/>
        <v>0821FL12_BT1</v>
      </c>
      <c r="D125" s="89">
        <v>7285511592</v>
      </c>
      <c r="E125" s="91">
        <v>97399851</v>
      </c>
      <c r="F125" s="92">
        <v>30252</v>
      </c>
      <c r="G125" s="86">
        <f t="shared" si="3"/>
        <v>819328.11316355225</v>
      </c>
      <c r="H125" s="85">
        <f t="shared" si="4"/>
        <v>11046.528363590955</v>
      </c>
      <c r="I125" s="46">
        <f t="shared" si="0"/>
        <v>0.22442176858566582</v>
      </c>
      <c r="J125" s="83"/>
      <c r="K125" s="83"/>
      <c r="L125" s="83"/>
      <c r="M125" s="83"/>
      <c r="N125" s="83"/>
      <c r="O125" s="49"/>
      <c r="P125" s="76"/>
      <c r="Q125" s="76"/>
      <c r="R125" s="76"/>
      <c r="S125" s="41"/>
      <c r="T125" s="41"/>
      <c r="U125" s="76"/>
      <c r="V125" s="76"/>
      <c r="W125" s="76"/>
      <c r="X125" s="41"/>
      <c r="Y125" s="76"/>
      <c r="Z125" s="76"/>
    </row>
    <row r="126" spans="1:26" ht="15" x14ac:dyDescent="0.25">
      <c r="A126" s="90" t="s">
        <v>117</v>
      </c>
      <c r="B126" s="25" t="str">
        <f t="shared" si="1"/>
        <v>0821FL12_BT2_061.gcd</v>
      </c>
      <c r="C126" s="25" t="str">
        <f t="shared" si="2"/>
        <v>0821FL12_BT2</v>
      </c>
      <c r="D126" s="89">
        <v>7284640204</v>
      </c>
      <c r="E126" s="91">
        <v>95824904</v>
      </c>
      <c r="F126" s="92">
        <v>33524</v>
      </c>
      <c r="G126" s="86">
        <f t="shared" si="3"/>
        <v>819229.37671086844</v>
      </c>
      <c r="H126" s="85">
        <f t="shared" si="4"/>
        <v>10865.686122588984</v>
      </c>
      <c r="I126" s="46">
        <f t="shared" si="0"/>
        <v>0.25328111991893609</v>
      </c>
      <c r="J126" s="83"/>
      <c r="K126" s="83"/>
      <c r="L126" s="83"/>
      <c r="M126" s="83"/>
      <c r="N126" s="83"/>
      <c r="O126" s="49"/>
      <c r="P126" s="76"/>
      <c r="Q126" s="76"/>
      <c r="R126" s="76"/>
      <c r="S126" s="41"/>
      <c r="T126" s="41"/>
      <c r="U126" s="76"/>
      <c r="V126" s="76"/>
      <c r="W126" s="76"/>
      <c r="X126" s="41"/>
      <c r="Y126" s="76"/>
      <c r="Z126" s="76"/>
    </row>
    <row r="127" spans="1:26" ht="15" x14ac:dyDescent="0.25">
      <c r="A127" s="90" t="s">
        <v>118</v>
      </c>
      <c r="B127" s="25" t="str">
        <f t="shared" si="1"/>
        <v>low1 chk std_1_062.gcd</v>
      </c>
      <c r="C127" s="25" t="str">
        <f t="shared" si="2"/>
        <v>low1 chk std_1</v>
      </c>
      <c r="D127" s="89">
        <v>567362</v>
      </c>
      <c r="E127" s="91">
        <v>18165202</v>
      </c>
      <c r="F127" s="92">
        <v>214926</v>
      </c>
      <c r="G127" s="86">
        <f t="shared" si="3"/>
        <v>70.840687021606257</v>
      </c>
      <c r="H127" s="85">
        <f t="shared" si="4"/>
        <v>1948.4625301599976</v>
      </c>
      <c r="I127" s="46">
        <f t="shared" si="0"/>
        <v>1.8532640204561885</v>
      </c>
      <c r="J127" s="81">
        <f>((G127-$B$26)/$B$26)*100</f>
        <v>133.79764693599427</v>
      </c>
      <c r="K127" s="79">
        <f>((H127-$L$26)/$L$26)*100</f>
        <v>-3.0615656636817095</v>
      </c>
      <c r="L127" s="79">
        <f>((I127-$T$26)/$T$26)*100</f>
        <v>-7.7978099275527981</v>
      </c>
      <c r="M127" s="83"/>
      <c r="N127" s="83"/>
      <c r="O127" s="49"/>
      <c r="P127" s="76"/>
      <c r="Q127" s="76"/>
      <c r="R127" s="76"/>
      <c r="S127" s="41"/>
      <c r="T127" s="41"/>
      <c r="U127" s="76"/>
      <c r="V127" s="76"/>
      <c r="W127" s="76"/>
      <c r="X127" s="41"/>
      <c r="Y127" s="76"/>
      <c r="Z127" s="76"/>
    </row>
    <row r="128" spans="1:26" ht="15" x14ac:dyDescent="0.25">
      <c r="A128" s="90" t="s">
        <v>119</v>
      </c>
      <c r="B128" s="25" t="str">
        <f t="shared" si="1"/>
        <v>90ten1 chk std_1_063.gcd</v>
      </c>
      <c r="C128" s="25" t="str">
        <f t="shared" si="2"/>
        <v>90ten1 chk std_1</v>
      </c>
      <c r="D128" s="89">
        <v>8104422976</v>
      </c>
      <c r="E128" s="91">
        <v>849173302</v>
      </c>
      <c r="F128" s="92">
        <v>11287</v>
      </c>
      <c r="G128" s="86">
        <f t="shared" si="3"/>
        <v>912118.47189989791</v>
      </c>
      <c r="H128" s="85">
        <f t="shared" si="4"/>
        <v>100966.95656447012</v>
      </c>
      <c r="I128" s="46">
        <f t="shared" si="0"/>
        <v>5.7148664051597881E-2</v>
      </c>
      <c r="J128" s="80">
        <f>((G128-$J$26)/$J$26)*100</f>
        <v>1.3464968777664341</v>
      </c>
      <c r="K128" s="79">
        <f>((H128-$R$26)/$R$26)*100</f>
        <v>0.96695656447012157</v>
      </c>
      <c r="L128" s="79"/>
      <c r="M128" s="83"/>
      <c r="N128" s="83"/>
      <c r="O128" s="49"/>
      <c r="P128" s="76"/>
      <c r="Q128" s="76"/>
      <c r="R128" s="76"/>
      <c r="S128" s="41"/>
      <c r="T128" s="41"/>
      <c r="U128" s="76"/>
      <c r="V128" s="76"/>
      <c r="W128" s="76"/>
      <c r="X128" s="41"/>
      <c r="Y128" s="76"/>
      <c r="Z128" s="76"/>
    </row>
    <row r="129" spans="1:26" ht="15" x14ac:dyDescent="0.25">
      <c r="A129" s="90" t="s">
        <v>120</v>
      </c>
      <c r="B129" s="25" t="str">
        <f t="shared" si="1"/>
        <v>0821FL12_BT3_064.gcd</v>
      </c>
      <c r="C129" s="25" t="str">
        <f t="shared" si="2"/>
        <v>0821FL12_BT3</v>
      </c>
      <c r="D129" s="89">
        <v>7232179765</v>
      </c>
      <c r="E129" s="91">
        <v>92255525</v>
      </c>
      <c r="F129" s="92">
        <v>32434</v>
      </c>
      <c r="G129" s="86">
        <f t="shared" si="3"/>
        <v>813285.11576959398</v>
      </c>
      <c r="H129" s="85">
        <f t="shared" si="4"/>
        <v>10455.834554666144</v>
      </c>
      <c r="I129" s="46">
        <f t="shared" si="0"/>
        <v>0.24366721620461318</v>
      </c>
      <c r="J129" s="83"/>
      <c r="K129" s="83"/>
      <c r="L129" s="83"/>
      <c r="M129" s="83"/>
      <c r="N129" s="83"/>
      <c r="O129" s="49"/>
      <c r="P129" s="76"/>
      <c r="Q129" s="76"/>
      <c r="R129" s="76"/>
      <c r="S129" s="41"/>
      <c r="T129" s="41"/>
      <c r="U129" s="76"/>
      <c r="V129" s="76"/>
      <c r="W129" s="76"/>
      <c r="X129" s="41"/>
      <c r="Y129" s="76"/>
      <c r="Z129" s="76"/>
    </row>
    <row r="130" spans="1:26" ht="15" x14ac:dyDescent="0.25">
      <c r="A130" s="90" t="s">
        <v>121</v>
      </c>
      <c r="B130" s="25" t="str">
        <f t="shared" si="1"/>
        <v>0821FL02_BT1_065.gcd</v>
      </c>
      <c r="C130" s="25" t="str">
        <f t="shared" si="2"/>
        <v>0821FL02_BT1</v>
      </c>
      <c r="D130" s="89">
        <v>3193935021</v>
      </c>
      <c r="E130" s="91">
        <v>22919154</v>
      </c>
      <c r="F130" s="92">
        <v>109201</v>
      </c>
      <c r="G130" s="86">
        <f t="shared" si="3"/>
        <v>355714.02104303386</v>
      </c>
      <c r="H130" s="85">
        <f t="shared" si="4"/>
        <v>2494.3319043648457</v>
      </c>
      <c r="I130" s="46">
        <f t="shared" si="0"/>
        <v>0.92075946064261971</v>
      </c>
      <c r="J130" s="83"/>
      <c r="K130" s="83"/>
      <c r="L130" s="83"/>
      <c r="M130" s="83"/>
      <c r="N130" s="83"/>
      <c r="O130" s="49"/>
      <c r="P130" s="76"/>
      <c r="Q130" s="76"/>
      <c r="R130" s="76"/>
      <c r="S130" s="41"/>
      <c r="T130" s="41"/>
      <c r="U130" s="76"/>
      <c r="V130" s="76"/>
      <c r="W130" s="76"/>
      <c r="X130" s="41"/>
      <c r="Y130" s="76"/>
      <c r="Z130" s="76"/>
    </row>
    <row r="131" spans="1:26" ht="15" x14ac:dyDescent="0.25">
      <c r="A131" s="90" t="s">
        <v>122</v>
      </c>
      <c r="B131" s="25" t="str">
        <f t="shared" si="1"/>
        <v>0821FL45_BT1_066.gcd</v>
      </c>
      <c r="C131" s="25" t="str">
        <f t="shared" si="2"/>
        <v>0821FL45_BT1</v>
      </c>
      <c r="D131" s="89">
        <v>5157649326</v>
      </c>
      <c r="E131" s="91">
        <v>59322449</v>
      </c>
      <c r="F131" s="92">
        <v>113845</v>
      </c>
      <c r="G131" s="86">
        <f t="shared" si="3"/>
        <v>578221.31350075325</v>
      </c>
      <c r="H131" s="85">
        <f t="shared" si="4"/>
        <v>6674.3160229769946</v>
      </c>
      <c r="I131" s="46">
        <f t="shared" ref="I131:I170" si="5">((F131*$U$28)+$U$30)</f>
        <v>0.96171998252272584</v>
      </c>
      <c r="J131" s="83"/>
      <c r="K131" s="83"/>
      <c r="L131" s="83"/>
      <c r="M131" s="83"/>
      <c r="N131" s="83"/>
      <c r="O131" s="49"/>
      <c r="P131" s="76"/>
      <c r="Q131" s="76"/>
      <c r="R131" s="76"/>
      <c r="S131" s="41"/>
      <c r="T131" s="41"/>
      <c r="U131" s="76"/>
      <c r="V131" s="76"/>
      <c r="W131" s="76"/>
      <c r="X131" s="41"/>
      <c r="Y131" s="76"/>
      <c r="Z131" s="76"/>
    </row>
    <row r="132" spans="1:26" ht="15" x14ac:dyDescent="0.25">
      <c r="A132" s="90" t="s">
        <v>123</v>
      </c>
      <c r="B132" s="25" t="str">
        <f t="shared" ref="B132:B170" si="6">RIGHT(A132, LEN(A132) - 39)</f>
        <v>18R10_0101_067.gcd</v>
      </c>
      <c r="C132" s="25" t="str">
        <f t="shared" ref="C132:C170" si="7">LEFT(B132, LEN(B132) -8)</f>
        <v>18R10_0101</v>
      </c>
      <c r="D132" s="89">
        <v>1085301220</v>
      </c>
      <c r="E132" s="91">
        <v>118766471</v>
      </c>
      <c r="F132" s="92">
        <v>37225</v>
      </c>
      <c r="G132" s="86">
        <f t="shared" ref="G132:G170" si="8">IF(D132&gt;$B$48, (D132*$K$28)+$K$30, IF(AND(D132&gt;$B$52,D132&lt;$B$48), (D132*$I$28)+$I$30,IF(AND(D132&lt;$B$43,D132&gt;$B$47), (D132*$G$28)+$G$30, IF(AND(D132&lt;$B$38,D132&gt;$B$42),(D132*$E$28)+$E$30,(D132*$C$28)+$C$30))))</f>
        <v>116785.98723959345</v>
      </c>
      <c r="H132" s="85">
        <f t="shared" ref="H132:H170" si="9">IF(E132&gt;$C$48,(E132*$S$28)+$S$30, IF(AND(E132&lt;$C$48,E132&gt;$C$52),(E132*$Q$28)+$Q$30,IF(AND(E132&lt;$C$52,E132&gt;$C$42),(E132*$O$28)+$O$30, (E132*$M$28)+$M$30)))</f>
        <v>13499.936283627334</v>
      </c>
      <c r="I132" s="46">
        <f t="shared" si="5"/>
        <v>0.28592429207188019</v>
      </c>
      <c r="J132" s="83"/>
      <c r="K132" s="83"/>
      <c r="L132" s="83"/>
      <c r="M132" s="83"/>
      <c r="N132" s="83"/>
      <c r="P132" s="76"/>
      <c r="Q132" s="76"/>
      <c r="R132" s="76"/>
      <c r="S132" s="41"/>
      <c r="T132" s="41"/>
      <c r="U132" s="76"/>
      <c r="V132" s="76"/>
      <c r="W132" s="76"/>
      <c r="X132" s="41"/>
      <c r="Y132" s="76"/>
      <c r="Z132" s="76"/>
    </row>
    <row r="133" spans="1:26" s="47" customFormat="1" ht="15" x14ac:dyDescent="0.25">
      <c r="A133" s="90" t="s">
        <v>124</v>
      </c>
      <c r="B133" s="25" t="str">
        <f t="shared" si="6"/>
        <v>18R10_0102_068.gcd</v>
      </c>
      <c r="C133" s="25" t="str">
        <f t="shared" si="7"/>
        <v>18R10_0102</v>
      </c>
      <c r="D133" s="89">
        <v>1070660724</v>
      </c>
      <c r="E133" s="91">
        <v>99783050</v>
      </c>
      <c r="F133" s="92">
        <v>36817</v>
      </c>
      <c r="G133" s="86">
        <f t="shared" si="8"/>
        <v>115127.08140135439</v>
      </c>
      <c r="H133" s="85">
        <f t="shared" si="9"/>
        <v>11320.177602526397</v>
      </c>
      <c r="I133" s="46">
        <f t="shared" si="5"/>
        <v>0.28232569325037216</v>
      </c>
      <c r="J133" s="83"/>
      <c r="K133" s="83"/>
      <c r="L133" s="83"/>
      <c r="M133" s="83"/>
      <c r="N133" s="83"/>
      <c r="P133" s="76"/>
      <c r="Q133" s="76"/>
      <c r="R133" s="76"/>
      <c r="S133" s="41"/>
      <c r="T133" s="41"/>
      <c r="U133" s="76"/>
      <c r="V133" s="76"/>
      <c r="W133" s="76"/>
      <c r="X133" s="41"/>
      <c r="Y133" s="76"/>
      <c r="Z133" s="76"/>
    </row>
    <row r="134" spans="1:26" s="47" customFormat="1" ht="15" x14ac:dyDescent="0.25">
      <c r="A134" s="90" t="s">
        <v>125</v>
      </c>
      <c r="B134" s="25" t="str">
        <f t="shared" si="6"/>
        <v>18R10_0103_069.gcd</v>
      </c>
      <c r="C134" s="25" t="str">
        <f t="shared" si="7"/>
        <v>18R10_0103</v>
      </c>
      <c r="D134" s="89">
        <v>1082895465</v>
      </c>
      <c r="E134" s="91">
        <v>111851089</v>
      </c>
      <c r="F134" s="92">
        <v>36093</v>
      </c>
      <c r="G134" s="86">
        <f t="shared" si="8"/>
        <v>116513.39258058238</v>
      </c>
      <c r="H134" s="85">
        <f t="shared" si="9"/>
        <v>12705.882148304245</v>
      </c>
      <c r="I134" s="46">
        <f t="shared" si="5"/>
        <v>0.2759399443612256</v>
      </c>
      <c r="J134" s="83"/>
      <c r="K134" s="83"/>
      <c r="L134" s="83"/>
      <c r="M134" s="83"/>
      <c r="N134" s="83"/>
      <c r="P134" s="76"/>
      <c r="Q134" s="76"/>
      <c r="R134" s="76"/>
      <c r="S134" s="41"/>
      <c r="T134" s="41"/>
      <c r="U134" s="76"/>
      <c r="V134" s="76"/>
      <c r="W134" s="76"/>
      <c r="X134" s="41"/>
      <c r="Y134" s="76"/>
      <c r="Z134" s="76"/>
    </row>
    <row r="135" spans="1:26" s="47" customFormat="1" ht="15" x14ac:dyDescent="0.25">
      <c r="A135" s="95"/>
      <c r="B135" s="95"/>
      <c r="C135" s="95"/>
      <c r="D135" s="95"/>
      <c r="E135" s="95"/>
      <c r="F135" s="95"/>
      <c r="G135" s="95"/>
      <c r="H135" s="95"/>
      <c r="I135" s="95"/>
      <c r="J135" s="83"/>
      <c r="K135" s="83"/>
      <c r="L135" s="83"/>
      <c r="M135" s="83"/>
      <c r="N135" s="83"/>
      <c r="P135" s="76"/>
      <c r="Q135" s="76"/>
      <c r="R135" s="76"/>
      <c r="S135" s="41"/>
      <c r="T135" s="41"/>
      <c r="U135" s="76"/>
      <c r="V135" s="76"/>
      <c r="W135" s="76"/>
      <c r="X135" s="41"/>
      <c r="Y135" s="76"/>
      <c r="Z135" s="76"/>
    </row>
    <row r="136" spans="1:26" ht="15" x14ac:dyDescent="0.25">
      <c r="A136" s="90" t="s">
        <v>126</v>
      </c>
      <c r="B136" s="25" t="str">
        <f t="shared" si="6"/>
        <v>18R10_0107_071.gcd</v>
      </c>
      <c r="C136" s="25" t="str">
        <f t="shared" si="7"/>
        <v>18R10_0107</v>
      </c>
      <c r="D136" s="89">
        <v>426756376</v>
      </c>
      <c r="E136" s="91">
        <v>9230393</v>
      </c>
      <c r="F136" s="92">
        <v>54403</v>
      </c>
      <c r="G136" s="86">
        <f t="shared" si="8"/>
        <v>47058.148575130908</v>
      </c>
      <c r="H136" s="85">
        <f t="shared" si="9"/>
        <v>1021.8301177643957</v>
      </c>
      <c r="I136" s="46">
        <f t="shared" si="5"/>
        <v>0.43743588657154903</v>
      </c>
      <c r="J136" s="83"/>
      <c r="K136" s="83"/>
      <c r="L136" s="83"/>
      <c r="M136" s="83"/>
      <c r="N136" s="83"/>
      <c r="P136" s="76"/>
      <c r="Q136" s="76"/>
      <c r="R136" s="76"/>
      <c r="S136" s="41"/>
      <c r="T136" s="41"/>
      <c r="U136" s="76"/>
      <c r="V136" s="76"/>
      <c r="W136" s="76"/>
      <c r="X136" s="41"/>
      <c r="Y136" s="76"/>
      <c r="Z136" s="76"/>
    </row>
    <row r="137" spans="1:26" ht="15" x14ac:dyDescent="0.25">
      <c r="A137" s="90" t="s">
        <v>127</v>
      </c>
      <c r="B137" s="25" t="str">
        <f t="shared" si="6"/>
        <v>18R10_0108_072.gcd</v>
      </c>
      <c r="C137" s="25" t="str">
        <f t="shared" si="7"/>
        <v>18R10_0108</v>
      </c>
      <c r="D137" s="89">
        <v>6177409826</v>
      </c>
      <c r="E137" s="91">
        <v>122043152</v>
      </c>
      <c r="F137" s="92">
        <v>115010</v>
      </c>
      <c r="G137" s="86">
        <f t="shared" si="8"/>
        <v>693769.76534661895</v>
      </c>
      <c r="H137" s="85">
        <f t="shared" si="9"/>
        <v>13876.178998517791</v>
      </c>
      <c r="I137" s="46">
        <f t="shared" si="5"/>
        <v>0.97199539337335517</v>
      </c>
      <c r="J137" s="83"/>
      <c r="K137" s="83"/>
      <c r="L137" s="83"/>
      <c r="M137" s="83"/>
      <c r="N137" s="83"/>
      <c r="P137" s="76"/>
      <c r="Q137" s="76"/>
      <c r="R137" s="76"/>
      <c r="S137" s="41"/>
      <c r="T137" s="41"/>
      <c r="U137" s="76"/>
      <c r="V137" s="76"/>
      <c r="W137" s="76"/>
      <c r="X137" s="41"/>
      <c r="Y137" s="76"/>
      <c r="Z137" s="76"/>
    </row>
    <row r="138" spans="1:26" ht="15" x14ac:dyDescent="0.25">
      <c r="A138" s="90" t="s">
        <v>128</v>
      </c>
      <c r="B138" s="25" t="str">
        <f t="shared" si="6"/>
        <v>18R10_0109_073.gcd</v>
      </c>
      <c r="C138" s="25" t="str">
        <f t="shared" si="7"/>
        <v>18R10_0109</v>
      </c>
      <c r="D138" s="89">
        <v>6048160238</v>
      </c>
      <c r="E138" s="91">
        <v>120239393</v>
      </c>
      <c r="F138" s="92">
        <v>107976</v>
      </c>
      <c r="G138" s="86">
        <f t="shared" si="8"/>
        <v>679124.57189667062</v>
      </c>
      <c r="H138" s="85">
        <f t="shared" si="9"/>
        <v>13669.063571911387</v>
      </c>
      <c r="I138" s="46">
        <f t="shared" si="5"/>
        <v>0.9099548440829448</v>
      </c>
      <c r="J138" s="83"/>
      <c r="K138" s="83"/>
      <c r="L138" s="83"/>
      <c r="M138" s="83"/>
      <c r="N138" s="83"/>
      <c r="P138" s="76"/>
      <c r="Q138" s="76"/>
      <c r="R138" s="76"/>
      <c r="S138" s="41"/>
      <c r="T138" s="41"/>
      <c r="U138" s="76"/>
      <c r="V138" s="76"/>
      <c r="W138" s="76"/>
      <c r="X138" s="41"/>
      <c r="Y138" s="76"/>
      <c r="Z138" s="76"/>
    </row>
    <row r="139" spans="1:26" ht="15" x14ac:dyDescent="0.25">
      <c r="A139" s="90" t="s">
        <v>129</v>
      </c>
      <c r="B139" s="25" t="str">
        <f t="shared" si="6"/>
        <v>low1 chk std_2_074.gcd</v>
      </c>
      <c r="C139" s="25" t="str">
        <f t="shared" si="7"/>
        <v>low1 chk std_2</v>
      </c>
      <c r="D139" s="89">
        <v>479219</v>
      </c>
      <c r="E139" s="91">
        <v>18138703</v>
      </c>
      <c r="F139" s="92">
        <v>215133</v>
      </c>
      <c r="G139" s="86">
        <f t="shared" si="8"/>
        <v>59.935082759380343</v>
      </c>
      <c r="H139" s="85">
        <f t="shared" si="9"/>
        <v>1945.4198001225354</v>
      </c>
      <c r="I139" s="46">
        <f t="shared" si="5"/>
        <v>1.8550897801523947</v>
      </c>
      <c r="J139" s="81">
        <f>((G139-$B$26)/$B$26)*100</f>
        <v>97.805553661321255</v>
      </c>
      <c r="K139" s="79">
        <f>((H139-$L$26)/$L$26)*100</f>
        <v>-3.2129452675355505</v>
      </c>
      <c r="L139" s="79">
        <f>((I139-$T$26)/$T$26)*100</f>
        <v>-7.7069761118211506</v>
      </c>
      <c r="M139" s="83"/>
      <c r="N139" s="83"/>
      <c r="P139" s="76"/>
      <c r="Q139" s="76"/>
      <c r="R139" s="76"/>
      <c r="S139" s="41"/>
      <c r="T139" s="41"/>
      <c r="U139" s="76"/>
      <c r="V139" s="76"/>
      <c r="W139" s="76"/>
      <c r="X139" s="41"/>
      <c r="Y139" s="76"/>
      <c r="Z139" s="76"/>
    </row>
    <row r="140" spans="1:26" ht="15" x14ac:dyDescent="0.25">
      <c r="A140" s="90" t="s">
        <v>130</v>
      </c>
      <c r="B140" s="25" t="str">
        <f t="shared" si="6"/>
        <v>90ten1 chk std_2_075.gcd</v>
      </c>
      <c r="C140" s="25" t="str">
        <f t="shared" si="7"/>
        <v>90ten1 chk std_2</v>
      </c>
      <c r="D140" s="89">
        <v>8091405934</v>
      </c>
      <c r="E140" s="91">
        <v>847442696</v>
      </c>
      <c r="F140" s="92">
        <v>11902</v>
      </c>
      <c r="G140" s="86">
        <f t="shared" si="8"/>
        <v>910643.51866263035</v>
      </c>
      <c r="H140" s="85">
        <f t="shared" si="9"/>
        <v>100757.82976404866</v>
      </c>
      <c r="I140" s="46">
        <f t="shared" si="5"/>
        <v>6.2573022569312187E-2</v>
      </c>
      <c r="J140" s="80">
        <f>((G140-$J$26)/$J$26)*100</f>
        <v>1.1826131847367054</v>
      </c>
      <c r="K140" s="79">
        <f>((H140-$R$26)/$R$26)*100</f>
        <v>0.75782976404865621</v>
      </c>
      <c r="L140" s="79"/>
      <c r="M140" s="83"/>
      <c r="N140" s="83"/>
      <c r="P140" s="76"/>
      <c r="Q140" s="76"/>
      <c r="R140" s="76"/>
      <c r="S140" s="41"/>
      <c r="T140" s="41"/>
      <c r="U140" s="76"/>
      <c r="V140" s="76"/>
      <c r="W140" s="76"/>
      <c r="X140" s="41"/>
      <c r="Y140" s="76"/>
      <c r="Z140" s="76"/>
    </row>
    <row r="141" spans="1:26" ht="15" x14ac:dyDescent="0.25">
      <c r="A141" s="90" t="s">
        <v>131</v>
      </c>
      <c r="B141" s="25" t="str">
        <f t="shared" si="6"/>
        <v>18R10_0114_076.gcd</v>
      </c>
      <c r="C141" s="25" t="str">
        <f t="shared" si="7"/>
        <v>18R10_0114</v>
      </c>
      <c r="D141" s="89">
        <v>830221578</v>
      </c>
      <c r="E141" s="91">
        <v>36787437</v>
      </c>
      <c r="F141" s="92">
        <v>103521</v>
      </c>
      <c r="G141" s="86">
        <f t="shared" si="8"/>
        <v>87883.065690369229</v>
      </c>
      <c r="H141" s="85">
        <f t="shared" si="9"/>
        <v>4086.7482692136555</v>
      </c>
      <c r="I141" s="46">
        <f t="shared" si="5"/>
        <v>0.87066132018633147</v>
      </c>
      <c r="J141" s="83"/>
      <c r="K141" s="83"/>
      <c r="L141" s="83"/>
      <c r="M141" s="83"/>
      <c r="N141" s="83"/>
      <c r="P141" s="76"/>
      <c r="Q141" s="76"/>
      <c r="R141" s="76"/>
      <c r="S141" s="41"/>
      <c r="T141" s="41"/>
      <c r="U141" s="76"/>
      <c r="V141" s="76"/>
      <c r="W141" s="76"/>
      <c r="X141" s="41"/>
      <c r="Y141" s="76"/>
      <c r="Z141" s="76"/>
    </row>
    <row r="142" spans="1:26" ht="15" x14ac:dyDescent="0.25">
      <c r="A142" s="90" t="s">
        <v>132</v>
      </c>
      <c r="B142" s="25" t="str">
        <f t="shared" si="6"/>
        <v>18R10_0115_077.gcd</v>
      </c>
      <c r="C142" s="25" t="str">
        <f t="shared" si="7"/>
        <v>18R10_0115</v>
      </c>
      <c r="D142" s="89">
        <v>860413552</v>
      </c>
      <c r="E142" s="91">
        <v>26456796</v>
      </c>
      <c r="F142" s="92">
        <v>101450</v>
      </c>
      <c r="G142" s="86">
        <f t="shared" si="8"/>
        <v>91304.100191970952</v>
      </c>
      <c r="H142" s="85">
        <f t="shared" si="9"/>
        <v>2900.5392923865979</v>
      </c>
      <c r="I142" s="46">
        <f t="shared" si="5"/>
        <v>0.85239490312911792</v>
      </c>
      <c r="J142" s="83"/>
      <c r="K142" s="83"/>
      <c r="L142" s="83"/>
      <c r="M142" s="83"/>
      <c r="N142" s="83"/>
      <c r="P142" s="76"/>
      <c r="Q142" s="76"/>
      <c r="R142" s="76"/>
      <c r="S142" s="41"/>
      <c r="T142" s="41"/>
      <c r="U142" s="76"/>
      <c r="V142" s="76"/>
      <c r="W142" s="76"/>
      <c r="X142" s="41"/>
      <c r="Y142" s="76"/>
      <c r="Z142" s="76"/>
    </row>
    <row r="143" spans="1:26" s="47" customFormat="1" ht="15" x14ac:dyDescent="0.25">
      <c r="A143" s="90" t="s">
        <v>133</v>
      </c>
      <c r="B143" s="25" t="str">
        <f t="shared" si="6"/>
        <v>18R10_0116_078.gcd</v>
      </c>
      <c r="C143" s="25" t="str">
        <f t="shared" si="7"/>
        <v>18R10_0116</v>
      </c>
      <c r="D143" s="89">
        <v>2604526045</v>
      </c>
      <c r="E143" s="91">
        <v>17210943</v>
      </c>
      <c r="F143" s="92">
        <v>103701</v>
      </c>
      <c r="G143" s="86">
        <f t="shared" si="8"/>
        <v>288928.44278141554</v>
      </c>
      <c r="H143" s="85">
        <f t="shared" si="9"/>
        <v>1838.8903756327027</v>
      </c>
      <c r="I143" s="46">
        <f t="shared" si="5"/>
        <v>0.87224893731346731</v>
      </c>
      <c r="J143" s="83"/>
      <c r="K143" s="83"/>
      <c r="L143" s="83"/>
      <c r="M143" s="83"/>
      <c r="N143" s="83"/>
      <c r="P143" s="76"/>
      <c r="Q143" s="76"/>
      <c r="R143" s="76"/>
      <c r="S143" s="41"/>
      <c r="T143" s="41"/>
      <c r="U143" s="76"/>
      <c r="V143" s="76"/>
      <c r="W143" s="76"/>
      <c r="X143" s="41"/>
      <c r="Y143" s="76"/>
      <c r="Z143" s="76"/>
    </row>
    <row r="144" spans="1:26" s="47" customFormat="1" ht="15" x14ac:dyDescent="0.25">
      <c r="A144" s="90" t="s">
        <v>134</v>
      </c>
      <c r="B144" s="25" t="str">
        <f t="shared" si="6"/>
        <v>18R10_0117_079.gcd</v>
      </c>
      <c r="C144" s="25" t="str">
        <f t="shared" si="7"/>
        <v>18R10_0117</v>
      </c>
      <c r="D144" s="89">
        <v>2852971287</v>
      </c>
      <c r="E144" s="91">
        <v>18823273</v>
      </c>
      <c r="F144" s="92">
        <v>102721</v>
      </c>
      <c r="G144" s="86">
        <f t="shared" si="8"/>
        <v>317079.62443786475</v>
      </c>
      <c r="H144" s="85">
        <f t="shared" si="9"/>
        <v>2024.0250947278264</v>
      </c>
      <c r="I144" s="46">
        <f t="shared" si="5"/>
        <v>0.86360524406572747</v>
      </c>
      <c r="J144" s="83"/>
      <c r="K144" s="83"/>
      <c r="L144" s="83"/>
      <c r="M144" s="83"/>
      <c r="N144" s="83"/>
      <c r="P144" s="76"/>
      <c r="Q144" s="76"/>
      <c r="R144" s="76"/>
      <c r="S144" s="41"/>
      <c r="T144" s="41"/>
      <c r="U144" s="76"/>
      <c r="V144" s="76"/>
      <c r="W144" s="76"/>
      <c r="X144" s="41"/>
      <c r="Y144" s="76"/>
      <c r="Z144" s="76"/>
    </row>
    <row r="145" spans="1:26" s="47" customFormat="1" ht="15" x14ac:dyDescent="0.25">
      <c r="A145" s="90" t="s">
        <v>135</v>
      </c>
      <c r="B145" s="25" t="str">
        <f t="shared" si="6"/>
        <v>18R10_0118_080.gcd</v>
      </c>
      <c r="C145" s="25" t="str">
        <f t="shared" si="7"/>
        <v>18R10_0118</v>
      </c>
      <c r="D145" s="89">
        <v>601188470</v>
      </c>
      <c r="E145" s="91">
        <v>25255695</v>
      </c>
      <c r="F145" s="92">
        <v>106483</v>
      </c>
      <c r="G145" s="86">
        <f t="shared" si="8"/>
        <v>61931.461317727852</v>
      </c>
      <c r="H145" s="85">
        <f t="shared" si="9"/>
        <v>2762.6236695055054</v>
      </c>
      <c r="I145" s="46">
        <f t="shared" si="5"/>
        <v>0.89678644202286772</v>
      </c>
      <c r="J145" s="83"/>
      <c r="K145" s="83"/>
      <c r="L145" s="83"/>
      <c r="M145" s="83"/>
      <c r="N145" s="83"/>
      <c r="O145" s="82"/>
      <c r="P145" s="82"/>
      <c r="Q145" s="82"/>
      <c r="R145" s="82"/>
      <c r="S145" s="41"/>
      <c r="T145" s="41"/>
      <c r="U145" s="82"/>
      <c r="V145" s="82"/>
      <c r="W145" s="82"/>
      <c r="X145" s="41"/>
      <c r="Y145" s="76"/>
      <c r="Z145" s="76"/>
    </row>
    <row r="146" spans="1:26" s="47" customFormat="1" ht="15" x14ac:dyDescent="0.25">
      <c r="A146" s="90" t="s">
        <v>136</v>
      </c>
      <c r="B146" s="25" t="str">
        <f t="shared" si="6"/>
        <v>18R10_0119_081.gcd</v>
      </c>
      <c r="C146" s="25" t="str">
        <f t="shared" si="7"/>
        <v>18R10_0119</v>
      </c>
      <c r="D146" s="89">
        <v>546928329</v>
      </c>
      <c r="E146" s="91">
        <v>21956792</v>
      </c>
      <c r="F146" s="92">
        <v>107994</v>
      </c>
      <c r="G146" s="86">
        <f t="shared" si="8"/>
        <v>55783.27722010063</v>
      </c>
      <c r="H146" s="85">
        <f t="shared" si="9"/>
        <v>2383.829328255847</v>
      </c>
      <c r="I146" s="46">
        <f t="shared" si="5"/>
        <v>0.91011360579565848</v>
      </c>
      <c r="J146" s="83"/>
      <c r="K146" s="83"/>
      <c r="L146" s="83"/>
      <c r="M146" s="83"/>
      <c r="N146" s="83"/>
      <c r="O146" s="82"/>
      <c r="P146" s="82"/>
      <c r="Q146" s="41"/>
      <c r="R146" s="41"/>
      <c r="S146" s="82"/>
      <c r="T146" s="82"/>
      <c r="U146" s="82"/>
      <c r="V146" s="41"/>
      <c r="W146" s="82"/>
      <c r="X146" s="82"/>
    </row>
    <row r="147" spans="1:26" s="47" customFormat="1" ht="15" x14ac:dyDescent="0.25">
      <c r="A147" s="90" t="s">
        <v>137</v>
      </c>
      <c r="B147" s="25" t="str">
        <f t="shared" si="6"/>
        <v>18R10_0123_082.gcd</v>
      </c>
      <c r="C147" s="25" t="str">
        <f t="shared" si="7"/>
        <v>18R10_0123</v>
      </c>
      <c r="D147" s="89">
        <v>4458069857</v>
      </c>
      <c r="E147" s="91">
        <v>21203713</v>
      </c>
      <c r="F147" s="92">
        <v>90272</v>
      </c>
      <c r="G147" s="86">
        <f t="shared" si="8"/>
        <v>498952.38262325525</v>
      </c>
      <c r="H147" s="85">
        <f t="shared" si="9"/>
        <v>2297.3575333246376</v>
      </c>
      <c r="I147" s="46">
        <f t="shared" si="5"/>
        <v>0.75380387953397887</v>
      </c>
      <c r="J147" s="83"/>
      <c r="K147" s="83"/>
      <c r="L147" s="83"/>
      <c r="M147" s="83"/>
      <c r="N147" s="83"/>
      <c r="O147" s="82"/>
      <c r="P147" s="82"/>
      <c r="Q147" s="41"/>
      <c r="R147" s="41"/>
      <c r="S147" s="82"/>
      <c r="T147" s="82"/>
      <c r="U147" s="82"/>
      <c r="V147" s="41"/>
      <c r="W147" s="82"/>
      <c r="X147" s="82"/>
    </row>
    <row r="148" spans="1:26" s="47" customFormat="1" ht="15" x14ac:dyDescent="0.25">
      <c r="A148" s="90" t="s">
        <v>138</v>
      </c>
      <c r="B148" s="25" t="str">
        <f t="shared" si="6"/>
        <v>18R10_0124_083.gcd</v>
      </c>
      <c r="C148" s="25" t="str">
        <f t="shared" si="7"/>
        <v>18R10_0124</v>
      </c>
      <c r="D148" s="89">
        <v>457697395</v>
      </c>
      <c r="E148" s="91">
        <v>15519808</v>
      </c>
      <c r="F148" s="92">
        <v>104925</v>
      </c>
      <c r="G148" s="86">
        <f t="shared" si="8"/>
        <v>45672.573500491344</v>
      </c>
      <c r="H148" s="85">
        <f t="shared" si="9"/>
        <v>1644.7069248646017</v>
      </c>
      <c r="I148" s="46">
        <f t="shared" si="5"/>
        <v>0.88304473377799142</v>
      </c>
      <c r="J148" s="83"/>
      <c r="K148" s="83"/>
      <c r="L148" s="83"/>
      <c r="M148" s="83"/>
      <c r="N148" s="83"/>
      <c r="O148" s="82"/>
      <c r="P148" s="82"/>
      <c r="Q148" s="41"/>
      <c r="R148" s="41"/>
      <c r="S148" s="82"/>
      <c r="T148" s="82"/>
      <c r="U148" s="82"/>
      <c r="V148" s="41"/>
      <c r="W148" s="82"/>
      <c r="X148" s="82"/>
    </row>
    <row r="149" spans="1:26" s="47" customFormat="1" ht="15" x14ac:dyDescent="0.25">
      <c r="A149" s="90" t="s">
        <v>139</v>
      </c>
      <c r="B149" s="25" t="str">
        <f t="shared" si="6"/>
        <v>18R10_0125_084.gcd</v>
      </c>
      <c r="C149" s="25" t="str">
        <f t="shared" si="7"/>
        <v>18R10_0125</v>
      </c>
      <c r="D149" s="89">
        <v>2009311491</v>
      </c>
      <c r="E149" s="91">
        <v>16646035</v>
      </c>
      <c r="F149" s="92">
        <v>103022</v>
      </c>
      <c r="G149" s="86">
        <f t="shared" si="8"/>
        <v>221485.03795172519</v>
      </c>
      <c r="H149" s="85">
        <f t="shared" si="9"/>
        <v>1774.025190531273</v>
      </c>
      <c r="I149" s="46">
        <f t="shared" si="5"/>
        <v>0.86626009270610471</v>
      </c>
      <c r="J149" s="83"/>
      <c r="K149" s="83"/>
      <c r="L149" s="83"/>
      <c r="M149" s="83"/>
      <c r="N149" s="83"/>
      <c r="O149" s="82"/>
      <c r="P149" s="82"/>
      <c r="Q149" s="41"/>
      <c r="R149" s="41"/>
      <c r="S149" s="82"/>
      <c r="T149" s="82"/>
      <c r="U149" s="82"/>
      <c r="V149" s="41"/>
      <c r="W149" s="82"/>
      <c r="X149" s="82"/>
    </row>
    <row r="150" spans="1:26" s="47" customFormat="1" ht="15" x14ac:dyDescent="0.25">
      <c r="A150" s="90" t="s">
        <v>140</v>
      </c>
      <c r="B150" s="25" t="str">
        <f t="shared" si="6"/>
        <v>18R10_0126_085.gcd</v>
      </c>
      <c r="C150" s="25" t="str">
        <f t="shared" si="7"/>
        <v>18R10_0126</v>
      </c>
      <c r="D150" s="89">
        <v>2047029082</v>
      </c>
      <c r="E150" s="91">
        <v>14269685</v>
      </c>
      <c r="F150" s="92">
        <v>106769</v>
      </c>
      <c r="G150" s="86">
        <f t="shared" si="8"/>
        <v>225758.7956109065</v>
      </c>
      <c r="H150" s="85">
        <f t="shared" si="9"/>
        <v>1501.162383462188</v>
      </c>
      <c r="I150" s="46">
        <f t="shared" si="5"/>
        <v>0.89930898923598357</v>
      </c>
      <c r="J150" s="83"/>
      <c r="K150" s="83"/>
      <c r="L150" s="83"/>
      <c r="M150" s="83"/>
      <c r="N150" s="83"/>
      <c r="O150" s="82"/>
      <c r="P150" s="82"/>
      <c r="Q150" s="41"/>
      <c r="R150" s="41"/>
      <c r="S150" s="82"/>
      <c r="T150" s="82"/>
      <c r="U150" s="82"/>
      <c r="V150" s="41"/>
      <c r="W150" s="82"/>
      <c r="X150" s="82"/>
    </row>
    <row r="151" spans="1:26" s="47" customFormat="1" ht="15" x14ac:dyDescent="0.25">
      <c r="A151" s="90" t="s">
        <v>141</v>
      </c>
      <c r="B151" s="25" t="str">
        <f t="shared" si="6"/>
        <v>low1 chk std_3_086.gcd</v>
      </c>
      <c r="C151" s="25" t="str">
        <f t="shared" si="7"/>
        <v>low1 chk std_3</v>
      </c>
      <c r="D151" s="89">
        <v>349339</v>
      </c>
      <c r="E151" s="91">
        <v>18111668</v>
      </c>
      <c r="F151" s="92">
        <v>212550</v>
      </c>
      <c r="G151" s="86">
        <f t="shared" si="8"/>
        <v>43.865515333970478</v>
      </c>
      <c r="H151" s="85">
        <f t="shared" si="9"/>
        <v>1942.3155242418306</v>
      </c>
      <c r="I151" s="46">
        <f t="shared" si="5"/>
        <v>1.8323074743779948</v>
      </c>
      <c r="J151" s="81">
        <f>((G151-$B$26)/$B$26)*100</f>
        <v>44.770677669869563</v>
      </c>
      <c r="K151" s="79">
        <f>((H151-$L$26)/$L$26)*100</f>
        <v>-3.3673868536402667</v>
      </c>
      <c r="L151" s="79">
        <f>((I151-$T$26)/$T$26)*100</f>
        <v>-8.8404241602987579</v>
      </c>
      <c r="M151" s="83"/>
      <c r="N151" s="83"/>
      <c r="O151" s="82"/>
      <c r="P151" s="82"/>
      <c r="Q151" s="41"/>
      <c r="R151" s="41"/>
      <c r="S151" s="82"/>
      <c r="T151" s="82"/>
      <c r="U151" s="82"/>
      <c r="V151" s="41"/>
      <c r="W151" s="82"/>
      <c r="X151" s="82"/>
    </row>
    <row r="152" spans="1:26" s="47" customFormat="1" ht="15" x14ac:dyDescent="0.25">
      <c r="A152" s="90" t="s">
        <v>142</v>
      </c>
      <c r="B152" s="25" t="str">
        <f t="shared" si="6"/>
        <v>90ten1 chk std_3_087.gcd</v>
      </c>
      <c r="C152" s="25" t="str">
        <f t="shared" si="7"/>
        <v>90ten1 chk std_3</v>
      </c>
      <c r="D152" s="89">
        <v>8089455170</v>
      </c>
      <c r="E152" s="91">
        <v>847398544</v>
      </c>
      <c r="F152" s="92">
        <v>10091</v>
      </c>
      <c r="G152" s="86">
        <f t="shared" si="8"/>
        <v>910422.47876148031</v>
      </c>
      <c r="H152" s="85">
        <f t="shared" si="9"/>
        <v>100752.49442689381</v>
      </c>
      <c r="I152" s="46">
        <f t="shared" si="5"/>
        <v>4.6599830251294952E-2</v>
      </c>
      <c r="J152" s="80">
        <f>((G152-$J$26)/$J$26)*100</f>
        <v>1.158053195720034</v>
      </c>
      <c r="K152" s="79">
        <f>((H152-$R$26)/$R$26)*100</f>
        <v>0.75249442689381252</v>
      </c>
      <c r="L152" s="79"/>
      <c r="M152" s="83"/>
      <c r="N152" s="83"/>
      <c r="O152" s="82"/>
      <c r="P152" s="82"/>
      <c r="Q152" s="41"/>
      <c r="R152" s="41"/>
      <c r="S152" s="82"/>
      <c r="T152" s="82"/>
      <c r="U152" s="82"/>
      <c r="V152" s="41"/>
      <c r="W152" s="82"/>
      <c r="X152" s="82"/>
    </row>
    <row r="153" spans="1:26" s="47" customFormat="1" ht="15" x14ac:dyDescent="0.25">
      <c r="A153" s="90" t="s">
        <v>143</v>
      </c>
      <c r="B153" s="25" t="str">
        <f t="shared" si="6"/>
        <v>18R10_0127_088.gcd</v>
      </c>
      <c r="C153" s="25" t="str">
        <f t="shared" si="7"/>
        <v>18R10_0127</v>
      </c>
      <c r="D153" s="89">
        <v>6063680994</v>
      </c>
      <c r="E153" s="91">
        <v>118710936</v>
      </c>
      <c r="F153" s="92">
        <v>107999</v>
      </c>
      <c r="G153" s="86">
        <f t="shared" si="8"/>
        <v>680883.21946860291</v>
      </c>
      <c r="H153" s="85">
        <f t="shared" si="9"/>
        <v>13493.559514216018</v>
      </c>
      <c r="I153" s="46">
        <f t="shared" si="5"/>
        <v>0.91015770627141224</v>
      </c>
      <c r="J153" s="83"/>
      <c r="K153" s="83"/>
      <c r="L153" s="83"/>
      <c r="M153" s="83"/>
      <c r="N153" s="83"/>
      <c r="O153" s="82"/>
      <c r="P153" s="82"/>
      <c r="Q153" s="41"/>
      <c r="R153" s="41"/>
      <c r="S153" s="82"/>
      <c r="T153" s="82"/>
      <c r="U153" s="82"/>
      <c r="V153" s="41"/>
      <c r="W153" s="82"/>
      <c r="X153" s="82"/>
    </row>
    <row r="154" spans="1:26" s="47" customFormat="1" ht="15" x14ac:dyDescent="0.25">
      <c r="A154" s="90" t="s">
        <v>144</v>
      </c>
      <c r="B154" s="25" t="str">
        <f t="shared" si="6"/>
        <v>18R10_0128_089.gcd</v>
      </c>
      <c r="C154" s="25" t="str">
        <f t="shared" si="7"/>
        <v>18R10_0128</v>
      </c>
      <c r="D154" s="89">
        <v>5161573813</v>
      </c>
      <c r="E154" s="91">
        <v>31213128</v>
      </c>
      <c r="F154" s="92">
        <v>107505</v>
      </c>
      <c r="G154" s="86">
        <f t="shared" si="8"/>
        <v>578665.99477360037</v>
      </c>
      <c r="H154" s="85">
        <f t="shared" si="9"/>
        <v>3446.6819485073356</v>
      </c>
      <c r="I154" s="46">
        <f t="shared" si="5"/>
        <v>0.90580057926693924</v>
      </c>
      <c r="J154" s="83"/>
      <c r="K154" s="83"/>
      <c r="L154" s="83"/>
      <c r="M154" s="83"/>
      <c r="N154" s="83"/>
      <c r="O154" s="82"/>
      <c r="P154" s="82"/>
      <c r="Q154" s="41"/>
      <c r="R154" s="41"/>
      <c r="S154" s="82"/>
      <c r="T154" s="82"/>
      <c r="U154" s="82"/>
      <c r="V154" s="41"/>
      <c r="W154" s="82"/>
      <c r="X154" s="82"/>
    </row>
    <row r="155" spans="1:26" s="47" customFormat="1" ht="15" x14ac:dyDescent="0.25">
      <c r="A155" s="90" t="s">
        <v>145</v>
      </c>
      <c r="B155" s="25" t="str">
        <f t="shared" si="6"/>
        <v>18R10_0129_090.gcd</v>
      </c>
      <c r="C155" s="25" t="str">
        <f t="shared" si="7"/>
        <v>18R10_0129</v>
      </c>
      <c r="D155" s="89">
        <v>2576640864</v>
      </c>
      <c r="E155" s="91">
        <v>19490264</v>
      </c>
      <c r="F155" s="92">
        <v>112048</v>
      </c>
      <c r="G155" s="86">
        <f t="shared" si="8"/>
        <v>285768.78961384163</v>
      </c>
      <c r="H155" s="85">
        <f t="shared" si="9"/>
        <v>2100.6118923585695</v>
      </c>
      <c r="I155" s="46">
        <f t="shared" si="5"/>
        <v>0.94587027153681902</v>
      </c>
      <c r="J155" s="83"/>
      <c r="K155" s="83"/>
      <c r="L155" s="83"/>
      <c r="M155" s="83"/>
      <c r="N155" s="83"/>
      <c r="O155" s="82"/>
      <c r="P155" s="82"/>
      <c r="Q155" s="41"/>
      <c r="R155" s="41"/>
      <c r="S155" s="82"/>
      <c r="T155" s="82"/>
      <c r="U155" s="82"/>
      <c r="V155" s="41"/>
      <c r="W155" s="82"/>
      <c r="X155" s="82"/>
    </row>
    <row r="156" spans="1:26" s="47" customFormat="1" ht="15" x14ac:dyDescent="0.25">
      <c r="A156" s="90" t="s">
        <v>146</v>
      </c>
      <c r="B156" s="25" t="str">
        <f t="shared" si="6"/>
        <v>18R10_0133_091.gcd</v>
      </c>
      <c r="C156" s="25" t="str">
        <f t="shared" si="7"/>
        <v>18R10_0133</v>
      </c>
      <c r="D156" s="89">
        <v>4392384595</v>
      </c>
      <c r="E156" s="91">
        <v>21146436</v>
      </c>
      <c r="F156" s="92">
        <v>85501</v>
      </c>
      <c r="G156" s="86">
        <f t="shared" si="8"/>
        <v>491509.62490397698</v>
      </c>
      <c r="H156" s="85">
        <f t="shared" si="9"/>
        <v>2290.7807399227836</v>
      </c>
      <c r="I156" s="46">
        <f t="shared" si="5"/>
        <v>0.71172320556972701</v>
      </c>
      <c r="J156" s="83"/>
      <c r="K156" s="83"/>
      <c r="L156" s="83"/>
      <c r="M156" s="83"/>
      <c r="N156" s="83"/>
      <c r="O156" s="82"/>
      <c r="P156" s="82"/>
      <c r="Q156" s="41"/>
      <c r="R156" s="41"/>
      <c r="S156" s="82"/>
      <c r="T156" s="82"/>
      <c r="U156" s="82"/>
      <c r="V156" s="41"/>
      <c r="W156" s="82"/>
      <c r="X156" s="82"/>
    </row>
    <row r="157" spans="1:26" s="47" customFormat="1" ht="15" x14ac:dyDescent="0.25">
      <c r="A157" s="90" t="s">
        <v>147</v>
      </c>
      <c r="B157" s="25" t="str">
        <f t="shared" si="6"/>
        <v>18R10_0131_092.gcd</v>
      </c>
      <c r="C157" s="25" t="str">
        <f t="shared" si="7"/>
        <v>18R10_0131</v>
      </c>
      <c r="D157" s="89">
        <v>5196112626</v>
      </c>
      <c r="E157" s="91">
        <v>34336795</v>
      </c>
      <c r="F157" s="92">
        <v>106632</v>
      </c>
      <c r="G157" s="86">
        <f t="shared" si="8"/>
        <v>582579.56700035743</v>
      </c>
      <c r="H157" s="85">
        <f t="shared" si="9"/>
        <v>3805.3549326927741</v>
      </c>
      <c r="I157" s="46">
        <f t="shared" si="5"/>
        <v>0.8981006362003302</v>
      </c>
      <c r="J157" s="83"/>
      <c r="K157" s="83"/>
      <c r="L157" s="83"/>
      <c r="M157" s="83"/>
      <c r="N157" s="83"/>
      <c r="O157" s="82"/>
      <c r="P157" s="82"/>
      <c r="Q157" s="41"/>
      <c r="R157" s="41"/>
      <c r="S157" s="82"/>
      <c r="T157" s="82"/>
      <c r="U157" s="82"/>
      <c r="V157" s="41"/>
      <c r="W157" s="82"/>
      <c r="X157" s="82"/>
    </row>
    <row r="158" spans="1:26" s="47" customFormat="1" ht="15" x14ac:dyDescent="0.25">
      <c r="A158" s="90" t="s">
        <v>148</v>
      </c>
      <c r="B158" s="25" t="str">
        <f t="shared" si="6"/>
        <v>18R10_0132_093.gcd</v>
      </c>
      <c r="C158" s="25" t="str">
        <f t="shared" si="7"/>
        <v>18R10_0132</v>
      </c>
      <c r="D158" s="89">
        <v>5117054596</v>
      </c>
      <c r="E158" s="91">
        <v>32118548</v>
      </c>
      <c r="F158" s="92">
        <v>106486</v>
      </c>
      <c r="G158" s="86">
        <f t="shared" si="8"/>
        <v>573621.54894368234</v>
      </c>
      <c r="H158" s="85">
        <f t="shared" si="9"/>
        <v>3550.6461973665064</v>
      </c>
      <c r="I158" s="46">
        <f t="shared" si="5"/>
        <v>0.89681290230831989</v>
      </c>
      <c r="J158" s="83"/>
      <c r="K158" s="83"/>
      <c r="L158" s="83"/>
      <c r="M158" s="83"/>
      <c r="N158" s="83"/>
      <c r="O158" s="82"/>
      <c r="P158" s="82"/>
      <c r="Q158" s="41"/>
      <c r="R158" s="41"/>
      <c r="S158" s="82"/>
      <c r="T158" s="82"/>
      <c r="U158" s="82"/>
      <c r="V158" s="41"/>
      <c r="W158" s="82"/>
      <c r="X158" s="82"/>
    </row>
    <row r="159" spans="1:26" s="47" customFormat="1" ht="15" x14ac:dyDescent="0.25">
      <c r="A159" s="90" t="s">
        <v>149</v>
      </c>
      <c r="B159" s="25" t="str">
        <f t="shared" si="6"/>
        <v>18R10_0134_094.gcd</v>
      </c>
      <c r="C159" s="25" t="str">
        <f t="shared" si="7"/>
        <v>18R10_0134</v>
      </c>
      <c r="D159" s="89">
        <v>2748187377</v>
      </c>
      <c r="E159" s="91">
        <v>7732651</v>
      </c>
      <c r="F159" s="92">
        <v>96747</v>
      </c>
      <c r="G159" s="86">
        <f t="shared" si="8"/>
        <v>305206.62231740943</v>
      </c>
      <c r="H159" s="85">
        <f t="shared" si="9"/>
        <v>855.65414597138476</v>
      </c>
      <c r="I159" s="46">
        <f t="shared" si="5"/>
        <v>0.81091399563511735</v>
      </c>
      <c r="J159" s="83"/>
      <c r="K159" s="83"/>
      <c r="L159" s="83"/>
      <c r="M159" s="83"/>
      <c r="N159" s="83"/>
      <c r="O159" s="82"/>
      <c r="P159" s="82"/>
      <c r="Q159" s="41"/>
      <c r="R159" s="41"/>
      <c r="S159" s="82"/>
      <c r="T159" s="82"/>
      <c r="U159" s="82"/>
      <c r="V159" s="41"/>
      <c r="W159" s="82"/>
      <c r="X159" s="82"/>
    </row>
    <row r="160" spans="1:26" s="47" customFormat="1" ht="15" x14ac:dyDescent="0.25">
      <c r="A160" s="90" t="s">
        <v>150</v>
      </c>
      <c r="B160" s="25" t="str">
        <f t="shared" si="6"/>
        <v>18R10_0135_095.gcd</v>
      </c>
      <c r="C160" s="25" t="str">
        <f t="shared" si="7"/>
        <v>18R10_0135</v>
      </c>
      <c r="D160" s="89">
        <v>2883553982</v>
      </c>
      <c r="E160" s="91">
        <v>8481453</v>
      </c>
      <c r="F160" s="92">
        <v>95214</v>
      </c>
      <c r="G160" s="86">
        <f t="shared" si="8"/>
        <v>320544.93130209832</v>
      </c>
      <c r="H160" s="85">
        <f t="shared" si="9"/>
        <v>938.73447624892924</v>
      </c>
      <c r="I160" s="46">
        <f t="shared" si="5"/>
        <v>0.79739278976900996</v>
      </c>
      <c r="J160" s="83"/>
      <c r="K160" s="83"/>
      <c r="L160" s="83"/>
      <c r="M160" s="83"/>
      <c r="N160" s="83"/>
      <c r="O160" s="82"/>
      <c r="P160" s="82"/>
      <c r="Q160" s="41"/>
      <c r="R160" s="41"/>
      <c r="S160" s="82"/>
      <c r="T160" s="82"/>
      <c r="U160" s="82"/>
      <c r="V160" s="41"/>
      <c r="W160" s="82"/>
      <c r="X160" s="82"/>
    </row>
    <row r="161" spans="1:24" s="47" customFormat="1" ht="15" x14ac:dyDescent="0.25">
      <c r="A161" s="90" t="s">
        <v>151</v>
      </c>
      <c r="B161" s="25" t="str">
        <f t="shared" si="6"/>
        <v>18R10_0136_096.gcd</v>
      </c>
      <c r="C161" s="25" t="str">
        <f t="shared" si="7"/>
        <v>18R10_0136</v>
      </c>
      <c r="D161" s="89">
        <v>3180472300</v>
      </c>
      <c r="E161" s="91">
        <v>25854339</v>
      </c>
      <c r="F161" s="92">
        <v>113714</v>
      </c>
      <c r="G161" s="86">
        <f t="shared" si="8"/>
        <v>354188.5681850512</v>
      </c>
      <c r="H161" s="85">
        <f t="shared" si="9"/>
        <v>2831.3625683525038</v>
      </c>
      <c r="I161" s="46">
        <f t="shared" si="5"/>
        <v>0.96056455005797692</v>
      </c>
      <c r="J161" s="83"/>
      <c r="K161" s="83"/>
      <c r="L161" s="83"/>
      <c r="M161" s="83"/>
      <c r="N161" s="83"/>
      <c r="O161" s="82"/>
      <c r="P161" s="82"/>
      <c r="Q161" s="41"/>
      <c r="R161" s="41"/>
      <c r="S161" s="82"/>
      <c r="T161" s="82"/>
      <c r="U161" s="82"/>
      <c r="V161" s="41"/>
      <c r="W161" s="82"/>
      <c r="X161" s="82"/>
    </row>
    <row r="162" spans="1:24" s="47" customFormat="1" ht="15" x14ac:dyDescent="0.25">
      <c r="A162" s="90" t="s">
        <v>152</v>
      </c>
      <c r="B162" s="25" t="str">
        <f t="shared" si="6"/>
        <v>18R10_0137_097.gcd</v>
      </c>
      <c r="C162" s="25" t="str">
        <f t="shared" si="7"/>
        <v>18R10_0137</v>
      </c>
      <c r="D162" s="89">
        <v>4438355389</v>
      </c>
      <c r="E162" s="91">
        <v>20558319</v>
      </c>
      <c r="F162" s="92">
        <v>84566</v>
      </c>
      <c r="G162" s="86">
        <f t="shared" si="8"/>
        <v>496718.54805487877</v>
      </c>
      <c r="H162" s="85">
        <f t="shared" si="9"/>
        <v>2223.2505968440919</v>
      </c>
      <c r="I162" s="46">
        <f t="shared" si="5"/>
        <v>0.70347641660377103</v>
      </c>
      <c r="J162" s="83"/>
      <c r="K162" s="83"/>
      <c r="L162" s="83"/>
      <c r="M162" s="83"/>
      <c r="N162" s="83"/>
      <c r="O162" s="82"/>
      <c r="P162" s="82"/>
      <c r="Q162" s="41"/>
      <c r="R162" s="41"/>
      <c r="S162" s="82"/>
      <c r="T162" s="82"/>
      <c r="U162" s="82"/>
      <c r="V162" s="41"/>
      <c r="W162" s="82"/>
      <c r="X162" s="82"/>
    </row>
    <row r="163" spans="1:24" s="47" customFormat="1" ht="15" x14ac:dyDescent="0.25">
      <c r="A163" s="90" t="s">
        <v>153</v>
      </c>
      <c r="B163" s="25" t="str">
        <f t="shared" si="6"/>
        <v>low1 chk std_4_098.gcd</v>
      </c>
      <c r="C163" s="25" t="str">
        <f t="shared" si="7"/>
        <v>low1 chk std_4</v>
      </c>
      <c r="D163" s="89">
        <v>451864</v>
      </c>
      <c r="E163" s="91">
        <v>18101710</v>
      </c>
      <c r="F163" s="92">
        <v>211193</v>
      </c>
      <c r="G163" s="86">
        <f t="shared" si="8"/>
        <v>56.550550753512717</v>
      </c>
      <c r="H163" s="85">
        <f t="shared" si="9"/>
        <v>1941.1721035198016</v>
      </c>
      <c r="I163" s="46">
        <f t="shared" si="5"/>
        <v>1.8203386052584203</v>
      </c>
      <c r="J163" s="81">
        <f>((G163-$B$26)/$B$26)*100</f>
        <v>86.635481034695431</v>
      </c>
      <c r="K163" s="79">
        <f>((H163-$L$26)/$L$26)*100</f>
        <v>-3.42427345672629</v>
      </c>
      <c r="L163" s="79">
        <f>((I163-$T$26)/$T$26)*100</f>
        <v>-9.4358902856507214</v>
      </c>
      <c r="M163" s="83"/>
      <c r="N163" s="83"/>
      <c r="O163" s="82"/>
      <c r="P163" s="82"/>
      <c r="Q163" s="41"/>
      <c r="R163" s="41"/>
      <c r="S163" s="82"/>
      <c r="T163" s="82"/>
      <c r="U163" s="82"/>
      <c r="V163" s="41"/>
      <c r="W163" s="82"/>
      <c r="X163" s="82"/>
    </row>
    <row r="164" spans="1:24" s="47" customFormat="1" ht="15" x14ac:dyDescent="0.25">
      <c r="A164" s="90" t="s">
        <v>154</v>
      </c>
      <c r="B164" s="25" t="str">
        <f t="shared" si="6"/>
        <v>90ten1 chk std_4_099.gcd</v>
      </c>
      <c r="C164" s="25" t="str">
        <f t="shared" si="7"/>
        <v>90ten1 chk std_4</v>
      </c>
      <c r="D164" s="89">
        <v>8076802891</v>
      </c>
      <c r="E164" s="91">
        <v>846091076</v>
      </c>
      <c r="F164" s="92">
        <v>10145</v>
      </c>
      <c r="G164" s="86">
        <f t="shared" si="8"/>
        <v>908988.85660140263</v>
      </c>
      <c r="H164" s="85">
        <f t="shared" si="9"/>
        <v>100594.49971319616</v>
      </c>
      <c r="I164" s="46">
        <f t="shared" si="5"/>
        <v>4.7076115389435708E-2</v>
      </c>
      <c r="J164" s="80">
        <f>((G164-$J$26)/$J$26)*100</f>
        <v>0.99876184460029205</v>
      </c>
      <c r="K164" s="79">
        <f>((H164-$R$26)/$R$26)*100</f>
        <v>0.59449971319615724</v>
      </c>
      <c r="L164" s="79"/>
      <c r="M164" s="83"/>
      <c r="N164" s="83"/>
      <c r="O164" s="82"/>
      <c r="P164" s="82"/>
      <c r="Q164" s="41"/>
      <c r="R164" s="41"/>
      <c r="S164" s="82"/>
      <c r="T164" s="82"/>
      <c r="U164" s="82"/>
      <c r="V164" s="41"/>
      <c r="W164" s="82"/>
      <c r="X164" s="82"/>
    </row>
    <row r="165" spans="1:24" s="47" customFormat="1" ht="15" x14ac:dyDescent="0.25">
      <c r="A165" s="90" t="s">
        <v>155</v>
      </c>
      <c r="B165" s="25" t="str">
        <f t="shared" si="6"/>
        <v>18R10_0138_100.gcd</v>
      </c>
      <c r="C165" s="25" t="str">
        <f t="shared" si="7"/>
        <v>18R10_0138</v>
      </c>
      <c r="D165" s="89">
        <v>2520329206</v>
      </c>
      <c r="E165" s="91">
        <v>16927434</v>
      </c>
      <c r="F165" s="92">
        <v>111177</v>
      </c>
      <c r="G165" s="86">
        <f t="shared" si="8"/>
        <v>279388.14935294323</v>
      </c>
      <c r="H165" s="85">
        <f t="shared" si="9"/>
        <v>1806.3366434091879</v>
      </c>
      <c r="I165" s="46">
        <f t="shared" si="5"/>
        <v>0.93818796866051146</v>
      </c>
      <c r="J165" s="83"/>
      <c r="K165" s="83"/>
      <c r="L165" s="83"/>
      <c r="M165" s="83"/>
      <c r="N165" s="83"/>
      <c r="O165" s="82"/>
      <c r="P165" s="82"/>
      <c r="Q165" s="41"/>
      <c r="R165" s="41"/>
      <c r="S165" s="82"/>
      <c r="T165" s="82"/>
      <c r="U165" s="82"/>
      <c r="V165" s="41"/>
      <c r="W165" s="82"/>
      <c r="X165" s="82"/>
    </row>
    <row r="166" spans="1:24" s="47" customFormat="1" ht="15" x14ac:dyDescent="0.25">
      <c r="A166" s="90" t="s">
        <v>156</v>
      </c>
      <c r="B166" s="25" t="str">
        <f t="shared" si="6"/>
        <v>ACT18_393_101.gcd</v>
      </c>
      <c r="C166" s="25" t="str">
        <f t="shared" si="7"/>
        <v>ACT18_393</v>
      </c>
      <c r="D166" s="89">
        <v>1334826316</v>
      </c>
      <c r="E166" s="91">
        <v>135026169</v>
      </c>
      <c r="F166" s="92">
        <v>343346</v>
      </c>
      <c r="G166" s="86">
        <f t="shared" si="8"/>
        <v>145059.52650640268</v>
      </c>
      <c r="H166" s="85">
        <f t="shared" si="9"/>
        <v>15366.945284143078</v>
      </c>
      <c r="I166" s="46">
        <f t="shared" si="5"/>
        <v>2.9859406397161412</v>
      </c>
      <c r="J166" s="83"/>
      <c r="K166" s="83"/>
      <c r="L166" s="83"/>
      <c r="M166" s="83"/>
      <c r="N166" s="83"/>
      <c r="O166" s="82"/>
      <c r="P166" s="82"/>
      <c r="Q166" s="41"/>
      <c r="R166" s="41"/>
      <c r="S166" s="82"/>
      <c r="T166" s="82"/>
      <c r="U166" s="82"/>
      <c r="V166" s="41"/>
      <c r="W166" s="82"/>
      <c r="X166" s="82"/>
    </row>
    <row r="167" spans="1:24" s="47" customFormat="1" ht="15" x14ac:dyDescent="0.25">
      <c r="A167" s="90" t="s">
        <v>157</v>
      </c>
      <c r="B167" s="25" t="str">
        <f t="shared" si="6"/>
        <v>18R10_0104_102.gcd</v>
      </c>
      <c r="C167" s="25" t="str">
        <f t="shared" si="7"/>
        <v>18R10_0104</v>
      </c>
      <c r="D167" s="89">
        <v>888409124</v>
      </c>
      <c r="E167" s="91">
        <v>159499058</v>
      </c>
      <c r="F167" s="92">
        <v>29873</v>
      </c>
      <c r="G167" s="86">
        <f t="shared" si="8"/>
        <v>94476.26169767692</v>
      </c>
      <c r="H167" s="85">
        <f t="shared" si="9"/>
        <v>18177.028474594874</v>
      </c>
      <c r="I167" s="46">
        <f t="shared" si="5"/>
        <v>0.22107895252352971</v>
      </c>
      <c r="J167" s="83"/>
      <c r="K167" s="83"/>
      <c r="L167" s="83"/>
      <c r="M167" s="83"/>
      <c r="N167" s="83"/>
      <c r="O167" s="82"/>
      <c r="P167" s="82"/>
      <c r="Q167" s="41"/>
      <c r="R167" s="41"/>
      <c r="S167" s="82"/>
      <c r="T167" s="82"/>
      <c r="U167" s="82"/>
      <c r="V167" s="41"/>
      <c r="W167" s="82"/>
      <c r="X167" s="82"/>
    </row>
    <row r="168" spans="1:24" s="47" customFormat="1" ht="15" x14ac:dyDescent="0.25">
      <c r="A168" s="90" t="s">
        <v>158</v>
      </c>
      <c r="B168" s="25" t="str">
        <f t="shared" si="6"/>
        <v>ACT18_428_103.gcd</v>
      </c>
      <c r="C168" s="25" t="str">
        <f t="shared" si="7"/>
        <v>ACT18_428</v>
      </c>
      <c r="D168" s="89">
        <v>85210</v>
      </c>
      <c r="E168" s="91">
        <v>148403618</v>
      </c>
      <c r="F168" s="92">
        <v>2969905</v>
      </c>
      <c r="G168" s="86">
        <f t="shared" si="8"/>
        <v>11.185820427086567</v>
      </c>
      <c r="H168" s="85">
        <f t="shared" si="9"/>
        <v>16903.001961637354</v>
      </c>
      <c r="I168" s="46">
        <f t="shared" si="5"/>
        <v>26.152440938787954</v>
      </c>
      <c r="J168" s="83"/>
      <c r="K168" s="83"/>
      <c r="L168" s="83"/>
      <c r="M168" s="83"/>
      <c r="N168" s="83"/>
      <c r="O168" s="82"/>
      <c r="P168" s="82"/>
      <c r="Q168" s="41"/>
      <c r="R168" s="41"/>
      <c r="S168" s="82"/>
      <c r="T168" s="82"/>
      <c r="U168" s="82"/>
      <c r="V168" s="41"/>
      <c r="W168" s="82"/>
      <c r="X168" s="82"/>
    </row>
    <row r="169" spans="1:24" s="47" customFormat="1" ht="15" x14ac:dyDescent="0.25">
      <c r="A169" s="90" t="s">
        <v>159</v>
      </c>
      <c r="B169" s="25" t="str">
        <f t="shared" si="6"/>
        <v>low1 chk std_5_104.gcd</v>
      </c>
      <c r="C169" s="25" t="str">
        <f t="shared" si="7"/>
        <v>low1 chk std_5</v>
      </c>
      <c r="D169" s="89">
        <v>292726</v>
      </c>
      <c r="E169" s="91">
        <v>18122233</v>
      </c>
      <c r="F169" s="92">
        <v>212478</v>
      </c>
      <c r="G169" s="86">
        <f t="shared" si="8"/>
        <v>36.86100023807635</v>
      </c>
      <c r="H169" s="85">
        <f t="shared" si="9"/>
        <v>1943.5286433348451</v>
      </c>
      <c r="I169" s="46">
        <f t="shared" si="5"/>
        <v>1.8316724275271403</v>
      </c>
      <c r="J169" s="81">
        <f>((G169-$B$26)/$B$26)*100</f>
        <v>21.65346613226518</v>
      </c>
      <c r="K169" s="79">
        <f>((H169-$L$26)/$L$26)*100</f>
        <v>-3.3070326699082027</v>
      </c>
      <c r="L169" s="79">
        <f>((I169-$T$26)/$T$26)*100</f>
        <v>-8.8720185309880328</v>
      </c>
      <c r="M169" s="83"/>
      <c r="N169" s="83"/>
      <c r="O169" s="82"/>
      <c r="P169" s="82"/>
      <c r="Q169" s="41"/>
      <c r="R169" s="41"/>
      <c r="S169" s="82"/>
      <c r="T169" s="82"/>
      <c r="U169" s="82"/>
      <c r="V169" s="41"/>
      <c r="W169" s="82"/>
      <c r="X169" s="82"/>
    </row>
    <row r="170" spans="1:24" s="47" customFormat="1" ht="15" x14ac:dyDescent="0.25">
      <c r="A170" s="90" t="s">
        <v>160</v>
      </c>
      <c r="B170" s="25" t="str">
        <f t="shared" si="6"/>
        <v>90ten1 chk std_5_105.gcd</v>
      </c>
      <c r="C170" s="25" t="str">
        <f t="shared" si="7"/>
        <v>90ten1 chk std_5</v>
      </c>
      <c r="D170" s="89">
        <v>8063979509</v>
      </c>
      <c r="E170" s="91">
        <v>844905863</v>
      </c>
      <c r="F170" s="92">
        <v>10081</v>
      </c>
      <c r="G170" s="86">
        <f t="shared" si="8"/>
        <v>907535.84686281381</v>
      </c>
      <c r="H170" s="85">
        <f t="shared" si="9"/>
        <v>100451.27831993396</v>
      </c>
      <c r="I170" s="46">
        <f t="shared" si="5"/>
        <v>4.6511629299787402E-2</v>
      </c>
      <c r="J170" s="80">
        <f>((G170-$J$26)/$J$26)*100</f>
        <v>0.83731631809042306</v>
      </c>
      <c r="K170" s="79">
        <f>((H170-$R$26)/$R$26)*100</f>
        <v>0.451278319933961</v>
      </c>
      <c r="L170" s="79"/>
      <c r="M170" s="83"/>
      <c r="N170" s="83"/>
      <c r="O170" s="82"/>
      <c r="P170" s="82"/>
      <c r="Q170" s="41"/>
      <c r="R170" s="41"/>
      <c r="S170" s="82"/>
      <c r="T170" s="82"/>
      <c r="U170" s="82"/>
      <c r="V170" s="41"/>
      <c r="W170" s="82"/>
      <c r="X170" s="82"/>
    </row>
    <row r="171" spans="1:24" s="47" customFormat="1" x14ac:dyDescent="0.2">
      <c r="A171" s="82"/>
      <c r="B171" s="25"/>
      <c r="C171" s="25"/>
      <c r="D171" s="41"/>
      <c r="E171" s="41"/>
      <c r="F171" s="41"/>
      <c r="G171" s="86"/>
      <c r="H171" s="85"/>
      <c r="I171" s="46"/>
      <c r="J171" s="48"/>
      <c r="K171" s="83"/>
      <c r="L171" s="83"/>
      <c r="M171" s="83"/>
      <c r="N171" s="83"/>
      <c r="O171" s="82"/>
      <c r="P171" s="82"/>
      <c r="Q171" s="41"/>
      <c r="R171" s="41"/>
      <c r="S171" s="82"/>
      <c r="T171" s="82"/>
      <c r="U171" s="82"/>
      <c r="V171" s="41"/>
      <c r="W171" s="82"/>
      <c r="X171" s="82"/>
    </row>
    <row r="172" spans="1:24" s="47" customFormat="1" x14ac:dyDescent="0.2">
      <c r="A172" s="82"/>
      <c r="B172" s="25"/>
      <c r="C172" s="25"/>
      <c r="D172" s="41"/>
      <c r="E172" s="41"/>
      <c r="F172" s="82"/>
      <c r="G172" s="86"/>
      <c r="H172" s="85"/>
      <c r="I172" s="46"/>
      <c r="J172" s="48"/>
      <c r="K172" s="83"/>
      <c r="L172" s="83"/>
      <c r="M172" s="83"/>
      <c r="N172" s="83"/>
      <c r="O172" s="82"/>
      <c r="P172" s="82"/>
      <c r="Q172" s="41"/>
      <c r="R172" s="41"/>
      <c r="S172" s="82"/>
      <c r="T172" s="82"/>
      <c r="U172" s="82"/>
      <c r="V172" s="82"/>
      <c r="W172" s="82"/>
      <c r="X172" s="82"/>
    </row>
    <row r="173" spans="1:24" x14ac:dyDescent="0.2">
      <c r="A173" s="82"/>
      <c r="B173" s="25"/>
      <c r="C173" s="25"/>
      <c r="D173" s="41"/>
      <c r="E173" s="41"/>
      <c r="F173" s="41"/>
      <c r="G173" s="86"/>
      <c r="H173" s="85"/>
      <c r="I173" s="46"/>
      <c r="J173" s="48"/>
      <c r="K173" s="83"/>
      <c r="L173" s="83"/>
      <c r="M173" s="83"/>
      <c r="N173" s="83"/>
      <c r="O173" s="82"/>
      <c r="P173" s="82"/>
      <c r="Q173" s="41"/>
      <c r="R173" s="41"/>
      <c r="S173" s="82"/>
      <c r="T173" s="82"/>
      <c r="U173" s="82"/>
      <c r="V173" s="41"/>
      <c r="W173" s="82"/>
      <c r="X173" s="82"/>
    </row>
    <row r="174" spans="1:24" x14ac:dyDescent="0.2">
      <c r="A174" s="82"/>
      <c r="B174" s="25"/>
      <c r="C174" s="25"/>
      <c r="D174" s="41"/>
      <c r="E174" s="41"/>
      <c r="F174" s="41"/>
      <c r="G174" s="86"/>
      <c r="H174" s="85"/>
      <c r="I174" s="46"/>
      <c r="J174" s="48"/>
      <c r="K174" s="83"/>
      <c r="L174" s="83"/>
      <c r="M174" s="83"/>
      <c r="N174" s="83"/>
      <c r="O174" s="82"/>
      <c r="P174" s="82"/>
      <c r="Q174" s="41"/>
      <c r="R174" s="41"/>
      <c r="S174" s="82"/>
      <c r="T174" s="82"/>
      <c r="U174" s="82"/>
      <c r="V174" s="41"/>
      <c r="W174" s="82"/>
      <c r="X174" s="82"/>
    </row>
    <row r="175" spans="1:24" x14ac:dyDescent="0.2">
      <c r="A175" s="82"/>
      <c r="B175" s="25"/>
      <c r="C175" s="25"/>
      <c r="D175" s="41"/>
      <c r="E175" s="41"/>
      <c r="F175" s="41"/>
      <c r="G175" s="86"/>
      <c r="H175" s="85"/>
      <c r="I175" s="46"/>
      <c r="J175" s="80"/>
      <c r="K175" s="79"/>
      <c r="L175" s="79"/>
      <c r="M175" s="83"/>
      <c r="N175" s="83"/>
      <c r="O175" s="82"/>
      <c r="P175" s="82"/>
      <c r="Q175" s="41"/>
      <c r="R175" s="41"/>
      <c r="S175" s="82"/>
      <c r="T175" s="82"/>
      <c r="U175" s="82"/>
      <c r="V175" s="41"/>
      <c r="W175" s="82"/>
      <c r="X175" s="82"/>
    </row>
    <row r="176" spans="1:24" x14ac:dyDescent="0.2">
      <c r="A176" s="82"/>
      <c r="B176" s="25"/>
      <c r="C176" s="25"/>
      <c r="D176" s="41"/>
      <c r="E176" s="41"/>
      <c r="F176" s="41"/>
      <c r="G176" s="86"/>
      <c r="H176" s="85"/>
      <c r="I176" s="46"/>
      <c r="J176" s="80"/>
      <c r="K176" s="79"/>
      <c r="L176" s="79"/>
      <c r="M176" s="83"/>
      <c r="N176" s="83"/>
      <c r="O176" s="82"/>
      <c r="P176" s="82"/>
      <c r="Q176" s="41"/>
      <c r="R176" s="41"/>
      <c r="S176" s="82"/>
      <c r="T176" s="82"/>
      <c r="U176" s="82"/>
      <c r="V176" s="41"/>
      <c r="W176" s="82"/>
      <c r="X176" s="82"/>
    </row>
    <row r="177" spans="1:24" x14ac:dyDescent="0.2">
      <c r="A177" s="82"/>
      <c r="B177" s="25"/>
      <c r="C177" s="25"/>
      <c r="D177" s="41"/>
      <c r="E177" s="41"/>
      <c r="F177" s="41"/>
      <c r="G177" s="86"/>
      <c r="H177" s="85"/>
      <c r="I177" s="46"/>
      <c r="J177" s="48"/>
      <c r="K177" s="83"/>
      <c r="L177" s="83"/>
      <c r="M177" s="83"/>
      <c r="N177" s="83"/>
      <c r="O177" s="82"/>
      <c r="P177" s="82"/>
      <c r="Q177" s="41"/>
      <c r="R177" s="41"/>
      <c r="S177" s="82"/>
      <c r="T177" s="82"/>
      <c r="U177" s="82"/>
      <c r="V177" s="41"/>
      <c r="W177" s="82"/>
      <c r="X177" s="82"/>
    </row>
    <row r="178" spans="1:24" x14ac:dyDescent="0.2">
      <c r="A178" s="82"/>
      <c r="B178" s="25"/>
      <c r="C178" s="25"/>
      <c r="D178" s="41"/>
      <c r="E178" s="41"/>
      <c r="F178" s="41"/>
      <c r="G178" s="86"/>
      <c r="H178" s="85"/>
      <c r="I178" s="46"/>
      <c r="J178" s="48"/>
      <c r="K178" s="83"/>
      <c r="L178" s="83"/>
      <c r="M178" s="83"/>
      <c r="N178" s="83"/>
      <c r="O178" s="82"/>
      <c r="P178" s="82"/>
      <c r="Q178" s="41"/>
      <c r="R178" s="41"/>
      <c r="S178" s="82"/>
      <c r="T178" s="82"/>
      <c r="U178" s="82"/>
      <c r="V178" s="41"/>
      <c r="W178" s="82"/>
      <c r="X178" s="82"/>
    </row>
    <row r="179" spans="1:24" x14ac:dyDescent="0.2">
      <c r="A179" s="82"/>
      <c r="B179" s="25"/>
      <c r="C179" s="25"/>
      <c r="D179" s="41"/>
      <c r="E179" s="41"/>
      <c r="F179" s="41"/>
      <c r="G179" s="86"/>
      <c r="H179" s="85"/>
      <c r="I179" s="46"/>
      <c r="J179" s="48"/>
      <c r="K179" s="83"/>
      <c r="L179" s="83"/>
      <c r="M179" s="83"/>
      <c r="N179" s="83"/>
      <c r="O179" s="82"/>
      <c r="P179" s="82"/>
      <c r="Q179" s="41"/>
      <c r="R179" s="41"/>
      <c r="S179" s="82"/>
      <c r="T179" s="82"/>
      <c r="U179" s="82"/>
      <c r="V179" s="41"/>
      <c r="W179" s="82"/>
      <c r="X179" s="82"/>
    </row>
    <row r="180" spans="1:24" x14ac:dyDescent="0.2">
      <c r="A180" s="82"/>
      <c r="B180" s="25"/>
      <c r="C180" s="25"/>
      <c r="D180" s="41"/>
      <c r="E180" s="41"/>
      <c r="F180" s="41"/>
      <c r="G180" s="86"/>
      <c r="H180" s="85"/>
      <c r="I180" s="46"/>
      <c r="J180" s="48"/>
      <c r="K180" s="83"/>
      <c r="L180" s="83"/>
      <c r="M180" s="83"/>
      <c r="N180" s="83"/>
      <c r="O180" s="82"/>
      <c r="P180" s="82"/>
      <c r="Q180" s="41"/>
      <c r="R180" s="41"/>
      <c r="S180" s="82"/>
      <c r="T180" s="82"/>
      <c r="U180" s="82"/>
      <c r="V180" s="41"/>
      <c r="W180" s="82"/>
      <c r="X180" s="82"/>
    </row>
    <row r="181" spans="1:24" x14ac:dyDescent="0.2">
      <c r="A181" s="82"/>
      <c r="B181" s="25"/>
      <c r="C181" s="25"/>
      <c r="D181" s="41"/>
      <c r="E181" s="41"/>
      <c r="F181" s="41"/>
      <c r="G181" s="86"/>
      <c r="H181" s="85"/>
      <c r="I181" s="46"/>
      <c r="J181" s="48"/>
      <c r="K181" s="83"/>
      <c r="L181" s="83"/>
      <c r="M181" s="83"/>
      <c r="N181" s="83"/>
      <c r="O181" s="82"/>
      <c r="P181" s="82"/>
      <c r="Q181" s="41"/>
      <c r="R181" s="41"/>
      <c r="S181" s="82"/>
      <c r="T181" s="82"/>
      <c r="U181" s="82"/>
      <c r="V181" s="41"/>
      <c r="W181" s="82"/>
      <c r="X181" s="82"/>
    </row>
    <row r="182" spans="1:24" x14ac:dyDescent="0.2">
      <c r="A182" s="82"/>
      <c r="B182" s="25"/>
      <c r="C182" s="25"/>
      <c r="D182" s="41"/>
      <c r="E182" s="41"/>
      <c r="F182" s="41"/>
      <c r="G182" s="86"/>
      <c r="H182" s="85"/>
      <c r="I182" s="46"/>
      <c r="J182" s="48"/>
      <c r="K182" s="83"/>
      <c r="L182" s="83"/>
      <c r="M182" s="83"/>
      <c r="N182" s="83"/>
      <c r="O182" s="82"/>
      <c r="P182" s="82"/>
      <c r="Q182" s="41"/>
      <c r="R182" s="41"/>
      <c r="S182" s="82"/>
      <c r="T182" s="82"/>
      <c r="U182" s="82"/>
      <c r="V182" s="41"/>
      <c r="W182" s="82"/>
      <c r="X182" s="82"/>
    </row>
    <row r="183" spans="1:24" x14ac:dyDescent="0.2">
      <c r="A183" s="82"/>
      <c r="B183" s="25"/>
      <c r="C183" s="25"/>
      <c r="D183" s="41"/>
      <c r="E183" s="41"/>
      <c r="F183" s="41"/>
      <c r="G183" s="86"/>
      <c r="H183" s="85"/>
      <c r="I183" s="46"/>
      <c r="J183" s="48"/>
      <c r="K183" s="83"/>
      <c r="L183" s="83"/>
      <c r="M183" s="83"/>
      <c r="N183" s="83"/>
      <c r="O183" s="82"/>
      <c r="P183" s="82"/>
      <c r="Q183" s="41"/>
      <c r="R183" s="41"/>
      <c r="S183" s="82"/>
      <c r="T183" s="82"/>
      <c r="U183" s="82"/>
      <c r="V183" s="41"/>
      <c r="W183" s="82"/>
      <c r="X183" s="82"/>
    </row>
    <row r="184" spans="1:24" x14ac:dyDescent="0.2">
      <c r="A184" s="82"/>
      <c r="B184" s="25"/>
      <c r="C184" s="25"/>
      <c r="D184" s="41"/>
      <c r="E184" s="41"/>
      <c r="F184" s="41"/>
      <c r="G184" s="86"/>
      <c r="H184" s="85"/>
      <c r="I184" s="46"/>
      <c r="J184" s="48"/>
      <c r="K184" s="83"/>
      <c r="L184" s="83"/>
      <c r="M184" s="83"/>
      <c r="N184" s="83"/>
      <c r="O184" s="82"/>
      <c r="P184" s="82"/>
      <c r="Q184" s="41"/>
      <c r="R184" s="41"/>
      <c r="S184" s="82"/>
      <c r="T184" s="82"/>
      <c r="U184" s="82"/>
      <c r="V184" s="41"/>
      <c r="W184" s="82"/>
      <c r="X184" s="82"/>
    </row>
    <row r="185" spans="1:24" x14ac:dyDescent="0.2">
      <c r="A185" s="82"/>
      <c r="B185" s="25"/>
      <c r="C185" s="25"/>
      <c r="D185" s="41"/>
      <c r="E185" s="41"/>
      <c r="F185" s="41"/>
      <c r="G185" s="86"/>
      <c r="H185" s="85"/>
      <c r="I185" s="46"/>
      <c r="J185" s="48"/>
      <c r="K185" s="83"/>
      <c r="L185" s="83"/>
      <c r="M185" s="83"/>
      <c r="N185" s="83"/>
      <c r="O185" s="82"/>
      <c r="P185" s="82"/>
      <c r="Q185" s="41"/>
      <c r="R185" s="41"/>
      <c r="S185" s="82"/>
      <c r="T185" s="82"/>
      <c r="U185" s="82"/>
      <c r="V185" s="41"/>
      <c r="W185" s="82"/>
      <c r="X185" s="82"/>
    </row>
    <row r="186" spans="1:24" x14ac:dyDescent="0.2">
      <c r="A186" s="82"/>
      <c r="B186" s="25"/>
      <c r="C186" s="25"/>
      <c r="D186" s="41"/>
      <c r="E186" s="41"/>
      <c r="F186" s="41"/>
      <c r="G186" s="86"/>
      <c r="H186" s="85"/>
      <c r="I186" s="46"/>
      <c r="J186" s="48"/>
      <c r="K186" s="83"/>
      <c r="L186" s="83"/>
      <c r="M186" s="83"/>
      <c r="N186" s="83"/>
      <c r="O186" s="82"/>
      <c r="P186" s="82"/>
      <c r="Q186" s="41"/>
      <c r="R186" s="41"/>
      <c r="S186" s="82"/>
      <c r="T186" s="82"/>
      <c r="U186" s="82"/>
      <c r="V186" s="41"/>
      <c r="W186" s="82"/>
      <c r="X186" s="82"/>
    </row>
    <row r="187" spans="1:24" x14ac:dyDescent="0.2">
      <c r="A187" s="82"/>
      <c r="B187" s="25"/>
      <c r="C187" s="25"/>
      <c r="D187" s="41"/>
      <c r="E187" s="41"/>
      <c r="F187" s="41"/>
      <c r="G187" s="86"/>
      <c r="H187" s="85"/>
      <c r="I187" s="46"/>
      <c r="J187" s="80"/>
      <c r="K187" s="79"/>
      <c r="L187" s="79"/>
      <c r="M187" s="83"/>
      <c r="N187" s="83"/>
      <c r="O187" s="82"/>
      <c r="P187" s="82"/>
      <c r="Q187" s="41"/>
      <c r="R187" s="41"/>
      <c r="S187" s="82"/>
      <c r="T187" s="82"/>
      <c r="U187" s="82"/>
      <c r="V187" s="41"/>
      <c r="W187" s="82"/>
      <c r="X187" s="82"/>
    </row>
    <row r="188" spans="1:24" x14ac:dyDescent="0.2">
      <c r="A188" s="82"/>
      <c r="B188" s="25"/>
      <c r="C188" s="25"/>
      <c r="D188" s="41"/>
      <c r="E188" s="41"/>
      <c r="F188" s="41"/>
      <c r="G188" s="86"/>
      <c r="H188" s="85"/>
      <c r="I188" s="46"/>
      <c r="J188" s="80"/>
      <c r="K188" s="79"/>
      <c r="L188" s="79"/>
      <c r="M188" s="83"/>
      <c r="N188" s="83"/>
      <c r="O188" s="82"/>
      <c r="P188" s="82"/>
      <c r="Q188" s="41"/>
      <c r="R188" s="41"/>
      <c r="S188" s="82"/>
      <c r="T188" s="82"/>
      <c r="U188" s="82"/>
      <c r="V188" s="41"/>
      <c r="W188" s="82"/>
      <c r="X188" s="82"/>
    </row>
    <row r="189" spans="1:24" x14ac:dyDescent="0.2">
      <c r="A189" s="82"/>
      <c r="B189" s="25"/>
      <c r="C189" s="25"/>
      <c r="D189" s="41"/>
      <c r="E189" s="41"/>
      <c r="F189" s="41"/>
      <c r="G189" s="86"/>
      <c r="H189" s="85"/>
      <c r="I189" s="46"/>
      <c r="J189" s="48"/>
      <c r="K189" s="83"/>
      <c r="L189" s="83"/>
      <c r="M189" s="83"/>
      <c r="N189" s="83"/>
      <c r="O189" s="82"/>
      <c r="P189" s="82"/>
      <c r="Q189" s="41"/>
      <c r="R189" s="41"/>
      <c r="S189" s="82"/>
      <c r="T189" s="82"/>
      <c r="U189" s="82"/>
      <c r="V189" s="41"/>
      <c r="W189" s="82"/>
      <c r="X189" s="82"/>
    </row>
    <row r="190" spans="1:24" x14ac:dyDescent="0.2">
      <c r="A190" s="82"/>
      <c r="B190" s="25"/>
      <c r="C190" s="25"/>
      <c r="D190" s="41"/>
      <c r="E190" s="41"/>
      <c r="F190" s="41"/>
      <c r="G190" s="86"/>
      <c r="H190" s="85"/>
      <c r="I190" s="46"/>
      <c r="J190" s="48"/>
      <c r="K190" s="83"/>
      <c r="L190" s="83"/>
      <c r="M190" s="83"/>
      <c r="N190" s="83"/>
      <c r="O190" s="82"/>
      <c r="P190" s="82"/>
      <c r="Q190" s="41"/>
      <c r="R190" s="41"/>
      <c r="S190" s="82"/>
      <c r="T190" s="82"/>
      <c r="U190" s="82"/>
      <c r="V190" s="41"/>
      <c r="W190" s="82"/>
      <c r="X190" s="82"/>
    </row>
    <row r="191" spans="1:24" x14ac:dyDescent="0.2">
      <c r="A191" s="82"/>
      <c r="B191" s="25"/>
      <c r="C191" s="25"/>
      <c r="D191" s="41"/>
      <c r="E191" s="41"/>
      <c r="F191" s="41"/>
      <c r="G191" s="86"/>
      <c r="H191" s="85"/>
      <c r="I191" s="46"/>
      <c r="J191" s="48"/>
      <c r="K191" s="83"/>
      <c r="L191" s="83"/>
      <c r="M191" s="83"/>
      <c r="N191" s="83"/>
      <c r="O191" s="82"/>
      <c r="P191" s="82"/>
      <c r="Q191" s="41"/>
      <c r="R191" s="41"/>
      <c r="S191" s="82"/>
      <c r="T191" s="82"/>
      <c r="U191" s="82"/>
      <c r="V191" s="41"/>
      <c r="W191" s="82"/>
      <c r="X191" s="82"/>
    </row>
    <row r="192" spans="1:24" x14ac:dyDescent="0.2">
      <c r="A192" s="82"/>
      <c r="B192" s="25"/>
      <c r="C192" s="25"/>
      <c r="D192" s="41"/>
      <c r="E192" s="41"/>
      <c r="F192" s="41"/>
      <c r="G192" s="86"/>
      <c r="H192" s="85"/>
      <c r="I192" s="46"/>
      <c r="J192" s="48"/>
      <c r="K192" s="83"/>
      <c r="L192" s="83"/>
      <c r="M192" s="83"/>
      <c r="N192" s="83"/>
      <c r="O192" s="82"/>
      <c r="P192" s="82"/>
      <c r="Q192" s="41"/>
      <c r="R192" s="41"/>
      <c r="S192" s="82"/>
      <c r="T192" s="82"/>
      <c r="U192" s="82"/>
      <c r="V192" s="41"/>
      <c r="W192" s="82"/>
      <c r="X192" s="82"/>
    </row>
    <row r="193" spans="1:24" x14ac:dyDescent="0.2">
      <c r="A193" s="82"/>
      <c r="B193" s="25"/>
      <c r="C193" s="25"/>
      <c r="D193" s="41"/>
      <c r="E193" s="41"/>
      <c r="F193" s="41"/>
      <c r="G193" s="86"/>
      <c r="H193" s="85"/>
      <c r="I193" s="46"/>
      <c r="J193" s="48"/>
      <c r="K193" s="83"/>
      <c r="L193" s="83"/>
      <c r="M193" s="83"/>
      <c r="N193" s="83"/>
      <c r="O193" s="82"/>
      <c r="P193" s="82"/>
      <c r="Q193" s="41"/>
      <c r="R193" s="41"/>
      <c r="S193" s="82"/>
      <c r="T193" s="82"/>
      <c r="U193" s="82"/>
      <c r="V193" s="41"/>
      <c r="W193" s="82"/>
      <c r="X193" s="82"/>
    </row>
    <row r="194" spans="1:24" x14ac:dyDescent="0.2">
      <c r="A194" s="82"/>
      <c r="B194" s="25"/>
      <c r="C194" s="25"/>
      <c r="D194" s="41"/>
      <c r="E194" s="41"/>
      <c r="F194" s="41"/>
      <c r="G194" s="86"/>
      <c r="H194" s="85"/>
      <c r="I194" s="46"/>
      <c r="J194" s="48"/>
      <c r="K194" s="83"/>
      <c r="L194" s="83"/>
      <c r="M194" s="83"/>
      <c r="N194" s="83"/>
      <c r="O194" s="82"/>
      <c r="P194" s="82"/>
      <c r="Q194" s="41"/>
      <c r="R194" s="41"/>
      <c r="S194" s="82"/>
      <c r="T194" s="82"/>
      <c r="U194" s="82"/>
      <c r="V194" s="41"/>
      <c r="W194" s="82"/>
      <c r="X194" s="82"/>
    </row>
    <row r="195" spans="1:24" x14ac:dyDescent="0.2">
      <c r="A195" s="82"/>
      <c r="B195" s="25"/>
      <c r="C195" s="25"/>
      <c r="D195" s="41"/>
      <c r="E195" s="41"/>
      <c r="F195" s="41"/>
      <c r="G195" s="86"/>
      <c r="H195" s="85"/>
      <c r="I195" s="46"/>
      <c r="J195" s="48"/>
      <c r="K195" s="83"/>
      <c r="L195" s="83"/>
      <c r="M195" s="83"/>
      <c r="N195" s="83"/>
      <c r="O195" s="82"/>
      <c r="P195" s="82"/>
      <c r="Q195" s="41"/>
      <c r="R195" s="41"/>
      <c r="S195" s="82"/>
      <c r="T195" s="82"/>
      <c r="U195" s="82"/>
      <c r="V195" s="41"/>
      <c r="W195" s="41"/>
      <c r="X195" s="82"/>
    </row>
    <row r="196" spans="1:24" x14ac:dyDescent="0.2">
      <c r="A196" s="82"/>
      <c r="B196" s="25"/>
      <c r="C196" s="25"/>
      <c r="D196" s="41"/>
      <c r="E196" s="41"/>
      <c r="F196" s="41"/>
      <c r="G196" s="86"/>
      <c r="H196" s="85"/>
      <c r="I196" s="46"/>
      <c r="J196" s="48"/>
      <c r="K196" s="83"/>
      <c r="L196" s="83"/>
      <c r="M196" s="83"/>
      <c r="N196" s="83"/>
      <c r="O196" s="82"/>
      <c r="P196" s="82"/>
      <c r="Q196" s="41"/>
      <c r="R196" s="41"/>
      <c r="S196" s="82"/>
      <c r="T196" s="82"/>
      <c r="U196" s="82"/>
      <c r="V196" s="41"/>
      <c r="W196" s="82"/>
      <c r="X196" s="82"/>
    </row>
    <row r="197" spans="1:24" x14ac:dyDescent="0.2">
      <c r="A197" s="82"/>
      <c r="B197" s="25"/>
      <c r="C197" s="25"/>
      <c r="D197" s="41"/>
      <c r="E197" s="41"/>
      <c r="F197" s="41"/>
      <c r="G197" s="86"/>
      <c r="H197" s="85"/>
      <c r="I197" s="46"/>
      <c r="J197" s="48"/>
      <c r="K197" s="83"/>
      <c r="L197" s="83"/>
      <c r="M197" s="83"/>
      <c r="N197" s="83"/>
      <c r="O197" s="82"/>
      <c r="P197" s="82"/>
      <c r="Q197" s="41"/>
      <c r="R197" s="41"/>
      <c r="S197" s="82"/>
      <c r="T197" s="82"/>
      <c r="U197" s="82"/>
      <c r="V197" s="41"/>
      <c r="W197" s="82"/>
      <c r="X197" s="82"/>
    </row>
    <row r="198" spans="1:24" x14ac:dyDescent="0.2">
      <c r="A198" s="82"/>
      <c r="B198" s="25"/>
      <c r="C198" s="25"/>
      <c r="D198" s="41"/>
      <c r="E198" s="41"/>
      <c r="F198" s="41"/>
      <c r="G198" s="86"/>
      <c r="H198" s="85"/>
      <c r="I198" s="46"/>
      <c r="J198" s="48"/>
      <c r="K198" s="83"/>
      <c r="L198" s="83"/>
      <c r="M198" s="83"/>
      <c r="N198" s="83"/>
      <c r="O198" s="82"/>
      <c r="P198" s="82"/>
      <c r="Q198" s="41"/>
      <c r="R198" s="41"/>
      <c r="S198" s="82"/>
      <c r="T198" s="82"/>
      <c r="U198" s="82"/>
      <c r="V198" s="41"/>
      <c r="W198" s="82"/>
      <c r="X198" s="82"/>
    </row>
    <row r="199" spans="1:24" x14ac:dyDescent="0.2">
      <c r="A199" s="82"/>
      <c r="B199" s="25"/>
      <c r="C199" s="25"/>
      <c r="D199" s="41"/>
      <c r="E199" s="41"/>
      <c r="F199" s="41"/>
      <c r="G199" s="86"/>
      <c r="H199" s="85"/>
      <c r="I199" s="46"/>
      <c r="J199" s="80"/>
      <c r="K199" s="79"/>
      <c r="L199" s="79"/>
      <c r="M199" s="83"/>
      <c r="N199" s="83"/>
      <c r="O199" s="82"/>
      <c r="P199" s="82"/>
      <c r="Q199" s="41"/>
      <c r="R199" s="41"/>
      <c r="S199" s="82"/>
      <c r="T199" s="82"/>
      <c r="U199" s="82"/>
      <c r="V199" s="41"/>
      <c r="W199" s="82"/>
      <c r="X199" s="82"/>
    </row>
    <row r="200" spans="1:24" x14ac:dyDescent="0.2">
      <c r="A200" s="82"/>
      <c r="B200" s="25"/>
      <c r="C200" s="25"/>
      <c r="D200" s="41"/>
      <c r="E200" s="41"/>
      <c r="F200" s="41"/>
      <c r="G200" s="86"/>
      <c r="H200" s="85"/>
      <c r="I200" s="46"/>
      <c r="J200" s="80"/>
      <c r="K200" s="79"/>
      <c r="L200" s="79"/>
      <c r="M200" s="83"/>
      <c r="N200" s="83"/>
      <c r="O200" s="82"/>
      <c r="P200" s="82"/>
      <c r="Q200" s="41"/>
      <c r="R200" s="41"/>
      <c r="S200" s="82"/>
      <c r="T200" s="82"/>
      <c r="U200" s="82"/>
      <c r="V200" s="41"/>
      <c r="W200" s="82"/>
      <c r="X200" s="82"/>
    </row>
    <row r="201" spans="1:24" x14ac:dyDescent="0.2">
      <c r="A201" s="82"/>
      <c r="B201" s="25"/>
      <c r="C201" s="25"/>
      <c r="D201" s="41"/>
      <c r="E201" s="41"/>
      <c r="F201" s="41"/>
      <c r="G201" s="86"/>
      <c r="H201" s="85"/>
      <c r="I201" s="46"/>
      <c r="J201" s="48"/>
      <c r="K201" s="83"/>
      <c r="L201" s="83"/>
      <c r="M201" s="83"/>
      <c r="N201" s="83"/>
      <c r="O201" s="82"/>
      <c r="P201" s="82"/>
      <c r="Q201" s="41"/>
      <c r="R201" s="41"/>
      <c r="S201" s="82"/>
      <c r="T201" s="82"/>
      <c r="U201" s="82"/>
      <c r="V201" s="41"/>
      <c r="W201" s="82"/>
      <c r="X201" s="82"/>
    </row>
    <row r="202" spans="1:24" x14ac:dyDescent="0.2">
      <c r="A202" s="82"/>
      <c r="B202" s="25"/>
      <c r="C202" s="25"/>
      <c r="D202" s="41"/>
      <c r="E202" s="41"/>
      <c r="F202" s="41"/>
      <c r="G202" s="86"/>
      <c r="H202" s="85"/>
      <c r="I202" s="46"/>
      <c r="J202" s="48"/>
      <c r="K202" s="83"/>
      <c r="L202" s="83"/>
      <c r="M202" s="83"/>
      <c r="N202" s="83"/>
      <c r="O202" s="82"/>
      <c r="P202" s="82"/>
      <c r="Q202" s="41"/>
      <c r="R202" s="41"/>
      <c r="S202" s="82"/>
      <c r="T202" s="82"/>
      <c r="U202" s="82"/>
      <c r="V202" s="41"/>
      <c r="W202" s="82"/>
      <c r="X202" s="82"/>
    </row>
    <row r="203" spans="1:24" x14ac:dyDescent="0.2">
      <c r="A203" s="82"/>
      <c r="B203" s="25"/>
      <c r="C203" s="25"/>
      <c r="D203" s="41"/>
      <c r="E203" s="41"/>
      <c r="F203" s="41"/>
      <c r="G203" s="86"/>
      <c r="H203" s="85"/>
      <c r="I203" s="46"/>
      <c r="J203" s="48"/>
      <c r="K203" s="83"/>
      <c r="L203" s="83"/>
      <c r="M203" s="83"/>
      <c r="N203" s="83"/>
      <c r="O203" s="82"/>
      <c r="P203" s="82"/>
      <c r="Q203" s="41"/>
      <c r="R203" s="41"/>
      <c r="S203" s="82"/>
      <c r="T203" s="82"/>
      <c r="U203" s="82"/>
      <c r="V203" s="41"/>
      <c r="W203" s="82"/>
      <c r="X203" s="82"/>
    </row>
    <row r="204" spans="1:24" x14ac:dyDescent="0.2">
      <c r="A204" s="82"/>
      <c r="B204" s="25"/>
      <c r="C204" s="25"/>
      <c r="D204" s="41"/>
      <c r="E204" s="41"/>
      <c r="F204" s="41"/>
      <c r="G204" s="86"/>
      <c r="H204" s="85"/>
      <c r="I204" s="46"/>
      <c r="J204" s="48"/>
      <c r="K204" s="83"/>
      <c r="L204" s="83"/>
      <c r="M204" s="83"/>
      <c r="N204" s="83"/>
      <c r="O204" s="82"/>
      <c r="P204" s="82"/>
      <c r="Q204" s="41"/>
      <c r="R204" s="41"/>
      <c r="S204" s="82"/>
      <c r="T204" s="82"/>
      <c r="U204" s="82"/>
      <c r="V204" s="41"/>
      <c r="W204" s="82"/>
      <c r="X204" s="82"/>
    </row>
    <row r="205" spans="1:24" x14ac:dyDescent="0.2">
      <c r="A205" s="82"/>
      <c r="B205" s="25"/>
      <c r="C205" s="25"/>
      <c r="D205" s="41"/>
      <c r="E205" s="41"/>
      <c r="F205" s="41"/>
      <c r="G205" s="86"/>
      <c r="H205" s="85"/>
      <c r="I205" s="46"/>
      <c r="J205" s="48"/>
      <c r="K205" s="83"/>
      <c r="L205" s="83"/>
      <c r="M205" s="83"/>
      <c r="N205" s="83"/>
      <c r="O205" s="82"/>
      <c r="P205" s="82"/>
      <c r="Q205" s="41"/>
      <c r="R205" s="41"/>
      <c r="S205" s="82"/>
      <c r="T205" s="82"/>
      <c r="U205" s="82"/>
      <c r="V205" s="41"/>
      <c r="W205" s="82"/>
      <c r="X205" s="82"/>
    </row>
    <row r="206" spans="1:24" x14ac:dyDescent="0.2">
      <c r="A206" s="82"/>
      <c r="B206" s="25"/>
      <c r="C206" s="25"/>
      <c r="D206" s="41"/>
      <c r="E206" s="41"/>
      <c r="F206" s="41"/>
      <c r="G206" s="86"/>
      <c r="H206" s="85"/>
      <c r="I206" s="46"/>
      <c r="J206" s="48"/>
      <c r="K206" s="83"/>
      <c r="L206" s="83"/>
      <c r="M206" s="83"/>
      <c r="N206" s="83"/>
      <c r="O206" s="82"/>
      <c r="P206" s="82"/>
      <c r="Q206" s="41"/>
      <c r="R206" s="41"/>
      <c r="S206" s="82"/>
      <c r="T206" s="82"/>
      <c r="U206" s="82"/>
      <c r="V206" s="41"/>
      <c r="W206" s="82"/>
      <c r="X206" s="82"/>
    </row>
    <row r="207" spans="1:24" x14ac:dyDescent="0.2">
      <c r="A207" s="82"/>
      <c r="B207" s="25"/>
      <c r="C207" s="25"/>
      <c r="D207" s="41"/>
      <c r="E207" s="41"/>
      <c r="F207" s="41"/>
      <c r="G207" s="86"/>
      <c r="H207" s="85"/>
      <c r="I207" s="46"/>
      <c r="J207" s="48"/>
      <c r="K207" s="83"/>
      <c r="L207" s="83"/>
      <c r="M207" s="83"/>
      <c r="N207" s="83"/>
      <c r="O207" s="82"/>
      <c r="P207" s="82"/>
      <c r="Q207" s="41"/>
      <c r="R207" s="41"/>
      <c r="S207" s="82"/>
      <c r="T207" s="82"/>
      <c r="U207" s="82"/>
      <c r="V207" s="41"/>
      <c r="W207" s="82"/>
      <c r="X207" s="82"/>
    </row>
    <row r="208" spans="1:24" x14ac:dyDescent="0.2">
      <c r="A208" s="82"/>
      <c r="B208" s="25"/>
      <c r="C208" s="25"/>
      <c r="D208" s="41"/>
      <c r="E208" s="41"/>
      <c r="F208" s="41"/>
      <c r="G208" s="86"/>
      <c r="H208" s="85"/>
      <c r="I208" s="46"/>
      <c r="J208" s="48"/>
      <c r="K208" s="83"/>
      <c r="L208" s="83"/>
      <c r="M208" s="83"/>
      <c r="N208" s="83"/>
      <c r="O208" s="82"/>
      <c r="P208" s="82"/>
      <c r="Q208" s="41"/>
      <c r="R208" s="41"/>
      <c r="S208" s="82"/>
      <c r="T208" s="82"/>
      <c r="U208" s="82"/>
      <c r="V208" s="41"/>
      <c r="W208" s="82"/>
      <c r="X208" s="82"/>
    </row>
    <row r="209" spans="1:24" x14ac:dyDescent="0.2">
      <c r="A209" s="82"/>
      <c r="B209" s="25"/>
      <c r="C209" s="25"/>
      <c r="D209" s="41"/>
      <c r="E209" s="41"/>
      <c r="F209" s="41"/>
      <c r="G209" s="86"/>
      <c r="H209" s="85"/>
      <c r="I209" s="46"/>
      <c r="J209" s="48"/>
      <c r="K209" s="83"/>
      <c r="L209" s="83"/>
      <c r="M209" s="83"/>
      <c r="N209" s="83"/>
      <c r="O209" s="82"/>
      <c r="P209" s="82"/>
      <c r="Q209" s="41"/>
      <c r="R209" s="41"/>
      <c r="S209" s="82"/>
      <c r="T209" s="82"/>
      <c r="U209" s="82"/>
      <c r="V209" s="41"/>
      <c r="W209" s="82"/>
      <c r="X209" s="82"/>
    </row>
    <row r="210" spans="1:24" x14ac:dyDescent="0.2">
      <c r="A210" s="82"/>
      <c r="B210" s="25"/>
      <c r="C210" s="25"/>
      <c r="D210" s="41"/>
      <c r="E210" s="41"/>
      <c r="F210" s="41"/>
      <c r="G210" s="86"/>
      <c r="H210" s="85"/>
      <c r="I210" s="46"/>
      <c r="J210" s="48"/>
      <c r="K210" s="83"/>
      <c r="L210" s="83"/>
      <c r="M210" s="83"/>
      <c r="N210" s="83"/>
      <c r="O210" s="82"/>
      <c r="P210" s="82"/>
      <c r="Q210" s="41"/>
      <c r="R210" s="41"/>
      <c r="S210" s="82"/>
      <c r="T210" s="82"/>
      <c r="U210" s="82"/>
      <c r="V210" s="41"/>
      <c r="W210" s="82"/>
      <c r="X210" s="82"/>
    </row>
    <row r="211" spans="1:24" x14ac:dyDescent="0.2">
      <c r="A211" s="82"/>
      <c r="B211" s="25"/>
      <c r="C211" s="25"/>
      <c r="D211" s="41"/>
      <c r="E211" s="41"/>
      <c r="F211" s="41"/>
      <c r="G211" s="86"/>
      <c r="H211" s="85"/>
      <c r="I211" s="46"/>
      <c r="J211" s="80"/>
      <c r="K211" s="79"/>
      <c r="L211" s="79"/>
      <c r="M211" s="83"/>
      <c r="N211" s="83"/>
      <c r="O211" s="82"/>
      <c r="P211" s="82"/>
      <c r="Q211" s="41"/>
      <c r="R211" s="41"/>
      <c r="S211" s="82"/>
      <c r="T211" s="82"/>
      <c r="U211" s="82"/>
      <c r="V211" s="41"/>
      <c r="W211" s="82"/>
      <c r="X211" s="82"/>
    </row>
    <row r="212" spans="1:24" x14ac:dyDescent="0.2">
      <c r="A212" s="82"/>
      <c r="B212" s="25"/>
      <c r="C212" s="25"/>
      <c r="D212" s="41"/>
      <c r="E212" s="41"/>
      <c r="F212" s="41"/>
      <c r="G212" s="86"/>
      <c r="H212" s="85"/>
      <c r="I212" s="46"/>
      <c r="J212" s="80"/>
      <c r="K212" s="79"/>
      <c r="L212" s="79"/>
      <c r="M212" s="83"/>
      <c r="N212" s="83"/>
      <c r="O212" s="82"/>
      <c r="P212" s="82"/>
      <c r="Q212" s="41"/>
      <c r="R212" s="41"/>
      <c r="S212" s="82"/>
      <c r="T212" s="82"/>
      <c r="U212" s="82"/>
      <c r="V212" s="41"/>
      <c r="W212" s="82"/>
      <c r="X212" s="82"/>
    </row>
    <row r="213" spans="1:24" x14ac:dyDescent="0.2">
      <c r="A213" s="82"/>
      <c r="B213" s="25"/>
      <c r="C213" s="25"/>
      <c r="D213" s="41"/>
      <c r="E213" s="41"/>
      <c r="F213" s="41"/>
      <c r="G213" s="86"/>
      <c r="H213" s="85"/>
      <c r="I213" s="46"/>
      <c r="J213" s="48"/>
      <c r="K213" s="83"/>
      <c r="L213" s="83"/>
      <c r="M213" s="83"/>
      <c r="N213" s="83"/>
      <c r="O213" s="82"/>
      <c r="P213" s="82"/>
      <c r="Q213" s="41"/>
      <c r="R213" s="41"/>
      <c r="S213" s="82"/>
      <c r="T213" s="82"/>
      <c r="U213" s="82"/>
      <c r="V213" s="41"/>
      <c r="W213" s="82"/>
      <c r="X213" s="82"/>
    </row>
    <row r="214" spans="1:24" x14ac:dyDescent="0.2">
      <c r="A214" s="82"/>
      <c r="B214" s="25"/>
      <c r="C214" s="25"/>
      <c r="D214" s="41"/>
      <c r="E214" s="41"/>
      <c r="F214" s="41"/>
      <c r="G214" s="86"/>
      <c r="H214" s="85"/>
      <c r="I214" s="46"/>
      <c r="J214" s="48"/>
      <c r="K214" s="83"/>
      <c r="L214" s="83"/>
      <c r="M214" s="83"/>
      <c r="N214" s="83"/>
      <c r="O214" s="82"/>
      <c r="P214" s="82"/>
      <c r="Q214" s="41"/>
      <c r="R214" s="41"/>
      <c r="S214" s="82"/>
      <c r="T214" s="82"/>
      <c r="U214" s="82"/>
      <c r="V214" s="41"/>
      <c r="W214" s="82"/>
      <c r="X214" s="82"/>
    </row>
    <row r="215" spans="1:24" x14ac:dyDescent="0.2">
      <c r="A215" s="82"/>
      <c r="B215" s="25"/>
      <c r="C215" s="25"/>
      <c r="D215" s="41"/>
      <c r="E215" s="41"/>
      <c r="F215" s="41"/>
      <c r="G215" s="86"/>
      <c r="H215" s="85"/>
      <c r="I215" s="46"/>
      <c r="J215" s="48"/>
      <c r="K215" s="83"/>
      <c r="L215" s="83"/>
      <c r="M215" s="83"/>
      <c r="N215" s="83"/>
      <c r="O215" s="82"/>
      <c r="P215" s="82"/>
      <c r="Q215" s="41"/>
      <c r="R215" s="41"/>
      <c r="S215" s="82"/>
      <c r="T215" s="82"/>
      <c r="U215" s="82"/>
      <c r="V215" s="41"/>
      <c r="W215" s="82"/>
      <c r="X215" s="82"/>
    </row>
    <row r="216" spans="1:24" x14ac:dyDescent="0.2">
      <c r="A216" s="82"/>
      <c r="B216" s="25"/>
      <c r="C216" s="25"/>
      <c r="D216" s="41"/>
      <c r="E216" s="41"/>
      <c r="F216" s="41"/>
      <c r="G216" s="86"/>
      <c r="H216" s="85"/>
      <c r="I216" s="46"/>
      <c r="J216" s="48"/>
      <c r="K216" s="83"/>
      <c r="L216" s="83"/>
      <c r="M216" s="83"/>
      <c r="N216" s="83"/>
      <c r="O216" s="82"/>
      <c r="P216" s="82"/>
      <c r="Q216" s="41"/>
      <c r="R216" s="41"/>
      <c r="S216" s="82"/>
      <c r="T216" s="82"/>
      <c r="U216" s="82"/>
      <c r="V216" s="41"/>
      <c r="W216" s="82"/>
      <c r="X216" s="82"/>
    </row>
    <row r="217" spans="1:24" x14ac:dyDescent="0.2">
      <c r="A217" s="82"/>
      <c r="B217" s="25"/>
      <c r="C217" s="25"/>
      <c r="D217" s="41"/>
      <c r="E217" s="41"/>
      <c r="F217" s="41"/>
      <c r="G217" s="86"/>
      <c r="H217" s="85"/>
      <c r="I217" s="46"/>
      <c r="J217" s="48"/>
      <c r="K217" s="83"/>
      <c r="L217" s="83"/>
      <c r="M217" s="83"/>
      <c r="N217" s="83"/>
      <c r="O217" s="82"/>
      <c r="P217" s="82"/>
      <c r="Q217" s="41"/>
      <c r="R217" s="41"/>
      <c r="S217" s="82"/>
      <c r="T217" s="82"/>
      <c r="U217" s="82"/>
      <c r="V217" s="41"/>
      <c r="W217" s="82"/>
      <c r="X217" s="82"/>
    </row>
    <row r="218" spans="1:24" x14ac:dyDescent="0.2">
      <c r="A218" s="82"/>
      <c r="B218" s="25"/>
      <c r="C218" s="25"/>
      <c r="D218" s="41"/>
      <c r="E218" s="41"/>
      <c r="F218" s="41"/>
      <c r="G218" s="86"/>
      <c r="H218" s="85"/>
      <c r="I218" s="46"/>
      <c r="J218" s="48"/>
      <c r="K218" s="83"/>
      <c r="L218" s="83"/>
      <c r="M218" s="83"/>
      <c r="N218" s="83"/>
      <c r="O218" s="82"/>
      <c r="P218" s="82"/>
      <c r="Q218" s="41"/>
      <c r="R218" s="41"/>
      <c r="S218" s="82"/>
      <c r="T218" s="82"/>
      <c r="U218" s="82"/>
      <c r="V218" s="41"/>
      <c r="W218" s="82"/>
      <c r="X218" s="82"/>
    </row>
    <row r="219" spans="1:24" x14ac:dyDescent="0.2">
      <c r="A219" s="82"/>
      <c r="B219" s="25"/>
      <c r="C219" s="25"/>
      <c r="D219" s="41"/>
      <c r="E219" s="41"/>
      <c r="F219" s="41"/>
      <c r="G219" s="86"/>
      <c r="H219" s="85"/>
      <c r="I219" s="46"/>
      <c r="J219" s="48"/>
      <c r="K219" s="83"/>
      <c r="L219" s="83"/>
      <c r="M219" s="83"/>
      <c r="N219" s="83"/>
      <c r="O219" s="82"/>
      <c r="P219" s="82"/>
      <c r="Q219" s="41"/>
      <c r="R219" s="41"/>
      <c r="S219" s="82"/>
      <c r="T219" s="82"/>
      <c r="U219" s="82"/>
      <c r="V219" s="41"/>
      <c r="W219" s="82"/>
      <c r="X219" s="82"/>
    </row>
    <row r="220" spans="1:24" x14ac:dyDescent="0.2">
      <c r="A220" s="82"/>
      <c r="B220" s="25"/>
      <c r="C220" s="25"/>
      <c r="D220" s="41"/>
      <c r="E220" s="41"/>
      <c r="F220" s="41"/>
      <c r="G220" s="86"/>
      <c r="H220" s="85"/>
      <c r="I220" s="46"/>
      <c r="J220" s="48"/>
      <c r="K220" s="83"/>
      <c r="L220" s="83"/>
      <c r="M220" s="83"/>
      <c r="N220" s="83"/>
      <c r="O220" s="82"/>
      <c r="P220" s="82"/>
      <c r="Q220" s="41"/>
      <c r="R220" s="41"/>
      <c r="S220" s="82"/>
      <c r="T220" s="82"/>
      <c r="U220" s="82"/>
      <c r="V220" s="41"/>
      <c r="W220" s="82"/>
      <c r="X220" s="82"/>
    </row>
    <row r="221" spans="1:24" x14ac:dyDescent="0.2">
      <c r="A221" s="82"/>
      <c r="B221" s="25"/>
      <c r="C221" s="25"/>
      <c r="D221" s="41"/>
      <c r="E221" s="41"/>
      <c r="F221" s="41"/>
      <c r="G221" s="86"/>
      <c r="H221" s="85"/>
      <c r="I221" s="46"/>
      <c r="J221" s="48"/>
      <c r="K221" s="83"/>
      <c r="L221" s="83"/>
      <c r="M221" s="83"/>
      <c r="N221" s="83"/>
      <c r="O221" s="82"/>
      <c r="P221" s="82"/>
      <c r="Q221" s="41"/>
      <c r="R221" s="41"/>
      <c r="S221" s="82"/>
      <c r="T221" s="82"/>
      <c r="U221" s="82"/>
      <c r="V221" s="41"/>
      <c r="W221" s="82"/>
      <c r="X221" s="82"/>
    </row>
    <row r="222" spans="1:24" x14ac:dyDescent="0.2">
      <c r="A222" s="82"/>
      <c r="B222" s="25"/>
      <c r="C222" s="25"/>
      <c r="D222" s="41"/>
      <c r="E222" s="41"/>
      <c r="F222" s="82"/>
      <c r="G222" s="86"/>
      <c r="H222" s="85"/>
      <c r="I222" s="46"/>
      <c r="J222" s="48"/>
      <c r="K222" s="83"/>
      <c r="L222" s="83"/>
      <c r="M222" s="83"/>
      <c r="N222" s="83"/>
      <c r="O222" s="82"/>
      <c r="P222" s="82"/>
      <c r="Q222" s="41"/>
      <c r="R222" s="41"/>
      <c r="S222" s="82"/>
      <c r="T222" s="82"/>
      <c r="U222" s="82"/>
      <c r="V222" s="82"/>
      <c r="W222" s="82"/>
      <c r="X222" s="82"/>
    </row>
    <row r="223" spans="1:24" x14ac:dyDescent="0.2">
      <c r="A223" s="82"/>
      <c r="B223" s="25"/>
      <c r="C223" s="25"/>
      <c r="D223" s="41"/>
      <c r="E223" s="41"/>
      <c r="F223" s="41"/>
      <c r="G223" s="86"/>
      <c r="H223" s="85"/>
      <c r="I223" s="46"/>
      <c r="J223" s="80"/>
      <c r="K223" s="79"/>
      <c r="L223" s="79"/>
      <c r="M223" s="83"/>
      <c r="N223" s="83"/>
      <c r="O223" s="82"/>
      <c r="P223" s="82"/>
      <c r="Q223" s="41"/>
      <c r="R223" s="41"/>
      <c r="S223" s="82"/>
      <c r="T223" s="82"/>
      <c r="U223" s="82"/>
      <c r="V223" s="41"/>
      <c r="W223" s="82"/>
      <c r="X223" s="82"/>
    </row>
    <row r="224" spans="1:24" x14ac:dyDescent="0.2">
      <c r="A224" s="82"/>
      <c r="B224" s="25"/>
      <c r="C224" s="25"/>
      <c r="D224" s="41"/>
      <c r="E224" s="41"/>
      <c r="F224" s="41"/>
      <c r="G224" s="86"/>
      <c r="H224" s="85"/>
      <c r="I224" s="46"/>
      <c r="J224" s="80"/>
      <c r="K224" s="79"/>
      <c r="L224" s="79"/>
      <c r="M224" s="83"/>
      <c r="N224" s="83"/>
      <c r="O224" s="82"/>
      <c r="P224" s="82"/>
      <c r="Q224" s="41"/>
      <c r="R224" s="41"/>
      <c r="S224" s="82"/>
      <c r="T224" s="82"/>
      <c r="U224" s="82"/>
      <c r="V224" s="41"/>
      <c r="W224" s="82"/>
      <c r="X224" s="82"/>
    </row>
    <row r="225" spans="1:24" x14ac:dyDescent="0.2">
      <c r="A225" s="82"/>
      <c r="B225" s="25"/>
      <c r="C225" s="25"/>
      <c r="D225" s="41"/>
      <c r="E225" s="41"/>
      <c r="F225" s="41"/>
      <c r="G225" s="86"/>
      <c r="H225" s="85"/>
      <c r="I225" s="46"/>
      <c r="J225" s="48"/>
      <c r="K225" s="83"/>
      <c r="L225" s="83"/>
      <c r="M225" s="83"/>
      <c r="N225" s="83"/>
      <c r="O225" s="82"/>
      <c r="P225" s="82"/>
      <c r="Q225" s="41"/>
      <c r="R225" s="41"/>
      <c r="S225" s="82"/>
      <c r="T225" s="82"/>
      <c r="U225" s="82"/>
      <c r="V225" s="41"/>
      <c r="W225" s="82"/>
      <c r="X225" s="82"/>
    </row>
    <row r="226" spans="1:24" x14ac:dyDescent="0.2">
      <c r="A226" s="82"/>
      <c r="B226" s="25"/>
      <c r="C226" s="25"/>
      <c r="D226" s="41"/>
      <c r="E226" s="41"/>
      <c r="F226" s="41"/>
      <c r="G226" s="86"/>
      <c r="H226" s="85"/>
      <c r="I226" s="46"/>
      <c r="J226" s="48"/>
      <c r="K226" s="83"/>
      <c r="L226" s="83"/>
      <c r="M226" s="83"/>
      <c r="N226" s="83"/>
      <c r="O226" s="82"/>
      <c r="P226" s="82"/>
      <c r="Q226" s="41"/>
      <c r="R226" s="41"/>
      <c r="S226" s="82"/>
      <c r="T226" s="82"/>
      <c r="U226" s="82"/>
      <c r="V226" s="41"/>
      <c r="W226" s="82"/>
      <c r="X226" s="82"/>
    </row>
    <row r="227" spans="1:24" x14ac:dyDescent="0.2">
      <c r="A227" s="82"/>
      <c r="B227" s="25"/>
      <c r="C227" s="25"/>
      <c r="D227" s="41"/>
      <c r="E227" s="41"/>
      <c r="F227" s="41"/>
      <c r="G227" s="86"/>
      <c r="H227" s="85"/>
      <c r="I227" s="46"/>
      <c r="J227" s="48"/>
      <c r="K227" s="83"/>
      <c r="L227" s="83"/>
      <c r="M227" s="83"/>
      <c r="N227" s="83"/>
      <c r="O227" s="82"/>
      <c r="P227" s="82"/>
      <c r="Q227" s="41"/>
      <c r="R227" s="41"/>
      <c r="S227" s="82"/>
      <c r="T227" s="82"/>
      <c r="U227" s="82"/>
      <c r="V227" s="41"/>
      <c r="W227" s="82"/>
      <c r="X227" s="82"/>
    </row>
    <row r="228" spans="1:24" x14ac:dyDescent="0.2">
      <c r="A228" s="82"/>
      <c r="B228" s="25"/>
      <c r="C228" s="25"/>
      <c r="D228" s="41"/>
      <c r="E228" s="41"/>
      <c r="F228" s="41"/>
      <c r="G228" s="86"/>
      <c r="H228" s="85"/>
      <c r="I228" s="46"/>
      <c r="J228" s="48"/>
      <c r="K228" s="83"/>
      <c r="L228" s="83"/>
      <c r="M228" s="83"/>
      <c r="N228" s="83"/>
      <c r="O228" s="82"/>
      <c r="P228" s="82"/>
      <c r="Q228" s="41"/>
      <c r="R228" s="41"/>
      <c r="S228" s="82"/>
      <c r="T228" s="82"/>
      <c r="U228" s="82"/>
      <c r="V228" s="41"/>
      <c r="W228" s="82"/>
      <c r="X228" s="82"/>
    </row>
    <row r="229" spans="1:24" x14ac:dyDescent="0.2">
      <c r="A229" s="82"/>
      <c r="B229" s="25"/>
      <c r="C229" s="25"/>
      <c r="D229" s="41"/>
      <c r="E229" s="41"/>
      <c r="F229" s="41"/>
      <c r="G229" s="86"/>
      <c r="H229" s="85"/>
      <c r="I229" s="46"/>
      <c r="J229" s="48"/>
      <c r="K229" s="83"/>
      <c r="L229" s="83"/>
      <c r="M229" s="83"/>
      <c r="N229" s="83"/>
      <c r="O229" s="82"/>
      <c r="P229" s="82"/>
      <c r="Q229" s="41"/>
      <c r="R229" s="41"/>
      <c r="S229" s="82"/>
      <c r="T229" s="82"/>
      <c r="U229" s="82"/>
      <c r="V229" s="41"/>
      <c r="W229" s="82"/>
      <c r="X229" s="82"/>
    </row>
    <row r="230" spans="1:24" x14ac:dyDescent="0.2">
      <c r="A230" s="82"/>
      <c r="B230" s="25"/>
      <c r="C230" s="25"/>
      <c r="D230" s="41"/>
      <c r="E230" s="41"/>
      <c r="F230" s="41"/>
      <c r="G230" s="86"/>
      <c r="H230" s="85"/>
      <c r="I230" s="46"/>
      <c r="J230" s="48"/>
      <c r="K230" s="83"/>
      <c r="L230" s="83"/>
      <c r="M230" s="83"/>
      <c r="N230" s="83"/>
      <c r="O230" s="82"/>
      <c r="P230" s="82"/>
      <c r="Q230" s="41"/>
      <c r="R230" s="41"/>
      <c r="S230" s="82"/>
      <c r="T230" s="82"/>
      <c r="U230" s="82"/>
      <c r="V230" s="41"/>
      <c r="W230" s="82"/>
      <c r="X230" s="82"/>
    </row>
    <row r="231" spans="1:24" x14ac:dyDescent="0.2">
      <c r="A231" s="82"/>
      <c r="B231" s="25"/>
      <c r="C231" s="25"/>
      <c r="D231" s="41"/>
      <c r="E231" s="41"/>
      <c r="F231" s="41"/>
      <c r="G231" s="86"/>
      <c r="H231" s="85"/>
      <c r="I231" s="46"/>
      <c r="J231" s="48"/>
      <c r="K231" s="83"/>
      <c r="L231" s="83"/>
      <c r="M231" s="83"/>
      <c r="N231" s="83"/>
      <c r="O231" s="82"/>
      <c r="P231" s="82"/>
      <c r="Q231" s="41"/>
      <c r="R231" s="41"/>
      <c r="S231" s="82"/>
      <c r="T231" s="82"/>
      <c r="U231" s="82"/>
      <c r="V231" s="41"/>
      <c r="W231" s="82"/>
      <c r="X231" s="82"/>
    </row>
    <row r="232" spans="1:24" x14ac:dyDescent="0.2">
      <c r="A232" s="82"/>
      <c r="B232" s="25"/>
      <c r="C232" s="25"/>
      <c r="D232" s="41"/>
      <c r="E232" s="41"/>
      <c r="F232" s="41"/>
      <c r="G232" s="86"/>
      <c r="H232" s="85"/>
      <c r="I232" s="46"/>
      <c r="J232" s="48"/>
      <c r="K232" s="83"/>
      <c r="L232" s="83"/>
      <c r="M232" s="83"/>
      <c r="N232" s="83"/>
      <c r="O232" s="82"/>
      <c r="P232" s="82"/>
      <c r="Q232" s="41"/>
      <c r="R232" s="41"/>
      <c r="S232" s="82"/>
      <c r="T232" s="82"/>
      <c r="U232" s="82"/>
      <c r="V232" s="41"/>
      <c r="W232" s="82"/>
      <c r="X232" s="82"/>
    </row>
    <row r="233" spans="1:24" x14ac:dyDescent="0.2">
      <c r="A233" s="82"/>
      <c r="B233" s="25"/>
      <c r="C233" s="25"/>
      <c r="D233" s="41"/>
      <c r="E233" s="41"/>
      <c r="F233" s="41"/>
      <c r="G233" s="86"/>
      <c r="H233" s="85"/>
      <c r="I233" s="46"/>
      <c r="J233" s="48"/>
      <c r="K233" s="83"/>
      <c r="L233" s="83"/>
      <c r="M233" s="83"/>
      <c r="N233" s="83"/>
      <c r="O233" s="82"/>
      <c r="P233" s="82"/>
      <c r="Q233" s="41"/>
      <c r="R233" s="41"/>
      <c r="S233" s="82"/>
      <c r="T233" s="82"/>
      <c r="U233" s="82"/>
      <c r="V233" s="41"/>
      <c r="W233" s="82"/>
      <c r="X233" s="82"/>
    </row>
    <row r="234" spans="1:24" x14ac:dyDescent="0.2">
      <c r="A234" s="82"/>
      <c r="B234" s="25"/>
      <c r="C234" s="25"/>
      <c r="D234" s="41"/>
      <c r="E234" s="41"/>
      <c r="F234" s="41"/>
      <c r="G234" s="86"/>
      <c r="H234" s="85"/>
      <c r="I234" s="46"/>
      <c r="J234" s="48"/>
      <c r="K234" s="83"/>
      <c r="L234" s="83"/>
      <c r="M234" s="83"/>
      <c r="N234" s="83"/>
      <c r="O234" s="82"/>
      <c r="P234" s="82"/>
      <c r="Q234" s="41"/>
      <c r="R234" s="41"/>
      <c r="S234" s="82"/>
      <c r="T234" s="82"/>
      <c r="U234" s="82"/>
      <c r="V234" s="41"/>
      <c r="W234" s="82"/>
      <c r="X234" s="82"/>
    </row>
    <row r="235" spans="1:24" x14ac:dyDescent="0.2">
      <c r="A235" s="82"/>
      <c r="B235" s="25"/>
      <c r="C235" s="25"/>
      <c r="D235" s="41"/>
      <c r="E235" s="41"/>
      <c r="F235" s="41"/>
      <c r="G235" s="86"/>
      <c r="H235" s="85"/>
      <c r="I235" s="46"/>
      <c r="J235" s="80"/>
      <c r="K235" s="79"/>
      <c r="L235" s="79"/>
      <c r="M235" s="83"/>
      <c r="N235" s="83"/>
      <c r="O235" s="82"/>
      <c r="P235" s="82"/>
      <c r="Q235" s="41"/>
      <c r="R235" s="41"/>
      <c r="S235" s="82"/>
      <c r="T235" s="82"/>
      <c r="U235" s="82"/>
      <c r="V235" s="41"/>
      <c r="W235" s="82"/>
      <c r="X235" s="82"/>
    </row>
    <row r="236" spans="1:24" x14ac:dyDescent="0.2">
      <c r="A236" s="82"/>
      <c r="B236" s="25"/>
      <c r="C236" s="25"/>
      <c r="D236" s="41"/>
      <c r="E236" s="41"/>
      <c r="F236" s="41"/>
      <c r="G236" s="86"/>
      <c r="H236" s="85"/>
      <c r="I236" s="46"/>
      <c r="J236" s="80"/>
      <c r="K236" s="79"/>
      <c r="L236" s="79"/>
      <c r="M236" s="83"/>
      <c r="N236" s="83"/>
      <c r="O236" s="82"/>
      <c r="P236" s="82"/>
      <c r="Q236" s="41"/>
      <c r="R236" s="41"/>
      <c r="S236" s="82"/>
      <c r="T236" s="82"/>
      <c r="U236" s="82"/>
      <c r="V236" s="41"/>
      <c r="W236" s="82"/>
      <c r="X236" s="82"/>
    </row>
    <row r="237" spans="1:24" x14ac:dyDescent="0.2">
      <c r="A237" s="82"/>
      <c r="B237" s="25"/>
      <c r="C237" s="25"/>
      <c r="D237" s="41"/>
      <c r="E237" s="41"/>
      <c r="F237" s="41"/>
      <c r="G237" s="86"/>
      <c r="H237" s="85"/>
      <c r="I237" s="46"/>
      <c r="J237" s="46"/>
      <c r="K237" s="18"/>
      <c r="L237" s="18"/>
      <c r="M237" s="83"/>
      <c r="N237" s="83"/>
      <c r="O237" s="82"/>
      <c r="P237" s="82"/>
      <c r="Q237" s="41"/>
      <c r="R237" s="41"/>
      <c r="S237" s="82"/>
      <c r="T237" s="82"/>
      <c r="U237" s="82"/>
      <c r="V237" s="41"/>
      <c r="W237" s="82"/>
      <c r="X237" s="82"/>
    </row>
    <row r="238" spans="1:24" x14ac:dyDescent="0.2">
      <c r="A238" s="82"/>
      <c r="B238" s="25"/>
      <c r="C238" s="25"/>
      <c r="D238" s="41"/>
      <c r="E238" s="41"/>
      <c r="F238" s="41"/>
      <c r="G238" s="86"/>
      <c r="H238" s="85"/>
      <c r="I238" s="46"/>
      <c r="J238" s="46"/>
      <c r="K238" s="18"/>
      <c r="L238" s="18"/>
      <c r="M238" s="83"/>
      <c r="N238" s="83"/>
      <c r="O238" s="82"/>
      <c r="P238" s="82"/>
      <c r="Q238" s="41"/>
      <c r="R238" s="41"/>
      <c r="S238" s="82"/>
      <c r="T238" s="82"/>
      <c r="U238" s="82"/>
      <c r="V238" s="41"/>
      <c r="W238" s="82"/>
      <c r="X238" s="82"/>
    </row>
    <row r="239" spans="1:24" x14ac:dyDescent="0.2">
      <c r="A239" s="82"/>
      <c r="B239" s="25"/>
      <c r="C239" s="25"/>
      <c r="D239" s="41"/>
      <c r="E239" s="41"/>
      <c r="F239" s="41"/>
      <c r="G239" s="86"/>
      <c r="H239" s="85"/>
      <c r="I239" s="46"/>
      <c r="J239" s="46"/>
      <c r="K239" s="18"/>
      <c r="L239" s="18"/>
      <c r="M239" s="83"/>
      <c r="N239" s="83"/>
      <c r="O239" s="82"/>
      <c r="P239" s="82"/>
      <c r="Q239" s="41"/>
      <c r="R239" s="41"/>
      <c r="S239" s="82"/>
      <c r="T239" s="82"/>
      <c r="U239" s="82"/>
      <c r="V239" s="41"/>
      <c r="W239" s="82"/>
      <c r="X239" s="82"/>
    </row>
    <row r="240" spans="1:24" x14ac:dyDescent="0.2">
      <c r="A240" s="82"/>
      <c r="B240" s="25"/>
      <c r="C240" s="25"/>
      <c r="D240" s="41"/>
      <c r="E240" s="41"/>
      <c r="F240" s="41"/>
      <c r="G240" s="86"/>
      <c r="H240" s="85"/>
      <c r="I240" s="46"/>
      <c r="J240" s="46"/>
      <c r="K240" s="18"/>
      <c r="L240" s="18"/>
      <c r="M240" s="83"/>
      <c r="N240" s="83"/>
      <c r="O240" s="82"/>
      <c r="P240" s="82"/>
      <c r="Q240" s="41"/>
      <c r="R240" s="41"/>
      <c r="S240" s="82"/>
      <c r="T240" s="82"/>
      <c r="U240" s="82"/>
      <c r="V240" s="41"/>
      <c r="W240" s="82"/>
      <c r="X240" s="82"/>
    </row>
    <row r="241" spans="1:24" x14ac:dyDescent="0.2">
      <c r="A241" s="82"/>
      <c r="B241" s="25"/>
      <c r="C241" s="25"/>
      <c r="D241" s="41"/>
      <c r="E241" s="41"/>
      <c r="F241" s="41"/>
      <c r="G241" s="86"/>
      <c r="H241" s="85"/>
      <c r="I241" s="46"/>
      <c r="J241" s="46"/>
      <c r="K241" s="18"/>
      <c r="L241" s="18"/>
      <c r="M241" s="83"/>
      <c r="N241" s="83"/>
      <c r="O241" s="82"/>
      <c r="P241" s="82"/>
      <c r="Q241" s="41"/>
      <c r="R241" s="41"/>
      <c r="S241" s="82"/>
      <c r="T241" s="82"/>
      <c r="U241" s="82"/>
      <c r="V241" s="41"/>
      <c r="W241" s="82"/>
      <c r="X241" s="82"/>
    </row>
    <row r="242" spans="1:24" x14ac:dyDescent="0.2">
      <c r="A242" s="82"/>
      <c r="B242" s="25"/>
      <c r="C242" s="25"/>
      <c r="D242" s="41"/>
      <c r="E242" s="41"/>
      <c r="F242" s="41"/>
      <c r="G242" s="86"/>
      <c r="H242" s="85"/>
      <c r="I242" s="46"/>
      <c r="J242" s="46"/>
      <c r="K242" s="18"/>
      <c r="L242" s="18"/>
      <c r="M242" s="83"/>
      <c r="N242" s="83"/>
      <c r="O242" s="82"/>
      <c r="P242" s="82"/>
      <c r="Q242" s="41"/>
      <c r="R242" s="41"/>
      <c r="S242" s="82"/>
      <c r="T242" s="82"/>
      <c r="U242" s="82"/>
      <c r="V242" s="41"/>
      <c r="W242" s="82"/>
      <c r="X242" s="82"/>
    </row>
    <row r="243" spans="1:24" x14ac:dyDescent="0.2">
      <c r="A243" s="82"/>
      <c r="B243" s="25"/>
      <c r="C243" s="25"/>
      <c r="D243" s="41"/>
      <c r="E243" s="41"/>
      <c r="F243" s="41"/>
      <c r="G243" s="86"/>
      <c r="H243" s="85"/>
      <c r="I243" s="46"/>
      <c r="J243" s="48"/>
      <c r="K243" s="83"/>
      <c r="L243" s="83"/>
      <c r="M243" s="83"/>
      <c r="N243" s="83"/>
      <c r="O243" s="82"/>
      <c r="P243" s="82"/>
      <c r="Q243" s="41"/>
      <c r="R243" s="41"/>
      <c r="S243" s="82"/>
      <c r="T243" s="82"/>
      <c r="U243" s="82"/>
      <c r="V243" s="41"/>
      <c r="W243" s="82"/>
      <c r="X243" s="82"/>
    </row>
    <row r="244" spans="1:24" x14ac:dyDescent="0.2">
      <c r="A244" s="82"/>
      <c r="B244" s="25"/>
      <c r="C244" s="25"/>
      <c r="D244" s="41"/>
      <c r="E244" s="41"/>
      <c r="F244" s="41"/>
      <c r="G244" s="86"/>
      <c r="H244" s="85"/>
      <c r="I244" s="46"/>
      <c r="J244" s="46"/>
      <c r="K244" s="18"/>
      <c r="L244" s="18"/>
      <c r="M244" s="83"/>
      <c r="N244" s="83"/>
      <c r="O244" s="82"/>
      <c r="P244" s="82"/>
      <c r="Q244" s="41"/>
      <c r="R244" s="41"/>
      <c r="S244" s="82"/>
      <c r="T244" s="82"/>
      <c r="U244" s="82"/>
      <c r="V244" s="41"/>
      <c r="W244" s="82"/>
      <c r="X244" s="82"/>
    </row>
    <row r="245" spans="1:24" x14ac:dyDescent="0.2">
      <c r="A245" s="82"/>
      <c r="B245" s="25"/>
      <c r="C245" s="25"/>
      <c r="D245" s="41"/>
      <c r="E245" s="41"/>
      <c r="F245" s="41"/>
      <c r="G245" s="86"/>
      <c r="H245" s="85"/>
      <c r="I245" s="46"/>
      <c r="J245" s="48"/>
      <c r="K245" s="83"/>
      <c r="L245" s="83"/>
      <c r="M245" s="83"/>
      <c r="N245" s="83"/>
      <c r="O245" s="82"/>
      <c r="P245" s="82"/>
      <c r="Q245" s="41"/>
      <c r="R245" s="41"/>
      <c r="S245" s="82"/>
      <c r="T245" s="82"/>
      <c r="U245" s="82"/>
      <c r="V245" s="41"/>
      <c r="W245" s="82"/>
      <c r="X245" s="82"/>
    </row>
    <row r="246" spans="1:24" x14ac:dyDescent="0.2">
      <c r="A246" s="82"/>
      <c r="B246" s="25"/>
      <c r="C246" s="25"/>
      <c r="D246" s="41"/>
      <c r="E246" s="41"/>
      <c r="F246" s="41"/>
      <c r="G246" s="86"/>
      <c r="H246" s="85"/>
      <c r="I246" s="46"/>
      <c r="J246" s="48"/>
      <c r="K246" s="83"/>
      <c r="L246" s="83"/>
      <c r="M246" s="83"/>
      <c r="N246" s="83"/>
      <c r="O246" s="82"/>
      <c r="P246" s="82"/>
      <c r="Q246" s="41"/>
      <c r="R246" s="41"/>
      <c r="S246" s="82"/>
      <c r="T246" s="82"/>
      <c r="U246" s="82"/>
      <c r="V246" s="41"/>
      <c r="W246" s="82"/>
      <c r="X246" s="82"/>
    </row>
    <row r="247" spans="1:24" x14ac:dyDescent="0.2">
      <c r="A247" s="82"/>
      <c r="B247" s="25"/>
      <c r="C247" s="25"/>
      <c r="D247" s="41"/>
      <c r="E247" s="41"/>
      <c r="F247" s="41"/>
      <c r="G247" s="86"/>
      <c r="H247" s="85"/>
      <c r="I247" s="46"/>
      <c r="J247" s="80"/>
      <c r="K247" s="79"/>
      <c r="L247" s="79"/>
      <c r="M247" s="83"/>
      <c r="N247" s="83"/>
      <c r="O247" s="82"/>
      <c r="P247" s="82"/>
      <c r="Q247" s="41"/>
      <c r="R247" s="41"/>
      <c r="S247" s="82"/>
      <c r="T247" s="82"/>
      <c r="U247" s="82"/>
      <c r="V247" s="41"/>
      <c r="W247" s="82"/>
      <c r="X247" s="82"/>
    </row>
    <row r="248" spans="1:24" x14ac:dyDescent="0.2">
      <c r="A248" s="82"/>
      <c r="B248" s="25"/>
      <c r="C248" s="25"/>
      <c r="D248" s="41"/>
      <c r="E248" s="41"/>
      <c r="F248" s="41"/>
      <c r="G248" s="86"/>
      <c r="H248" s="85"/>
      <c r="I248" s="46"/>
      <c r="J248" s="80"/>
      <c r="K248" s="79"/>
      <c r="L248" s="79"/>
      <c r="M248" s="83"/>
      <c r="N248" s="83"/>
      <c r="O248" s="82"/>
      <c r="P248" s="82"/>
      <c r="Q248" s="41"/>
      <c r="R248" s="41"/>
      <c r="S248" s="82"/>
      <c r="T248" s="82"/>
      <c r="U248" s="82"/>
      <c r="V248" s="41"/>
      <c r="W248" s="82"/>
      <c r="X248" s="82"/>
    </row>
    <row r="249" spans="1:24" x14ac:dyDescent="0.2">
      <c r="A249" s="82"/>
      <c r="B249" s="25"/>
      <c r="C249" s="25"/>
      <c r="D249" s="41"/>
      <c r="E249" s="41"/>
      <c r="F249" s="41"/>
      <c r="G249" s="86"/>
      <c r="H249" s="85"/>
      <c r="I249" s="46"/>
      <c r="J249" s="46"/>
      <c r="K249" s="18"/>
      <c r="L249" s="18"/>
      <c r="M249" s="83"/>
      <c r="N249" s="83"/>
      <c r="O249" s="82"/>
      <c r="P249" s="82"/>
      <c r="Q249" s="41"/>
      <c r="R249" s="41"/>
      <c r="S249" s="82"/>
      <c r="T249" s="82"/>
      <c r="U249" s="82"/>
      <c r="V249" s="41"/>
      <c r="W249" s="82"/>
      <c r="X249" s="82"/>
    </row>
    <row r="250" spans="1:24" x14ac:dyDescent="0.2">
      <c r="A250" s="82"/>
      <c r="B250" s="25"/>
      <c r="C250" s="25"/>
      <c r="D250" s="41"/>
      <c r="E250" s="41"/>
      <c r="F250" s="41"/>
      <c r="G250" s="86"/>
      <c r="H250" s="85"/>
      <c r="I250" s="46"/>
      <c r="J250" s="80"/>
      <c r="K250" s="79"/>
      <c r="L250" s="79"/>
      <c r="M250" s="83"/>
      <c r="N250" s="83"/>
      <c r="O250" s="82"/>
      <c r="P250" s="82"/>
      <c r="Q250" s="41"/>
      <c r="R250" s="41"/>
      <c r="S250" s="82"/>
      <c r="T250" s="82"/>
      <c r="U250" s="82"/>
      <c r="V250" s="41"/>
      <c r="W250" s="82"/>
      <c r="X250" s="82"/>
    </row>
    <row r="251" spans="1:24" x14ac:dyDescent="0.2">
      <c r="A251" s="82"/>
      <c r="B251" s="25"/>
      <c r="C251" s="25"/>
      <c r="D251" s="41"/>
      <c r="E251" s="41"/>
      <c r="F251" s="41"/>
      <c r="G251" s="86"/>
      <c r="H251" s="85"/>
      <c r="I251" s="46"/>
      <c r="J251" s="80"/>
      <c r="K251" s="79"/>
      <c r="L251" s="79"/>
      <c r="M251" s="83"/>
      <c r="N251" s="83"/>
      <c r="O251" s="82"/>
      <c r="P251" s="82"/>
      <c r="Q251" s="41"/>
      <c r="R251" s="41"/>
      <c r="S251" s="82"/>
      <c r="T251" s="82"/>
      <c r="U251" s="82"/>
      <c r="V251" s="41"/>
      <c r="W251" s="82"/>
      <c r="X251" s="82"/>
    </row>
    <row r="252" spans="1:24" ht="15" x14ac:dyDescent="0.25">
      <c r="A252" s="70"/>
      <c r="B252" s="25"/>
      <c r="C252" s="25"/>
      <c r="D252" s="72"/>
      <c r="E252" s="72"/>
      <c r="F252" s="71"/>
      <c r="G252" s="23"/>
      <c r="H252" s="46"/>
      <c r="I252" s="46"/>
      <c r="J252" s="46"/>
      <c r="K252" s="18"/>
      <c r="L252" s="18"/>
    </row>
    <row r="253" spans="1:24" ht="15" x14ac:dyDescent="0.25">
      <c r="A253" s="70"/>
      <c r="B253" s="25"/>
      <c r="C253" s="25"/>
      <c r="D253" s="72"/>
      <c r="E253" s="72"/>
      <c r="F253" s="71"/>
      <c r="G253" s="23"/>
      <c r="H253" s="46"/>
      <c r="I253" s="46"/>
      <c r="J253" s="46"/>
      <c r="K253" s="18"/>
      <c r="L253" s="18"/>
    </row>
    <row r="254" spans="1:24" ht="15" x14ac:dyDescent="0.25">
      <c r="A254" s="70"/>
      <c r="B254" s="25"/>
      <c r="C254" s="25"/>
      <c r="D254" s="72"/>
      <c r="E254" s="72"/>
      <c r="F254" s="71"/>
      <c r="G254" s="23"/>
      <c r="H254" s="46"/>
      <c r="I254" s="46"/>
      <c r="J254" s="48"/>
      <c r="K254" s="69"/>
      <c r="L254" s="69"/>
    </row>
    <row r="255" spans="1:24" ht="15" x14ac:dyDescent="0.25">
      <c r="A255" s="70"/>
      <c r="B255" s="25"/>
      <c r="C255" s="25"/>
      <c r="D255" s="72"/>
      <c r="E255" s="72"/>
      <c r="F255" s="71"/>
      <c r="G255" s="23"/>
      <c r="H255" s="46"/>
      <c r="I255" s="46"/>
      <c r="J255" s="46"/>
      <c r="K255" s="18"/>
      <c r="L255" s="18"/>
    </row>
    <row r="256" spans="1:24" ht="15" x14ac:dyDescent="0.25">
      <c r="A256" s="70"/>
      <c r="B256" s="25"/>
      <c r="C256" s="25"/>
      <c r="D256" s="72"/>
      <c r="E256" s="72"/>
      <c r="F256" s="71"/>
      <c r="G256" s="23"/>
      <c r="H256" s="46"/>
      <c r="I256" s="46"/>
      <c r="J256" s="46"/>
      <c r="K256" s="18"/>
      <c r="L256" s="18"/>
    </row>
    <row r="257" spans="1:12" ht="15" x14ac:dyDescent="0.25">
      <c r="A257" s="70"/>
      <c r="B257" s="25"/>
      <c r="C257" s="25"/>
      <c r="D257" s="72"/>
      <c r="E257" s="72"/>
      <c r="F257" s="71"/>
      <c r="G257" s="23"/>
      <c r="H257" s="46"/>
      <c r="I257" s="46"/>
      <c r="J257" s="48"/>
      <c r="K257" s="69"/>
      <c r="L257" s="69"/>
    </row>
    <row r="258" spans="1:12" ht="15" x14ac:dyDescent="0.25">
      <c r="A258" s="70"/>
      <c r="B258" s="25"/>
      <c r="C258" s="25"/>
      <c r="D258" s="72"/>
      <c r="E258" s="72"/>
      <c r="F258" s="71"/>
      <c r="G258" s="23"/>
      <c r="H258" s="46"/>
      <c r="I258" s="46"/>
      <c r="J258" s="48"/>
      <c r="K258" s="69"/>
      <c r="L258" s="69"/>
    </row>
    <row r="259" spans="1:12" ht="15" x14ac:dyDescent="0.25">
      <c r="A259" s="70"/>
      <c r="B259" s="25"/>
      <c r="C259" s="25"/>
      <c r="D259" s="72"/>
      <c r="E259" s="72"/>
      <c r="F259" s="71"/>
      <c r="G259" s="23"/>
      <c r="H259" s="46"/>
      <c r="I259" s="46"/>
      <c r="J259" s="46"/>
      <c r="K259" s="18"/>
      <c r="L259" s="18"/>
    </row>
    <row r="260" spans="1:12" ht="15" x14ac:dyDescent="0.25">
      <c r="A260" s="70"/>
      <c r="B260" s="25"/>
      <c r="C260" s="25"/>
      <c r="D260" s="72"/>
      <c r="E260" s="72"/>
      <c r="F260" s="71"/>
      <c r="G260" s="23"/>
      <c r="H260" s="46"/>
      <c r="I260" s="46"/>
      <c r="J260" s="46"/>
      <c r="K260" s="18"/>
      <c r="L260" s="18"/>
    </row>
    <row r="261" spans="1:12" ht="15" x14ac:dyDescent="0.25">
      <c r="A261" s="70"/>
      <c r="B261" s="25"/>
      <c r="C261" s="25"/>
      <c r="D261" s="72"/>
      <c r="E261" s="72"/>
      <c r="F261" s="71"/>
      <c r="G261" s="23"/>
      <c r="H261" s="46"/>
      <c r="I261" s="46"/>
      <c r="J261" s="46"/>
      <c r="K261" s="18"/>
      <c r="L261" s="18"/>
    </row>
    <row r="262" spans="1:12" ht="15" x14ac:dyDescent="0.25">
      <c r="A262" s="70"/>
      <c r="B262" s="25"/>
      <c r="C262" s="25"/>
      <c r="D262" s="72"/>
      <c r="E262" s="72"/>
      <c r="F262" s="71"/>
      <c r="G262" s="23"/>
      <c r="H262" s="46"/>
      <c r="I262" s="46"/>
      <c r="J262" s="46"/>
      <c r="K262" s="18"/>
      <c r="L262" s="18"/>
    </row>
    <row r="263" spans="1:12" ht="15" x14ac:dyDescent="0.25">
      <c r="A263" s="70"/>
      <c r="B263" s="25"/>
      <c r="C263" s="25"/>
      <c r="D263" s="72"/>
      <c r="E263" s="72"/>
      <c r="F263" s="71"/>
      <c r="G263" s="23"/>
      <c r="H263" s="46"/>
      <c r="I263" s="46"/>
      <c r="J263" s="46"/>
      <c r="K263" s="18"/>
      <c r="L263" s="18"/>
    </row>
    <row r="264" spans="1:12" ht="15" x14ac:dyDescent="0.25">
      <c r="A264" s="70"/>
      <c r="B264" s="25"/>
      <c r="C264" s="25"/>
      <c r="D264" s="72"/>
      <c r="E264" s="72"/>
      <c r="F264" s="71"/>
      <c r="G264" s="23"/>
      <c r="H264" s="46"/>
      <c r="I264" s="46"/>
      <c r="J264" s="46"/>
      <c r="K264" s="18"/>
      <c r="L264" s="18"/>
    </row>
    <row r="265" spans="1:12" ht="15" x14ac:dyDescent="0.25">
      <c r="A265" s="70"/>
      <c r="B265" s="25"/>
      <c r="C265" s="25"/>
      <c r="D265" s="72"/>
      <c r="E265" s="72"/>
      <c r="F265" s="71"/>
      <c r="G265" s="23"/>
      <c r="H265" s="46"/>
      <c r="I265" s="46"/>
      <c r="J265" s="48"/>
      <c r="K265" s="69"/>
      <c r="L265" s="69"/>
    </row>
    <row r="266" spans="1:12" ht="15" x14ac:dyDescent="0.25">
      <c r="A266" s="70"/>
      <c r="B266" s="25"/>
      <c r="C266" s="25"/>
      <c r="D266" s="72"/>
      <c r="E266" s="72"/>
      <c r="F266" s="71"/>
      <c r="G266" s="23"/>
      <c r="H266" s="46"/>
      <c r="I266" s="46"/>
      <c r="J266" s="48"/>
      <c r="K266" s="69"/>
      <c r="L266" s="69"/>
    </row>
    <row r="267" spans="1:12" ht="15" x14ac:dyDescent="0.25">
      <c r="A267" s="70"/>
      <c r="B267" s="25"/>
      <c r="C267" s="25"/>
      <c r="D267" s="72"/>
      <c r="E267" s="72"/>
      <c r="F267" s="71"/>
      <c r="G267" s="23"/>
      <c r="H267" s="46"/>
      <c r="I267" s="46"/>
      <c r="J267" s="48"/>
      <c r="K267" s="69"/>
      <c r="L267" s="69"/>
    </row>
    <row r="268" spans="1:12" ht="15" x14ac:dyDescent="0.25">
      <c r="A268" s="70"/>
      <c r="B268" s="25"/>
      <c r="C268" s="25"/>
      <c r="D268" s="72"/>
      <c r="E268" s="72"/>
      <c r="F268" s="71"/>
      <c r="G268" s="23"/>
      <c r="H268" s="46"/>
      <c r="I268" s="46"/>
      <c r="J268" s="48"/>
      <c r="K268" s="69"/>
      <c r="L268" s="69"/>
    </row>
    <row r="269" spans="1:12" ht="15" x14ac:dyDescent="0.25">
      <c r="A269" s="70"/>
      <c r="B269" s="25"/>
      <c r="C269" s="25"/>
      <c r="D269" s="72"/>
      <c r="E269" s="72"/>
      <c r="F269" s="71"/>
      <c r="G269" s="23"/>
      <c r="H269" s="46"/>
      <c r="I269" s="46"/>
      <c r="J269" s="48"/>
      <c r="K269" s="69"/>
      <c r="L269" s="69"/>
    </row>
    <row r="270" spans="1:12" ht="15" x14ac:dyDescent="0.25">
      <c r="A270" s="70"/>
      <c r="B270" s="25"/>
      <c r="C270" s="25"/>
      <c r="D270" s="72"/>
      <c r="E270" s="72"/>
      <c r="F270" s="71"/>
      <c r="G270" s="23"/>
      <c r="H270" s="46"/>
      <c r="I270" s="46"/>
      <c r="J270" s="48"/>
      <c r="K270" s="69"/>
      <c r="L270" s="69"/>
    </row>
    <row r="271" spans="1:12" ht="15" x14ac:dyDescent="0.25">
      <c r="A271" s="70"/>
      <c r="B271" s="25"/>
      <c r="C271" s="25"/>
      <c r="D271" s="72"/>
      <c r="E271" s="72"/>
      <c r="F271" s="71"/>
      <c r="G271" s="23"/>
      <c r="H271" s="46"/>
      <c r="I271" s="46"/>
      <c r="J271" s="69"/>
      <c r="K271" s="69"/>
      <c r="L271" s="69"/>
    </row>
    <row r="272" spans="1:12" ht="15" x14ac:dyDescent="0.25">
      <c r="A272" s="70"/>
      <c r="B272" s="25"/>
      <c r="C272" s="25"/>
      <c r="D272" s="72"/>
      <c r="E272" s="72"/>
      <c r="F272" s="71"/>
      <c r="G272" s="23"/>
      <c r="H272" s="46"/>
      <c r="I272" s="46"/>
      <c r="J272" s="69"/>
      <c r="K272" s="69"/>
      <c r="L272" s="69"/>
    </row>
    <row r="273" spans="1:12" ht="15" x14ac:dyDescent="0.25">
      <c r="A273" s="70"/>
      <c r="B273" s="25"/>
      <c r="C273" s="25"/>
      <c r="D273" s="72"/>
      <c r="E273" s="72"/>
      <c r="F273" s="71"/>
      <c r="G273" s="23"/>
      <c r="H273" s="46"/>
      <c r="I273" s="46"/>
      <c r="J273" s="69"/>
      <c r="K273" s="69"/>
      <c r="L273" s="69"/>
    </row>
    <row r="274" spans="1:12" ht="15" x14ac:dyDescent="0.25">
      <c r="A274" s="70"/>
      <c r="B274" s="25"/>
      <c r="C274" s="25"/>
      <c r="D274" s="72"/>
      <c r="E274" s="72"/>
      <c r="F274" s="71"/>
      <c r="G274" s="23"/>
      <c r="H274" s="46"/>
      <c r="I274" s="46"/>
      <c r="J274" s="18"/>
      <c r="K274" s="18"/>
      <c r="L274" s="18"/>
    </row>
    <row r="275" spans="1:12" ht="15" x14ac:dyDescent="0.25">
      <c r="A275" s="70"/>
      <c r="B275" s="25"/>
      <c r="C275" s="25"/>
      <c r="D275" s="72"/>
      <c r="E275" s="72"/>
      <c r="F275" s="71"/>
      <c r="G275" s="23"/>
      <c r="H275" s="46"/>
      <c r="I275" s="46"/>
      <c r="J275" s="18"/>
      <c r="K275" s="18"/>
      <c r="L275" s="18"/>
    </row>
    <row r="276" spans="1:12" ht="15" x14ac:dyDescent="0.25">
      <c r="A276" s="70"/>
      <c r="B276" s="25"/>
      <c r="C276" s="25"/>
      <c r="D276" s="72"/>
      <c r="E276" s="72"/>
      <c r="F276" s="71"/>
      <c r="G276" s="23"/>
      <c r="H276" s="46"/>
      <c r="I276" s="46"/>
      <c r="J276" s="48"/>
      <c r="K276" s="69"/>
      <c r="L276" s="69"/>
    </row>
    <row r="277" spans="1:12" ht="15" x14ac:dyDescent="0.25">
      <c r="A277" s="70"/>
      <c r="B277" s="25"/>
      <c r="C277" s="25"/>
      <c r="D277" s="72"/>
      <c r="E277" s="72"/>
      <c r="F277" s="71"/>
      <c r="G277" s="23"/>
      <c r="H277" s="46"/>
      <c r="I277" s="46"/>
      <c r="J277" s="18"/>
      <c r="K277" s="18"/>
      <c r="L277" s="18"/>
    </row>
    <row r="278" spans="1:12" ht="15" x14ac:dyDescent="0.25">
      <c r="A278" s="70"/>
      <c r="B278" s="25"/>
      <c r="C278" s="25"/>
      <c r="D278" s="72"/>
      <c r="E278" s="72"/>
      <c r="F278" s="71"/>
      <c r="G278" s="23"/>
      <c r="H278" s="46"/>
      <c r="I278" s="46"/>
      <c r="J278" s="69"/>
      <c r="K278" s="69"/>
      <c r="L278" s="69"/>
    </row>
    <row r="279" spans="1:12" ht="15" x14ac:dyDescent="0.25">
      <c r="A279" s="70"/>
      <c r="B279" s="25"/>
      <c r="C279" s="25"/>
      <c r="D279" s="72"/>
      <c r="E279" s="72"/>
      <c r="F279" s="71"/>
      <c r="G279" s="23"/>
      <c r="H279" s="46"/>
      <c r="I279" s="46"/>
      <c r="J279" s="18"/>
      <c r="K279" s="18"/>
      <c r="L279" s="18"/>
    </row>
    <row r="280" spans="1:12" ht="15" x14ac:dyDescent="0.25">
      <c r="A280" s="70"/>
      <c r="B280" s="25"/>
      <c r="C280" s="25"/>
      <c r="D280" s="72"/>
      <c r="E280" s="72"/>
      <c r="F280" s="71"/>
      <c r="G280" s="23"/>
      <c r="H280" s="46"/>
      <c r="I280" s="46"/>
      <c r="J280" s="18"/>
      <c r="K280" s="18"/>
      <c r="L280" s="18"/>
    </row>
    <row r="281" spans="1:12" ht="15" x14ac:dyDescent="0.25">
      <c r="A281" s="70"/>
      <c r="B281" s="25"/>
      <c r="C281" s="25"/>
      <c r="D281" s="72"/>
      <c r="E281" s="72"/>
      <c r="F281" s="71"/>
      <c r="G281" s="23"/>
      <c r="H281" s="46"/>
      <c r="I281" s="46"/>
      <c r="J281" s="48"/>
      <c r="K281" s="69"/>
      <c r="L281" s="69"/>
    </row>
    <row r="282" spans="1:12" ht="15" x14ac:dyDescent="0.25">
      <c r="A282" s="70"/>
      <c r="B282" s="25"/>
      <c r="C282" s="25"/>
      <c r="D282" s="72"/>
      <c r="E282" s="72"/>
      <c r="F282" s="71"/>
      <c r="G282" s="23"/>
      <c r="H282" s="46"/>
      <c r="I282" s="46"/>
      <c r="J282" s="48"/>
      <c r="K282" s="69"/>
      <c r="L282" s="69"/>
    </row>
    <row r="283" spans="1:12" ht="15" x14ac:dyDescent="0.25">
      <c r="A283" s="70"/>
      <c r="B283" s="25"/>
      <c r="C283" s="25"/>
      <c r="D283" s="72"/>
      <c r="E283" s="72"/>
      <c r="F283" s="71"/>
      <c r="G283" s="23"/>
      <c r="H283" s="46"/>
      <c r="I283" s="46"/>
      <c r="J283" s="69"/>
      <c r="K283" s="69"/>
      <c r="L283" s="69"/>
    </row>
    <row r="284" spans="1:12" ht="15" x14ac:dyDescent="0.25">
      <c r="A284" s="70"/>
      <c r="B284" s="25"/>
      <c r="C284" s="25"/>
      <c r="D284" s="72"/>
      <c r="E284" s="72"/>
      <c r="F284" s="71"/>
      <c r="G284" s="23"/>
      <c r="H284" s="46"/>
      <c r="I284" s="46"/>
      <c r="J284" s="69"/>
      <c r="K284" s="69"/>
      <c r="L284" s="69"/>
    </row>
    <row r="285" spans="1:12" ht="15" x14ac:dyDescent="0.25">
      <c r="A285" s="70"/>
      <c r="B285" s="25"/>
      <c r="C285" s="25"/>
      <c r="D285" s="72"/>
      <c r="E285" s="72"/>
      <c r="F285" s="71"/>
      <c r="G285" s="23"/>
      <c r="H285" s="46"/>
      <c r="I285" s="46"/>
      <c r="J285" s="69"/>
      <c r="K285" s="69"/>
      <c r="L285" s="69"/>
    </row>
    <row r="286" spans="1:12" ht="15" x14ac:dyDescent="0.25">
      <c r="A286" s="70"/>
      <c r="B286" s="25"/>
      <c r="C286" s="25"/>
      <c r="D286" s="72"/>
      <c r="E286" s="72"/>
      <c r="F286" s="71"/>
      <c r="G286" s="23"/>
      <c r="H286" s="46"/>
      <c r="I286" s="46"/>
      <c r="J286" s="69"/>
      <c r="K286" s="69"/>
      <c r="L286" s="69"/>
    </row>
    <row r="287" spans="1:12" ht="15" x14ac:dyDescent="0.25">
      <c r="A287" s="70"/>
      <c r="B287" s="25"/>
      <c r="C287" s="25"/>
      <c r="D287" s="72"/>
      <c r="E287" s="72"/>
      <c r="F287" s="71"/>
      <c r="G287" s="23"/>
      <c r="H287" s="46"/>
      <c r="I287" s="46"/>
      <c r="J287" s="69"/>
      <c r="K287" s="69"/>
      <c r="L287" s="69"/>
    </row>
    <row r="288" spans="1:12" ht="15" x14ac:dyDescent="0.25">
      <c r="A288" s="70"/>
      <c r="B288" s="25"/>
      <c r="C288" s="25"/>
      <c r="D288" s="72"/>
      <c r="E288" s="72"/>
      <c r="F288" s="71"/>
      <c r="G288" s="23"/>
      <c r="H288" s="46"/>
      <c r="I288" s="46"/>
      <c r="J288" s="69"/>
      <c r="K288" s="69"/>
      <c r="L288" s="69"/>
    </row>
    <row r="289" spans="1:12" ht="15" x14ac:dyDescent="0.25">
      <c r="A289" s="70"/>
      <c r="B289" s="25"/>
      <c r="C289" s="25"/>
      <c r="D289" s="72"/>
      <c r="E289" s="72"/>
      <c r="F289" s="71"/>
      <c r="G289" s="23"/>
      <c r="H289" s="46"/>
      <c r="I289" s="46"/>
      <c r="J289" s="69"/>
      <c r="K289" s="69"/>
      <c r="L289" s="69"/>
    </row>
    <row r="290" spans="1:12" ht="15" x14ac:dyDescent="0.25">
      <c r="A290" s="70"/>
      <c r="B290" s="25"/>
      <c r="C290" s="25"/>
      <c r="D290" s="72"/>
      <c r="E290" s="72"/>
      <c r="F290" s="71"/>
      <c r="G290" s="23"/>
      <c r="H290" s="46"/>
      <c r="I290" s="46"/>
      <c r="J290" s="69"/>
      <c r="K290" s="69"/>
      <c r="L290" s="69"/>
    </row>
    <row r="291" spans="1:12" ht="15" x14ac:dyDescent="0.25">
      <c r="A291" s="70"/>
      <c r="B291" s="25"/>
      <c r="C291" s="25"/>
      <c r="D291" s="72"/>
      <c r="E291" s="72"/>
      <c r="F291" s="71"/>
      <c r="G291" s="23"/>
      <c r="H291" s="46"/>
      <c r="I291" s="46"/>
      <c r="J291" s="69"/>
      <c r="K291" s="69"/>
      <c r="L291" s="69"/>
    </row>
    <row r="292" spans="1:12" ht="15" x14ac:dyDescent="0.25">
      <c r="A292" s="70"/>
      <c r="B292" s="25"/>
      <c r="C292" s="25"/>
      <c r="D292" s="72"/>
      <c r="E292" s="72"/>
      <c r="F292" s="71"/>
      <c r="G292" s="23"/>
      <c r="H292" s="46"/>
      <c r="I292" s="46"/>
      <c r="J292" s="48"/>
      <c r="K292" s="69"/>
      <c r="L292" s="69"/>
    </row>
    <row r="293" spans="1:12" ht="15" x14ac:dyDescent="0.25">
      <c r="A293" s="70"/>
      <c r="B293" s="25"/>
      <c r="C293" s="25"/>
      <c r="D293" s="72"/>
      <c r="E293" s="72"/>
      <c r="F293" s="71"/>
      <c r="G293" s="23"/>
      <c r="H293" s="46"/>
      <c r="I293" s="46"/>
      <c r="J293" s="48"/>
      <c r="K293" s="69"/>
      <c r="L293" s="69"/>
    </row>
    <row r="294" spans="1:12" ht="15" x14ac:dyDescent="0.25">
      <c r="A294" s="70"/>
      <c r="B294" s="25"/>
      <c r="C294" s="25"/>
      <c r="D294" s="72"/>
      <c r="E294" s="72"/>
      <c r="F294" s="71"/>
      <c r="G294" s="23"/>
      <c r="H294" s="46"/>
      <c r="I294" s="46"/>
      <c r="J294" s="48"/>
      <c r="K294" s="69"/>
      <c r="L294" s="69"/>
    </row>
    <row r="295" spans="1:12" ht="15" x14ac:dyDescent="0.25">
      <c r="A295" s="70"/>
      <c r="B295" s="25"/>
      <c r="C295" s="25"/>
      <c r="D295" s="72"/>
      <c r="E295" s="72"/>
      <c r="F295" s="71"/>
      <c r="G295" s="23"/>
      <c r="H295" s="46"/>
      <c r="I295" s="46"/>
      <c r="J295" s="69"/>
      <c r="K295" s="69"/>
      <c r="L295" s="69"/>
    </row>
    <row r="296" spans="1:12" ht="15" x14ac:dyDescent="0.25">
      <c r="A296" s="70"/>
      <c r="B296" s="25"/>
      <c r="C296" s="25"/>
      <c r="D296" s="72"/>
      <c r="E296" s="72"/>
      <c r="F296" s="71"/>
      <c r="G296" s="23"/>
      <c r="H296" s="46"/>
      <c r="I296" s="46"/>
      <c r="J296" s="69"/>
      <c r="K296" s="69"/>
      <c r="L296" s="69"/>
    </row>
    <row r="297" spans="1:12" ht="15" x14ac:dyDescent="0.25">
      <c r="A297" s="70"/>
      <c r="B297" s="25"/>
      <c r="C297" s="25"/>
      <c r="D297" s="72"/>
      <c r="E297" s="72"/>
      <c r="F297" s="71"/>
      <c r="G297" s="23"/>
      <c r="H297" s="46"/>
      <c r="I297" s="46"/>
      <c r="J297" s="69"/>
      <c r="K297" s="69"/>
      <c r="L297" s="69"/>
    </row>
    <row r="298" spans="1:12" ht="15" x14ac:dyDescent="0.25">
      <c r="A298" s="70"/>
      <c r="B298" s="25"/>
      <c r="C298" s="25"/>
      <c r="D298" s="72"/>
      <c r="E298" s="72"/>
      <c r="F298" s="71"/>
      <c r="G298" s="23"/>
      <c r="H298" s="46"/>
      <c r="I298" s="46"/>
      <c r="J298" s="69"/>
      <c r="K298" s="69"/>
      <c r="L298" s="69"/>
    </row>
    <row r="299" spans="1:12" ht="15" x14ac:dyDescent="0.25">
      <c r="A299" s="70"/>
      <c r="B299" s="25"/>
      <c r="C299" s="25"/>
      <c r="D299" s="72"/>
      <c r="E299" s="72"/>
      <c r="F299" s="71"/>
      <c r="G299" s="23"/>
      <c r="H299" s="46"/>
      <c r="I299" s="46"/>
      <c r="J299" s="69"/>
      <c r="K299" s="69"/>
      <c r="L299" s="69"/>
    </row>
    <row r="300" spans="1:12" ht="15" x14ac:dyDescent="0.25">
      <c r="A300" s="70"/>
      <c r="B300" s="25"/>
      <c r="C300" s="25"/>
      <c r="D300" s="72"/>
      <c r="E300" s="72"/>
      <c r="F300" s="71"/>
      <c r="G300" s="23"/>
      <c r="H300" s="46"/>
      <c r="I300" s="46"/>
      <c r="J300" s="69"/>
      <c r="K300" s="69"/>
      <c r="L300" s="69"/>
    </row>
    <row r="301" spans="1:12" ht="15" x14ac:dyDescent="0.25">
      <c r="A301" s="70"/>
      <c r="B301" s="25"/>
      <c r="C301" s="25"/>
      <c r="D301" s="72"/>
      <c r="E301" s="72"/>
      <c r="F301" s="71"/>
      <c r="G301" s="23"/>
      <c r="H301" s="46"/>
      <c r="I301" s="46"/>
      <c r="J301" s="69"/>
      <c r="K301" s="69"/>
      <c r="L301" s="69"/>
    </row>
    <row r="302" spans="1:12" ht="15" x14ac:dyDescent="0.25">
      <c r="A302" s="70"/>
      <c r="B302" s="25"/>
      <c r="C302" s="25"/>
      <c r="D302" s="72"/>
      <c r="E302" s="72"/>
      <c r="F302" s="71"/>
      <c r="G302" s="23"/>
      <c r="H302" s="46"/>
      <c r="I302" s="46"/>
      <c r="J302" s="69"/>
      <c r="K302" s="69"/>
      <c r="L302" s="69"/>
    </row>
    <row r="303" spans="1:12" ht="15" x14ac:dyDescent="0.25">
      <c r="A303" s="70"/>
      <c r="B303" s="25"/>
      <c r="C303" s="25"/>
      <c r="D303" s="72"/>
      <c r="E303" s="72"/>
      <c r="F303" s="71"/>
      <c r="G303" s="23"/>
      <c r="H303" s="46"/>
      <c r="I303" s="46"/>
      <c r="J303" s="69"/>
      <c r="K303" s="69"/>
      <c r="L303" s="69"/>
    </row>
    <row r="304" spans="1:12" ht="15" x14ac:dyDescent="0.25">
      <c r="A304" s="70"/>
      <c r="B304" s="25"/>
      <c r="C304" s="25"/>
      <c r="D304" s="72"/>
      <c r="E304" s="72"/>
      <c r="F304" s="71"/>
      <c r="G304" s="23"/>
      <c r="H304" s="46"/>
      <c r="I304" s="46"/>
      <c r="J304" s="48"/>
      <c r="K304" s="69"/>
      <c r="L304" s="69"/>
    </row>
    <row r="305" spans="1:12" ht="15" x14ac:dyDescent="0.25">
      <c r="A305" s="70"/>
      <c r="B305" s="25"/>
      <c r="C305" s="25"/>
      <c r="D305" s="72"/>
      <c r="E305" s="72"/>
      <c r="F305" s="71"/>
      <c r="G305" s="23"/>
      <c r="H305" s="46"/>
      <c r="I305" s="46"/>
      <c r="J305" s="48"/>
      <c r="K305" s="69"/>
      <c r="L305" s="69"/>
    </row>
    <row r="306" spans="1:12" ht="15" x14ac:dyDescent="0.25">
      <c r="A306" s="70"/>
      <c r="B306" s="25"/>
      <c r="C306" s="25"/>
      <c r="D306" s="72"/>
      <c r="E306" s="72"/>
      <c r="F306" s="71"/>
      <c r="G306" s="23"/>
      <c r="H306" s="46"/>
      <c r="I306" s="46"/>
      <c r="J306" s="48"/>
      <c r="K306" s="69"/>
      <c r="L306" s="69"/>
    </row>
    <row r="307" spans="1:12" ht="15" x14ac:dyDescent="0.25">
      <c r="A307" s="70"/>
      <c r="B307" s="25"/>
      <c r="C307" s="25"/>
      <c r="D307" s="72"/>
      <c r="E307" s="72"/>
      <c r="F307" s="71"/>
      <c r="G307" s="23"/>
      <c r="H307" s="46"/>
      <c r="I307" s="46"/>
      <c r="J307" s="18"/>
      <c r="K307" s="18"/>
      <c r="L307" s="18"/>
    </row>
    <row r="308" spans="1:12" ht="15" x14ac:dyDescent="0.25">
      <c r="A308" s="70"/>
      <c r="B308" s="25"/>
      <c r="C308" s="25"/>
      <c r="D308" s="72"/>
      <c r="E308" s="72"/>
      <c r="F308" s="71"/>
      <c r="G308" s="23"/>
      <c r="H308" s="46"/>
      <c r="I308" s="46"/>
      <c r="J308" s="18"/>
      <c r="K308" s="18"/>
      <c r="L308" s="18"/>
    </row>
    <row r="309" spans="1:12" ht="15" x14ac:dyDescent="0.25">
      <c r="A309" s="70"/>
      <c r="B309" s="25"/>
      <c r="C309" s="25"/>
      <c r="D309" s="72"/>
      <c r="E309" s="72"/>
      <c r="F309" s="71"/>
      <c r="G309" s="23"/>
      <c r="H309" s="46"/>
      <c r="I309" s="46"/>
      <c r="J309" s="18"/>
      <c r="K309" s="18"/>
      <c r="L309" s="18"/>
    </row>
    <row r="310" spans="1:12" ht="15" x14ac:dyDescent="0.25">
      <c r="A310" s="70"/>
      <c r="B310" s="25"/>
      <c r="C310" s="25"/>
      <c r="D310" s="72"/>
      <c r="E310" s="72"/>
      <c r="F310" s="71"/>
      <c r="G310" s="23"/>
      <c r="H310" s="46"/>
      <c r="I310" s="46"/>
      <c r="J310" s="18"/>
      <c r="K310" s="18"/>
      <c r="L310" s="18"/>
    </row>
    <row r="311" spans="1:12" ht="15" x14ac:dyDescent="0.25">
      <c r="A311" s="70"/>
      <c r="B311" s="25"/>
      <c r="C311" s="25"/>
      <c r="D311" s="72"/>
      <c r="E311" s="72"/>
      <c r="F311" s="71"/>
      <c r="G311" s="23"/>
      <c r="H311" s="46"/>
      <c r="I311" s="46"/>
      <c r="J311" s="18"/>
      <c r="K311" s="18"/>
      <c r="L311" s="18"/>
    </row>
    <row r="312" spans="1:12" ht="15" x14ac:dyDescent="0.25">
      <c r="A312" s="70"/>
      <c r="B312" s="25"/>
      <c r="C312" s="25"/>
      <c r="D312" s="72"/>
      <c r="E312" s="72"/>
      <c r="F312" s="71"/>
      <c r="G312" s="23"/>
      <c r="H312" s="46"/>
      <c r="I312" s="46"/>
      <c r="J312" s="18"/>
      <c r="K312" s="18"/>
      <c r="L312" s="18"/>
    </row>
    <row r="313" spans="1:12" ht="15" x14ac:dyDescent="0.25">
      <c r="A313" s="70"/>
      <c r="B313" s="25"/>
      <c r="C313" s="25"/>
      <c r="D313" s="72"/>
      <c r="E313" s="72"/>
      <c r="F313" s="71"/>
      <c r="G313" s="23"/>
      <c r="H313" s="46"/>
      <c r="I313" s="46"/>
      <c r="J313" s="18"/>
      <c r="K313" s="18"/>
      <c r="L313" s="18"/>
    </row>
    <row r="314" spans="1:12" ht="15" x14ac:dyDescent="0.25">
      <c r="A314" s="70"/>
      <c r="B314" s="25"/>
      <c r="C314" s="25"/>
      <c r="D314" s="72"/>
      <c r="E314" s="72"/>
      <c r="F314" s="71"/>
      <c r="G314" s="23"/>
      <c r="H314" s="46"/>
      <c r="I314" s="46"/>
      <c r="J314" s="18"/>
      <c r="K314" s="18"/>
      <c r="L314" s="18"/>
    </row>
    <row r="315" spans="1:12" ht="15" x14ac:dyDescent="0.25">
      <c r="A315" s="70"/>
      <c r="B315" s="25"/>
      <c r="C315" s="25"/>
      <c r="D315" s="72"/>
      <c r="E315" s="72"/>
      <c r="F315" s="71"/>
      <c r="G315" s="23"/>
      <c r="H315" s="46"/>
      <c r="I315" s="46"/>
      <c r="J315" s="48"/>
      <c r="K315" s="69"/>
      <c r="L315" s="69"/>
    </row>
    <row r="316" spans="1:12" ht="15" x14ac:dyDescent="0.25">
      <c r="A316" s="70"/>
      <c r="B316" s="25"/>
      <c r="C316" s="25"/>
      <c r="D316" s="72"/>
      <c r="E316" s="72"/>
      <c r="F316" s="71"/>
      <c r="G316" s="23"/>
      <c r="H316" s="46"/>
      <c r="I316" s="46"/>
      <c r="J316" s="18"/>
      <c r="K316" s="18"/>
      <c r="L316" s="18"/>
    </row>
    <row r="317" spans="1:12" ht="15" x14ac:dyDescent="0.25">
      <c r="A317" s="70"/>
      <c r="B317" s="25"/>
      <c r="C317" s="25"/>
      <c r="D317" s="72"/>
      <c r="E317" s="72"/>
      <c r="F317" s="71"/>
      <c r="G317" s="23"/>
      <c r="H317" s="46"/>
      <c r="I317" s="46"/>
      <c r="J317" s="48"/>
      <c r="K317" s="69"/>
      <c r="L317" s="69"/>
    </row>
    <row r="318" spans="1:12" ht="15" x14ac:dyDescent="0.25">
      <c r="A318" s="70"/>
      <c r="B318" s="25"/>
      <c r="C318" s="25"/>
      <c r="D318" s="72"/>
      <c r="E318" s="72"/>
      <c r="F318" s="71"/>
      <c r="G318" s="23"/>
      <c r="H318" s="46"/>
      <c r="I318" s="46"/>
      <c r="J318" s="48"/>
      <c r="K318" s="69"/>
      <c r="L318" s="69"/>
    </row>
    <row r="319" spans="1:12" ht="15" x14ac:dyDescent="0.25">
      <c r="A319" s="70"/>
      <c r="B319" s="25"/>
      <c r="C319" s="25"/>
      <c r="D319" s="72"/>
      <c r="E319" s="72"/>
      <c r="F319" s="71"/>
      <c r="G319" s="23"/>
      <c r="H319" s="46"/>
      <c r="I319" s="46"/>
      <c r="J319" s="18"/>
      <c r="K319" s="18"/>
      <c r="L319" s="18"/>
    </row>
    <row r="320" spans="1:12" ht="15" x14ac:dyDescent="0.25">
      <c r="A320" s="70"/>
      <c r="B320" s="25"/>
      <c r="C320" s="25"/>
      <c r="D320" s="72"/>
      <c r="E320" s="72"/>
      <c r="F320" s="71"/>
      <c r="G320" s="23"/>
      <c r="H320" s="46"/>
      <c r="I320" s="46"/>
      <c r="J320" s="18"/>
      <c r="K320" s="18"/>
      <c r="L320" s="18"/>
    </row>
    <row r="321" spans="1:12" ht="15" x14ac:dyDescent="0.25">
      <c r="A321" s="70"/>
      <c r="B321" s="25"/>
      <c r="C321" s="25"/>
      <c r="D321" s="72"/>
      <c r="E321" s="72"/>
      <c r="F321" s="71"/>
      <c r="G321" s="23"/>
      <c r="H321" s="46"/>
      <c r="I321" s="46"/>
      <c r="J321" s="18"/>
      <c r="K321" s="18"/>
      <c r="L321" s="18"/>
    </row>
    <row r="322" spans="1:12" ht="15" x14ac:dyDescent="0.25">
      <c r="A322" s="70"/>
      <c r="B322" s="25"/>
      <c r="C322" s="25"/>
      <c r="D322" s="72"/>
      <c r="E322" s="72"/>
      <c r="F322" s="71"/>
      <c r="G322" s="23"/>
      <c r="H322" s="46"/>
      <c r="I322" s="46"/>
      <c r="J322" s="18"/>
      <c r="K322" s="18"/>
      <c r="L322" s="18"/>
    </row>
    <row r="323" spans="1:12" ht="15" x14ac:dyDescent="0.25">
      <c r="A323" s="70"/>
      <c r="B323" s="25"/>
      <c r="C323" s="25"/>
      <c r="D323" s="72"/>
      <c r="E323" s="72"/>
      <c r="F323" s="71"/>
      <c r="G323" s="23"/>
      <c r="H323" s="46"/>
      <c r="I323" s="46"/>
      <c r="J323" s="18"/>
      <c r="K323" s="18"/>
      <c r="L323" s="18"/>
    </row>
    <row r="324" spans="1:12" ht="15" x14ac:dyDescent="0.25">
      <c r="A324" s="70"/>
      <c r="B324" s="25"/>
      <c r="C324" s="25"/>
      <c r="D324" s="72"/>
      <c r="E324" s="72"/>
      <c r="F324" s="71"/>
      <c r="G324" s="23"/>
      <c r="H324" s="46"/>
      <c r="I324" s="46"/>
      <c r="J324" s="18"/>
      <c r="K324" s="18"/>
      <c r="L324" s="18"/>
    </row>
    <row r="325" spans="1:12" ht="15" x14ac:dyDescent="0.25">
      <c r="A325" s="70"/>
      <c r="B325" s="25"/>
      <c r="C325" s="25"/>
      <c r="D325" s="72"/>
      <c r="E325" s="72"/>
      <c r="F325" s="71"/>
      <c r="G325" s="23"/>
      <c r="H325" s="46"/>
      <c r="I325" s="46"/>
      <c r="J325" s="18"/>
      <c r="K325" s="18"/>
      <c r="L325" s="18"/>
    </row>
    <row r="326" spans="1:12" ht="15" x14ac:dyDescent="0.25">
      <c r="A326" s="70"/>
      <c r="B326" s="25"/>
      <c r="C326" s="25"/>
      <c r="D326" s="72"/>
      <c r="E326" s="72"/>
      <c r="F326" s="71"/>
      <c r="G326" s="23"/>
      <c r="H326" s="46"/>
      <c r="I326" s="46"/>
      <c r="J326" s="48"/>
      <c r="K326" s="69"/>
      <c r="L326" s="69"/>
    </row>
    <row r="327" spans="1:12" ht="15" x14ac:dyDescent="0.25">
      <c r="A327" s="70"/>
      <c r="B327" s="25"/>
      <c r="C327" s="25"/>
      <c r="D327" s="72"/>
      <c r="E327" s="72"/>
      <c r="F327" s="71"/>
      <c r="G327" s="23"/>
      <c r="H327" s="46"/>
      <c r="I327" s="46"/>
      <c r="J327" s="18"/>
      <c r="K327" s="18"/>
      <c r="L327" s="18"/>
    </row>
    <row r="328" spans="1:12" ht="15" x14ac:dyDescent="0.25">
      <c r="A328" s="70"/>
      <c r="B328" s="25"/>
      <c r="C328" s="25"/>
      <c r="D328" s="72"/>
      <c r="E328" s="72"/>
      <c r="F328" s="71"/>
      <c r="G328" s="23"/>
      <c r="H328" s="46"/>
      <c r="I328" s="46"/>
      <c r="J328" s="18"/>
      <c r="K328" s="18"/>
      <c r="L328" s="18"/>
    </row>
    <row r="329" spans="1:12" ht="15" x14ac:dyDescent="0.25">
      <c r="A329" s="70"/>
      <c r="B329" s="25"/>
      <c r="C329" s="25"/>
      <c r="D329" s="72"/>
      <c r="E329" s="72"/>
      <c r="F329" s="71"/>
      <c r="G329" s="23"/>
      <c r="H329" s="46"/>
      <c r="I329" s="46"/>
      <c r="J329" s="48"/>
      <c r="K329" s="69"/>
      <c r="L329" s="69"/>
    </row>
    <row r="330" spans="1:12" ht="15" x14ac:dyDescent="0.25">
      <c r="A330" s="70"/>
      <c r="B330" s="25"/>
      <c r="C330" s="25"/>
      <c r="D330" s="72"/>
      <c r="E330" s="72"/>
      <c r="F330" s="71"/>
      <c r="G330" s="23"/>
      <c r="H330" s="46"/>
      <c r="I330" s="46"/>
      <c r="J330" s="48"/>
      <c r="K330" s="69"/>
      <c r="L330" s="69"/>
    </row>
    <row r="331" spans="1:12" ht="15" x14ac:dyDescent="0.25">
      <c r="A331" s="70"/>
      <c r="B331" s="25"/>
      <c r="C331" s="25"/>
      <c r="D331" s="72"/>
      <c r="E331" s="72"/>
      <c r="F331" s="71"/>
      <c r="G331" s="23"/>
      <c r="H331" s="46"/>
      <c r="I331" s="46"/>
      <c r="J331" s="18"/>
      <c r="K331" s="18"/>
      <c r="L331" s="18"/>
    </row>
    <row r="332" spans="1:12" ht="15" x14ac:dyDescent="0.25">
      <c r="A332" s="70"/>
      <c r="B332" s="25"/>
      <c r="C332" s="25"/>
      <c r="D332" s="72"/>
      <c r="E332" s="72"/>
      <c r="F332" s="71"/>
      <c r="G332" s="23"/>
      <c r="H332" s="46"/>
      <c r="I332" s="46"/>
      <c r="J332" s="18"/>
      <c r="K332" s="18"/>
      <c r="L332" s="18"/>
    </row>
    <row r="333" spans="1:12" ht="15" x14ac:dyDescent="0.25">
      <c r="A333" s="70"/>
      <c r="B333" s="25"/>
      <c r="C333" s="25"/>
      <c r="D333" s="72"/>
      <c r="E333" s="72"/>
      <c r="F333" s="71"/>
      <c r="G333" s="23"/>
      <c r="H333" s="46"/>
      <c r="I333" s="46"/>
      <c r="J333" s="18"/>
      <c r="K333" s="18"/>
      <c r="L333" s="18"/>
    </row>
    <row r="334" spans="1:12" ht="15" x14ac:dyDescent="0.25">
      <c r="A334" s="70"/>
      <c r="B334" s="25"/>
      <c r="C334" s="25"/>
      <c r="D334" s="72"/>
      <c r="E334" s="72"/>
      <c r="F334" s="71"/>
      <c r="G334" s="23"/>
      <c r="H334" s="46"/>
      <c r="I334" s="46"/>
      <c r="J334" s="18"/>
      <c r="K334" s="18"/>
      <c r="L334" s="18"/>
    </row>
    <row r="335" spans="1:12" ht="15" x14ac:dyDescent="0.25">
      <c r="A335" s="70"/>
      <c r="B335" s="25"/>
      <c r="C335" s="25"/>
      <c r="D335" s="72"/>
      <c r="E335" s="72"/>
      <c r="F335" s="71"/>
      <c r="G335" s="23"/>
      <c r="H335" s="46"/>
      <c r="I335" s="46"/>
      <c r="J335" s="18"/>
      <c r="K335" s="18"/>
      <c r="L335" s="18"/>
    </row>
    <row r="336" spans="1:12" ht="15" x14ac:dyDescent="0.25">
      <c r="A336" s="70"/>
      <c r="B336" s="25"/>
      <c r="C336" s="25"/>
      <c r="D336" s="72"/>
      <c r="E336" s="72"/>
      <c r="F336" s="71"/>
      <c r="G336" s="23"/>
      <c r="H336" s="46"/>
      <c r="I336" s="46"/>
      <c r="J336" s="18"/>
      <c r="K336" s="18"/>
      <c r="L336" s="18"/>
    </row>
    <row r="337" spans="1:12" ht="15" x14ac:dyDescent="0.25">
      <c r="A337" s="70"/>
      <c r="B337" s="25"/>
      <c r="C337" s="25"/>
      <c r="D337" s="72"/>
      <c r="E337" s="72"/>
      <c r="F337" s="71"/>
      <c r="G337" s="23"/>
      <c r="H337" s="46"/>
      <c r="I337" s="46"/>
      <c r="J337" s="48"/>
      <c r="K337" s="69"/>
      <c r="L337" s="69"/>
    </row>
    <row r="338" spans="1:12" ht="15" x14ac:dyDescent="0.25">
      <c r="A338" s="70"/>
      <c r="B338" s="25"/>
      <c r="C338" s="25"/>
      <c r="D338" s="72"/>
      <c r="E338" s="72"/>
      <c r="F338" s="71"/>
      <c r="G338" s="23"/>
      <c r="H338" s="46"/>
      <c r="I338" s="46"/>
      <c r="J338" s="69"/>
      <c r="K338" s="69"/>
      <c r="L338" s="69"/>
    </row>
    <row r="339" spans="1:12" ht="15" x14ac:dyDescent="0.25">
      <c r="A339" s="70"/>
      <c r="B339" s="25"/>
      <c r="C339" s="25"/>
      <c r="D339" s="72"/>
      <c r="E339" s="72"/>
      <c r="F339" s="71"/>
      <c r="G339" s="23"/>
      <c r="H339" s="46"/>
      <c r="I339" s="46"/>
      <c r="J339" s="69"/>
      <c r="K339" s="69"/>
      <c r="L339" s="69"/>
    </row>
    <row r="340" spans="1:12" ht="15" x14ac:dyDescent="0.25">
      <c r="A340" s="70"/>
      <c r="B340" s="25"/>
      <c r="C340" s="25"/>
      <c r="D340" s="72"/>
      <c r="E340" s="72"/>
      <c r="F340" s="71"/>
      <c r="G340" s="23"/>
      <c r="H340" s="46"/>
      <c r="I340" s="46"/>
      <c r="J340" s="69"/>
      <c r="K340" s="69"/>
      <c r="L340" s="69"/>
    </row>
    <row r="341" spans="1:12" ht="15" x14ac:dyDescent="0.25">
      <c r="A341" s="70"/>
      <c r="B341" s="25"/>
      <c r="C341" s="25"/>
      <c r="D341" s="72"/>
      <c r="E341" s="72"/>
      <c r="F341" s="71"/>
      <c r="G341" s="23"/>
      <c r="H341" s="46"/>
      <c r="I341" s="46"/>
      <c r="J341" s="48"/>
      <c r="K341" s="69"/>
      <c r="L341" s="69"/>
    </row>
    <row r="342" spans="1:12" ht="15" x14ac:dyDescent="0.25">
      <c r="A342" s="70"/>
      <c r="B342" s="25"/>
      <c r="C342" s="25"/>
      <c r="D342" s="72"/>
      <c r="E342" s="72"/>
      <c r="F342" s="71"/>
      <c r="G342" s="23"/>
      <c r="H342" s="46"/>
      <c r="I342" s="46"/>
      <c r="J342" s="48"/>
      <c r="K342" s="69"/>
      <c r="L342" s="69"/>
    </row>
    <row r="343" spans="1:12" ht="15" x14ac:dyDescent="0.25">
      <c r="A343" s="70"/>
      <c r="B343" s="25"/>
      <c r="C343" s="25"/>
      <c r="D343" s="72"/>
      <c r="E343" s="72"/>
      <c r="F343" s="71"/>
      <c r="G343" s="23"/>
      <c r="H343" s="46"/>
      <c r="I343" s="46"/>
      <c r="J343" s="69"/>
      <c r="K343" s="69"/>
      <c r="L343" s="69"/>
    </row>
    <row r="344" spans="1:12" ht="15" x14ac:dyDescent="0.25">
      <c r="A344" s="70"/>
      <c r="B344" s="25"/>
      <c r="C344" s="25"/>
      <c r="D344" s="72"/>
      <c r="E344" s="72"/>
      <c r="F344" s="71"/>
      <c r="G344" s="23"/>
      <c r="H344" s="46"/>
      <c r="I344" s="46"/>
      <c r="J344" s="69"/>
      <c r="K344" s="69"/>
      <c r="L344" s="69"/>
    </row>
    <row r="345" spans="1:12" ht="15" x14ac:dyDescent="0.25">
      <c r="A345" s="70"/>
      <c r="B345" s="25"/>
      <c r="C345" s="25"/>
      <c r="D345" s="72"/>
      <c r="E345" s="72"/>
      <c r="F345" s="71"/>
      <c r="G345" s="23"/>
      <c r="H345" s="46"/>
      <c r="I345" s="46"/>
      <c r="J345" s="69"/>
      <c r="K345" s="69"/>
      <c r="L345" s="69"/>
    </row>
    <row r="346" spans="1:12" ht="15" x14ac:dyDescent="0.25">
      <c r="A346" s="70"/>
      <c r="B346" s="25"/>
      <c r="C346" s="25"/>
      <c r="D346" s="72"/>
      <c r="E346" s="72"/>
      <c r="F346" s="71"/>
      <c r="G346" s="23"/>
      <c r="H346" s="46"/>
      <c r="I346" s="46"/>
      <c r="J346" s="18"/>
      <c r="K346" s="18"/>
      <c r="L346" s="18"/>
    </row>
    <row r="347" spans="1:12" ht="15" x14ac:dyDescent="0.25">
      <c r="A347" s="70"/>
      <c r="B347" s="25"/>
      <c r="C347" s="25"/>
      <c r="D347" s="72"/>
      <c r="E347" s="72"/>
      <c r="F347" s="71"/>
      <c r="G347" s="23"/>
      <c r="H347" s="46"/>
      <c r="I347" s="46"/>
      <c r="J347" s="18"/>
      <c r="K347" s="18"/>
      <c r="L347" s="18"/>
    </row>
    <row r="348" spans="1:12" ht="15" x14ac:dyDescent="0.25">
      <c r="A348" s="70"/>
      <c r="B348" s="25"/>
      <c r="C348" s="25"/>
      <c r="D348" s="72"/>
      <c r="E348" s="72"/>
      <c r="F348" s="71"/>
      <c r="G348" s="23"/>
      <c r="H348" s="46"/>
      <c r="I348" s="46"/>
      <c r="J348" s="48"/>
      <c r="K348" s="69"/>
      <c r="L348" s="69"/>
    </row>
    <row r="349" spans="1:12" ht="15" x14ac:dyDescent="0.25">
      <c r="A349" s="70"/>
      <c r="B349" s="25"/>
      <c r="C349" s="25"/>
      <c r="D349" s="72"/>
      <c r="E349" s="72"/>
      <c r="F349" s="71"/>
      <c r="G349" s="23"/>
      <c r="H349" s="46"/>
      <c r="I349" s="46"/>
      <c r="J349" s="18"/>
      <c r="K349" s="18"/>
      <c r="L349" s="18"/>
    </row>
    <row r="350" spans="1:12" ht="15" x14ac:dyDescent="0.25">
      <c r="A350" s="70"/>
      <c r="B350" s="25"/>
      <c r="C350" s="25"/>
      <c r="D350" s="72"/>
      <c r="E350" s="72"/>
      <c r="F350" s="71"/>
      <c r="G350" s="23"/>
      <c r="H350" s="46"/>
      <c r="I350" s="46"/>
      <c r="J350" s="69"/>
      <c r="K350" s="69"/>
      <c r="L350" s="69"/>
    </row>
    <row r="351" spans="1:12" ht="15" x14ac:dyDescent="0.25">
      <c r="A351" s="70"/>
      <c r="B351" s="25"/>
      <c r="C351" s="25"/>
      <c r="D351" s="72"/>
      <c r="E351" s="72"/>
      <c r="F351" s="71"/>
      <c r="G351" s="23"/>
      <c r="H351" s="46"/>
      <c r="I351" s="46"/>
      <c r="J351" s="18"/>
      <c r="K351" s="18"/>
      <c r="L351" s="18"/>
    </row>
    <row r="352" spans="1:12" ht="15" x14ac:dyDescent="0.25">
      <c r="A352" s="70"/>
      <c r="B352" s="25"/>
      <c r="C352" s="25"/>
      <c r="D352" s="72"/>
      <c r="E352" s="72"/>
      <c r="F352" s="71"/>
      <c r="G352" s="23"/>
      <c r="H352" s="46"/>
      <c r="I352" s="46"/>
      <c r="J352" s="18"/>
      <c r="K352" s="18"/>
      <c r="L352" s="18"/>
    </row>
    <row r="353" spans="1:12" ht="15" x14ac:dyDescent="0.25">
      <c r="A353" s="70"/>
      <c r="B353" s="25"/>
      <c r="C353" s="25"/>
      <c r="D353" s="72"/>
      <c r="E353" s="72"/>
      <c r="F353" s="71"/>
      <c r="G353" s="23"/>
      <c r="H353" s="46"/>
      <c r="I353" s="46"/>
      <c r="J353" s="48"/>
      <c r="K353" s="69"/>
      <c r="L353" s="69"/>
    </row>
    <row r="354" spans="1:12" ht="15" x14ac:dyDescent="0.25">
      <c r="A354" s="70"/>
      <c r="B354" s="25"/>
      <c r="C354" s="25"/>
      <c r="D354" s="72"/>
      <c r="E354" s="72"/>
      <c r="F354" s="71"/>
      <c r="G354" s="23"/>
      <c r="H354" s="46"/>
      <c r="I354" s="46"/>
      <c r="J354" s="48"/>
      <c r="K354" s="69"/>
      <c r="L354" s="69"/>
    </row>
  </sheetData>
  <sortState ref="A45:A49">
    <sortCondition ref="A45"/>
  </sortState>
  <mergeCells count="1">
    <mergeCell ref="A1:G1"/>
  </mergeCells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6C5187-9163-41D0-8434-189308B02556}"/>
</file>

<file path=customXml/itemProps2.xml><?xml version="1.0" encoding="utf-8"?>
<ds:datastoreItem xmlns:ds="http://schemas.openxmlformats.org/officeDocument/2006/customXml" ds:itemID="{5275447A-81D2-45A1-8AE3-DD1138B99403}"/>
</file>

<file path=customXml/itemProps3.xml><?xml version="1.0" encoding="utf-8"?>
<ds:datastoreItem xmlns:ds="http://schemas.openxmlformats.org/officeDocument/2006/customXml" ds:itemID="{36461326-D1FD-4729-B762-E677B35D54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2019-04-09T18:11:14Z</dcterms:modified>
</cp:coreProperties>
</file>