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eltzer\OneDrive - Environmental Protection Agency (EPA)\Profile\Documents\projects\VCPs\VCPy.v1.0\documentation\"/>
    </mc:Choice>
  </mc:AlternateContent>
  <xr:revisionPtr revIDLastSave="828" documentId="13_ncr:1_{6C9F158B-D1FE-4839-859C-50854F5CE534}" xr6:coauthVersionLast="45" xr6:coauthVersionMax="45" xr10:uidLastSave="{ACBE5B82-B47D-4D93-B0D8-72A9EDD056EB}"/>
  <bookViews>
    <workbookView xWindow="5085" yWindow="1230" windowWidth="20415" windowHeight="13755" xr2:uid="{00000000-000D-0000-FFFF-FFFF00000000}"/>
  </bookViews>
  <sheets>
    <sheet name="VCPy_chemical_assignments" sheetId="1" r:id="rId1"/>
  </sheets>
  <definedNames>
    <definedName name="_xlnm._FilterDatabase" localSheetId="0" hidden="1">VCPy_chemical_assignments!$A$1:$Y$401</definedName>
    <definedName name="_xlnm.Extract" localSheetId="0">VCPy_chemical_assignments!$E$346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U3" i="1" l="1"/>
  <c r="L3" i="1"/>
  <c r="K3" i="1"/>
  <c r="G3" i="1"/>
  <c r="F3" i="1"/>
  <c r="U334" i="1"/>
  <c r="T334" i="1"/>
  <c r="L334" i="1"/>
  <c r="K334" i="1"/>
  <c r="G334" i="1"/>
  <c r="F334" i="1"/>
  <c r="M3" i="1" l="1"/>
  <c r="M334" i="1"/>
  <c r="U286" i="1"/>
  <c r="T286" i="1"/>
  <c r="L286" i="1"/>
  <c r="K286" i="1"/>
  <c r="G286" i="1"/>
  <c r="F286" i="1"/>
  <c r="U283" i="1"/>
  <c r="T283" i="1"/>
  <c r="L283" i="1"/>
  <c r="K283" i="1"/>
  <c r="G283" i="1"/>
  <c r="F283" i="1"/>
  <c r="U281" i="1"/>
  <c r="T281" i="1"/>
  <c r="L281" i="1"/>
  <c r="K281" i="1"/>
  <c r="G281" i="1"/>
  <c r="F281" i="1"/>
  <c r="U285" i="1"/>
  <c r="T285" i="1"/>
  <c r="L285" i="1"/>
  <c r="K285" i="1"/>
  <c r="G285" i="1"/>
  <c r="F285" i="1"/>
  <c r="U73" i="1"/>
  <c r="T73" i="1"/>
  <c r="L73" i="1"/>
  <c r="K73" i="1"/>
  <c r="G73" i="1"/>
  <c r="F73" i="1"/>
  <c r="M281" i="1" l="1"/>
  <c r="M285" i="1"/>
  <c r="M286" i="1"/>
  <c r="M73" i="1"/>
  <c r="M283" i="1"/>
  <c r="U326" i="1"/>
  <c r="T326" i="1"/>
  <c r="U53" i="1"/>
  <c r="T53" i="1"/>
  <c r="L326" i="1"/>
  <c r="K326" i="1"/>
  <c r="L53" i="1"/>
  <c r="K53" i="1"/>
  <c r="G326" i="1"/>
  <c r="F326" i="1"/>
  <c r="G53" i="1"/>
  <c r="F53" i="1"/>
  <c r="M53" i="1" l="1"/>
  <c r="M326" i="1"/>
  <c r="U34" i="1"/>
  <c r="T34" i="1"/>
  <c r="L34" i="1"/>
  <c r="K34" i="1"/>
  <c r="G34" i="1"/>
  <c r="F34" i="1"/>
  <c r="M34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4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374" i="1"/>
  <c r="G4" i="1" l="1"/>
  <c r="G5" i="1"/>
  <c r="G6" i="1"/>
  <c r="G7" i="1"/>
  <c r="G8" i="1"/>
  <c r="G9" i="1"/>
  <c r="G10" i="1"/>
  <c r="G2" i="1"/>
  <c r="F146" i="1" l="1"/>
  <c r="F49" i="1"/>
  <c r="F42" i="1"/>
  <c r="F61" i="1"/>
  <c r="F14" i="1"/>
  <c r="F50" i="1"/>
  <c r="F372" i="1"/>
  <c r="F16" i="1"/>
  <c r="F28" i="1"/>
  <c r="F212" i="1"/>
  <c r="F67" i="1"/>
  <c r="F375" i="1"/>
  <c r="F374" i="1"/>
  <c r="F48" i="1"/>
  <c r="F370" i="1"/>
  <c r="F60" i="1"/>
  <c r="F41" i="1"/>
  <c r="F147" i="1"/>
  <c r="F371" i="1"/>
  <c r="F6" i="1"/>
  <c r="F7" i="1"/>
  <c r="F65" i="1"/>
  <c r="F373" i="1"/>
  <c r="F68" i="1"/>
  <c r="F92" i="1"/>
  <c r="F66" i="1"/>
  <c r="T146" i="1"/>
  <c r="U146" i="1"/>
  <c r="T49" i="1"/>
  <c r="U49" i="1"/>
  <c r="T42" i="1"/>
  <c r="U42" i="1"/>
  <c r="T61" i="1"/>
  <c r="U61" i="1"/>
  <c r="T14" i="1"/>
  <c r="U14" i="1"/>
  <c r="T50" i="1"/>
  <c r="U50" i="1"/>
  <c r="T372" i="1"/>
  <c r="U372" i="1"/>
  <c r="T16" i="1"/>
  <c r="U16" i="1"/>
  <c r="T28" i="1"/>
  <c r="U28" i="1"/>
  <c r="T212" i="1"/>
  <c r="U212" i="1"/>
  <c r="T67" i="1"/>
  <c r="U67" i="1"/>
  <c r="T375" i="1"/>
  <c r="U375" i="1"/>
  <c r="T374" i="1"/>
  <c r="U374" i="1"/>
  <c r="T48" i="1"/>
  <c r="U48" i="1"/>
  <c r="T370" i="1"/>
  <c r="U370" i="1"/>
  <c r="T60" i="1"/>
  <c r="U60" i="1"/>
  <c r="T41" i="1"/>
  <c r="U41" i="1"/>
  <c r="T147" i="1"/>
  <c r="U147" i="1"/>
  <c r="T371" i="1"/>
  <c r="U371" i="1"/>
  <c r="T6" i="1"/>
  <c r="U6" i="1"/>
  <c r="T7" i="1"/>
  <c r="U7" i="1"/>
  <c r="T65" i="1"/>
  <c r="U65" i="1"/>
  <c r="T373" i="1"/>
  <c r="U373" i="1"/>
  <c r="T68" i="1"/>
  <c r="U68" i="1"/>
  <c r="T92" i="1"/>
  <c r="U92" i="1"/>
  <c r="T66" i="1"/>
  <c r="U66" i="1"/>
  <c r="K146" i="1"/>
  <c r="L146" i="1"/>
  <c r="K49" i="1"/>
  <c r="L49" i="1"/>
  <c r="K42" i="1"/>
  <c r="L42" i="1"/>
  <c r="K61" i="1"/>
  <c r="L61" i="1"/>
  <c r="K14" i="1"/>
  <c r="L14" i="1"/>
  <c r="K50" i="1"/>
  <c r="L50" i="1"/>
  <c r="K372" i="1"/>
  <c r="L372" i="1"/>
  <c r="K16" i="1"/>
  <c r="L16" i="1"/>
  <c r="K28" i="1"/>
  <c r="L28" i="1"/>
  <c r="K212" i="1"/>
  <c r="L212" i="1"/>
  <c r="K67" i="1"/>
  <c r="L67" i="1"/>
  <c r="K375" i="1"/>
  <c r="L375" i="1"/>
  <c r="K374" i="1"/>
  <c r="L374" i="1"/>
  <c r="K48" i="1"/>
  <c r="L48" i="1"/>
  <c r="K370" i="1"/>
  <c r="L370" i="1"/>
  <c r="K60" i="1"/>
  <c r="L60" i="1"/>
  <c r="K41" i="1"/>
  <c r="L41" i="1"/>
  <c r="K147" i="1"/>
  <c r="L147" i="1"/>
  <c r="K371" i="1"/>
  <c r="L371" i="1"/>
  <c r="K6" i="1"/>
  <c r="L6" i="1"/>
  <c r="K7" i="1"/>
  <c r="L7" i="1"/>
  <c r="K65" i="1"/>
  <c r="L65" i="1"/>
  <c r="K373" i="1"/>
  <c r="L373" i="1"/>
  <c r="K68" i="1"/>
  <c r="L68" i="1"/>
  <c r="K92" i="1"/>
  <c r="L92" i="1"/>
  <c r="K66" i="1"/>
  <c r="L66" i="1"/>
  <c r="U319" i="1"/>
  <c r="T319" i="1"/>
  <c r="L319" i="1"/>
  <c r="K319" i="1"/>
  <c r="F319" i="1"/>
  <c r="M48" i="1" l="1"/>
  <c r="M28" i="1"/>
  <c r="M14" i="1"/>
  <c r="M65" i="1"/>
  <c r="M60" i="1"/>
  <c r="M371" i="1"/>
  <c r="M67" i="1"/>
  <c r="M372" i="1"/>
  <c r="M6" i="1"/>
  <c r="M7" i="1"/>
  <c r="M147" i="1"/>
  <c r="M50" i="1"/>
  <c r="M41" i="1"/>
  <c r="M66" i="1"/>
  <c r="M146" i="1"/>
  <c r="M61" i="1"/>
  <c r="M375" i="1"/>
  <c r="M49" i="1"/>
  <c r="M373" i="1"/>
  <c r="M374" i="1"/>
  <c r="M92" i="1"/>
  <c r="M212" i="1"/>
  <c r="M68" i="1"/>
  <c r="M370" i="1"/>
  <c r="M16" i="1"/>
  <c r="M42" i="1"/>
  <c r="M319" i="1"/>
  <c r="T378" i="1" l="1"/>
  <c r="U378" i="1"/>
  <c r="T253" i="1"/>
  <c r="U253" i="1"/>
  <c r="T93" i="1"/>
  <c r="U93" i="1"/>
  <c r="T249" i="1"/>
  <c r="U249" i="1"/>
  <c r="T280" i="1"/>
  <c r="U280" i="1"/>
  <c r="T250" i="1"/>
  <c r="U250" i="1"/>
  <c r="T309" i="1"/>
  <c r="U309" i="1"/>
  <c r="T386" i="1"/>
  <c r="U386" i="1"/>
  <c r="T203" i="1"/>
  <c r="U203" i="1"/>
  <c r="T219" i="1"/>
  <c r="U219" i="1"/>
  <c r="T300" i="1"/>
  <c r="U300" i="1"/>
  <c r="T385" i="1"/>
  <c r="U385" i="1"/>
  <c r="T191" i="1"/>
  <c r="U191" i="1"/>
  <c r="T155" i="1"/>
  <c r="U155" i="1"/>
  <c r="T98" i="1"/>
  <c r="U98" i="1"/>
  <c r="T137" i="1"/>
  <c r="U137" i="1"/>
  <c r="T251" i="1"/>
  <c r="U251" i="1"/>
  <c r="T144" i="1"/>
  <c r="U144" i="1"/>
  <c r="T274" i="1"/>
  <c r="U274" i="1"/>
  <c r="T82" i="1"/>
  <c r="U82" i="1"/>
  <c r="T189" i="1"/>
  <c r="U189" i="1"/>
  <c r="T188" i="1"/>
  <c r="U188" i="1"/>
  <c r="T314" i="1"/>
  <c r="U314" i="1"/>
  <c r="T263" i="1"/>
  <c r="U263" i="1"/>
  <c r="T273" i="1"/>
  <c r="U273" i="1"/>
  <c r="T277" i="1"/>
  <c r="U277" i="1"/>
  <c r="T40" i="1"/>
  <c r="U40" i="1"/>
  <c r="T80" i="1"/>
  <c r="U80" i="1"/>
  <c r="T47" i="1"/>
  <c r="U47" i="1"/>
  <c r="T169" i="1"/>
  <c r="U169" i="1"/>
  <c r="T260" i="1"/>
  <c r="U260" i="1"/>
  <c r="T376" i="1"/>
  <c r="U376" i="1"/>
  <c r="T346" i="1"/>
  <c r="U346" i="1"/>
  <c r="T380" i="1"/>
  <c r="U380" i="1"/>
  <c r="T234" i="1"/>
  <c r="U234" i="1"/>
  <c r="T282" i="1"/>
  <c r="U282" i="1"/>
  <c r="T228" i="1"/>
  <c r="U228" i="1"/>
  <c r="T291" i="1"/>
  <c r="U291" i="1"/>
  <c r="T391" i="1"/>
  <c r="U391" i="1"/>
  <c r="T33" i="1"/>
  <c r="U33" i="1"/>
  <c r="T180" i="1"/>
  <c r="U180" i="1"/>
  <c r="T159" i="1"/>
  <c r="U159" i="1"/>
  <c r="K378" i="1"/>
  <c r="L378" i="1"/>
  <c r="K253" i="1"/>
  <c r="L253" i="1"/>
  <c r="K93" i="1"/>
  <c r="L93" i="1"/>
  <c r="K249" i="1"/>
  <c r="L249" i="1"/>
  <c r="K280" i="1"/>
  <c r="L280" i="1"/>
  <c r="K250" i="1"/>
  <c r="L250" i="1"/>
  <c r="K309" i="1"/>
  <c r="L309" i="1"/>
  <c r="K386" i="1"/>
  <c r="L386" i="1"/>
  <c r="K203" i="1"/>
  <c r="L203" i="1"/>
  <c r="K219" i="1"/>
  <c r="L219" i="1"/>
  <c r="K300" i="1"/>
  <c r="L300" i="1"/>
  <c r="K385" i="1"/>
  <c r="L385" i="1"/>
  <c r="K191" i="1"/>
  <c r="L191" i="1"/>
  <c r="K155" i="1"/>
  <c r="L155" i="1"/>
  <c r="K98" i="1"/>
  <c r="L98" i="1"/>
  <c r="K137" i="1"/>
  <c r="L137" i="1"/>
  <c r="K251" i="1"/>
  <c r="L251" i="1"/>
  <c r="K144" i="1"/>
  <c r="L144" i="1"/>
  <c r="K274" i="1"/>
  <c r="L274" i="1"/>
  <c r="K82" i="1"/>
  <c r="L82" i="1"/>
  <c r="K189" i="1"/>
  <c r="L189" i="1"/>
  <c r="K188" i="1"/>
  <c r="L188" i="1"/>
  <c r="K314" i="1"/>
  <c r="L314" i="1"/>
  <c r="K263" i="1"/>
  <c r="L263" i="1"/>
  <c r="K273" i="1"/>
  <c r="L273" i="1"/>
  <c r="K277" i="1"/>
  <c r="L277" i="1"/>
  <c r="K40" i="1"/>
  <c r="L40" i="1"/>
  <c r="K80" i="1"/>
  <c r="L80" i="1"/>
  <c r="K47" i="1"/>
  <c r="L47" i="1"/>
  <c r="K169" i="1"/>
  <c r="L169" i="1"/>
  <c r="K260" i="1"/>
  <c r="L260" i="1"/>
  <c r="K376" i="1"/>
  <c r="L376" i="1"/>
  <c r="K346" i="1"/>
  <c r="L346" i="1"/>
  <c r="K380" i="1"/>
  <c r="L380" i="1"/>
  <c r="K234" i="1"/>
  <c r="L234" i="1"/>
  <c r="K282" i="1"/>
  <c r="L282" i="1"/>
  <c r="K228" i="1"/>
  <c r="L228" i="1"/>
  <c r="K291" i="1"/>
  <c r="L291" i="1"/>
  <c r="K391" i="1"/>
  <c r="L391" i="1"/>
  <c r="K33" i="1"/>
  <c r="L33" i="1"/>
  <c r="K180" i="1"/>
  <c r="L180" i="1"/>
  <c r="K159" i="1"/>
  <c r="L159" i="1"/>
  <c r="F378" i="1"/>
  <c r="F253" i="1"/>
  <c r="F93" i="1"/>
  <c r="F249" i="1"/>
  <c r="F280" i="1"/>
  <c r="F250" i="1"/>
  <c r="F309" i="1"/>
  <c r="F386" i="1"/>
  <c r="F203" i="1"/>
  <c r="F219" i="1"/>
  <c r="F300" i="1"/>
  <c r="F385" i="1"/>
  <c r="F191" i="1"/>
  <c r="F155" i="1"/>
  <c r="F98" i="1"/>
  <c r="F137" i="1"/>
  <c r="F251" i="1"/>
  <c r="F144" i="1"/>
  <c r="F274" i="1"/>
  <c r="F82" i="1"/>
  <c r="F189" i="1"/>
  <c r="F188" i="1"/>
  <c r="F314" i="1"/>
  <c r="F263" i="1"/>
  <c r="F273" i="1"/>
  <c r="F277" i="1"/>
  <c r="F40" i="1"/>
  <c r="F80" i="1"/>
  <c r="F47" i="1"/>
  <c r="F169" i="1"/>
  <c r="F260" i="1"/>
  <c r="F376" i="1"/>
  <c r="F346" i="1"/>
  <c r="F162" i="1"/>
  <c r="F380" i="1"/>
  <c r="F234" i="1"/>
  <c r="F282" i="1"/>
  <c r="F228" i="1"/>
  <c r="F291" i="1"/>
  <c r="F391" i="1"/>
  <c r="F33" i="1"/>
  <c r="F180" i="1"/>
  <c r="F159" i="1"/>
  <c r="U288" i="1"/>
  <c r="T288" i="1"/>
  <c r="L288" i="1"/>
  <c r="K288" i="1"/>
  <c r="F288" i="1"/>
  <c r="M228" i="1" l="1"/>
  <c r="M260" i="1"/>
  <c r="M80" i="1"/>
  <c r="M263" i="1"/>
  <c r="M82" i="1"/>
  <c r="M277" i="1"/>
  <c r="M188" i="1"/>
  <c r="M386" i="1"/>
  <c r="M249" i="1"/>
  <c r="M274" i="1"/>
  <c r="M300" i="1"/>
  <c r="M380" i="1"/>
  <c r="M169" i="1"/>
  <c r="M180" i="1"/>
  <c r="M203" i="1"/>
  <c r="M189" i="1"/>
  <c r="M191" i="1"/>
  <c r="M282" i="1"/>
  <c r="M234" i="1"/>
  <c r="M385" i="1"/>
  <c r="M376" i="1"/>
  <c r="M288" i="1"/>
  <c r="M291" i="1"/>
  <c r="M98" i="1"/>
  <c r="M309" i="1"/>
  <c r="M93" i="1"/>
  <c r="M33" i="1"/>
  <c r="M47" i="1"/>
  <c r="M144" i="1"/>
  <c r="M155" i="1"/>
  <c r="M219" i="1"/>
  <c r="M250" i="1"/>
  <c r="M253" i="1"/>
  <c r="M273" i="1"/>
  <c r="M159" i="1"/>
  <c r="M251" i="1"/>
  <c r="M391" i="1"/>
  <c r="M346" i="1"/>
  <c r="M40" i="1"/>
  <c r="M314" i="1"/>
  <c r="M137" i="1"/>
  <c r="M280" i="1"/>
  <c r="M378" i="1"/>
  <c r="U365" i="1" l="1"/>
  <c r="T365" i="1"/>
  <c r="L365" i="1"/>
  <c r="K365" i="1"/>
  <c r="F365" i="1"/>
  <c r="U79" i="1"/>
  <c r="T79" i="1"/>
  <c r="L79" i="1"/>
  <c r="K79" i="1"/>
  <c r="F79" i="1"/>
  <c r="U368" i="1"/>
  <c r="T368" i="1"/>
  <c r="L368" i="1"/>
  <c r="K368" i="1"/>
  <c r="F368" i="1"/>
  <c r="U302" i="1"/>
  <c r="T302" i="1"/>
  <c r="L302" i="1"/>
  <c r="K302" i="1"/>
  <c r="F302" i="1"/>
  <c r="U312" i="1"/>
  <c r="T312" i="1"/>
  <c r="L312" i="1"/>
  <c r="K312" i="1"/>
  <c r="F312" i="1"/>
  <c r="M312" i="1" l="1"/>
  <c r="M365" i="1"/>
  <c r="M79" i="1"/>
  <c r="M368" i="1"/>
  <c r="M302" i="1"/>
  <c r="U230" i="1"/>
  <c r="F303" i="1" l="1"/>
  <c r="K303" i="1"/>
  <c r="L303" i="1"/>
  <c r="T303" i="1"/>
  <c r="U303" i="1"/>
  <c r="M303" i="1" l="1"/>
  <c r="F5" i="1" l="1"/>
  <c r="F19" i="1"/>
  <c r="F23" i="1"/>
  <c r="F24" i="1"/>
  <c r="F27" i="1"/>
  <c r="F32" i="1"/>
  <c r="F63" i="1"/>
  <c r="F69" i="1"/>
  <c r="F148" i="1"/>
  <c r="F149" i="1"/>
  <c r="F158" i="1"/>
  <c r="F165" i="1"/>
  <c r="F173" i="1"/>
  <c r="F175" i="1"/>
  <c r="F177" i="1"/>
  <c r="F178" i="1"/>
  <c r="F181" i="1"/>
  <c r="F187" i="1"/>
  <c r="F190" i="1"/>
  <c r="F197" i="1"/>
  <c r="F201" i="1"/>
  <c r="F204" i="1"/>
  <c r="F210" i="1"/>
  <c r="F218" i="1"/>
  <c r="F223" i="1"/>
  <c r="F224" i="1"/>
  <c r="F225" i="1"/>
  <c r="F240" i="1"/>
  <c r="F245" i="1"/>
  <c r="F246" i="1"/>
  <c r="F247" i="1"/>
  <c r="F248" i="1"/>
  <c r="F257" i="1"/>
  <c r="F258" i="1"/>
  <c r="F266" i="1"/>
  <c r="F267" i="1"/>
  <c r="F310" i="1"/>
  <c r="F322" i="1"/>
  <c r="F323" i="1"/>
  <c r="F338" i="1"/>
  <c r="F349" i="1"/>
  <c r="F352" i="1"/>
  <c r="F356" i="1"/>
  <c r="F357" i="1"/>
  <c r="F359" i="1"/>
  <c r="F381" i="1"/>
  <c r="F383" i="1"/>
  <c r="F387" i="1"/>
  <c r="K5" i="1"/>
  <c r="L5" i="1"/>
  <c r="T5" i="1"/>
  <c r="U5" i="1"/>
  <c r="K19" i="1"/>
  <c r="L19" i="1"/>
  <c r="T19" i="1"/>
  <c r="U19" i="1"/>
  <c r="K23" i="1"/>
  <c r="L23" i="1"/>
  <c r="T23" i="1"/>
  <c r="U23" i="1"/>
  <c r="K24" i="1"/>
  <c r="L24" i="1"/>
  <c r="T24" i="1"/>
  <c r="U24" i="1"/>
  <c r="K27" i="1"/>
  <c r="L27" i="1"/>
  <c r="T27" i="1"/>
  <c r="U27" i="1"/>
  <c r="K32" i="1"/>
  <c r="L32" i="1"/>
  <c r="T32" i="1"/>
  <c r="U32" i="1"/>
  <c r="K63" i="1"/>
  <c r="L63" i="1"/>
  <c r="T63" i="1"/>
  <c r="U63" i="1"/>
  <c r="K69" i="1"/>
  <c r="L69" i="1"/>
  <c r="T69" i="1"/>
  <c r="U69" i="1"/>
  <c r="K148" i="1"/>
  <c r="L148" i="1"/>
  <c r="T148" i="1"/>
  <c r="U148" i="1"/>
  <c r="K149" i="1"/>
  <c r="L149" i="1"/>
  <c r="T149" i="1"/>
  <c r="U149" i="1"/>
  <c r="K158" i="1"/>
  <c r="L158" i="1"/>
  <c r="T158" i="1"/>
  <c r="U158" i="1"/>
  <c r="K165" i="1"/>
  <c r="L165" i="1"/>
  <c r="T165" i="1"/>
  <c r="U165" i="1"/>
  <c r="K173" i="1"/>
  <c r="L173" i="1"/>
  <c r="T173" i="1"/>
  <c r="U173" i="1"/>
  <c r="K175" i="1"/>
  <c r="L175" i="1"/>
  <c r="T175" i="1"/>
  <c r="U175" i="1"/>
  <c r="K177" i="1"/>
  <c r="L177" i="1"/>
  <c r="T177" i="1"/>
  <c r="U177" i="1"/>
  <c r="K178" i="1"/>
  <c r="L178" i="1"/>
  <c r="T178" i="1"/>
  <c r="U178" i="1"/>
  <c r="K181" i="1"/>
  <c r="L181" i="1"/>
  <c r="T181" i="1"/>
  <c r="U181" i="1"/>
  <c r="K187" i="1"/>
  <c r="L187" i="1"/>
  <c r="T187" i="1"/>
  <c r="U187" i="1"/>
  <c r="K190" i="1"/>
  <c r="L190" i="1"/>
  <c r="T190" i="1"/>
  <c r="U190" i="1"/>
  <c r="K197" i="1"/>
  <c r="L197" i="1"/>
  <c r="T197" i="1"/>
  <c r="U197" i="1"/>
  <c r="K201" i="1"/>
  <c r="L201" i="1"/>
  <c r="T201" i="1"/>
  <c r="U201" i="1"/>
  <c r="K204" i="1"/>
  <c r="L204" i="1"/>
  <c r="T204" i="1"/>
  <c r="U204" i="1"/>
  <c r="K210" i="1"/>
  <c r="L210" i="1"/>
  <c r="T210" i="1"/>
  <c r="U210" i="1"/>
  <c r="K218" i="1"/>
  <c r="L218" i="1"/>
  <c r="T218" i="1"/>
  <c r="U218" i="1"/>
  <c r="K223" i="1"/>
  <c r="L223" i="1"/>
  <c r="T223" i="1"/>
  <c r="U223" i="1"/>
  <c r="K224" i="1"/>
  <c r="L224" i="1"/>
  <c r="T224" i="1"/>
  <c r="U224" i="1"/>
  <c r="K225" i="1"/>
  <c r="L225" i="1"/>
  <c r="T225" i="1"/>
  <c r="U225" i="1"/>
  <c r="K240" i="1"/>
  <c r="L240" i="1"/>
  <c r="T240" i="1"/>
  <c r="U240" i="1"/>
  <c r="K245" i="1"/>
  <c r="L245" i="1"/>
  <c r="T245" i="1"/>
  <c r="U245" i="1"/>
  <c r="K246" i="1"/>
  <c r="L246" i="1"/>
  <c r="T246" i="1"/>
  <c r="U246" i="1"/>
  <c r="K247" i="1"/>
  <c r="L247" i="1"/>
  <c r="T247" i="1"/>
  <c r="U247" i="1"/>
  <c r="K248" i="1"/>
  <c r="L248" i="1"/>
  <c r="T248" i="1"/>
  <c r="U248" i="1"/>
  <c r="K257" i="1"/>
  <c r="L257" i="1"/>
  <c r="T257" i="1"/>
  <c r="U257" i="1"/>
  <c r="K258" i="1"/>
  <c r="L258" i="1"/>
  <c r="T258" i="1"/>
  <c r="U258" i="1"/>
  <c r="K266" i="1"/>
  <c r="L266" i="1"/>
  <c r="T266" i="1"/>
  <c r="U266" i="1"/>
  <c r="K267" i="1"/>
  <c r="L267" i="1"/>
  <c r="T267" i="1"/>
  <c r="U267" i="1"/>
  <c r="K310" i="1"/>
  <c r="L310" i="1"/>
  <c r="T310" i="1"/>
  <c r="U310" i="1"/>
  <c r="K322" i="1"/>
  <c r="L322" i="1"/>
  <c r="T322" i="1"/>
  <c r="U322" i="1"/>
  <c r="K323" i="1"/>
  <c r="L323" i="1"/>
  <c r="T323" i="1"/>
  <c r="U323" i="1"/>
  <c r="K338" i="1"/>
  <c r="L338" i="1"/>
  <c r="T338" i="1"/>
  <c r="U338" i="1"/>
  <c r="K349" i="1"/>
  <c r="L349" i="1"/>
  <c r="T349" i="1"/>
  <c r="U349" i="1"/>
  <c r="K352" i="1"/>
  <c r="L352" i="1"/>
  <c r="T352" i="1"/>
  <c r="U352" i="1"/>
  <c r="K356" i="1"/>
  <c r="L356" i="1"/>
  <c r="T356" i="1"/>
  <c r="U356" i="1"/>
  <c r="K357" i="1"/>
  <c r="L357" i="1"/>
  <c r="T357" i="1"/>
  <c r="U357" i="1"/>
  <c r="K359" i="1"/>
  <c r="L359" i="1"/>
  <c r="T359" i="1"/>
  <c r="U359" i="1"/>
  <c r="K381" i="1"/>
  <c r="L381" i="1"/>
  <c r="T381" i="1"/>
  <c r="U381" i="1"/>
  <c r="K383" i="1"/>
  <c r="L383" i="1"/>
  <c r="T383" i="1"/>
  <c r="U383" i="1"/>
  <c r="K387" i="1"/>
  <c r="L387" i="1"/>
  <c r="T387" i="1"/>
  <c r="U387" i="1"/>
  <c r="M322" i="1" l="1"/>
  <c r="M357" i="1"/>
  <c r="M338" i="1"/>
  <c r="M175" i="1"/>
  <c r="M24" i="1"/>
  <c r="M266" i="1"/>
  <c r="M32" i="1"/>
  <c r="M63" i="1"/>
  <c r="M225" i="1"/>
  <c r="M190" i="1"/>
  <c r="M359" i="1"/>
  <c r="M177" i="1"/>
  <c r="M246" i="1"/>
  <c r="M387" i="1"/>
  <c r="M5" i="1"/>
  <c r="M210" i="1"/>
  <c r="M19" i="1"/>
  <c r="M310" i="1"/>
  <c r="M245" i="1"/>
  <c r="M178" i="1"/>
  <c r="M69" i="1"/>
  <c r="M23" i="1"/>
  <c r="M349" i="1"/>
  <c r="M257" i="1"/>
  <c r="M197" i="1"/>
  <c r="M181" i="1"/>
  <c r="M148" i="1"/>
  <c r="M323" i="1"/>
  <c r="M247" i="1"/>
  <c r="M240" i="1"/>
  <c r="M187" i="1"/>
  <c r="M27" i="1"/>
  <c r="M352" i="1"/>
  <c r="M248" i="1"/>
  <c r="M201" i="1"/>
  <c r="M267" i="1"/>
  <c r="M218" i="1"/>
  <c r="M158" i="1"/>
  <c r="M381" i="1"/>
  <c r="M223" i="1"/>
  <c r="M165" i="1"/>
  <c r="M383" i="1"/>
  <c r="M356" i="1"/>
  <c r="M258" i="1"/>
  <c r="M224" i="1"/>
  <c r="M204" i="1"/>
  <c r="M173" i="1"/>
  <c r="M149" i="1"/>
  <c r="F74" i="1" l="1"/>
  <c r="F58" i="1"/>
  <c r="F31" i="1"/>
  <c r="F363" i="1"/>
  <c r="F196" i="1"/>
  <c r="F182" i="1"/>
  <c r="F194" i="1"/>
  <c r="F39" i="1"/>
  <c r="F389" i="1"/>
  <c r="F398" i="1"/>
  <c r="F400" i="1"/>
  <c r="F207" i="1"/>
  <c r="F12" i="1"/>
  <c r="F358" i="1"/>
  <c r="F77" i="1"/>
  <c r="F166" i="1"/>
  <c r="F256" i="1"/>
  <c r="F9" i="1"/>
  <c r="F11" i="1"/>
  <c r="F13" i="1"/>
  <c r="F18" i="1"/>
  <c r="F22" i="1"/>
  <c r="F26" i="1"/>
  <c r="F29" i="1"/>
  <c r="F51" i="1"/>
  <c r="F38" i="1"/>
  <c r="F183" i="1"/>
  <c r="F199" i="1"/>
  <c r="F161" i="1"/>
  <c r="F215" i="1"/>
  <c r="F171" i="1"/>
  <c r="F170" i="1"/>
  <c r="F46" i="1"/>
  <c r="F394" i="1"/>
  <c r="F172" i="1"/>
  <c r="F306" i="1"/>
  <c r="F252" i="1"/>
  <c r="F270" i="1"/>
  <c r="F227" i="1"/>
  <c r="F226" i="1"/>
  <c r="F284" i="1"/>
  <c r="F328" i="1"/>
  <c r="F329" i="1"/>
  <c r="F214" i="1"/>
  <c r="F396" i="1"/>
  <c r="F397" i="1"/>
  <c r="F72" i="1"/>
  <c r="F186" i="1"/>
  <c r="F8" i="1"/>
  <c r="F269" i="1"/>
  <c r="F333" i="1"/>
  <c r="F81" i="1"/>
  <c r="F185" i="1"/>
  <c r="F56" i="1"/>
  <c r="F287" i="1"/>
  <c r="F174" i="1"/>
  <c r="F340" i="1"/>
  <c r="F44" i="1"/>
  <c r="F243" i="1"/>
  <c r="F200" i="1"/>
  <c r="F91" i="1"/>
  <c r="F76" i="1"/>
  <c r="F336" i="1"/>
  <c r="F351" i="1"/>
  <c r="F395" i="1"/>
  <c r="F217" i="1"/>
  <c r="F348" i="1"/>
  <c r="F208" i="1"/>
  <c r="F342" i="1"/>
  <c r="F392" i="1"/>
  <c r="F36" i="1"/>
  <c r="F231" i="1"/>
  <c r="F353" i="1"/>
  <c r="F238" i="1"/>
  <c r="F239" i="1"/>
  <c r="F202" i="1"/>
  <c r="F198" i="1"/>
  <c r="F4" i="1"/>
  <c r="F151" i="1"/>
  <c r="F279" i="1"/>
  <c r="F45" i="1"/>
  <c r="F271" i="1"/>
  <c r="F345" i="1"/>
  <c r="F64" i="1"/>
  <c r="F325" i="1"/>
  <c r="F290" i="1"/>
  <c r="F57" i="1"/>
  <c r="F237" i="1"/>
  <c r="F222" i="1"/>
  <c r="F176" i="1"/>
  <c r="F59" i="1"/>
  <c r="F54" i="1"/>
  <c r="F43" i="1"/>
  <c r="F55" i="1"/>
  <c r="F20" i="1"/>
  <c r="F30" i="1"/>
  <c r="F145" i="1"/>
  <c r="F184" i="1"/>
  <c r="F209" i="1"/>
  <c r="F255" i="1"/>
  <c r="F305" i="1"/>
  <c r="F384" i="1"/>
  <c r="F96" i="1"/>
  <c r="F102" i="1"/>
  <c r="F107" i="1"/>
  <c r="F110" i="1"/>
  <c r="F157" i="1"/>
  <c r="F233" i="1"/>
  <c r="F276" i="1"/>
  <c r="F321" i="1"/>
  <c r="F341" i="1"/>
  <c r="F292" i="1"/>
  <c r="F362" i="1"/>
  <c r="F153" i="1"/>
  <c r="F179" i="1"/>
  <c r="F143" i="1"/>
  <c r="F327" i="1"/>
  <c r="F330" i="1"/>
  <c r="F164" i="1"/>
  <c r="F401" i="1"/>
  <c r="F35" i="1"/>
  <c r="F399" i="1"/>
  <c r="K344" i="1"/>
  <c r="L344" i="1"/>
  <c r="T344" i="1"/>
  <c r="U344" i="1"/>
  <c r="K294" i="1"/>
  <c r="L294" i="1"/>
  <c r="T294" i="1"/>
  <c r="U294" i="1"/>
  <c r="K244" i="1"/>
  <c r="L244" i="1"/>
  <c r="T244" i="1"/>
  <c r="U244" i="1"/>
  <c r="K52" i="1"/>
  <c r="L52" i="1"/>
  <c r="T52" i="1"/>
  <c r="U52" i="1"/>
  <c r="K62" i="1"/>
  <c r="L62" i="1"/>
  <c r="T62" i="1"/>
  <c r="U62" i="1"/>
  <c r="K235" i="1"/>
  <c r="L235" i="1"/>
  <c r="T235" i="1"/>
  <c r="U235" i="1"/>
  <c r="K152" i="1"/>
  <c r="L152" i="1"/>
  <c r="T152" i="1"/>
  <c r="U152" i="1"/>
  <c r="K154" i="1"/>
  <c r="L154" i="1"/>
  <c r="T154" i="1"/>
  <c r="U154" i="1"/>
  <c r="K37" i="1"/>
  <c r="L37" i="1"/>
  <c r="T37" i="1"/>
  <c r="U37" i="1"/>
  <c r="K259" i="1"/>
  <c r="L259" i="1"/>
  <c r="T259" i="1"/>
  <c r="U259" i="1"/>
  <c r="K315" i="1"/>
  <c r="L315" i="1"/>
  <c r="T315" i="1"/>
  <c r="U315" i="1"/>
  <c r="K254" i="1"/>
  <c r="L254" i="1"/>
  <c r="T254" i="1"/>
  <c r="U254" i="1"/>
  <c r="K296" i="1"/>
  <c r="L296" i="1"/>
  <c r="T296" i="1"/>
  <c r="U296" i="1"/>
  <c r="K360" i="1"/>
  <c r="L360" i="1"/>
  <c r="T360" i="1"/>
  <c r="U360" i="1"/>
  <c r="K355" i="1"/>
  <c r="L355" i="1"/>
  <c r="T355" i="1"/>
  <c r="U355" i="1"/>
  <c r="K160" i="1"/>
  <c r="L160" i="1"/>
  <c r="T160" i="1"/>
  <c r="U160" i="1"/>
  <c r="K195" i="1"/>
  <c r="L195" i="1"/>
  <c r="T195" i="1"/>
  <c r="U195" i="1"/>
  <c r="K347" i="1"/>
  <c r="L347" i="1"/>
  <c r="T347" i="1"/>
  <c r="U347" i="1"/>
  <c r="K213" i="1"/>
  <c r="L213" i="1"/>
  <c r="T213" i="1"/>
  <c r="U213" i="1"/>
  <c r="K236" i="1"/>
  <c r="L236" i="1"/>
  <c r="T236" i="1"/>
  <c r="U236" i="1"/>
  <c r="K343" i="1"/>
  <c r="L343" i="1"/>
  <c r="T343" i="1"/>
  <c r="U343" i="1"/>
  <c r="K167" i="1"/>
  <c r="L167" i="1"/>
  <c r="T167" i="1"/>
  <c r="U167" i="1"/>
  <c r="K192" i="1"/>
  <c r="L192" i="1"/>
  <c r="T192" i="1"/>
  <c r="U192" i="1"/>
  <c r="K382" i="1"/>
  <c r="L382" i="1"/>
  <c r="T382" i="1"/>
  <c r="U382" i="1"/>
  <c r="K230" i="1"/>
  <c r="L230" i="1"/>
  <c r="T230" i="1"/>
  <c r="K361" i="1"/>
  <c r="L361" i="1"/>
  <c r="T361" i="1"/>
  <c r="U361" i="1"/>
  <c r="K70" i="1"/>
  <c r="L70" i="1"/>
  <c r="T70" i="1"/>
  <c r="U70" i="1"/>
  <c r="K350" i="1"/>
  <c r="L350" i="1"/>
  <c r="T350" i="1"/>
  <c r="U350" i="1"/>
  <c r="K261" i="1"/>
  <c r="L261" i="1"/>
  <c r="T261" i="1"/>
  <c r="U261" i="1"/>
  <c r="K206" i="1"/>
  <c r="L206" i="1"/>
  <c r="T206" i="1"/>
  <c r="U206" i="1"/>
  <c r="K295" i="1"/>
  <c r="L295" i="1"/>
  <c r="T295" i="1"/>
  <c r="U295" i="1"/>
  <c r="K221" i="1"/>
  <c r="L221" i="1"/>
  <c r="T221" i="1"/>
  <c r="U221" i="1"/>
  <c r="K229" i="1"/>
  <c r="L229" i="1"/>
  <c r="T229" i="1"/>
  <c r="U229" i="1"/>
  <c r="K71" i="1"/>
  <c r="L71" i="1"/>
  <c r="T71" i="1"/>
  <c r="U71" i="1"/>
  <c r="K265" i="1"/>
  <c r="L265" i="1"/>
  <c r="T265" i="1"/>
  <c r="U265" i="1"/>
  <c r="K268" i="1"/>
  <c r="L268" i="1"/>
  <c r="T268" i="1"/>
  <c r="U268" i="1"/>
  <c r="K262" i="1"/>
  <c r="L262" i="1"/>
  <c r="T262" i="1"/>
  <c r="U262" i="1"/>
  <c r="K205" i="1"/>
  <c r="L205" i="1"/>
  <c r="T205" i="1"/>
  <c r="U205" i="1"/>
  <c r="K163" i="1"/>
  <c r="L163" i="1"/>
  <c r="T163" i="1"/>
  <c r="U163" i="1"/>
  <c r="K379" i="1"/>
  <c r="L379" i="1"/>
  <c r="T379" i="1"/>
  <c r="U379" i="1"/>
  <c r="K272" i="1"/>
  <c r="L272" i="1"/>
  <c r="T272" i="1"/>
  <c r="U272" i="1"/>
  <c r="K264" i="1"/>
  <c r="L264" i="1"/>
  <c r="T264" i="1"/>
  <c r="U264" i="1"/>
  <c r="K337" i="1"/>
  <c r="L337" i="1"/>
  <c r="T337" i="1"/>
  <c r="U337" i="1"/>
  <c r="K377" i="1"/>
  <c r="L377" i="1"/>
  <c r="T377" i="1"/>
  <c r="U377" i="1"/>
  <c r="K390" i="1"/>
  <c r="L390" i="1"/>
  <c r="T390" i="1"/>
  <c r="U390" i="1"/>
  <c r="K388" i="1"/>
  <c r="L388" i="1"/>
  <c r="T388" i="1"/>
  <c r="U388" i="1"/>
  <c r="K216" i="1"/>
  <c r="L216" i="1"/>
  <c r="T216" i="1"/>
  <c r="U216" i="1"/>
  <c r="K241" i="1"/>
  <c r="L241" i="1"/>
  <c r="T241" i="1"/>
  <c r="U241" i="1"/>
  <c r="K220" i="1"/>
  <c r="L220" i="1"/>
  <c r="T220" i="1"/>
  <c r="U220" i="1"/>
  <c r="K168" i="1"/>
  <c r="L168" i="1"/>
  <c r="T168" i="1"/>
  <c r="U168" i="1"/>
  <c r="K75" i="1"/>
  <c r="L75" i="1"/>
  <c r="T75" i="1"/>
  <c r="U75" i="1"/>
  <c r="K74" i="1"/>
  <c r="L74" i="1"/>
  <c r="T74" i="1"/>
  <c r="U74" i="1"/>
  <c r="K58" i="1"/>
  <c r="L58" i="1"/>
  <c r="T58" i="1"/>
  <c r="U58" i="1"/>
  <c r="K31" i="1"/>
  <c r="L31" i="1"/>
  <c r="T31" i="1"/>
  <c r="U31" i="1"/>
  <c r="K363" i="1"/>
  <c r="L363" i="1"/>
  <c r="T363" i="1"/>
  <c r="U363" i="1"/>
  <c r="K196" i="1"/>
  <c r="L196" i="1"/>
  <c r="T196" i="1"/>
  <c r="U196" i="1"/>
  <c r="K182" i="1"/>
  <c r="L182" i="1"/>
  <c r="T182" i="1"/>
  <c r="U182" i="1"/>
  <c r="K194" i="1"/>
  <c r="L194" i="1"/>
  <c r="T194" i="1"/>
  <c r="U194" i="1"/>
  <c r="K39" i="1"/>
  <c r="L39" i="1"/>
  <c r="T39" i="1"/>
  <c r="U39" i="1"/>
  <c r="K389" i="1"/>
  <c r="L389" i="1"/>
  <c r="T389" i="1"/>
  <c r="U389" i="1"/>
  <c r="K398" i="1"/>
  <c r="L398" i="1"/>
  <c r="T398" i="1"/>
  <c r="U398" i="1"/>
  <c r="K400" i="1"/>
  <c r="L400" i="1"/>
  <c r="T400" i="1"/>
  <c r="U400" i="1"/>
  <c r="K207" i="1"/>
  <c r="L207" i="1"/>
  <c r="T207" i="1"/>
  <c r="U207" i="1"/>
  <c r="K12" i="1"/>
  <c r="L12" i="1"/>
  <c r="T12" i="1"/>
  <c r="U12" i="1"/>
  <c r="K358" i="1"/>
  <c r="L358" i="1"/>
  <c r="T358" i="1"/>
  <c r="U358" i="1"/>
  <c r="K77" i="1"/>
  <c r="L77" i="1"/>
  <c r="T77" i="1"/>
  <c r="U77" i="1"/>
  <c r="K166" i="1"/>
  <c r="L166" i="1"/>
  <c r="T166" i="1"/>
  <c r="U166" i="1"/>
  <c r="K9" i="1"/>
  <c r="L9" i="1"/>
  <c r="T9" i="1"/>
  <c r="U9" i="1"/>
  <c r="K11" i="1"/>
  <c r="L11" i="1"/>
  <c r="T11" i="1"/>
  <c r="U11" i="1"/>
  <c r="K13" i="1"/>
  <c r="L13" i="1"/>
  <c r="T13" i="1"/>
  <c r="U13" i="1"/>
  <c r="K18" i="1"/>
  <c r="L18" i="1"/>
  <c r="T18" i="1"/>
  <c r="U18" i="1"/>
  <c r="K22" i="1"/>
  <c r="L22" i="1"/>
  <c r="T22" i="1"/>
  <c r="U22" i="1"/>
  <c r="K26" i="1"/>
  <c r="L26" i="1"/>
  <c r="T26" i="1"/>
  <c r="U26" i="1"/>
  <c r="K29" i="1"/>
  <c r="L29" i="1"/>
  <c r="T29" i="1"/>
  <c r="U29" i="1"/>
  <c r="K51" i="1"/>
  <c r="L51" i="1"/>
  <c r="T51" i="1"/>
  <c r="U51" i="1"/>
  <c r="K38" i="1"/>
  <c r="L38" i="1"/>
  <c r="T38" i="1"/>
  <c r="U38" i="1"/>
  <c r="K183" i="1"/>
  <c r="L183" i="1"/>
  <c r="T183" i="1"/>
  <c r="U183" i="1"/>
  <c r="K199" i="1"/>
  <c r="L199" i="1"/>
  <c r="T199" i="1"/>
  <c r="U199" i="1"/>
  <c r="K161" i="1"/>
  <c r="L161" i="1"/>
  <c r="T161" i="1"/>
  <c r="U161" i="1"/>
  <c r="K215" i="1"/>
  <c r="L215" i="1"/>
  <c r="T215" i="1"/>
  <c r="U215" i="1"/>
  <c r="K171" i="1"/>
  <c r="L171" i="1"/>
  <c r="T171" i="1"/>
  <c r="U171" i="1"/>
  <c r="K170" i="1"/>
  <c r="L170" i="1"/>
  <c r="T170" i="1"/>
  <c r="U170" i="1"/>
  <c r="K46" i="1"/>
  <c r="L46" i="1"/>
  <c r="T46" i="1"/>
  <c r="U46" i="1"/>
  <c r="K394" i="1"/>
  <c r="L394" i="1"/>
  <c r="T394" i="1"/>
  <c r="U394" i="1"/>
  <c r="K172" i="1"/>
  <c r="L172" i="1"/>
  <c r="T172" i="1"/>
  <c r="U172" i="1"/>
  <c r="K306" i="1"/>
  <c r="L306" i="1"/>
  <c r="T306" i="1"/>
  <c r="U306" i="1"/>
  <c r="K252" i="1"/>
  <c r="L252" i="1"/>
  <c r="T252" i="1"/>
  <c r="U252" i="1"/>
  <c r="K270" i="1"/>
  <c r="L270" i="1"/>
  <c r="T270" i="1"/>
  <c r="U270" i="1"/>
  <c r="K227" i="1"/>
  <c r="L227" i="1"/>
  <c r="T227" i="1"/>
  <c r="U227" i="1"/>
  <c r="K226" i="1"/>
  <c r="L226" i="1"/>
  <c r="T226" i="1"/>
  <c r="U226" i="1"/>
  <c r="K284" i="1"/>
  <c r="L284" i="1"/>
  <c r="T284" i="1"/>
  <c r="U284" i="1"/>
  <c r="K328" i="1"/>
  <c r="L328" i="1"/>
  <c r="T328" i="1"/>
  <c r="U328" i="1"/>
  <c r="K329" i="1"/>
  <c r="L329" i="1"/>
  <c r="T329" i="1"/>
  <c r="U329" i="1"/>
  <c r="K214" i="1"/>
  <c r="L214" i="1"/>
  <c r="T214" i="1"/>
  <c r="U214" i="1"/>
  <c r="K396" i="1"/>
  <c r="L396" i="1"/>
  <c r="T396" i="1"/>
  <c r="U396" i="1"/>
  <c r="K397" i="1"/>
  <c r="L397" i="1"/>
  <c r="T397" i="1"/>
  <c r="U397" i="1"/>
  <c r="K72" i="1"/>
  <c r="L72" i="1"/>
  <c r="T72" i="1"/>
  <c r="U72" i="1"/>
  <c r="K186" i="1"/>
  <c r="L186" i="1"/>
  <c r="T186" i="1"/>
  <c r="U186" i="1"/>
  <c r="K8" i="1"/>
  <c r="L8" i="1"/>
  <c r="T8" i="1"/>
  <c r="U8" i="1"/>
  <c r="K269" i="1"/>
  <c r="L269" i="1"/>
  <c r="T269" i="1"/>
  <c r="U269" i="1"/>
  <c r="K333" i="1"/>
  <c r="L333" i="1"/>
  <c r="T333" i="1"/>
  <c r="U333" i="1"/>
  <c r="K81" i="1"/>
  <c r="L81" i="1"/>
  <c r="T81" i="1"/>
  <c r="U81" i="1"/>
  <c r="K185" i="1"/>
  <c r="L185" i="1"/>
  <c r="T185" i="1"/>
  <c r="U185" i="1"/>
  <c r="K56" i="1"/>
  <c r="L56" i="1"/>
  <c r="T56" i="1"/>
  <c r="U56" i="1"/>
  <c r="K287" i="1"/>
  <c r="L287" i="1"/>
  <c r="T287" i="1"/>
  <c r="U287" i="1"/>
  <c r="K174" i="1"/>
  <c r="L174" i="1"/>
  <c r="T174" i="1"/>
  <c r="U174" i="1"/>
  <c r="K340" i="1"/>
  <c r="L340" i="1"/>
  <c r="T340" i="1"/>
  <c r="U340" i="1"/>
  <c r="K44" i="1"/>
  <c r="L44" i="1"/>
  <c r="T44" i="1"/>
  <c r="U44" i="1"/>
  <c r="K243" i="1"/>
  <c r="L243" i="1"/>
  <c r="T243" i="1"/>
  <c r="U243" i="1"/>
  <c r="K200" i="1"/>
  <c r="L200" i="1"/>
  <c r="T200" i="1"/>
  <c r="U200" i="1"/>
  <c r="K91" i="1"/>
  <c r="L91" i="1"/>
  <c r="T91" i="1"/>
  <c r="U91" i="1"/>
  <c r="K76" i="1"/>
  <c r="L76" i="1"/>
  <c r="T76" i="1"/>
  <c r="U76" i="1"/>
  <c r="K336" i="1"/>
  <c r="L336" i="1"/>
  <c r="T336" i="1"/>
  <c r="U336" i="1"/>
  <c r="K351" i="1"/>
  <c r="L351" i="1"/>
  <c r="T351" i="1"/>
  <c r="U351" i="1"/>
  <c r="K395" i="1"/>
  <c r="L395" i="1"/>
  <c r="T395" i="1"/>
  <c r="U395" i="1"/>
  <c r="K217" i="1"/>
  <c r="L217" i="1"/>
  <c r="T217" i="1"/>
  <c r="U217" i="1"/>
  <c r="K348" i="1"/>
  <c r="L348" i="1"/>
  <c r="T348" i="1"/>
  <c r="U348" i="1"/>
  <c r="K208" i="1"/>
  <c r="L208" i="1"/>
  <c r="T208" i="1"/>
  <c r="U208" i="1"/>
  <c r="K342" i="1"/>
  <c r="L342" i="1"/>
  <c r="T342" i="1"/>
  <c r="U342" i="1"/>
  <c r="K392" i="1"/>
  <c r="L392" i="1"/>
  <c r="T392" i="1"/>
  <c r="U392" i="1"/>
  <c r="K36" i="1"/>
  <c r="L36" i="1"/>
  <c r="T36" i="1"/>
  <c r="U36" i="1"/>
  <c r="K231" i="1"/>
  <c r="L231" i="1"/>
  <c r="T231" i="1"/>
  <c r="U231" i="1"/>
  <c r="K353" i="1"/>
  <c r="L353" i="1"/>
  <c r="T353" i="1"/>
  <c r="U353" i="1"/>
  <c r="K238" i="1"/>
  <c r="L238" i="1"/>
  <c r="T238" i="1"/>
  <c r="U238" i="1"/>
  <c r="K239" i="1"/>
  <c r="L239" i="1"/>
  <c r="T239" i="1"/>
  <c r="U239" i="1"/>
  <c r="K202" i="1"/>
  <c r="L202" i="1"/>
  <c r="T202" i="1"/>
  <c r="U202" i="1"/>
  <c r="K198" i="1"/>
  <c r="L198" i="1"/>
  <c r="T198" i="1"/>
  <c r="U198" i="1"/>
  <c r="K4" i="1"/>
  <c r="L4" i="1"/>
  <c r="T4" i="1"/>
  <c r="U4" i="1"/>
  <c r="K151" i="1"/>
  <c r="L151" i="1"/>
  <c r="T151" i="1"/>
  <c r="U151" i="1"/>
  <c r="K279" i="1"/>
  <c r="L279" i="1"/>
  <c r="T279" i="1"/>
  <c r="U279" i="1"/>
  <c r="K45" i="1"/>
  <c r="L45" i="1"/>
  <c r="T45" i="1"/>
  <c r="U45" i="1"/>
  <c r="K271" i="1"/>
  <c r="L271" i="1"/>
  <c r="T271" i="1"/>
  <c r="U271" i="1"/>
  <c r="K345" i="1"/>
  <c r="L345" i="1"/>
  <c r="T345" i="1"/>
  <c r="U345" i="1"/>
  <c r="K64" i="1"/>
  <c r="L64" i="1"/>
  <c r="T64" i="1"/>
  <c r="U64" i="1"/>
  <c r="K325" i="1"/>
  <c r="L325" i="1"/>
  <c r="T325" i="1"/>
  <c r="U325" i="1"/>
  <c r="K290" i="1"/>
  <c r="L290" i="1"/>
  <c r="T290" i="1"/>
  <c r="U290" i="1"/>
  <c r="K57" i="1"/>
  <c r="L57" i="1"/>
  <c r="T57" i="1"/>
  <c r="U57" i="1"/>
  <c r="K237" i="1"/>
  <c r="L237" i="1"/>
  <c r="T237" i="1"/>
  <c r="U237" i="1"/>
  <c r="K222" i="1"/>
  <c r="L222" i="1"/>
  <c r="T222" i="1"/>
  <c r="U222" i="1"/>
  <c r="K176" i="1"/>
  <c r="L176" i="1"/>
  <c r="T176" i="1"/>
  <c r="U176" i="1"/>
  <c r="K59" i="1"/>
  <c r="L59" i="1"/>
  <c r="T59" i="1"/>
  <c r="U59" i="1"/>
  <c r="K54" i="1"/>
  <c r="L54" i="1"/>
  <c r="T54" i="1"/>
  <c r="U54" i="1"/>
  <c r="K43" i="1"/>
  <c r="L43" i="1"/>
  <c r="T43" i="1"/>
  <c r="U43" i="1"/>
  <c r="K55" i="1"/>
  <c r="L55" i="1"/>
  <c r="T55" i="1"/>
  <c r="U55" i="1"/>
  <c r="K20" i="1"/>
  <c r="L20" i="1"/>
  <c r="T20" i="1"/>
  <c r="U20" i="1"/>
  <c r="K30" i="1"/>
  <c r="L30" i="1"/>
  <c r="T30" i="1"/>
  <c r="U30" i="1"/>
  <c r="K184" i="1"/>
  <c r="L184" i="1"/>
  <c r="T184" i="1"/>
  <c r="U184" i="1"/>
  <c r="K209" i="1"/>
  <c r="L209" i="1"/>
  <c r="T209" i="1"/>
  <c r="U209" i="1"/>
  <c r="K255" i="1"/>
  <c r="L255" i="1"/>
  <c r="T255" i="1"/>
  <c r="U255" i="1"/>
  <c r="K305" i="1"/>
  <c r="L305" i="1"/>
  <c r="T305" i="1"/>
  <c r="U305" i="1"/>
  <c r="K384" i="1"/>
  <c r="L384" i="1"/>
  <c r="T384" i="1"/>
  <c r="U384" i="1"/>
  <c r="K96" i="1"/>
  <c r="L96" i="1"/>
  <c r="T96" i="1"/>
  <c r="U96" i="1"/>
  <c r="K102" i="1"/>
  <c r="L102" i="1"/>
  <c r="T102" i="1"/>
  <c r="U102" i="1"/>
  <c r="K107" i="1"/>
  <c r="L107" i="1"/>
  <c r="T107" i="1"/>
  <c r="U107" i="1"/>
  <c r="K110" i="1"/>
  <c r="L110" i="1"/>
  <c r="T110" i="1"/>
  <c r="U110" i="1"/>
  <c r="K157" i="1"/>
  <c r="L157" i="1"/>
  <c r="T157" i="1"/>
  <c r="U157" i="1"/>
  <c r="K233" i="1"/>
  <c r="L233" i="1"/>
  <c r="T233" i="1"/>
  <c r="U233" i="1"/>
  <c r="K276" i="1"/>
  <c r="L276" i="1"/>
  <c r="T276" i="1"/>
  <c r="U276" i="1"/>
  <c r="K321" i="1"/>
  <c r="L321" i="1"/>
  <c r="T321" i="1"/>
  <c r="U321" i="1"/>
  <c r="K341" i="1"/>
  <c r="L341" i="1"/>
  <c r="T341" i="1"/>
  <c r="U341" i="1"/>
  <c r="K292" i="1"/>
  <c r="L292" i="1"/>
  <c r="T292" i="1"/>
  <c r="U292" i="1"/>
  <c r="K362" i="1"/>
  <c r="L362" i="1"/>
  <c r="T362" i="1"/>
  <c r="U362" i="1"/>
  <c r="K153" i="1"/>
  <c r="L153" i="1"/>
  <c r="T153" i="1"/>
  <c r="U153" i="1"/>
  <c r="K179" i="1"/>
  <c r="L179" i="1"/>
  <c r="T179" i="1"/>
  <c r="U179" i="1"/>
  <c r="K143" i="1"/>
  <c r="L143" i="1"/>
  <c r="T143" i="1"/>
  <c r="U143" i="1"/>
  <c r="K327" i="1"/>
  <c r="L327" i="1"/>
  <c r="T327" i="1"/>
  <c r="U327" i="1"/>
  <c r="K330" i="1"/>
  <c r="L330" i="1"/>
  <c r="T330" i="1"/>
  <c r="U330" i="1"/>
  <c r="K164" i="1"/>
  <c r="L164" i="1"/>
  <c r="T164" i="1"/>
  <c r="U164" i="1"/>
  <c r="K401" i="1"/>
  <c r="L401" i="1"/>
  <c r="T401" i="1"/>
  <c r="U401" i="1"/>
  <c r="K35" i="1"/>
  <c r="L35" i="1"/>
  <c r="T35" i="1"/>
  <c r="U35" i="1"/>
  <c r="K399" i="1"/>
  <c r="L399" i="1"/>
  <c r="T399" i="1"/>
  <c r="U399" i="1"/>
  <c r="F344" i="1"/>
  <c r="F294" i="1"/>
  <c r="F244" i="1"/>
  <c r="F52" i="1"/>
  <c r="F62" i="1"/>
  <c r="F235" i="1"/>
  <c r="F152" i="1"/>
  <c r="F154" i="1"/>
  <c r="F37" i="1"/>
  <c r="F259" i="1"/>
  <c r="F315" i="1"/>
  <c r="F254" i="1"/>
  <c r="F296" i="1"/>
  <c r="F360" i="1"/>
  <c r="F355" i="1"/>
  <c r="F160" i="1"/>
  <c r="F195" i="1"/>
  <c r="F347" i="1"/>
  <c r="F213" i="1"/>
  <c r="F236" i="1"/>
  <c r="F343" i="1"/>
  <c r="F167" i="1"/>
  <c r="F192" i="1"/>
  <c r="F382" i="1"/>
  <c r="F230" i="1"/>
  <c r="F361" i="1"/>
  <c r="F70" i="1"/>
  <c r="F350" i="1"/>
  <c r="F261" i="1"/>
  <c r="F206" i="1"/>
  <c r="F295" i="1"/>
  <c r="F221" i="1"/>
  <c r="F229" i="1"/>
  <c r="F71" i="1"/>
  <c r="F265" i="1"/>
  <c r="F268" i="1"/>
  <c r="F262" i="1"/>
  <c r="F205" i="1"/>
  <c r="F163" i="1"/>
  <c r="F379" i="1"/>
  <c r="F272" i="1"/>
  <c r="F264" i="1"/>
  <c r="F337" i="1"/>
  <c r="F377" i="1"/>
  <c r="F390" i="1"/>
  <c r="F388" i="1"/>
  <c r="F216" i="1"/>
  <c r="F241" i="1"/>
  <c r="F220" i="1"/>
  <c r="F168" i="1"/>
  <c r="F75" i="1"/>
  <c r="M351" i="1" l="1"/>
  <c r="M243" i="1"/>
  <c r="M384" i="1"/>
  <c r="M172" i="1"/>
  <c r="M4" i="1"/>
  <c r="M347" i="1"/>
  <c r="M315" i="1"/>
  <c r="M235" i="1"/>
  <c r="M244" i="1"/>
  <c r="M151" i="1"/>
  <c r="M75" i="1"/>
  <c r="M265" i="1"/>
  <c r="M192" i="1"/>
  <c r="M231" i="1"/>
  <c r="M208" i="1"/>
  <c r="M176" i="1"/>
  <c r="M255" i="1"/>
  <c r="M284" i="1"/>
  <c r="M382" i="1"/>
  <c r="M259" i="1"/>
  <c r="M29" i="1"/>
  <c r="M13" i="1"/>
  <c r="M71" i="1"/>
  <c r="M35" i="1"/>
  <c r="M327" i="1"/>
  <c r="M54" i="1"/>
  <c r="M163" i="1"/>
  <c r="M295" i="1"/>
  <c r="M340" i="1"/>
  <c r="M396" i="1"/>
  <c r="M328" i="1"/>
  <c r="M227" i="1"/>
  <c r="M226" i="1"/>
  <c r="M306" i="1"/>
  <c r="M43" i="1"/>
  <c r="M325" i="1"/>
  <c r="M45" i="1"/>
  <c r="M51" i="1"/>
  <c r="M166" i="1"/>
  <c r="M398" i="1"/>
  <c r="M194" i="1"/>
  <c r="M363" i="1"/>
  <c r="M37" i="1"/>
  <c r="M341" i="1"/>
  <c r="M96" i="1"/>
  <c r="M186" i="1"/>
  <c r="M215" i="1"/>
  <c r="M38" i="1"/>
  <c r="M379" i="1"/>
  <c r="M221" i="1"/>
  <c r="M52" i="1"/>
  <c r="M345" i="1"/>
  <c r="M238" i="1"/>
  <c r="M392" i="1"/>
  <c r="M11" i="1"/>
  <c r="M143" i="1"/>
  <c r="M233" i="1"/>
  <c r="M102" i="1"/>
  <c r="M395" i="1"/>
  <c r="M361" i="1"/>
  <c r="M216" i="1"/>
  <c r="M276" i="1"/>
  <c r="M107" i="1"/>
  <c r="M57" i="1"/>
  <c r="M76" i="1"/>
  <c r="M397" i="1"/>
  <c r="M400" i="1"/>
  <c r="M241" i="1"/>
  <c r="M213" i="1"/>
  <c r="M160" i="1"/>
  <c r="M399" i="1"/>
  <c r="M321" i="1"/>
  <c r="M184" i="1"/>
  <c r="M237" i="1"/>
  <c r="M336" i="1"/>
  <c r="M287" i="1"/>
  <c r="M72" i="1"/>
  <c r="M170" i="1"/>
  <c r="M77" i="1"/>
  <c r="M220" i="1"/>
  <c r="M272" i="1"/>
  <c r="M229" i="1"/>
  <c r="M230" i="1"/>
  <c r="M344" i="1"/>
  <c r="M55" i="1"/>
  <c r="M174" i="1"/>
  <c r="M161" i="1"/>
  <c r="M207" i="1"/>
  <c r="M389" i="1"/>
  <c r="M182" i="1"/>
  <c r="M168" i="1"/>
  <c r="M264" i="1"/>
  <c r="M195" i="1"/>
  <c r="M164" i="1"/>
  <c r="M305" i="1"/>
  <c r="M290" i="1"/>
  <c r="M44" i="1"/>
  <c r="M46" i="1"/>
  <c r="M31" i="1"/>
  <c r="M377" i="1"/>
  <c r="M205" i="1"/>
  <c r="M350" i="1"/>
  <c r="M167" i="1"/>
  <c r="M296" i="1"/>
  <c r="M154" i="1"/>
  <c r="M294" i="1"/>
  <c r="M271" i="1"/>
  <c r="M353" i="1"/>
  <c r="M56" i="1"/>
  <c r="M394" i="1"/>
  <c r="M390" i="1"/>
  <c r="M261" i="1"/>
  <c r="M360" i="1"/>
  <c r="M18" i="1"/>
  <c r="M196" i="1"/>
  <c r="M388" i="1"/>
  <c r="M268" i="1"/>
  <c r="M206" i="1"/>
  <c r="M236" i="1"/>
  <c r="M355" i="1"/>
  <c r="M81" i="1"/>
  <c r="M183" i="1"/>
  <c r="M222" i="1"/>
  <c r="M279" i="1"/>
  <c r="M91" i="1"/>
  <c r="M9" i="1"/>
  <c r="M337" i="1"/>
  <c r="M262" i="1"/>
  <c r="M70" i="1"/>
  <c r="M343" i="1"/>
  <c r="M254" i="1"/>
  <c r="M152" i="1"/>
  <c r="M330" i="1"/>
  <c r="M153" i="1"/>
  <c r="M20" i="1"/>
  <c r="M36" i="1"/>
  <c r="M8" i="1"/>
  <c r="M26" i="1"/>
  <c r="M62" i="1"/>
  <c r="M401" i="1"/>
  <c r="M179" i="1"/>
  <c r="M209" i="1"/>
  <c r="M64" i="1"/>
  <c r="M239" i="1"/>
  <c r="M292" i="1"/>
  <c r="M110" i="1"/>
  <c r="M30" i="1"/>
  <c r="M202" i="1"/>
  <c r="M362" i="1"/>
  <c r="M157" i="1"/>
  <c r="M59" i="1"/>
  <c r="M198" i="1"/>
  <c r="M348" i="1"/>
  <c r="M342" i="1"/>
  <c r="M185" i="1"/>
  <c r="M333" i="1"/>
  <c r="M217" i="1"/>
  <c r="M200" i="1"/>
  <c r="M269" i="1"/>
  <c r="M329" i="1"/>
  <c r="M270" i="1"/>
  <c r="M199" i="1"/>
  <c r="M22" i="1"/>
  <c r="M12" i="1"/>
  <c r="M39" i="1"/>
  <c r="M214" i="1"/>
  <c r="M358" i="1"/>
  <c r="M74" i="1"/>
  <c r="M58" i="1"/>
  <c r="M252" i="1"/>
  <c r="M171" i="1"/>
  <c r="F15" i="1" l="1"/>
  <c r="F17" i="1"/>
  <c r="F21" i="1"/>
  <c r="F25" i="1"/>
  <c r="F78" i="1"/>
  <c r="F83" i="1"/>
  <c r="F84" i="1"/>
  <c r="F85" i="1"/>
  <c r="F86" i="1"/>
  <c r="F87" i="1"/>
  <c r="F88" i="1"/>
  <c r="F89" i="1"/>
  <c r="F90" i="1"/>
  <c r="F94" i="1"/>
  <c r="F95" i="1"/>
  <c r="F97" i="1"/>
  <c r="F99" i="1"/>
  <c r="F100" i="1"/>
  <c r="F101" i="1"/>
  <c r="F103" i="1"/>
  <c r="F104" i="1"/>
  <c r="F105" i="1"/>
  <c r="F106" i="1"/>
  <c r="F108" i="1"/>
  <c r="F109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8" i="1"/>
  <c r="F139" i="1"/>
  <c r="F140" i="1"/>
  <c r="F141" i="1"/>
  <c r="F142" i="1"/>
  <c r="F150" i="1"/>
  <c r="F156" i="1"/>
  <c r="F211" i="1"/>
  <c r="F232" i="1"/>
  <c r="F242" i="1"/>
  <c r="F275" i="1"/>
  <c r="F278" i="1"/>
  <c r="F289" i="1"/>
  <c r="F293" i="1"/>
  <c r="F297" i="1"/>
  <c r="F298" i="1"/>
  <c r="F299" i="1"/>
  <c r="F301" i="1"/>
  <c r="F304" i="1"/>
  <c r="F307" i="1"/>
  <c r="F308" i="1"/>
  <c r="F311" i="1"/>
  <c r="F313" i="1"/>
  <c r="F316" i="1"/>
  <c r="F317" i="1"/>
  <c r="F318" i="1"/>
  <c r="F320" i="1"/>
  <c r="F324" i="1"/>
  <c r="F332" i="1"/>
  <c r="F335" i="1"/>
  <c r="F339" i="1"/>
  <c r="F354" i="1"/>
  <c r="F364" i="1"/>
  <c r="F366" i="1"/>
  <c r="F367" i="1"/>
  <c r="F2" i="1"/>
  <c r="F10" i="1"/>
  <c r="K78" i="1"/>
  <c r="L78" i="1"/>
  <c r="T78" i="1"/>
  <c r="U78" i="1"/>
  <c r="K83" i="1"/>
  <c r="L83" i="1"/>
  <c r="T83" i="1"/>
  <c r="U83" i="1"/>
  <c r="K84" i="1"/>
  <c r="L84" i="1"/>
  <c r="T84" i="1"/>
  <c r="U84" i="1"/>
  <c r="K85" i="1"/>
  <c r="L85" i="1"/>
  <c r="T85" i="1"/>
  <c r="U85" i="1"/>
  <c r="K86" i="1"/>
  <c r="L86" i="1"/>
  <c r="T86" i="1"/>
  <c r="U86" i="1"/>
  <c r="K87" i="1"/>
  <c r="L87" i="1"/>
  <c r="T87" i="1"/>
  <c r="U87" i="1"/>
  <c r="K88" i="1"/>
  <c r="L88" i="1"/>
  <c r="T88" i="1"/>
  <c r="U88" i="1"/>
  <c r="K89" i="1"/>
  <c r="L89" i="1"/>
  <c r="T89" i="1"/>
  <c r="U89" i="1"/>
  <c r="K90" i="1"/>
  <c r="L90" i="1"/>
  <c r="T90" i="1"/>
  <c r="U90" i="1"/>
  <c r="K94" i="1"/>
  <c r="L94" i="1"/>
  <c r="T94" i="1"/>
  <c r="U94" i="1"/>
  <c r="K95" i="1"/>
  <c r="L95" i="1"/>
  <c r="T95" i="1"/>
  <c r="U95" i="1"/>
  <c r="K97" i="1"/>
  <c r="L97" i="1"/>
  <c r="T97" i="1"/>
  <c r="U97" i="1"/>
  <c r="K99" i="1"/>
  <c r="L99" i="1"/>
  <c r="T99" i="1"/>
  <c r="U99" i="1"/>
  <c r="K100" i="1"/>
  <c r="L100" i="1"/>
  <c r="T100" i="1"/>
  <c r="U100" i="1"/>
  <c r="K101" i="1"/>
  <c r="L101" i="1"/>
  <c r="T101" i="1"/>
  <c r="U101" i="1"/>
  <c r="K103" i="1"/>
  <c r="L103" i="1"/>
  <c r="T103" i="1"/>
  <c r="U103" i="1"/>
  <c r="K104" i="1"/>
  <c r="L104" i="1"/>
  <c r="T104" i="1"/>
  <c r="U104" i="1"/>
  <c r="K105" i="1"/>
  <c r="L105" i="1"/>
  <c r="T105" i="1"/>
  <c r="U105" i="1"/>
  <c r="K106" i="1"/>
  <c r="L106" i="1"/>
  <c r="T106" i="1"/>
  <c r="U106" i="1"/>
  <c r="K108" i="1"/>
  <c r="L108" i="1"/>
  <c r="T108" i="1"/>
  <c r="U108" i="1"/>
  <c r="K109" i="1"/>
  <c r="L109" i="1"/>
  <c r="T109" i="1"/>
  <c r="U109" i="1"/>
  <c r="K111" i="1"/>
  <c r="L111" i="1"/>
  <c r="T111" i="1"/>
  <c r="U111" i="1"/>
  <c r="K112" i="1"/>
  <c r="L112" i="1"/>
  <c r="T112" i="1"/>
  <c r="U112" i="1"/>
  <c r="K113" i="1"/>
  <c r="L113" i="1"/>
  <c r="T113" i="1"/>
  <c r="U113" i="1"/>
  <c r="K114" i="1"/>
  <c r="L114" i="1"/>
  <c r="T114" i="1"/>
  <c r="U114" i="1"/>
  <c r="K115" i="1"/>
  <c r="L115" i="1"/>
  <c r="T115" i="1"/>
  <c r="U115" i="1"/>
  <c r="K116" i="1"/>
  <c r="L116" i="1"/>
  <c r="T116" i="1"/>
  <c r="U116" i="1"/>
  <c r="K117" i="1"/>
  <c r="L117" i="1"/>
  <c r="T117" i="1"/>
  <c r="U117" i="1"/>
  <c r="K118" i="1"/>
  <c r="L118" i="1"/>
  <c r="T118" i="1"/>
  <c r="U118" i="1"/>
  <c r="K119" i="1"/>
  <c r="L119" i="1"/>
  <c r="T119" i="1"/>
  <c r="U119" i="1"/>
  <c r="K120" i="1"/>
  <c r="L120" i="1"/>
  <c r="T120" i="1"/>
  <c r="U120" i="1"/>
  <c r="K121" i="1"/>
  <c r="L121" i="1"/>
  <c r="T121" i="1"/>
  <c r="U121" i="1"/>
  <c r="K122" i="1"/>
  <c r="L122" i="1"/>
  <c r="T122" i="1"/>
  <c r="U122" i="1"/>
  <c r="K123" i="1"/>
  <c r="L123" i="1"/>
  <c r="T123" i="1"/>
  <c r="U123" i="1"/>
  <c r="K124" i="1"/>
  <c r="L124" i="1"/>
  <c r="T124" i="1"/>
  <c r="U124" i="1"/>
  <c r="K125" i="1"/>
  <c r="L125" i="1"/>
  <c r="T125" i="1"/>
  <c r="U125" i="1"/>
  <c r="K126" i="1"/>
  <c r="L126" i="1"/>
  <c r="T126" i="1"/>
  <c r="U126" i="1"/>
  <c r="K127" i="1"/>
  <c r="L127" i="1"/>
  <c r="T127" i="1"/>
  <c r="U127" i="1"/>
  <c r="K128" i="1"/>
  <c r="L128" i="1"/>
  <c r="T128" i="1"/>
  <c r="U128" i="1"/>
  <c r="K129" i="1"/>
  <c r="L129" i="1"/>
  <c r="T129" i="1"/>
  <c r="U129" i="1"/>
  <c r="K130" i="1"/>
  <c r="L130" i="1"/>
  <c r="T130" i="1"/>
  <c r="U130" i="1"/>
  <c r="K131" i="1"/>
  <c r="L131" i="1"/>
  <c r="T131" i="1"/>
  <c r="U131" i="1"/>
  <c r="K132" i="1"/>
  <c r="L132" i="1"/>
  <c r="T132" i="1"/>
  <c r="U132" i="1"/>
  <c r="K133" i="1"/>
  <c r="L133" i="1"/>
  <c r="T133" i="1"/>
  <c r="U133" i="1"/>
  <c r="K134" i="1"/>
  <c r="L134" i="1"/>
  <c r="T134" i="1"/>
  <c r="U134" i="1"/>
  <c r="K135" i="1"/>
  <c r="L135" i="1"/>
  <c r="T135" i="1"/>
  <c r="U135" i="1"/>
  <c r="K136" i="1"/>
  <c r="L136" i="1"/>
  <c r="T136" i="1"/>
  <c r="U136" i="1"/>
  <c r="K138" i="1"/>
  <c r="L138" i="1"/>
  <c r="T138" i="1"/>
  <c r="U138" i="1"/>
  <c r="K139" i="1"/>
  <c r="L139" i="1"/>
  <c r="T139" i="1"/>
  <c r="U139" i="1"/>
  <c r="K140" i="1"/>
  <c r="L140" i="1"/>
  <c r="T140" i="1"/>
  <c r="U140" i="1"/>
  <c r="K141" i="1"/>
  <c r="L141" i="1"/>
  <c r="T141" i="1"/>
  <c r="U141" i="1"/>
  <c r="K142" i="1"/>
  <c r="L142" i="1"/>
  <c r="T142" i="1"/>
  <c r="U142" i="1"/>
  <c r="K150" i="1"/>
  <c r="L150" i="1"/>
  <c r="T150" i="1"/>
  <c r="U150" i="1"/>
  <c r="K156" i="1"/>
  <c r="L156" i="1"/>
  <c r="T156" i="1"/>
  <c r="U156" i="1"/>
  <c r="K211" i="1"/>
  <c r="L211" i="1"/>
  <c r="T211" i="1"/>
  <c r="U211" i="1"/>
  <c r="K232" i="1"/>
  <c r="L232" i="1"/>
  <c r="T232" i="1"/>
  <c r="U232" i="1"/>
  <c r="K242" i="1"/>
  <c r="L242" i="1"/>
  <c r="T242" i="1"/>
  <c r="U242" i="1"/>
  <c r="K275" i="1"/>
  <c r="L275" i="1"/>
  <c r="T275" i="1"/>
  <c r="U275" i="1"/>
  <c r="K278" i="1"/>
  <c r="L278" i="1"/>
  <c r="T278" i="1"/>
  <c r="U278" i="1"/>
  <c r="K289" i="1"/>
  <c r="L289" i="1"/>
  <c r="T289" i="1"/>
  <c r="U289" i="1"/>
  <c r="K293" i="1"/>
  <c r="L293" i="1"/>
  <c r="T293" i="1"/>
  <c r="U293" i="1"/>
  <c r="K297" i="1"/>
  <c r="L297" i="1"/>
  <c r="T297" i="1"/>
  <c r="U297" i="1"/>
  <c r="K298" i="1"/>
  <c r="L298" i="1"/>
  <c r="T298" i="1"/>
  <c r="U298" i="1"/>
  <c r="K299" i="1"/>
  <c r="L299" i="1"/>
  <c r="T299" i="1"/>
  <c r="U299" i="1"/>
  <c r="K301" i="1"/>
  <c r="L301" i="1"/>
  <c r="T301" i="1"/>
  <c r="U301" i="1"/>
  <c r="K304" i="1"/>
  <c r="L304" i="1"/>
  <c r="T304" i="1"/>
  <c r="U304" i="1"/>
  <c r="K307" i="1"/>
  <c r="L307" i="1"/>
  <c r="T307" i="1"/>
  <c r="U307" i="1"/>
  <c r="K308" i="1"/>
  <c r="L308" i="1"/>
  <c r="T308" i="1"/>
  <c r="U308" i="1"/>
  <c r="K311" i="1"/>
  <c r="L311" i="1"/>
  <c r="T311" i="1"/>
  <c r="U311" i="1"/>
  <c r="K313" i="1"/>
  <c r="L313" i="1"/>
  <c r="T313" i="1"/>
  <c r="U313" i="1"/>
  <c r="K316" i="1"/>
  <c r="L316" i="1"/>
  <c r="T316" i="1"/>
  <c r="U316" i="1"/>
  <c r="K317" i="1"/>
  <c r="L317" i="1"/>
  <c r="T317" i="1"/>
  <c r="U317" i="1"/>
  <c r="K318" i="1"/>
  <c r="L318" i="1"/>
  <c r="T318" i="1"/>
  <c r="U318" i="1"/>
  <c r="K320" i="1"/>
  <c r="L320" i="1"/>
  <c r="T320" i="1"/>
  <c r="U320" i="1"/>
  <c r="K324" i="1"/>
  <c r="L324" i="1"/>
  <c r="T324" i="1"/>
  <c r="U324" i="1"/>
  <c r="K332" i="1"/>
  <c r="L332" i="1"/>
  <c r="T332" i="1"/>
  <c r="U332" i="1"/>
  <c r="K335" i="1"/>
  <c r="L335" i="1"/>
  <c r="T335" i="1"/>
  <c r="U335" i="1"/>
  <c r="K339" i="1"/>
  <c r="L339" i="1"/>
  <c r="T339" i="1"/>
  <c r="U339" i="1"/>
  <c r="K354" i="1"/>
  <c r="L354" i="1"/>
  <c r="T354" i="1"/>
  <c r="U354" i="1"/>
  <c r="K364" i="1"/>
  <c r="L364" i="1"/>
  <c r="T364" i="1"/>
  <c r="U364" i="1"/>
  <c r="K366" i="1"/>
  <c r="L366" i="1"/>
  <c r="T366" i="1"/>
  <c r="U366" i="1"/>
  <c r="K367" i="1"/>
  <c r="L367" i="1"/>
  <c r="T367" i="1"/>
  <c r="U367" i="1"/>
  <c r="K2" i="1"/>
  <c r="L2" i="1"/>
  <c r="T2" i="1"/>
  <c r="U2" i="1"/>
  <c r="K10" i="1"/>
  <c r="L10" i="1"/>
  <c r="T10" i="1"/>
  <c r="U10" i="1"/>
  <c r="K15" i="1"/>
  <c r="L15" i="1"/>
  <c r="T15" i="1"/>
  <c r="U15" i="1"/>
  <c r="K17" i="1"/>
  <c r="L17" i="1"/>
  <c r="T17" i="1"/>
  <c r="U17" i="1"/>
  <c r="K21" i="1"/>
  <c r="L21" i="1"/>
  <c r="T21" i="1"/>
  <c r="U21" i="1"/>
  <c r="K25" i="1"/>
  <c r="L25" i="1"/>
  <c r="T25" i="1"/>
  <c r="U25" i="1"/>
  <c r="M320" i="1" l="1"/>
  <c r="M84" i="1"/>
  <c r="M101" i="1"/>
  <c r="M86" i="1"/>
  <c r="M97" i="1"/>
  <c r="M89" i="1"/>
  <c r="M366" i="1"/>
  <c r="M123" i="1"/>
  <c r="M111" i="1"/>
  <c r="M85" i="1"/>
  <c r="M125" i="1"/>
  <c r="M139" i="1"/>
  <c r="M126" i="1"/>
  <c r="M112" i="1"/>
  <c r="M106" i="1"/>
  <c r="M121" i="1"/>
  <c r="M108" i="1"/>
  <c r="M130" i="1"/>
  <c r="M118" i="1"/>
  <c r="M114" i="1"/>
  <c r="M109" i="1"/>
  <c r="M335" i="1"/>
  <c r="M156" i="1"/>
  <c r="M131" i="1"/>
  <c r="M90" i="1"/>
  <c r="M313" i="1"/>
  <c r="M304" i="1"/>
  <c r="M298" i="1"/>
  <c r="M211" i="1"/>
  <c r="M141" i="1"/>
  <c r="M136" i="1"/>
  <c r="M100" i="1"/>
  <c r="M94" i="1"/>
  <c r="M87" i="1"/>
  <c r="M120" i="1"/>
  <c r="M324" i="1"/>
  <c r="M316" i="1"/>
  <c r="M307" i="1"/>
  <c r="M142" i="1"/>
  <c r="M133" i="1"/>
  <c r="M364" i="1"/>
  <c r="M332" i="1"/>
  <c r="M299" i="1"/>
  <c r="M289" i="1"/>
  <c r="M132" i="1"/>
  <c r="M128" i="1"/>
  <c r="M119" i="1"/>
  <c r="M115" i="1"/>
  <c r="M278" i="1"/>
  <c r="M138" i="1"/>
  <c r="M124" i="1"/>
  <c r="M105" i="1"/>
  <c r="M99" i="1"/>
  <c r="M127" i="1"/>
  <c r="M293" i="1"/>
  <c r="M116" i="1"/>
  <c r="M339" i="1"/>
  <c r="M117" i="1"/>
  <c r="M113" i="1"/>
  <c r="M95" i="1"/>
  <c r="M354" i="1"/>
  <c r="M140" i="1"/>
  <c r="M103" i="1"/>
  <c r="M17" i="1"/>
  <c r="M232" i="1"/>
  <c r="M135" i="1"/>
  <c r="M21" i="1"/>
  <c r="M10" i="1"/>
  <c r="M317" i="1"/>
  <c r="M297" i="1"/>
  <c r="M242" i="1"/>
  <c r="M78" i="1"/>
  <c r="M367" i="1"/>
  <c r="M150" i="1"/>
  <c r="M122" i="1"/>
  <c r="M104" i="1"/>
  <c r="M318" i="1"/>
  <c r="M308" i="1"/>
  <c r="M275" i="1"/>
  <c r="M88" i="1"/>
  <c r="M83" i="1"/>
  <c r="M15" i="1"/>
  <c r="M311" i="1"/>
  <c r="M301" i="1"/>
  <c r="M134" i="1"/>
  <c r="M129" i="1"/>
  <c r="M25" i="1"/>
  <c r="M2" i="1"/>
</calcChain>
</file>

<file path=xl/sharedStrings.xml><?xml version="1.0" encoding="utf-8"?>
<sst xmlns="http://schemas.openxmlformats.org/spreadsheetml/2006/main" count="1939" uniqueCount="1157">
  <si>
    <t>Chemical Name</t>
  </si>
  <si>
    <t>SMILES</t>
  </si>
  <si>
    <t>AVERAGE_MASS</t>
  </si>
  <si>
    <t>ATMOSPHERIC_HYDROXYLATION_RATE_(AOH)_CM3/MOLECULE*SEC_OPERA_PRED</t>
  </si>
  <si>
    <t>HENRYS_LAW_ATM-M3/MOLE_OPERA_PRED</t>
  </si>
  <si>
    <t>OCTANOL_AIR_PARTITION_COEFF_LOGKOA_OPERA_PRED</t>
  </si>
  <si>
    <t>VAPOR_PRESSURE_MMHG_OPERA_PRED</t>
  </si>
  <si>
    <t>WATER_SOLUBILITY_MOL/L_OPERA_PRED</t>
  </si>
  <si>
    <t>CARBONS</t>
  </si>
  <si>
    <t>OXYGENS</t>
  </si>
  <si>
    <t>O:C</t>
  </si>
  <si>
    <t>logC*_ugm-3</t>
  </si>
  <si>
    <t>Evap_mean_hr</t>
  </si>
  <si>
    <t>1,1,1,2-Tetrafluoroethane (HFC-134a)</t>
  </si>
  <si>
    <t>1,1,1,2-Tetrafluoroethane</t>
  </si>
  <si>
    <t>FCC(F)(F)F</t>
  </si>
  <si>
    <t>1,1,1,3,3-Pentafluoropropane (HFC-245fa)</t>
  </si>
  <si>
    <t>1,1,1,3,3-Pentafluoropropane</t>
  </si>
  <si>
    <t>FC(F)CC(F)(F)F</t>
  </si>
  <si>
    <t>1,1,1-Trichloroethane</t>
  </si>
  <si>
    <t>CC(Cl)(Cl)Cl</t>
  </si>
  <si>
    <t>1,1-Difluoroethane (HFC-152a)</t>
  </si>
  <si>
    <t>1,1-Difluoroethane</t>
  </si>
  <si>
    <t>CC(F)F</t>
  </si>
  <si>
    <t>Tetralin</t>
  </si>
  <si>
    <t>C1CCC2=C(C1)C=CC=C2</t>
  </si>
  <si>
    <t>1,2,3-Trimethylbenzene</t>
  </si>
  <si>
    <t>CC1=CC=CC(C)=C1C</t>
  </si>
  <si>
    <t>1,2,4-Trimethylbenzene</t>
  </si>
  <si>
    <t>CC1=CC(C)=C(C)C=C1</t>
  </si>
  <si>
    <t>1,3,5-Trimethylbenzene</t>
  </si>
  <si>
    <t>CC1=CC(C)=CC(C)=C1</t>
  </si>
  <si>
    <t>1,3-Butanediol</t>
  </si>
  <si>
    <t>CC(O)CCO</t>
  </si>
  <si>
    <t>-</t>
  </si>
  <si>
    <t>1,3-Propanediol</t>
  </si>
  <si>
    <t>OCCCO</t>
  </si>
  <si>
    <t>1,4-Dichlorobenzene</t>
  </si>
  <si>
    <t>ClC1=CC=C(Cl)C=C1</t>
  </si>
  <si>
    <t>1-Amino-2-propanol</t>
  </si>
  <si>
    <t>CC(O)CN</t>
  </si>
  <si>
    <t>FC(F)(F)C1=CC=C(Cl)C=C1</t>
  </si>
  <si>
    <t>CCCCCCCCCCC=C</t>
  </si>
  <si>
    <t>Limonene</t>
  </si>
  <si>
    <t>CC(=C)C1CCC(C)=CC1</t>
  </si>
  <si>
    <t>1-Nitropropane</t>
  </si>
  <si>
    <t>CCC[N+]([O-])=O</t>
  </si>
  <si>
    <t>1-Tetradecene</t>
  </si>
  <si>
    <t>CCCCCCCCCCCCC=C</t>
  </si>
  <si>
    <t>2-(2-Ethylhexyloxy)ethanol</t>
  </si>
  <si>
    <t>CCCCC(CC)COCCO</t>
  </si>
  <si>
    <t>2,2,4,6,6-Pentamethylheptane</t>
  </si>
  <si>
    <t>CC(CC(C)(C)C)CC(C)(C)C</t>
  </si>
  <si>
    <t>2,2-Dimethylbutane</t>
  </si>
  <si>
    <t>CCC(C)(C)C</t>
  </si>
  <si>
    <t>2,3-Dimethylbutane</t>
  </si>
  <si>
    <t>CC(C)C(C)C</t>
  </si>
  <si>
    <t>CC(C)(N)CO</t>
  </si>
  <si>
    <t>CCC(C)O</t>
  </si>
  <si>
    <t>N,N-Diethylethanolamine</t>
  </si>
  <si>
    <t>CCN(CC)CCO</t>
  </si>
  <si>
    <t>2-Ethyl-1-Hexanol</t>
  </si>
  <si>
    <t>CCCCC(CC)CO</t>
  </si>
  <si>
    <t>CC(=C)C(=O)OCCO</t>
  </si>
  <si>
    <t>CC(O)CC(C)(C)O</t>
  </si>
  <si>
    <t>2-Methylpentane</t>
  </si>
  <si>
    <t>CCCC(C)C</t>
  </si>
  <si>
    <t>2-Pyrrolidone</t>
  </si>
  <si>
    <t>2-Pyrrolidinone</t>
  </si>
  <si>
    <t>O=C1CCCN1</t>
  </si>
  <si>
    <t>Citronellal</t>
  </si>
  <si>
    <t>CC(CCC=C(C)C)CC=O</t>
  </si>
  <si>
    <t>3-Methoxy-1-Butanol</t>
  </si>
  <si>
    <t>COC(C)CCO</t>
  </si>
  <si>
    <t>3-Methylpentane</t>
  </si>
  <si>
    <t>CCC(C)CC</t>
  </si>
  <si>
    <t>4,4-Dimethyloxazolidine</t>
  </si>
  <si>
    <t>4,4-Dimethyl oxazolidine</t>
  </si>
  <si>
    <t>CC1(C)COCN1</t>
  </si>
  <si>
    <t>4-Methyl-2-pentanone</t>
  </si>
  <si>
    <t>CC(C)CC(C)=O</t>
  </si>
  <si>
    <t>Propane</t>
  </si>
  <si>
    <t>CCC</t>
  </si>
  <si>
    <t>Isobutane</t>
  </si>
  <si>
    <t>CC(C)C</t>
  </si>
  <si>
    <t>CCCC</t>
  </si>
  <si>
    <t>Acetaldehyde</t>
  </si>
  <si>
    <t>CC=O</t>
  </si>
  <si>
    <t>Acetic Acid</t>
  </si>
  <si>
    <t>CC(O)=O</t>
  </si>
  <si>
    <t>Acetone</t>
  </si>
  <si>
    <t>CC(C)=O</t>
  </si>
  <si>
    <t>D-Limonene</t>
  </si>
  <si>
    <t>CC(=C)[C@@H]1CCC(C)=CC1</t>
  </si>
  <si>
    <t>Undecane</t>
  </si>
  <si>
    <t>CCCCCCCCCCC</t>
  </si>
  <si>
    <t>Dodecane</t>
  </si>
  <si>
    <t>CCCCCCCCCCCC</t>
  </si>
  <si>
    <t>Decane</t>
  </si>
  <si>
    <t>CCCCCCCCCC</t>
  </si>
  <si>
    <t>Heptadecane</t>
  </si>
  <si>
    <t>CCCCCCCCCCCCCCCCC</t>
  </si>
  <si>
    <t>alpha-Pinene</t>
  </si>
  <si>
    <t>Amyl Acetate</t>
  </si>
  <si>
    <t>CCCCCOC(C)=O</t>
  </si>
  <si>
    <t>Benzaldehyde</t>
  </si>
  <si>
    <t>O=CC1=CC=CC=C1</t>
  </si>
  <si>
    <t>Benzene</t>
  </si>
  <si>
    <t>C1=CC=CC=C1</t>
  </si>
  <si>
    <t>Benzyl Alcohol</t>
  </si>
  <si>
    <t>OCC1=CC=CC=C1</t>
  </si>
  <si>
    <t>Butyl Acrylate</t>
  </si>
  <si>
    <t>CCCCOC(=O)C=C</t>
  </si>
  <si>
    <t>Tridecane</t>
  </si>
  <si>
    <t>CCCCCCCCCCCCC</t>
  </si>
  <si>
    <t>Tetradecane</t>
  </si>
  <si>
    <t>CCCCCCCCCCCCCC</t>
  </si>
  <si>
    <t>Pentadecane</t>
  </si>
  <si>
    <t>CCCCCCCCCCCCCCC</t>
  </si>
  <si>
    <t>CCCCCCC</t>
  </si>
  <si>
    <t>Octane</t>
  </si>
  <si>
    <t>CCCCCCCC</t>
  </si>
  <si>
    <t>Camphor</t>
  </si>
  <si>
    <t>Citronellas</t>
  </si>
  <si>
    <t>Citrus Terpenes</t>
  </si>
  <si>
    <t>Cumene</t>
  </si>
  <si>
    <t>CC(C)C1=CC=CC=C1</t>
  </si>
  <si>
    <t>Octamethylcyclotetrasiloxane</t>
  </si>
  <si>
    <t>C[Si]1(C)O[Si](C)(C)O[Si](C)(C)O[Si](C)(C)O1</t>
  </si>
  <si>
    <t>Cyclohexane</t>
  </si>
  <si>
    <t>C1CCCCC1</t>
  </si>
  <si>
    <t>Cyclohexanol</t>
  </si>
  <si>
    <t>OC1CCCCC1</t>
  </si>
  <si>
    <t>Cyclohexanone</t>
  </si>
  <si>
    <t>O=C1CCCCC1</t>
  </si>
  <si>
    <t>Decamethylcyclopentasiloxane</t>
  </si>
  <si>
    <t>C[Si]1(C)O[Si](C)(C)O[Si](C)(C)O[Si](C)(C)O[Si](C)(C)O1</t>
  </si>
  <si>
    <t>Cyclopentane</t>
  </si>
  <si>
    <t>C1CCCC1</t>
  </si>
  <si>
    <t>COC(=O)CCC(=O)OC</t>
  </si>
  <si>
    <t>Decamethyltetrasiloxane</t>
  </si>
  <si>
    <t>C[Si](C)(C)O[Si](C)(C)O[Si](C)(C)O[Si](C)(C)C</t>
  </si>
  <si>
    <t>Diacetone Alcohol</t>
  </si>
  <si>
    <t>CC(=O)CC(C)(C)O</t>
  </si>
  <si>
    <t>Dibutyl Phthalate</t>
  </si>
  <si>
    <t>CCCCOC(=O)C1=CC=CC=C1C(=O)OCCCC</t>
  </si>
  <si>
    <t>Diethanolamine</t>
  </si>
  <si>
    <t>OCCNCCO</t>
  </si>
  <si>
    <t>Diethyl Ether</t>
  </si>
  <si>
    <t>Diethyl ether</t>
  </si>
  <si>
    <t>CCOCC</t>
  </si>
  <si>
    <t>Diethyl Phthalate</t>
  </si>
  <si>
    <t>CCOC(=O)C1=CC=CC=C1C(=O)OCC</t>
  </si>
  <si>
    <t>Ethylbenzene</t>
  </si>
  <si>
    <t>CCC1=CC=CC=C1</t>
  </si>
  <si>
    <t>Diethylene Glycol</t>
  </si>
  <si>
    <t>OCCOCCO</t>
  </si>
  <si>
    <t>Diethylene Glycol Monoethyl Ether</t>
  </si>
  <si>
    <t>CCOCCOCCO</t>
  </si>
  <si>
    <t>Diethylene Glycol Monobutyl Ether</t>
  </si>
  <si>
    <t>CCCCOCCOCCO</t>
  </si>
  <si>
    <t>2-[2-(Hexyloxy)ethoxy]ethanol</t>
  </si>
  <si>
    <t>CCCCCCOCCOCCO</t>
  </si>
  <si>
    <t>Diethylene Glycol Monomethyl Ether</t>
  </si>
  <si>
    <t>COCCOCCO</t>
  </si>
  <si>
    <t>Diethylene Glycol Monopropyl Ether</t>
  </si>
  <si>
    <t>2-(2-Propoxyethoxy)ethanol</t>
  </si>
  <si>
    <t>CCCOCCOCCO</t>
  </si>
  <si>
    <t>Diethylenetriamine</t>
  </si>
  <si>
    <t>NCCNCCN</t>
  </si>
  <si>
    <t>Diethylethanolamine</t>
  </si>
  <si>
    <t>Dihydroxyacetone</t>
  </si>
  <si>
    <t>CC(=O)C(O)O</t>
  </si>
  <si>
    <t>Diisobutyl Adipate</t>
  </si>
  <si>
    <t>Diisobutyl adipate</t>
  </si>
  <si>
    <t>CC(C)COC(=O)CCCCC(=O)OCC(C)C</t>
  </si>
  <si>
    <t>Diisobutyl Ketone</t>
  </si>
  <si>
    <t>Diisobutyl ketone</t>
  </si>
  <si>
    <t>CC(C)CC(=O)CC(C)C</t>
  </si>
  <si>
    <t>Diisopropyl Adipate</t>
  </si>
  <si>
    <t>CC(C)OC(=O)CCCCC(=O)OC(C)C</t>
  </si>
  <si>
    <t>Dimethicone and Dimethiconol</t>
  </si>
  <si>
    <t>Dimethyl Adipate</t>
  </si>
  <si>
    <t>COC(=O)CCCCC(=O)OC</t>
  </si>
  <si>
    <t>Dimethyl Ether</t>
  </si>
  <si>
    <t>COC</t>
  </si>
  <si>
    <t>COC(=O)CCCC(=O)OC</t>
  </si>
  <si>
    <t>Dimethyl Succinate</t>
  </si>
  <si>
    <t>Dimethyl Sulfoxide</t>
  </si>
  <si>
    <t>CS(C)=O</t>
  </si>
  <si>
    <t>Dimethylamine</t>
  </si>
  <si>
    <t>Mecoprop-dimethylammonium</t>
  </si>
  <si>
    <t>CNC.CC(OC1=C(C)C=C(Cl)C=C1)C(O)=O</t>
  </si>
  <si>
    <t>Dimethylpolysiloxane</t>
  </si>
  <si>
    <t>Dipropylene Glycol</t>
  </si>
  <si>
    <t>1,1'-Oxybis-2-propanol</t>
  </si>
  <si>
    <t>CC(O)COCC(C)O</t>
  </si>
  <si>
    <t>1-(2-Methoxypropoxy)-2-propanol</t>
  </si>
  <si>
    <t>COC(C)COCC(C)O</t>
  </si>
  <si>
    <t>Dipropylene Glycol Methyl Ether Acetate</t>
  </si>
  <si>
    <t>Dipropylene Glycol n-Butyl Ether</t>
  </si>
  <si>
    <t>1-[(1-Butoxy-2-propanyl)oxy]-2-propanol</t>
  </si>
  <si>
    <t>CCCCOCC(C)OCC(C)O</t>
  </si>
  <si>
    <t>CCCOCC(C)OCC(C)O</t>
  </si>
  <si>
    <t>Dodecamethylcyclohexasiloxane</t>
  </si>
  <si>
    <t>C[Si]1(C)O[Si](C)(C)O[Si](C)(C)O[Si](C)(C)O[Si](C)(C)O[Si](C)(C)O1</t>
  </si>
  <si>
    <t>Ethanol</t>
  </si>
  <si>
    <t>CCO</t>
  </si>
  <si>
    <t>CCOC(=O)C(=C)C#N</t>
  </si>
  <si>
    <t>Ethyl Acetate</t>
  </si>
  <si>
    <t>CCOC(C)=O</t>
  </si>
  <si>
    <t>Ethyl Lactate</t>
  </si>
  <si>
    <t>Ethyl-3-Ethoxypropionate</t>
  </si>
  <si>
    <t>Ethyl 3-ethoxypropionate</t>
  </si>
  <si>
    <t>CCOCCC(=O)OCC</t>
  </si>
  <si>
    <t>Ethylene Glycol</t>
  </si>
  <si>
    <t>OCCO</t>
  </si>
  <si>
    <t>CCCCOCCOC(C)=O</t>
  </si>
  <si>
    <t>Ethylene Glycol Monobutyl Ether</t>
  </si>
  <si>
    <t>CCCCOCCO</t>
  </si>
  <si>
    <t>Ethylene Glycol Monohexyl Ether</t>
  </si>
  <si>
    <t>CCCCCCOCCO</t>
  </si>
  <si>
    <t>CCCOCCO</t>
  </si>
  <si>
    <t>Ethylene Glycol Phenyl Ether</t>
  </si>
  <si>
    <t>2-Phenoxyethanol</t>
  </si>
  <si>
    <t>OCCOC1=CC=CC=C1</t>
  </si>
  <si>
    <t>4-Ethyltoluene</t>
  </si>
  <si>
    <t>CCC1=CC=C(C)C=C1</t>
  </si>
  <si>
    <t>CC1=CCC2CC1C2(C)C</t>
  </si>
  <si>
    <t>Glycine</t>
  </si>
  <si>
    <t>NCC(O)=O</t>
  </si>
  <si>
    <t>Formaldehyde</t>
  </si>
  <si>
    <t>C=O</t>
  </si>
  <si>
    <t>Formic Acid</t>
  </si>
  <si>
    <t>Formic acid</t>
  </si>
  <si>
    <t>OC=O</t>
  </si>
  <si>
    <t>Fragrance, LVP-VOC Portion</t>
  </si>
  <si>
    <t>Linalool</t>
  </si>
  <si>
    <t>CC(C)=CCCC(C)(O)C=C</t>
  </si>
  <si>
    <t>Fragrance, VOC Portion</t>
  </si>
  <si>
    <t>Furfuryl Alcohol</t>
  </si>
  <si>
    <t>OCC1=CC=CO1</t>
  </si>
  <si>
    <t>Glutaraldehyde</t>
  </si>
  <si>
    <t>O=CCCCC=O</t>
  </si>
  <si>
    <t>Glycerol</t>
  </si>
  <si>
    <t>OCC(O)CO</t>
  </si>
  <si>
    <t>Hydrocarbons,C13-C18,Mixed Alkanes</t>
  </si>
  <si>
    <t>Naphthalene</t>
  </si>
  <si>
    <t>C1=CC2=CC=CC=C2C=C1</t>
  </si>
  <si>
    <t>Isobutyl Acetate</t>
  </si>
  <si>
    <t>Isobutyl acetate</t>
  </si>
  <si>
    <t>CC(C)COC(C)=O</t>
  </si>
  <si>
    <t>Isobutyl Alcohol</t>
  </si>
  <si>
    <t>2-Methyl-1-propanol</t>
  </si>
  <si>
    <t>CC(C)CO</t>
  </si>
  <si>
    <t>Isobutyl Isobutyrate</t>
  </si>
  <si>
    <t>Isobutyl isobutyrate</t>
  </si>
  <si>
    <t>CC(C)COC(=O)C(C)C</t>
  </si>
  <si>
    <t>Isododecane</t>
  </si>
  <si>
    <t>2-Methylhexane</t>
  </si>
  <si>
    <t>CCCCC(C)C</t>
  </si>
  <si>
    <t>Hexadecane</t>
  </si>
  <si>
    <t>CCCCCCCCCCCCCCCC</t>
  </si>
  <si>
    <t>Isopentane</t>
  </si>
  <si>
    <t>2-Methylbutane</t>
  </si>
  <si>
    <t>CCC(C)C</t>
  </si>
  <si>
    <t>Isopropanol</t>
  </si>
  <si>
    <t>CC(C)O</t>
  </si>
  <si>
    <t>Isopropyl Alcohol</t>
  </si>
  <si>
    <t>Isopropyl Palmitate</t>
  </si>
  <si>
    <t>CCCCCCCCCCCCCCCC(=O)OC(C)C</t>
  </si>
  <si>
    <t>Lactic Acid</t>
  </si>
  <si>
    <t>Lactic acid</t>
  </si>
  <si>
    <t>CC(O)C(O)=O</t>
  </si>
  <si>
    <t>Menthol</t>
  </si>
  <si>
    <t>CC(C)C1CCC(C)CC1O</t>
  </si>
  <si>
    <t>Methanol</t>
  </si>
  <si>
    <t>CO</t>
  </si>
  <si>
    <t>Methyl Acetate</t>
  </si>
  <si>
    <t>COC(C)=O</t>
  </si>
  <si>
    <t>Methylcyclohexane</t>
  </si>
  <si>
    <t>CC1CCCCC1</t>
  </si>
  <si>
    <t>CCC(C)=O</t>
  </si>
  <si>
    <t>Methyl Ethyl Ketoxime</t>
  </si>
  <si>
    <t>2-Butanone oxime</t>
  </si>
  <si>
    <t>CCC(C)=NO</t>
  </si>
  <si>
    <t>Methyl Isoamyl Ketone</t>
  </si>
  <si>
    <t>5-Methyl-2-hexanone</t>
  </si>
  <si>
    <t>CC(C)CCC(C)=O</t>
  </si>
  <si>
    <t>Methyl Methacrylate</t>
  </si>
  <si>
    <t>COC(=O)C(C)=C</t>
  </si>
  <si>
    <t>CCCCCC(C)=O</t>
  </si>
  <si>
    <t>2-Pentanone</t>
  </si>
  <si>
    <t>CCCC(C)=O</t>
  </si>
  <si>
    <t>Methylcyclopentane</t>
  </si>
  <si>
    <t>CC1CCCC1</t>
  </si>
  <si>
    <t>ClCCl</t>
  </si>
  <si>
    <t>Methylene Chloride (Dichloromethane)</t>
  </si>
  <si>
    <t>Ethanolamine</t>
  </si>
  <si>
    <t>NCCO</t>
  </si>
  <si>
    <t>Morpholine</t>
  </si>
  <si>
    <t>C1COCCN1</t>
  </si>
  <si>
    <t>m-Xylene</t>
  </si>
  <si>
    <t>CC1=CC(C)=CC=C1</t>
  </si>
  <si>
    <t>CCN(CC)C(=O)C1=CC=CC(C)=C1</t>
  </si>
  <si>
    <t>n-Butane</t>
  </si>
  <si>
    <t>CCCCOC(C)=O</t>
  </si>
  <si>
    <t>n-Butyl Alcohol</t>
  </si>
  <si>
    <t>CCCCO</t>
  </si>
  <si>
    <t>n-Heptane</t>
  </si>
  <si>
    <t>n-Hexane</t>
  </si>
  <si>
    <t>CCCCCC</t>
  </si>
  <si>
    <t>Nitroethane</t>
  </si>
  <si>
    <t>CC[N+]([O-])=O</t>
  </si>
  <si>
    <t>CN1CCCC1=O</t>
  </si>
  <si>
    <t>n-Nonane</t>
  </si>
  <si>
    <t>Nonane</t>
  </si>
  <si>
    <t>CCCCCCCCC</t>
  </si>
  <si>
    <t>n-Octane</t>
  </si>
  <si>
    <t>Non-Citrus Terpenes</t>
  </si>
  <si>
    <t>n-Pentane</t>
  </si>
  <si>
    <t>Pentane</t>
  </si>
  <si>
    <t>CCCCC</t>
  </si>
  <si>
    <t>CCCOC(C)=O</t>
  </si>
  <si>
    <t>n-Propyl Alcohol</t>
  </si>
  <si>
    <t>CCCO</t>
  </si>
  <si>
    <t>n-Tridecane</t>
  </si>
  <si>
    <t>Octamethyltrisiloxane</t>
  </si>
  <si>
    <t>C[Si](C)(C)O[Si](C)(C)O[Si](C)(C)C</t>
  </si>
  <si>
    <t>o-Xylene</t>
  </si>
  <si>
    <t>CC1=C(C)C=CC=C1</t>
  </si>
  <si>
    <t>Parachlorobenzotrifluoride</t>
  </si>
  <si>
    <t>Tetrachloroethylene</t>
  </si>
  <si>
    <t>ClC(Cl)=C(Cl)Cl</t>
  </si>
  <si>
    <t>Peroxyacetic Acid</t>
  </si>
  <si>
    <t>Peracetic acid</t>
  </si>
  <si>
    <t>CC(=O)OO</t>
  </si>
  <si>
    <t>Pine Oil</t>
  </si>
  <si>
    <t>Propyl Acetate</t>
  </si>
  <si>
    <t>CC1=C(O)C=CC=C1</t>
  </si>
  <si>
    <t>Propylbenzene</t>
  </si>
  <si>
    <t>CCCC1=CC=CC=C1</t>
  </si>
  <si>
    <t>Propylene Glycol</t>
  </si>
  <si>
    <t>CC(O)CO</t>
  </si>
  <si>
    <t>CCCCOC(C)CO</t>
  </si>
  <si>
    <t>Propylene Glycol Monomethyl Ether (1-Methoxy-2-propanol)</t>
  </si>
  <si>
    <t>1-Methoxy-2-propanol</t>
  </si>
  <si>
    <t>COCC(C)O</t>
  </si>
  <si>
    <t>Propylene Glycol Monomethyl Ether Acetate</t>
  </si>
  <si>
    <t>1-Methoxy-2-propyl acetate</t>
  </si>
  <si>
    <t>COCC(C)OC(C)=O</t>
  </si>
  <si>
    <t>CCCCOCC(C)O</t>
  </si>
  <si>
    <t>CCCOCC(C)O</t>
  </si>
  <si>
    <t>Propylene Glycol Phenyl Ether</t>
  </si>
  <si>
    <t>1-Phenoxy-2-propanol</t>
  </si>
  <si>
    <t>CC(O)COC1=CC=CC=C1</t>
  </si>
  <si>
    <t>1-tert-Butoxy-2-propanol</t>
  </si>
  <si>
    <t>CC(O)COC(C)(C)C</t>
  </si>
  <si>
    <t>p-Xylene</t>
  </si>
  <si>
    <t>CC1=CC=C(C)C=C1</t>
  </si>
  <si>
    <t>Soy Methyl Esters</t>
  </si>
  <si>
    <t>Soybean Oil</t>
  </si>
  <si>
    <t>Styrene</t>
  </si>
  <si>
    <t>C=CC1=CC=CC=C1</t>
  </si>
  <si>
    <t>Synthetic Isoparaffinic Hydrocarbon</t>
  </si>
  <si>
    <t>CC(C)(C)O</t>
  </si>
  <si>
    <t>Tetrahydrofuran</t>
  </si>
  <si>
    <t>C1CCOC1</t>
  </si>
  <si>
    <t>Tetrahydrofurfuryl Alcohol</t>
  </si>
  <si>
    <t>OCC1CCCO1</t>
  </si>
  <si>
    <t>Tetrahydrofurfuryl Methacrylate</t>
  </si>
  <si>
    <t>CC(=C)C(=O)OCC1CCCO1</t>
  </si>
  <si>
    <t>Toluene</t>
  </si>
  <si>
    <t>CC1=CC=CC=C1</t>
  </si>
  <si>
    <t>Trichloroethylene</t>
  </si>
  <si>
    <t>ClC=C(Cl)Cl</t>
  </si>
  <si>
    <t>Triethanolamine</t>
  </si>
  <si>
    <t>OCCN(CCO)CCO</t>
  </si>
  <si>
    <t>Triethylamine</t>
  </si>
  <si>
    <t>CCN(CC)CC</t>
  </si>
  <si>
    <t>Triethylene Glycol</t>
  </si>
  <si>
    <t>OCCOCCOCCO</t>
  </si>
  <si>
    <t>Triethylene Glycol Monobutyl Ether</t>
  </si>
  <si>
    <t>2-[2-(2-Butoxyethoxy)ethoxy]ethanol</t>
  </si>
  <si>
    <t>CCCCOCCOCCOCCO</t>
  </si>
  <si>
    <t>Triproplyene Glycol Methyl Ether</t>
  </si>
  <si>
    <t>1-[2-(2-Methoxy-1-methylethoxy)-1-methylethoxy]-2-propanol</t>
  </si>
  <si>
    <t>COCC(C)OCC(C)OCC(C)O</t>
  </si>
  <si>
    <t>Tripropylene Glycol</t>
  </si>
  <si>
    <t>Tripropylene Glycol Methyl Ether</t>
  </si>
  <si>
    <t>CCCCOC(CC)OC(C)COC(O)CC</t>
  </si>
  <si>
    <t>Turpentine</t>
  </si>
  <si>
    <t>Vinyl Acetate</t>
  </si>
  <si>
    <t>CC(=O)OC=C</t>
  </si>
  <si>
    <t>Xylenes</t>
  </si>
  <si>
    <t>(1-methylpropyl)benzene (sec-butyl benzene)</t>
  </si>
  <si>
    <t>sec-Butylbenzene</t>
  </si>
  <si>
    <t>CCC(C)C1=CC=CC=C1</t>
  </si>
  <si>
    <t>1,2,3,5-Tetramethylbenzene</t>
  </si>
  <si>
    <t>CC1=CC(C)=C(C)C(C)=C1</t>
  </si>
  <si>
    <t>1,2-diethylbenzene (ortho)</t>
  </si>
  <si>
    <t>o-Diethylbenzene</t>
  </si>
  <si>
    <t>CCC1=CC=CC=C1CC</t>
  </si>
  <si>
    <t>1,3-diethylbenzene (meta)</t>
  </si>
  <si>
    <t>1,3-Diethylbenzene</t>
  </si>
  <si>
    <t>CCC1=CC(CC)=CC=C1</t>
  </si>
  <si>
    <t>1,4-diethylbenzene (para)</t>
  </si>
  <si>
    <t>1,4-Diethylbenzene</t>
  </si>
  <si>
    <t>CCC1=CC=C(CC)C=C1</t>
  </si>
  <si>
    <t>CC1=C2C=CC=CC2=CC=C1</t>
  </si>
  <si>
    <t>2-Methylnaphthalene</t>
  </si>
  <si>
    <t>CC1=CC2=CC=CC=C2C=C1</t>
  </si>
  <si>
    <t>Branched C10 Alkanes</t>
  </si>
  <si>
    <t>2-Methylnonane</t>
  </si>
  <si>
    <t>CCCCCCCC(C)C</t>
  </si>
  <si>
    <t>Branched C11 alkanes</t>
  </si>
  <si>
    <t>2-Methyldecane</t>
  </si>
  <si>
    <t>CCCCCCCCC(C)C</t>
  </si>
  <si>
    <t>Branched C12 Alkanes</t>
  </si>
  <si>
    <t>2-Methylundecane</t>
  </si>
  <si>
    <t>CCCCCCCCCC(C)C</t>
  </si>
  <si>
    <t>Branched C17 Alkanes</t>
  </si>
  <si>
    <t>2-Methylhexadecane</t>
  </si>
  <si>
    <t>CCCCCCCCCCCCCCC(C)C</t>
  </si>
  <si>
    <t>Branched C6 Alkanes</t>
  </si>
  <si>
    <t>Branched C7 Alkanes</t>
  </si>
  <si>
    <t>Branched C8 Alkanes</t>
  </si>
  <si>
    <t>2-Methylheptane</t>
  </si>
  <si>
    <t>CCCCCC(C)C</t>
  </si>
  <si>
    <t>Branched C9 Alkanes</t>
  </si>
  <si>
    <t>2-Methyloctane</t>
  </si>
  <si>
    <t>CCCCCCC(C)C</t>
  </si>
  <si>
    <t>C10 Cycloalkanes</t>
  </si>
  <si>
    <t>Methylcyclononane</t>
  </si>
  <si>
    <t>CC1CCCCCCCC1</t>
  </si>
  <si>
    <t>C10 Monosubstituted Benzenes</t>
  </si>
  <si>
    <t>Isobutylbenzene</t>
  </si>
  <si>
    <t>CC(C)CC1=CC=CC=C1</t>
  </si>
  <si>
    <t>2-Ethyl-m-xylene</t>
  </si>
  <si>
    <t>CCC1=C(C)C=CC=C1C</t>
  </si>
  <si>
    <t>Methylcyclodecane</t>
  </si>
  <si>
    <t>CC1CCCCCCCCC1</t>
  </si>
  <si>
    <t>1-ethyl-2-propylbenzene</t>
  </si>
  <si>
    <t>CCCC1=CC=CC=C1CC</t>
  </si>
  <si>
    <t>C11 Monosubstituted Benzenes</t>
  </si>
  <si>
    <t>Pentylbenzene</t>
  </si>
  <si>
    <t>CCCCCC1=CC=CC=C1</t>
  </si>
  <si>
    <t>C11 Tetralin or Indane</t>
  </si>
  <si>
    <t>C11 Tetrasubstituted Benzenes</t>
  </si>
  <si>
    <t>Pentamethylbenzene</t>
  </si>
  <si>
    <t>CC1=CC(C)=C(C)C(C)=C1C</t>
  </si>
  <si>
    <t>1-Methyl-3,4-diethylbenzene</t>
  </si>
  <si>
    <t>CCC1=C(CC)C=C(C)C=C1</t>
  </si>
  <si>
    <t>Methylcycloundecane</t>
  </si>
  <si>
    <t>CC1CCCCCCCCCC1</t>
  </si>
  <si>
    <t>1,2,4-Triethylbenzene</t>
  </si>
  <si>
    <t>CCC1=CC(CC)=C(CC)C=C1</t>
  </si>
  <si>
    <t>C12 Monosubstituted Benzenes</t>
  </si>
  <si>
    <t>n-hexylbenzene</t>
  </si>
  <si>
    <t>CCCCCCC1=CC=CC=C1</t>
  </si>
  <si>
    <t>2-Ethylnaphthalene</t>
  </si>
  <si>
    <t>CCC1=CC=C2C=CC=CC2=C1</t>
  </si>
  <si>
    <t>C12 Trisubstituted Benzenes</t>
  </si>
  <si>
    <t>1,3,5-Triethylbenzene</t>
  </si>
  <si>
    <t>CCC1CC(CC)=CC(CC)=C1</t>
  </si>
  <si>
    <t>2-Methyldodecane</t>
  </si>
  <si>
    <t>CCCCCCCCCCC(C)C</t>
  </si>
  <si>
    <t>C13 Cycloalkanes</t>
  </si>
  <si>
    <t>C13 Disubstituted Benzenes</t>
  </si>
  <si>
    <t>C13 Monosubstituted Benzenes</t>
  </si>
  <si>
    <t>1,6,7-Trimethylnaphthalene</t>
  </si>
  <si>
    <t>CC1=CC=CC2=CC(C)=C(C)C=C12</t>
  </si>
  <si>
    <t>C13 Trisubstituted Benzenes</t>
  </si>
  <si>
    <t>2-Methyltridecane</t>
  </si>
  <si>
    <t>CCCCCCCCCCCC(C)C</t>
  </si>
  <si>
    <t>C14 Cycloalkanes</t>
  </si>
  <si>
    <t>Methylcyclododecane</t>
  </si>
  <si>
    <t>CC1CCCCCCCCCCC1</t>
  </si>
  <si>
    <t>1,2-dibutylbenzene</t>
  </si>
  <si>
    <t>CCCCC1=CC=CC=C1CCCC</t>
  </si>
  <si>
    <t>n-octyl benzene</t>
  </si>
  <si>
    <t>CCCCCCCCC1=CC=CC=C1</t>
  </si>
  <si>
    <t>2-Methyltetradecane</t>
  </si>
  <si>
    <t>CCCCCCCCCCCCC(C)C</t>
  </si>
  <si>
    <t>C15 Cycloalkanes</t>
  </si>
  <si>
    <t>Cyclopentadecane</t>
  </si>
  <si>
    <t>C1CCCCCCCCCCCCCC1</t>
  </si>
  <si>
    <t>1,3,5-Tripropylbenzene</t>
  </si>
  <si>
    <t>CCCC1=CC(CCC)=CC(CCC)=C1</t>
  </si>
  <si>
    <t>2-Methylpentadecane</t>
  </si>
  <si>
    <t>CCCCCCCCCCCCCC(C)C</t>
  </si>
  <si>
    <t>C16 Cycloalkanes</t>
  </si>
  <si>
    <t>Cyclohexadecane</t>
  </si>
  <si>
    <t>C1CCCCCCCCCCCCCCC1</t>
  </si>
  <si>
    <t>Cycloheptadecane</t>
  </si>
  <si>
    <t>C1CCCCCCCCCCCCCCCC1</t>
  </si>
  <si>
    <t>C6 Cycloalkanes</t>
  </si>
  <si>
    <t>Methylcycloheptane</t>
  </si>
  <si>
    <t>CC1CCCCCC1</t>
  </si>
  <si>
    <t>Methylcyclooctane</t>
  </si>
  <si>
    <t>CC1CCCCCCC1</t>
  </si>
  <si>
    <t>Indan</t>
  </si>
  <si>
    <t>C1CC2=CC=CC=C2C1</t>
  </si>
  <si>
    <t>1-Methyl-2,3-dihydro-1H-indene</t>
  </si>
  <si>
    <t>CC1CCC2=CC=CC=C12</t>
  </si>
  <si>
    <t>3-Ethyltoluene</t>
  </si>
  <si>
    <t>CCC1=CC(C)=CC=C1</t>
  </si>
  <si>
    <t>Butylbenzene</t>
  </si>
  <si>
    <t>CCCCC1=CC=CC=C1</t>
  </si>
  <si>
    <t>GROUP</t>
  </si>
  <si>
    <t>1,2,3-trimethylbenzene</t>
  </si>
  <si>
    <t>1,3,5-trimethylbenzene</t>
  </si>
  <si>
    <t>C10 Dialkyl Benzenes</t>
  </si>
  <si>
    <t>C10 Trialkylbenzenes</t>
  </si>
  <si>
    <t>C11 Cycloalkanes</t>
  </si>
  <si>
    <t>C11 Dialkyl Benzenes</t>
  </si>
  <si>
    <t>C11 Trialkyl Benzenes</t>
  </si>
  <si>
    <t>C12 Cycloalkanes</t>
  </si>
  <si>
    <t>C12 Dialkyl Benzenes</t>
  </si>
  <si>
    <t>C12 Naphthalenes</t>
  </si>
  <si>
    <t>C13 Branched Alkanes</t>
  </si>
  <si>
    <t>C13 Naphthalenes</t>
  </si>
  <si>
    <t>C14 Branched Alkanes</t>
  </si>
  <si>
    <t>C14 Disubstituted Benzenes</t>
  </si>
  <si>
    <t>C14 Monosubstituted Benzenes</t>
  </si>
  <si>
    <t>C14 Naphthalenes</t>
  </si>
  <si>
    <t>C14 Trisubstituted Benzenes</t>
  </si>
  <si>
    <t>C15 Branched Alkanes</t>
  </si>
  <si>
    <t>C15 Disubstituted Benzenes</t>
  </si>
  <si>
    <t>C15 Monosubstituted Benzenes</t>
  </si>
  <si>
    <t>C15 Naphthalenes</t>
  </si>
  <si>
    <t>C15 Trisubstituted Benzenes</t>
  </si>
  <si>
    <t>C16 Branched Alkanes</t>
  </si>
  <si>
    <t>C16 Naphthalenes</t>
  </si>
  <si>
    <t>C17 Cycloalkanes</t>
  </si>
  <si>
    <t>C5 Branched Alkanes</t>
  </si>
  <si>
    <t>C7 Cycloalkanes</t>
  </si>
  <si>
    <t>C8 Cycloalkanes</t>
  </si>
  <si>
    <t>C9 Alkyl Benzenes</t>
  </si>
  <si>
    <t>C9 Cycloalkanes</t>
  </si>
  <si>
    <t>Methylindans</t>
  </si>
  <si>
    <t>Napthalene</t>
  </si>
  <si>
    <t>Tetramethylbenzenes</t>
  </si>
  <si>
    <t>OPERA Input</t>
  </si>
  <si>
    <t>SPECIATE_ID</t>
  </si>
  <si>
    <t>SAROAD</t>
  </si>
  <si>
    <t>DTXSID</t>
  </si>
  <si>
    <t>2-Ethyltoluene</t>
  </si>
  <si>
    <t>CCC1=CC=CC=C1C</t>
  </si>
  <si>
    <t>DTXSID2022333</t>
  </si>
  <si>
    <t>DTXSID6026119</t>
  </si>
  <si>
    <t>DTXSID8047769</t>
  </si>
  <si>
    <t>DTXSID6021402</t>
  </si>
  <si>
    <t>DTXSID6052742</t>
  </si>
  <si>
    <t>DTXSID6026797</t>
  </si>
  <si>
    <t>DTXSID1022003</t>
  </si>
  <si>
    <t>DTXSID4026711</t>
  </si>
  <si>
    <t>DTXSID9020877</t>
  </si>
  <si>
    <t>DTXSID4020878</t>
  </si>
  <si>
    <t>DTXSID3039242</t>
  </si>
  <si>
    <t>DTXSID80873239</t>
  </si>
  <si>
    <t>DTXSID2058677</t>
  </si>
  <si>
    <t>DTXSID50873241</t>
  </si>
  <si>
    <t>DTXSID10166025</t>
  </si>
  <si>
    <t>DTXSID4029143</t>
  </si>
  <si>
    <t>DTXSID5052256</t>
  </si>
  <si>
    <t>DTXSID2060460</t>
  </si>
  <si>
    <t>DTXSID30863125</t>
  </si>
  <si>
    <t>DTXSID40335308</t>
  </si>
  <si>
    <t>DTXSID6027181</t>
  </si>
  <si>
    <t>DTXSID1062675</t>
  </si>
  <si>
    <t>DTXSID80333808</t>
  </si>
  <si>
    <t>DTXSID60333922</t>
  </si>
  <si>
    <t>DTXSID6022054</t>
  </si>
  <si>
    <t>DTXSID6061024</t>
  </si>
  <si>
    <t>DTXSID00275014</t>
  </si>
  <si>
    <t>DTXSID90335313</t>
  </si>
  <si>
    <t>DTXSID9075034</t>
  </si>
  <si>
    <t>DTXSID8061476</t>
  </si>
  <si>
    <t>DTXSID9061330</t>
  </si>
  <si>
    <t>DTXSID30881228</t>
  </si>
  <si>
    <t>DTXSID20873238</t>
  </si>
  <si>
    <t>DTXSID7062291</t>
  </si>
  <si>
    <t>DTXSID30166027</t>
  </si>
  <si>
    <t>DTXSID70335311</t>
  </si>
  <si>
    <t>DTXSID20335326</t>
  </si>
  <si>
    <t>DTXSID2062240</t>
  </si>
  <si>
    <t>DTXSID90873240</t>
  </si>
  <si>
    <t>DTXSID1059781</t>
  </si>
  <si>
    <t>DTXSID00543109</t>
  </si>
  <si>
    <t>DTXSID70166026</t>
  </si>
  <si>
    <t>DTXSID40183700</t>
  </si>
  <si>
    <t>DTXSID60183702</t>
  </si>
  <si>
    <t>DTXSID8025468</t>
  </si>
  <si>
    <t>DTXSID3025590</t>
  </si>
  <si>
    <t>DTXSID0047749</t>
  </si>
  <si>
    <t>DTXSID60194176</t>
  </si>
  <si>
    <t>DTXSID20164491</t>
  </si>
  <si>
    <t>DTXSID1021827</t>
  </si>
  <si>
    <t>DTXSID6024886</t>
  </si>
  <si>
    <t>DTXSID3020596</t>
  </si>
  <si>
    <t>DTXSID0027195</t>
  </si>
  <si>
    <t>DTXSID4052132</t>
  </si>
  <si>
    <t>DTXSID80862406</t>
  </si>
  <si>
    <t>DTXSID6050386</t>
  </si>
  <si>
    <t>DTXSID6026298</t>
  </si>
  <si>
    <t>DTXSID8020913</t>
  </si>
  <si>
    <t>DTXSID6022472</t>
  </si>
  <si>
    <t>DTXSID6024913</t>
  </si>
  <si>
    <t>DTXSID0026913</t>
  </si>
  <si>
    <t>DTXSID7047061</t>
  </si>
  <si>
    <t>DTXSID6024127</t>
  </si>
  <si>
    <t>DTXSID0021917</t>
  </si>
  <si>
    <t>DTXSID9025796</t>
  </si>
  <si>
    <t>DTXSID0026882</t>
  </si>
  <si>
    <t>DTXSID6027268</t>
  </si>
  <si>
    <t>DTXSID2025846</t>
  </si>
  <si>
    <t>DTXSID3042219</t>
  </si>
  <si>
    <t>DTXSID1027267</t>
  </si>
  <si>
    <t>DTXSID6027266</t>
  </si>
  <si>
    <t>DTXSID9021689</t>
  </si>
  <si>
    <t>DTXSID2050403</t>
  </si>
  <si>
    <t>DTXSID3021807</t>
  </si>
  <si>
    <t>DTXSID9029194</t>
  </si>
  <si>
    <t>DTXSID2021868</t>
  </si>
  <si>
    <t>DTXSID1026118</t>
  </si>
  <si>
    <t>DTXSID7021360</t>
  </si>
  <si>
    <t>Hexane</t>
  </si>
  <si>
    <t>Tert-Butyl Alcohol</t>
  </si>
  <si>
    <t>Sec-Butyl Alcohol</t>
  </si>
  <si>
    <t>Dipropylene Glycol Monomethyl Ether</t>
  </si>
  <si>
    <t>Polyethylene Glycol 200</t>
  </si>
  <si>
    <t>N-Butyl Acetate</t>
  </si>
  <si>
    <t>Methyl Amyl Ketone</t>
  </si>
  <si>
    <t>Tripropylene Glycol N-Butyl Ether</t>
  </si>
  <si>
    <t>Hydroxyethyl Methacrylate</t>
  </si>
  <si>
    <t>Ethyltriacetoxysilane</t>
  </si>
  <si>
    <t>Diethylene Glycol 2-Ethylhexyl Ether</t>
  </si>
  <si>
    <t>Amino, Tris(Methylene Phosphonic Acid)</t>
  </si>
  <si>
    <t>Alkyl (C16-C18) Methyl Esters</t>
  </si>
  <si>
    <t>3-Aminopropyl-Triethoxysilane</t>
  </si>
  <si>
    <t>Dipropylene Glycol Monopropyl Ether</t>
  </si>
  <si>
    <t>2,4-Imidazolidinedione, Bromochloro-5,5-Dimethyl</t>
  </si>
  <si>
    <t>White Mineral Oil</t>
  </si>
  <si>
    <t>Ethyl Benzene</t>
  </si>
  <si>
    <t>Kerosene</t>
  </si>
  <si>
    <t>N-Methylpyrrolidinone</t>
  </si>
  <si>
    <t>Fragrances</t>
  </si>
  <si>
    <t>Misc. Hydrocarbon Propellants</t>
  </si>
  <si>
    <t>Other, Lumped VOCs, Individually &lt; 2% Of Category</t>
  </si>
  <si>
    <t>Other, Misc. Exempt Compounds Aggregated In Profile</t>
  </si>
  <si>
    <t>Voc Ingredients &lt; 0.1%</t>
  </si>
  <si>
    <t>Aggregated Vocs &lt; 1.0%</t>
  </si>
  <si>
    <t>3,5-Dimethyl-1-Hexyne-3-Ol</t>
  </si>
  <si>
    <t>Phenoxyethanol</t>
  </si>
  <si>
    <t>2-Amino-2-Methyl-1-Propanol</t>
  </si>
  <si>
    <t>Isobornyl Acetate (2-Camphanyl Acetate)</t>
  </si>
  <si>
    <t>Pentanedioic Acid, Dimethyl Ester</t>
  </si>
  <si>
    <t>Propylene Glycol N-Propyl Ether</t>
  </si>
  <si>
    <t>Vinyltrimethoxysilane</t>
  </si>
  <si>
    <t>Ethylene Glycol Monopropyl Ether</t>
  </si>
  <si>
    <t>Ethyl Cyanoacrylate</t>
  </si>
  <si>
    <t>Dodecene</t>
  </si>
  <si>
    <t>Cumene Hydroperoxide</t>
  </si>
  <si>
    <t>Methyltriacetoxysilane</t>
  </si>
  <si>
    <t>2-Butoxy-1-Propanol</t>
  </si>
  <si>
    <t>Unidentified</t>
  </si>
  <si>
    <t>Hexylene Glycol (2-Methyl-2,4-Pentanediol)</t>
  </si>
  <si>
    <t>Methyl Ethyl Ketone (2-Butanone)</t>
  </si>
  <si>
    <t>Methyl Isobutyl Ketone (Hexone)</t>
  </si>
  <si>
    <t>Methyl Chloroform (1,1,1-Trichloroethane)</t>
  </si>
  <si>
    <t>Perchloroethylene (Tetrachloroethene)</t>
  </si>
  <si>
    <t>Methyl Propyl Ketone (2-Pentanone)</t>
  </si>
  <si>
    <t>Ethylene Glycol Butyl Ether Acetate (2-Butoxyethyl Acetate)</t>
  </si>
  <si>
    <t>Dl-Limonene (Dipentene)</t>
  </si>
  <si>
    <t>Propylene Glycol Butyl Ether (1-Butoxy-2-Propanol)</t>
  </si>
  <si>
    <t>2,2,4-Trimethyl-1,3-Pentanediol Isobutyrate (Texanol)</t>
  </si>
  <si>
    <t>Glycol Ether Dpnb (1-(2-Butoxy-1-Methylethoxy)-2-Propanol)</t>
  </si>
  <si>
    <t>Propylene Glycol T-Butyl Ether (1-(1,1,-Dimethylethoxy)-2-Propanol)</t>
  </si>
  <si>
    <t>Hydrocarbon Propellant (LPG)</t>
  </si>
  <si>
    <t>Hydrocarbon Propellant (LPG, Sweetened)</t>
  </si>
  <si>
    <t>Divinyl Benzene (Vinyl Styrene)</t>
  </si>
  <si>
    <t>m-Ethyltoluene</t>
  </si>
  <si>
    <t>n-Butylbenzene</t>
  </si>
  <si>
    <t>n-Decane</t>
  </si>
  <si>
    <t>n-Dodecane</t>
  </si>
  <si>
    <t>n-Heptadecane</t>
  </si>
  <si>
    <t>n-Pentadecane</t>
  </si>
  <si>
    <t>n-Propylbenzene</t>
  </si>
  <si>
    <t>n-Tetradecane</t>
  </si>
  <si>
    <t>n-Undecane</t>
  </si>
  <si>
    <t>o-Ethyltoluene</t>
  </si>
  <si>
    <t>p-Ethyltoluene</t>
  </si>
  <si>
    <t>d-Limonene</t>
  </si>
  <si>
    <t>4-Chloro-3,5-Dimethylphenol</t>
  </si>
  <si>
    <t>Oil Of Lemon Eucalyptus</t>
  </si>
  <si>
    <t>N,N-Diethyl-M-Toluamide</t>
  </si>
  <si>
    <t>3,7-Dimethylocta-1,6-Dien-3-Ol</t>
  </si>
  <si>
    <t>Homosalate</t>
  </si>
  <si>
    <t>Formamide</t>
  </si>
  <si>
    <t>Toximul 3406F</t>
  </si>
  <si>
    <t>2-Phenylethyl Propanoate</t>
  </si>
  <si>
    <t>2,6-Dimethylphenol</t>
  </si>
  <si>
    <t>1,3-Butylene Glycol</t>
  </si>
  <si>
    <t>Castor Oil</t>
  </si>
  <si>
    <t>Dimethyl Isosorbide</t>
  </si>
  <si>
    <t>Trimethylbenzenes</t>
  </si>
  <si>
    <t>O-Cresol</t>
  </si>
  <si>
    <t>Phthalic Anhydride</t>
  </si>
  <si>
    <t>Other, Lumped Exempts, Individually &lt; 2% Of Category</t>
  </si>
  <si>
    <t>Other, Misc. VOC Compounds Aggregated In Profile</t>
  </si>
  <si>
    <t>Diethyl Aminoethanol</t>
  </si>
  <si>
    <t>Xylenol</t>
  </si>
  <si>
    <t>Witch Hazel</t>
  </si>
  <si>
    <t>DTXSID_INT</t>
  </si>
  <si>
    <t>2-Methyl-2,4-Pentanediol</t>
  </si>
  <si>
    <t>DTXSID5026386</t>
  </si>
  <si>
    <t>DTXSID7024665</t>
  </si>
  <si>
    <t>DTXSID1026401</t>
  </si>
  <si>
    <t>DTXSID8052647</t>
  </si>
  <si>
    <t>DTXSID4021923</t>
  </si>
  <si>
    <t>DTXSID6020359</t>
  </si>
  <si>
    <t>DTXSID4025111</t>
  </si>
  <si>
    <t>DTXSID2021731</t>
  </si>
  <si>
    <t>DTXSID9020584</t>
  </si>
  <si>
    <t>DTXSID2021739</t>
  </si>
  <si>
    <t>DTXSID7020762</t>
  </si>
  <si>
    <t>DTXSID1021740</t>
  </si>
  <si>
    <t>DTXSID8020204</t>
  </si>
  <si>
    <t>DTXSID9021762</t>
  </si>
  <si>
    <t>DTXSID6024917</t>
  </si>
  <si>
    <t>DTXSID8024284</t>
  </si>
  <si>
    <t>DTXSID2058621</t>
  </si>
  <si>
    <t>DTXSID0021206</t>
  </si>
  <si>
    <t>DTXSID8020597</t>
  </si>
  <si>
    <t>DTXSID5021885</t>
  </si>
  <si>
    <t>DTXSID9026922</t>
  </si>
  <si>
    <t>DTXSID8020462</t>
  </si>
  <si>
    <t>DTXSID7026863</t>
  </si>
  <si>
    <t>DTXSID4021393</t>
  </si>
  <si>
    <t>DTXSID9020663</t>
  </si>
  <si>
    <t>DTXSID1021328</t>
  </si>
  <si>
    <t>DTXSID5024394</t>
  </si>
  <si>
    <t>DTXSID1026796</t>
  </si>
  <si>
    <t>DTXSID4021767</t>
  </si>
  <si>
    <t>DTXSID1022001</t>
  </si>
  <si>
    <t>DTXSID3021982</t>
  </si>
  <si>
    <t>DTXSID7020637</t>
  </si>
  <si>
    <t>DTXSID6025355</t>
  </si>
  <si>
    <t>DTXSID8021482</t>
  </si>
  <si>
    <t>DTXSID3021516</t>
  </si>
  <si>
    <t>DTXSID5021889</t>
  </si>
  <si>
    <t>DTXSID5021916</t>
  </si>
  <si>
    <t>DTXSID6022000</t>
  </si>
  <si>
    <t>DTXSID3021932</t>
  </si>
  <si>
    <t>DTXSID9021392</t>
  </si>
  <si>
    <t>DTXSID0020868</t>
  </si>
  <si>
    <t>DTXSID0021381</t>
  </si>
  <si>
    <t>DTXSID2021319</t>
  </si>
  <si>
    <t>DTXSID0021383</t>
  </si>
  <si>
    <t>DTXSID8042503</t>
  </si>
  <si>
    <t>DTXSID6021616</t>
  </si>
  <si>
    <t>DTXSID1026908</t>
  </si>
  <si>
    <t>DTXSID7022128</t>
  </si>
  <si>
    <t>DTXSID3027792</t>
  </si>
  <si>
    <t>DTXSID4026921</t>
  </si>
  <si>
    <t>DTXSID2027624</t>
  </si>
  <si>
    <t>OCCOCCOCCOCCO</t>
  </si>
  <si>
    <t>CC[Si](OC(C)=O)(OC(C)=O)OC(C)=O</t>
  </si>
  <si>
    <t>OP(O)(=O)CN(CP(O)(O)=O)CP(O)(O)=O</t>
  </si>
  <si>
    <t>1,3-Diethylbenzene (meta)</t>
  </si>
  <si>
    <t>1,4-Diethylbenzene (para)</t>
  </si>
  <si>
    <t>1-Methyl Naphthalene</t>
  </si>
  <si>
    <t>(3-Aminopropyl)triethoxysilane</t>
  </si>
  <si>
    <t>1-Bromo-3-chloro-5,5-dimethylimidazolidine-2,4-dione</t>
  </si>
  <si>
    <t>propanone</t>
  </si>
  <si>
    <t>2-Butoxyethyl Acetate</t>
  </si>
  <si>
    <t>DTXSID2027333</t>
  </si>
  <si>
    <t>DTXSID4027367</t>
  </si>
  <si>
    <t>DTXSID0022191</t>
  </si>
  <si>
    <t>DTXSID3033276</t>
  </si>
  <si>
    <t>DTXSID9027312</t>
  </si>
  <si>
    <t>DTXSID8025096</t>
  </si>
  <si>
    <t>DTXSID7029162</t>
  </si>
  <si>
    <t>DTXSID2021284</t>
  </si>
  <si>
    <t>DTXSID8039241</t>
  </si>
  <si>
    <t>DTXSID1020431</t>
  </si>
  <si>
    <t>DTXSID7021780</t>
  </si>
  <si>
    <t>DTXSID6027684</t>
  </si>
  <si>
    <t>DTXSID9025112</t>
  </si>
  <si>
    <t>DTXSID8026937</t>
  </si>
  <si>
    <t>DTXSID1020778</t>
  </si>
  <si>
    <t>DTXSID2021781</t>
  </si>
  <si>
    <t>DTXSID1024097</t>
  </si>
  <si>
    <t>DTXSID2021941</t>
  </si>
  <si>
    <t>DTXSID8021519</t>
  </si>
  <si>
    <t>DTXSID5020605</t>
  </si>
  <si>
    <t>DTXSID3021431</t>
  </si>
  <si>
    <t>DTXSID3025049</t>
  </si>
  <si>
    <t>DTXSID6020856</t>
  </si>
  <si>
    <t>DTXSID0021888</t>
  </si>
  <si>
    <t>DTXSID2025347</t>
  </si>
  <si>
    <t>DTXSID1026904</t>
  </si>
  <si>
    <t>CCO[Si](CCCN)(OCC)OCC</t>
  </si>
  <si>
    <t>CC1(C)N(Cl)C(=O)N(Br)C1=O</t>
  </si>
  <si>
    <t>4-Chlorobenzotrifluoride</t>
  </si>
  <si>
    <t>3,5-Dimethyl-1-Hexyn-3-Ol</t>
  </si>
  <si>
    <t>2-Camphanyl Acetate</t>
  </si>
  <si>
    <t>1-Butoxy-2-Propanol</t>
  </si>
  <si>
    <t>2,2,4-Trimethyl-1,3-Pentanediol 1-Isobutyrate</t>
  </si>
  <si>
    <t>1-(2-Butoxy-1-Methylethoxy)-2-Propanol</t>
  </si>
  <si>
    <t>DTXSID1027184</t>
  </si>
  <si>
    <t>DTXSID2021735</t>
  </si>
  <si>
    <t>DTXSID0024050</t>
  </si>
  <si>
    <t>DTXSID2020844</t>
  </si>
  <si>
    <t>DTXSID7024821</t>
  </si>
  <si>
    <t>DTXSID5020152</t>
  </si>
  <si>
    <t>DTXSID5025152</t>
  </si>
  <si>
    <t>DTXSID6041472</t>
  </si>
  <si>
    <t>DTXSID2025688</t>
  </si>
  <si>
    <t>DTXSID2025050</t>
  </si>
  <si>
    <t>DTXSID9021976</t>
  </si>
  <si>
    <t>DTXSID8027032</t>
  </si>
  <si>
    <t>DTXSID7041675</t>
  </si>
  <si>
    <t>DTXSID2029612</t>
  </si>
  <si>
    <t>DTXSID6024676</t>
  </si>
  <si>
    <t>DTXSID1027263</t>
  </si>
  <si>
    <t>DTXSID3025122</t>
  </si>
  <si>
    <t>DTXSID5029217</t>
  </si>
  <si>
    <t>DTXSID2029240</t>
  </si>
  <si>
    <t>DTXSID1027500</t>
  </si>
  <si>
    <t>DTXSID8027589</t>
  </si>
  <si>
    <t>DTXSID1025279</t>
  </si>
  <si>
    <t>DTXSID4026501</t>
  </si>
  <si>
    <t>DTXSID10872295</t>
  </si>
  <si>
    <t>DTXSID8027959</t>
  </si>
  <si>
    <t>CC(C)CC(C)(O)C#C</t>
  </si>
  <si>
    <t>CC(=O)O[C@@H]1CC2CCC1(C)C2(C)C</t>
  </si>
  <si>
    <t>CO[Si](OC)(OC)C=C</t>
  </si>
  <si>
    <t>CC(C)C(O)C(C)(C)COC(=O)C(C)C</t>
  </si>
  <si>
    <t>n-Dodecene</t>
  </si>
  <si>
    <t>1,2-Divinylbenzene</t>
  </si>
  <si>
    <t>Isosorbide</t>
  </si>
  <si>
    <t>1-Methylindan</t>
  </si>
  <si>
    <t>2,5-Xylenol</t>
  </si>
  <si>
    <t>DTXSID5026914</t>
  </si>
  <si>
    <t>DTXSID30110005</t>
  </si>
  <si>
    <t>DTXSID1021324</t>
  </si>
  <si>
    <t>DTXSID3024869</t>
  </si>
  <si>
    <t>DTXSID0027565</t>
  </si>
  <si>
    <t>DTXSID6041399</t>
  </si>
  <si>
    <t>DTXSID6021901</t>
  </si>
  <si>
    <t>DTXSID0032316</t>
  </si>
  <si>
    <t>DTXSID2021995</t>
  </si>
  <si>
    <t>DTXSID7025502</t>
  </si>
  <si>
    <t>DTXSID1026241</t>
  </si>
  <si>
    <t>DTXSID8025337</t>
  </si>
  <si>
    <t>DTXSID0025072</t>
  </si>
  <si>
    <t>DTXSID0044812</t>
  </si>
  <si>
    <t>DTXSID6035156</t>
  </si>
  <si>
    <t>DTXSID9024063</t>
  </si>
  <si>
    <t>DTXSID8027246</t>
  </si>
  <si>
    <t>DTXSID8026773</t>
  </si>
  <si>
    <t>DTXSID1020980</t>
  </si>
  <si>
    <t>DTXSID7024742</t>
  </si>
  <si>
    <t>DTXSID5046196</t>
  </si>
  <si>
    <t>DTXSID6029127</t>
  </si>
  <si>
    <t>DTXSID9027104</t>
  </si>
  <si>
    <t>DTXSID8020969</t>
  </si>
  <si>
    <t>DTXSID8021808</t>
  </si>
  <si>
    <t>DTXSID2021159</t>
  </si>
  <si>
    <t>DTXSID1029128</t>
  </si>
  <si>
    <t>DTXSID4021894</t>
  </si>
  <si>
    <t>DTXSID5027641</t>
  </si>
  <si>
    <t>DTXSID5030955</t>
  </si>
  <si>
    <t>DTXSID5021837</t>
  </si>
  <si>
    <t>DTXSID6025145</t>
  </si>
  <si>
    <t>DTXSID0042034</t>
  </si>
  <si>
    <t>C=CC1=C(C=C)C=CC=C1</t>
  </si>
  <si>
    <t>CC(C)(OO)C1=CC=CC=C1</t>
  </si>
  <si>
    <t>CC(=O)O[Si](C)(OC(C)=O)OC(C)=O</t>
  </si>
  <si>
    <t>CC1=CC(O)=CC(C)=C1Cl</t>
  </si>
  <si>
    <t>CC1CC(CC(C)(C)C1)OC(=O)C1=C(O)C=CC=C1</t>
  </si>
  <si>
    <t>NC=O</t>
  </si>
  <si>
    <t>CCC(=O)OCCC1=CC=CC=C1</t>
  </si>
  <si>
    <t>CC1=CC=CC(C)=C1O</t>
  </si>
  <si>
    <t>O[C@H]1CO[C@@H]2[C@H](O)CO[C@H]12</t>
  </si>
  <si>
    <t>CCOC(=O)C(C)O</t>
  </si>
  <si>
    <t>O=C1OC(=O)C2=C1C=CC=C2</t>
  </si>
  <si>
    <t>CC1(C)C2CCC1(C)C(=O)C2</t>
  </si>
  <si>
    <t>CC1=CC(O)=C(C)C=C1</t>
  </si>
  <si>
    <t>DTXSID8025967</t>
  </si>
  <si>
    <t>Volatile Methyl Siloxanes</t>
  </si>
  <si>
    <t>2-methylundecane</t>
  </si>
  <si>
    <t>DTXSID6052110</t>
  </si>
  <si>
    <t>DTXSID8041246</t>
  </si>
  <si>
    <t>DTXSID9021764</t>
  </si>
  <si>
    <t>DTXSID1041920</t>
  </si>
  <si>
    <t>DTXSID0032314</t>
  </si>
  <si>
    <t>DTXSID5039224</t>
  </si>
  <si>
    <t>DTXSID3041790</t>
  </si>
  <si>
    <t>DTXSID7027205</t>
  </si>
  <si>
    <t>DTXSID3021720</t>
  </si>
  <si>
    <t>DTXSID1027639</t>
  </si>
  <si>
    <t>DTXSID9036690</t>
  </si>
  <si>
    <t>DTXSID4025080</t>
  </si>
  <si>
    <t>DTXSID2044551</t>
  </si>
  <si>
    <t>DTXSID7034705</t>
  </si>
  <si>
    <t>DTXSID6027183</t>
  </si>
  <si>
    <t>DTXSID0027309</t>
  </si>
  <si>
    <t>DTXSID2024115</t>
  </si>
  <si>
    <t>DTXSID5026837</t>
  </si>
  <si>
    <t>DTXSID0021759</t>
  </si>
  <si>
    <t>DTXSID6026612</t>
  </si>
  <si>
    <t>DTXSID7023192</t>
  </si>
  <si>
    <t>DTXSID8029650</t>
  </si>
  <si>
    <t>DTXSID1021821</t>
  </si>
  <si>
    <t>DTXSID5021914</t>
  </si>
  <si>
    <t>DTXSID9040710</t>
  </si>
  <si>
    <t>DTXSID1025853</t>
  </si>
  <si>
    <t>DTXSID9020667</t>
  </si>
  <si>
    <t>DTXSID3024366</t>
  </si>
  <si>
    <t>DTXSID7021520</t>
  </si>
  <si>
    <t>Trichlorotrifluoroethane (CFC-113)</t>
  </si>
  <si>
    <t>Isopropyl acetate</t>
  </si>
  <si>
    <t>Butylisopropylphthalate</t>
  </si>
  <si>
    <t>Isomers of heptadecane</t>
  </si>
  <si>
    <t>Methylundecane</t>
  </si>
  <si>
    <t>Isomers of octadecane</t>
  </si>
  <si>
    <t>Nonadecane</t>
  </si>
  <si>
    <t>Trimethyloctanes</t>
  </si>
  <si>
    <t>Eicosane</t>
  </si>
  <si>
    <t>Ethyloctane</t>
  </si>
  <si>
    <t>N-heneicosane</t>
  </si>
  <si>
    <t>Trimethyldecane</t>
  </si>
  <si>
    <t>Dimethylundecane</t>
  </si>
  <si>
    <t>Cyclohexene</t>
  </si>
  <si>
    <t>C10 Olefins</t>
  </si>
  <si>
    <t>C5-Alkylphenols</t>
  </si>
  <si>
    <t>Isomers of pentadecane</t>
  </si>
  <si>
    <t>Caryophyllene</t>
  </si>
  <si>
    <t>Methylheptanol</t>
  </si>
  <si>
    <t>Biphenylol</t>
  </si>
  <si>
    <t>Dimethyloctanol</t>
  </si>
  <si>
    <t>Dimethylheptanol</t>
  </si>
  <si>
    <t>N-phenylaniline</t>
  </si>
  <si>
    <t>Methyl carbitol (2-(2-methoxyethoxy)ethanol) (degme)</t>
  </si>
  <si>
    <t>Methylethylpentanoate</t>
  </si>
  <si>
    <t>Methylmethylpropenoate</t>
  </si>
  <si>
    <t>2,4-toluene diisocyanate</t>
  </si>
  <si>
    <t>Benzoic Acid</t>
  </si>
  <si>
    <t>2-Ethylhexyl Benzoate</t>
  </si>
  <si>
    <t>Methoxysilane</t>
  </si>
  <si>
    <t>Tributyl Phosphate</t>
  </si>
  <si>
    <t>Propylene Carbonate</t>
  </si>
  <si>
    <t>Diesel Fuel</t>
  </si>
  <si>
    <t>Triethoxyoctylsilane</t>
  </si>
  <si>
    <t>Hexahydro-1,3,5-Tris(2-Hydroxyethyl)-S-Triazine</t>
  </si>
  <si>
    <t>Misc. Glycol Ethers And Acetates</t>
  </si>
  <si>
    <t>Dipropylene Glycol Dimethyl Ether (Mixed Isomers)</t>
  </si>
  <si>
    <t>Gamma- Butyrolactone</t>
  </si>
  <si>
    <t>N,N-Dimethylethanolamine</t>
  </si>
  <si>
    <t>Troysan 174</t>
  </si>
  <si>
    <t>Oxo-Tridecyl Acetate</t>
  </si>
  <si>
    <t>2-(Methylamino)-2-Methyl-1-Propanol</t>
  </si>
  <si>
    <t>Diethylene Glycol Butyl Ether Acetate (2-2-(Butoxyethoxy)Ethyl Acetate)</t>
  </si>
  <si>
    <t>Diisopropylene glycol</t>
  </si>
  <si>
    <t>Diacetone</t>
  </si>
  <si>
    <t>Trichlorotrifluoroethane</t>
  </si>
  <si>
    <t>Butyl isobutyl phthalate</t>
  </si>
  <si>
    <t>Octadecane</t>
  </si>
  <si>
    <t>Trimethyloctane</t>
  </si>
  <si>
    <t>3-Ethyloctane</t>
  </si>
  <si>
    <t>3,5,7-Trimethyldecane</t>
  </si>
  <si>
    <t>2,6-Dimethylundecane</t>
  </si>
  <si>
    <t>1-Decene</t>
  </si>
  <si>
    <t>4-Pentylphenol</t>
  </si>
  <si>
    <t>3-Methylheptan-1-ol</t>
  </si>
  <si>
    <t>2,2-Dimethylheptanol</t>
  </si>
  <si>
    <t>Methyl Carbitol</t>
  </si>
  <si>
    <t>Ethyl 2-methylpentanoate</t>
  </si>
  <si>
    <t>Methyl methacrylate</t>
  </si>
  <si>
    <t>Diethylene Glycol Butyl Ether Acetate</t>
  </si>
  <si>
    <t>Ethylene glycol monomethyl ether</t>
  </si>
  <si>
    <t>gamma-Butyrolactone</t>
  </si>
  <si>
    <t>2-Methyl-2-(methylamino)propan-1-ol</t>
  </si>
  <si>
    <t>Propylene glycol</t>
  </si>
  <si>
    <t>Dipropylene Glycol Dimethyl Ether</t>
  </si>
  <si>
    <t>DTXSID6021377</t>
  </si>
  <si>
    <t>DTXSID2025478</t>
  </si>
  <si>
    <t>DTXSID80170497</t>
  </si>
  <si>
    <t>DTXSID9047172</t>
  </si>
  <si>
    <t>DTXSID9047170</t>
  </si>
  <si>
    <t>DTXSID9075088</t>
  </si>
  <si>
    <t>DTXSID1025227</t>
  </si>
  <si>
    <t>DTXSID5064049</t>
  </si>
  <si>
    <t>DTXSID9047097</t>
  </si>
  <si>
    <t>DTXSID10880572</t>
  </si>
  <si>
    <t>DTXSID2058623</t>
  </si>
  <si>
    <t>DTXSID9038717</t>
  </si>
  <si>
    <t>DTXSID8027329</t>
  </si>
  <si>
    <t>DTXSID9044164</t>
  </si>
  <si>
    <t>DTXSID8024739</t>
  </si>
  <si>
    <t>DTXSID10910207</t>
  </si>
  <si>
    <t>DTXSID2021151</t>
  </si>
  <si>
    <t>DTXSID5044360</t>
  </si>
  <si>
    <t>DTXSID40333687</t>
  </si>
  <si>
    <t>DTXSID4021975</t>
  </si>
  <si>
    <t>DTXSID7047198</t>
  </si>
  <si>
    <t>DTXSID7026156</t>
  </si>
  <si>
    <t>DTXSID6020143</t>
  </si>
  <si>
    <t>DTXSID4041654</t>
  </si>
  <si>
    <t>DTXSID9027021</t>
  </si>
  <si>
    <t>DTXSID70176100</t>
  </si>
  <si>
    <t>DTXSID3021986</t>
  </si>
  <si>
    <t>DTXSID2026789</t>
  </si>
  <si>
    <t>DTXSID5028455</t>
  </si>
  <si>
    <t>DTXSID2029246</t>
  </si>
  <si>
    <t>DTXSID7025394</t>
  </si>
  <si>
    <t>DTXSID5024182</t>
  </si>
  <si>
    <t>DTXSID6020224</t>
  </si>
  <si>
    <t>DTXSID2020505</t>
  </si>
  <si>
    <t>DTXSID4029357</t>
  </si>
  <si>
    <t>DTXSID20329684</t>
  </si>
  <si>
    <t>FC(F)(Cl)C(F)(Cl)Cl</t>
  </si>
  <si>
    <t>CC(C)OC(C)=O</t>
  </si>
  <si>
    <t>CCCCOC(=O)C1=CC=CC=C1C(=O)OCC(C)C</t>
  </si>
  <si>
    <t>CCCCCCCCCCCCCCCCCC</t>
  </si>
  <si>
    <t>CCCCCCCCCCCCCCCCCCC</t>
  </si>
  <si>
    <t>CCCCCCCC(C)(C)C</t>
  </si>
  <si>
    <t>CCCCCCCCCCCCCCCCCCCC</t>
  </si>
  <si>
    <t>CCCCCC(CC)CC</t>
  </si>
  <si>
    <t>CCCCCCCCCCCCCCCCCCCCC</t>
  </si>
  <si>
    <t>CCCC(C)CC(C)CC(C)CC</t>
  </si>
  <si>
    <t>CCCCCC(C)CCCC(C)C</t>
  </si>
  <si>
    <t>C1CCC=CC1</t>
  </si>
  <si>
    <t>CCCCCCCCC=C</t>
  </si>
  <si>
    <t>CCCCCC1=CC=C(O)C=C1</t>
  </si>
  <si>
    <t>C\C1=C/CCC(=C)[C@H]2CC(C)(C)[C@@H]2CC1</t>
  </si>
  <si>
    <t>CCCCC(C)CCO</t>
  </si>
  <si>
    <t>OC1=C(C=CC=C1)C1=CC=CC=C1</t>
  </si>
  <si>
    <t>CC(C)CCCC(C)CCO</t>
  </si>
  <si>
    <t>CCCCCC(C)(C)CO</t>
  </si>
  <si>
    <t>N(C1=CC=CC=C1)C1=CC=CC=C1</t>
  </si>
  <si>
    <t>CCCC(C)C(=O)OCC</t>
  </si>
  <si>
    <t>CC1=CC=C(C=C1N=C=O)N=C=O</t>
  </si>
  <si>
    <t>OC(=O)C1=CC=CC=C1</t>
  </si>
  <si>
    <t>CCCCC(CC)COC(=O)C1=CC=CC=C1</t>
  </si>
  <si>
    <t>CCCCOCCOCCOC(C)=O</t>
  </si>
  <si>
    <t>CO[SiH3]</t>
  </si>
  <si>
    <t>CCCCOP(=O)(OCCCC)OCCCC</t>
  </si>
  <si>
    <t>CC1COC(=O)O1</t>
  </si>
  <si>
    <t>CCCCCCCC[Si](OCC)(OCC)OCC</t>
  </si>
  <si>
    <t>OCCN1CN(CCO)CN(CCO)C1</t>
  </si>
  <si>
    <t>COCCO</t>
  </si>
  <si>
    <t>O=C1CCCO1</t>
  </si>
  <si>
    <t>CN(C)CCO</t>
  </si>
  <si>
    <t>CN(O)CCO</t>
  </si>
  <si>
    <t>CNC(C)(C)CO</t>
  </si>
  <si>
    <t>cis-1,3-dimethylcyclohexane</t>
  </si>
  <si>
    <t>2-methylheptane</t>
  </si>
  <si>
    <t>2,6-dimethylnonane</t>
  </si>
  <si>
    <t>3-methylheptane</t>
  </si>
  <si>
    <t>1,2,4-trimethylcyclopentane</t>
  </si>
  <si>
    <t>2-methylhexane</t>
  </si>
  <si>
    <t>trans,trans-1,2,4-trimethylcyclohexane</t>
  </si>
  <si>
    <t>1,2-dimethylcyclopentane</t>
  </si>
  <si>
    <t>1-Ethyl-2-Propyl Cyclohexane</t>
  </si>
  <si>
    <t>ethylcyclohexane</t>
  </si>
  <si>
    <t>4-methylnonane</t>
  </si>
  <si>
    <t>trans-1,4-dimethylcyclohexane</t>
  </si>
  <si>
    <t>trans-1,3-dimethylcyclohexane</t>
  </si>
  <si>
    <t>2-methyldecane</t>
  </si>
  <si>
    <t>trans 1-methyl-3-propyl cyclohexane</t>
  </si>
  <si>
    <t>3-methyldecane</t>
  </si>
  <si>
    <t>2,6-dimethylheptane</t>
  </si>
  <si>
    <t>cis-1,cis-3,5-trimethylcyclohexane</t>
  </si>
  <si>
    <t>trans,cis-1,2,4-trimethylcyclohexane</t>
  </si>
  <si>
    <t>1,1,3-trimethylcyclohexane</t>
  </si>
  <si>
    <t>1,1,3-trimethylcyclopentane</t>
  </si>
  <si>
    <t>4-methyldecane</t>
  </si>
  <si>
    <t>trans,trans-1,3,5-trimethylcyclohexane</t>
  </si>
  <si>
    <t>5-methyldecane</t>
  </si>
  <si>
    <t>butylcyclohexane</t>
  </si>
  <si>
    <t>4-methylheptane</t>
  </si>
  <si>
    <t>Ethylcyclohexane</t>
  </si>
  <si>
    <t>Butylcyclohexane</t>
  </si>
  <si>
    <t>1,2,4-trimethylcyclohexane</t>
  </si>
  <si>
    <t>1-Ethyl-2-Propylcyclohexane</t>
  </si>
  <si>
    <t>1,4-dimethylcyclohexane</t>
  </si>
  <si>
    <t>1-methyl-3-propylcyclohexane</t>
  </si>
  <si>
    <t>1,3,5-trimethylcyclohexane</t>
  </si>
  <si>
    <t>DTXSID30858738</t>
  </si>
  <si>
    <t>DTXSID80938276</t>
  </si>
  <si>
    <t>DTXSID90862250</t>
  </si>
  <si>
    <t>DTXSID00870987</t>
  </si>
  <si>
    <t>DTXSID60862883</t>
  </si>
  <si>
    <t>DTXSID80873330</t>
  </si>
  <si>
    <t>DTXSID10880835</t>
  </si>
  <si>
    <t>DTXSID1051779</t>
  </si>
  <si>
    <t>DTXSID60864766</t>
  </si>
  <si>
    <t>DTXSID5075284</t>
  </si>
  <si>
    <t>DTXSID10858731</t>
  </si>
  <si>
    <t>DTXSID30871068</t>
  </si>
  <si>
    <t>DTXSID60871213</t>
  </si>
  <si>
    <t>DTXSID70147931</t>
  </si>
  <si>
    <t>DTXSID20862763</t>
  </si>
  <si>
    <t>DTXSID60858746</t>
  </si>
  <si>
    <t>DTXSID30871083</t>
  </si>
  <si>
    <t>DTXSID40863035</t>
  </si>
  <si>
    <t>DTXSID50873327</t>
  </si>
  <si>
    <t>DTXSID0061876</t>
  </si>
  <si>
    <t>DTXSID6060428</t>
  </si>
  <si>
    <t>C[C@H]1CCC[C@@H](C)C1</t>
  </si>
  <si>
    <t>CCCC(C)CCCC(C)C</t>
  </si>
  <si>
    <t>CCCCC(C)CC</t>
  </si>
  <si>
    <t>CC1CC(C)C(C)C1</t>
  </si>
  <si>
    <t>CC1CCC(C)C(C)C1</t>
  </si>
  <si>
    <t>CC1CCCC1C</t>
  </si>
  <si>
    <t>CCCC1CCCCC1CC</t>
  </si>
  <si>
    <t>CCC1CCCCC1</t>
  </si>
  <si>
    <t>CCCCCC(C)CCC</t>
  </si>
  <si>
    <t>CC1CCC(C)CC1</t>
  </si>
  <si>
    <t>CC1CCCC(C)C1</t>
  </si>
  <si>
    <t>CCCC1CCCC(C)C1</t>
  </si>
  <si>
    <t>CCCCCCCC(C)CC</t>
  </si>
  <si>
    <t>CC(C)CCCC(C)C</t>
  </si>
  <si>
    <t>CC1CC(C)CC(C)C1</t>
  </si>
  <si>
    <t>CC1CCCC(C)(C)C1</t>
  </si>
  <si>
    <t>CC1CCC(C)(C)C1</t>
  </si>
  <si>
    <t>CCCCCCC(C)CCC</t>
  </si>
  <si>
    <t>CCCCCC(C)CCCC</t>
  </si>
  <si>
    <t>CCCCC1CCCCC1</t>
  </si>
  <si>
    <t>CCCC(C)CCC</t>
  </si>
  <si>
    <t>HAPS</t>
  </si>
  <si>
    <t>2,2,4,4,6,8,8-Heptamethylnonane</t>
  </si>
  <si>
    <t>DTXSID7052101</t>
  </si>
  <si>
    <t>CC(CC(C)(C)C)CC(C)(C)CC(C)(C)C</t>
  </si>
  <si>
    <t>2-Octyl-1-Dodecanol</t>
  </si>
  <si>
    <t>Oleyl Alcohol</t>
  </si>
  <si>
    <t>DTXSID3036288</t>
  </si>
  <si>
    <t>DTXSID0022010</t>
  </si>
  <si>
    <t>CCCCCCCCCCC(CO)CCCCCCCC</t>
  </si>
  <si>
    <t>CCCCCCCC\C=C/CCCCCCCCO</t>
  </si>
  <si>
    <t>MIR_g/g</t>
  </si>
  <si>
    <t>MOIR_g/g</t>
  </si>
  <si>
    <t>EBIR_g/g</t>
  </si>
  <si>
    <t>Misc. Oxygenated Compounds</t>
  </si>
  <si>
    <t>Misc. Esters</t>
  </si>
  <si>
    <t>Misc. Glycols, Glycol Ethers, And Acetates</t>
  </si>
  <si>
    <t>Misc. Trimethylbenzenes</t>
  </si>
  <si>
    <t>Aliphatics</t>
  </si>
  <si>
    <t>nonVOCTOG</t>
  </si>
  <si>
    <t>Paraffins/Olefins (C12-C16)</t>
  </si>
  <si>
    <t>(2-methylpropyl)benzene (or isobutylbenzene)</t>
  </si>
  <si>
    <t>(2-methylpropyl)benzene</t>
  </si>
  <si>
    <t>Update_SOA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</si>
</sst>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2"/>
      <name val="Arial"/>
      <family val="2"/>
      <charset val="1"/>
    </font>
    <font>
      <sz val="11"/>
      <color indexed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8" fillId="0" borderId="0" xfId="0" applyFont="1" applyProtection="1">
      <protection locked="0"/>
    </xf>
    <xf numFmtId="0" fontId="0" fillId="0" borderId="0" xfId="0" applyFont="1"/>
    <xf numFmtId="164" fontId="0" fillId="0" borderId="0" xfId="0" applyNumberFormat="1" applyFont="1"/>
    <xf numFmtId="11" fontId="0" fillId="0" borderId="0" xfId="0" applyNumberFormat="1" applyFont="1"/>
    <xf numFmtId="0" fontId="19" fillId="0" borderId="0" xfId="0" applyFont="1" applyProtection="1">
      <protection locked="0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right"/>
    </xf>
    <xf numFmtId="11" fontId="0" fillId="0" borderId="0" xfId="0" applyNumberFormat="1" applyFont="1" applyProtection="1">
      <protection locked="0"/>
    </xf>
    <xf numFmtId="11" fontId="0" fillId="0" borderId="0" xfId="0" applyNumberFormat="1" applyFont="1" applyAlignment="1">
      <alignment horizontal="right"/>
    </xf>
    <xf numFmtId="11" fontId="0" fillId="0" borderId="0" xfId="0" applyNumberFormat="1" applyFont="1" applyAlignment="1" applyProtection="1">
      <alignment horizontal="right"/>
      <protection locked="0"/>
    </xf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11" fontId="0" fillId="0" borderId="0" xfId="0" applyNumberFormat="1" applyFont="1" applyAlignment="1" applyProtection="1">
      <alignment horizontal="center"/>
      <protection locked="0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ont="1" applyFill="1"/>
    <xf numFmtId="165" fontId="0" fillId="0" borderId="0" xfId="0" applyNumberFormat="1" applyFont="1"/>
    <xf numFmtId="0" fontId="0" fillId="0" borderId="0" xfId="0" applyFont="1" applyFill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mptox.epa.gov/dashboard/dsstoxdb/results?search=DTXSID4021767" TargetMode="External"/><Relationship Id="rId299" Type="http://schemas.openxmlformats.org/officeDocument/2006/relationships/hyperlink" Target="https://comptox.epa.gov/dashboard/dsstoxdb/results?search=DTXSID7027205" TargetMode="External"/><Relationship Id="rId21" Type="http://schemas.openxmlformats.org/officeDocument/2006/relationships/hyperlink" Target="https://comptox.epa.gov/dashboard/dsstoxdb/results?search=DTXSID60333922" TargetMode="External"/><Relationship Id="rId63" Type="http://schemas.openxmlformats.org/officeDocument/2006/relationships/hyperlink" Target="https://comptox.epa.gov/dashboard/dsstoxdb/results?search=DTXSID4052132" TargetMode="External"/><Relationship Id="rId159" Type="http://schemas.openxmlformats.org/officeDocument/2006/relationships/hyperlink" Target="https://comptox.epa.gov/dashboard/dsstoxdb/results?search=DTXSID6021402" TargetMode="External"/><Relationship Id="rId324" Type="http://schemas.openxmlformats.org/officeDocument/2006/relationships/hyperlink" Target="https://comptox.epa.gov/dashboard/dsstoxdb/results?search=DTXSID9075088" TargetMode="External"/><Relationship Id="rId366" Type="http://schemas.openxmlformats.org/officeDocument/2006/relationships/hyperlink" Target="https://comptox.epa.gov/dashboard/dsstoxdb/results?search=DTXSID5052256" TargetMode="External"/><Relationship Id="rId170" Type="http://schemas.openxmlformats.org/officeDocument/2006/relationships/hyperlink" Target="https://comptox.epa.gov/dashboard/dsstoxdb/results?search=DTXSID2021941" TargetMode="External"/><Relationship Id="rId226" Type="http://schemas.openxmlformats.org/officeDocument/2006/relationships/hyperlink" Target="https://comptox.epa.gov/dashboard/dsstoxdb/results?search=DTXSID1026241" TargetMode="External"/><Relationship Id="rId268" Type="http://schemas.openxmlformats.org/officeDocument/2006/relationships/hyperlink" Target="https://comptox.epa.gov/dashboard/dsstoxdb/results?search=DTXSID0032314" TargetMode="External"/><Relationship Id="rId32" Type="http://schemas.openxmlformats.org/officeDocument/2006/relationships/hyperlink" Target="https://comptox.epa.gov/dashboard/dsstoxdb/results?search=DTXSID90335313" TargetMode="External"/><Relationship Id="rId74" Type="http://schemas.openxmlformats.org/officeDocument/2006/relationships/hyperlink" Target="https://comptox.epa.gov/dashboard/dsstoxdb/results?search=DTXSID0026882" TargetMode="External"/><Relationship Id="rId128" Type="http://schemas.openxmlformats.org/officeDocument/2006/relationships/hyperlink" Target="https://comptox.epa.gov/dashboard/dsstoxdb/results?search=DTXSID9021392" TargetMode="External"/><Relationship Id="rId335" Type="http://schemas.openxmlformats.org/officeDocument/2006/relationships/hyperlink" Target="https://comptox.epa.gov/dashboard/dsstoxdb/results?search=DTXSID10910207" TargetMode="External"/><Relationship Id="rId377" Type="http://schemas.openxmlformats.org/officeDocument/2006/relationships/hyperlink" Target="https://comptox.epa.gov/dashboard/dsstoxdb/results?search=DTXSID70147931" TargetMode="External"/><Relationship Id="rId5" Type="http://schemas.openxmlformats.org/officeDocument/2006/relationships/hyperlink" Target="https://comptox.epa.gov/dashboard/dsstoxdb/results?search=DTXSID1022003" TargetMode="External"/><Relationship Id="rId181" Type="http://schemas.openxmlformats.org/officeDocument/2006/relationships/hyperlink" Target="https://comptox.epa.gov/dashboard/dsstoxdb/results?search=DTXSID6024913" TargetMode="External"/><Relationship Id="rId237" Type="http://schemas.openxmlformats.org/officeDocument/2006/relationships/hyperlink" Target="https://comptox.epa.gov/dashboard/dsstoxdb/results?search=DTXSID6029127" TargetMode="External"/><Relationship Id="rId279" Type="http://schemas.openxmlformats.org/officeDocument/2006/relationships/hyperlink" Target="https://comptox.epa.gov/dashboard/dsstoxdb/results?search=DTXSID7034705" TargetMode="External"/><Relationship Id="rId43" Type="http://schemas.openxmlformats.org/officeDocument/2006/relationships/hyperlink" Target="https://comptox.epa.gov/dashboard/dsstoxdb/results?search=DTXSID90873240" TargetMode="External"/><Relationship Id="rId139" Type="http://schemas.openxmlformats.org/officeDocument/2006/relationships/hyperlink" Target="https://comptox.epa.gov/dashboard/dsstoxdb/results?search=DTXSID2027624" TargetMode="External"/><Relationship Id="rId290" Type="http://schemas.openxmlformats.org/officeDocument/2006/relationships/hyperlink" Target="https://comptox.epa.gov/dashboard/dsstoxdb/results?search=DTXSID5026837" TargetMode="External"/><Relationship Id="rId304" Type="http://schemas.openxmlformats.org/officeDocument/2006/relationships/hyperlink" Target="https://comptox.epa.gov/dashboard/dsstoxdb/results?search=DTXSID9020667" TargetMode="External"/><Relationship Id="rId346" Type="http://schemas.openxmlformats.org/officeDocument/2006/relationships/hyperlink" Target="https://comptox.epa.gov/dashboard/dsstoxdb/results?search=DTXSID9027021" TargetMode="External"/><Relationship Id="rId388" Type="http://schemas.openxmlformats.org/officeDocument/2006/relationships/hyperlink" Target="https://comptox.epa.gov/dashboard/dsstoxdb/results?search=DTXSID3036288" TargetMode="External"/><Relationship Id="rId85" Type="http://schemas.openxmlformats.org/officeDocument/2006/relationships/hyperlink" Target="https://comptox.epa.gov/dashboard/dsstoxdb/results?search=DTXSID2021868" TargetMode="External"/><Relationship Id="rId150" Type="http://schemas.openxmlformats.org/officeDocument/2006/relationships/hyperlink" Target="https://comptox.epa.gov/dashboard/dsstoxdb/results?search=DTXSID2021868" TargetMode="External"/><Relationship Id="rId192" Type="http://schemas.openxmlformats.org/officeDocument/2006/relationships/hyperlink" Target="https://comptox.epa.gov/dashboard/dsstoxdb/results?search=DTXSID5025152" TargetMode="External"/><Relationship Id="rId206" Type="http://schemas.openxmlformats.org/officeDocument/2006/relationships/hyperlink" Target="https://comptox.epa.gov/dashboard/dsstoxdb/results?search=DTXSID8027589" TargetMode="External"/><Relationship Id="rId248" Type="http://schemas.openxmlformats.org/officeDocument/2006/relationships/hyperlink" Target="https://comptox.epa.gov/dashboard/dsstoxdb/results?search=DTXSID8021808" TargetMode="External"/><Relationship Id="rId12" Type="http://schemas.openxmlformats.org/officeDocument/2006/relationships/hyperlink" Target="https://comptox.epa.gov/dashboard/dsstoxdb/results?search=DTXSID4029143" TargetMode="External"/><Relationship Id="rId108" Type="http://schemas.openxmlformats.org/officeDocument/2006/relationships/hyperlink" Target="https://comptox.epa.gov/dashboard/dsstoxdb/results?search=DTXSID5021885" TargetMode="External"/><Relationship Id="rId315" Type="http://schemas.openxmlformats.org/officeDocument/2006/relationships/hyperlink" Target="https://comptox.epa.gov/dashboard/dsstoxdb/results?search=DTXSID1026118" TargetMode="External"/><Relationship Id="rId357" Type="http://schemas.openxmlformats.org/officeDocument/2006/relationships/hyperlink" Target="https://comptox.epa.gov/dashboard/dsstoxdb/results?search=DTXSID20329684" TargetMode="External"/><Relationship Id="rId54" Type="http://schemas.openxmlformats.org/officeDocument/2006/relationships/hyperlink" Target="https://comptox.epa.gov/dashboard/dsstoxdb/results?search=DTXSID3025590" TargetMode="External"/><Relationship Id="rId96" Type="http://schemas.openxmlformats.org/officeDocument/2006/relationships/hyperlink" Target="https://comptox.epa.gov/dashboard/dsstoxdb/results?search=DTXSID6020359" TargetMode="External"/><Relationship Id="rId161" Type="http://schemas.openxmlformats.org/officeDocument/2006/relationships/hyperlink" Target="https://comptox.epa.gov/dashboard/dsstoxdb/results?search=DTXSID1022003" TargetMode="External"/><Relationship Id="rId217" Type="http://schemas.openxmlformats.org/officeDocument/2006/relationships/hyperlink" Target="https://comptox.epa.gov/dashboard/dsstoxdb/results?search=DTXSID3024869" TargetMode="External"/><Relationship Id="rId259" Type="http://schemas.openxmlformats.org/officeDocument/2006/relationships/hyperlink" Target="https://comptox.epa.gov/dashboard/dsstoxdb/results?search=DTXSID0042034" TargetMode="External"/><Relationship Id="rId23" Type="http://schemas.openxmlformats.org/officeDocument/2006/relationships/hyperlink" Target="https://comptox.epa.gov/dashboard/dsstoxdb/results?search=DTXSID6022054" TargetMode="External"/><Relationship Id="rId119" Type="http://schemas.openxmlformats.org/officeDocument/2006/relationships/hyperlink" Target="https://comptox.epa.gov/dashboard/dsstoxdb/results?search=DTXSID3021982" TargetMode="External"/><Relationship Id="rId270" Type="http://schemas.openxmlformats.org/officeDocument/2006/relationships/hyperlink" Target="https://comptox.epa.gov/dashboard/dsstoxdb/results?search=DTXSID3041790" TargetMode="External"/><Relationship Id="rId326" Type="http://schemas.openxmlformats.org/officeDocument/2006/relationships/hyperlink" Target="https://comptox.epa.gov/dashboard/dsstoxdb/results?search=DTXSID5064049" TargetMode="External"/><Relationship Id="rId65" Type="http://schemas.openxmlformats.org/officeDocument/2006/relationships/hyperlink" Target="https://comptox.epa.gov/dashboard/dsstoxdb/results?search=DTXSID6050386" TargetMode="External"/><Relationship Id="rId130" Type="http://schemas.openxmlformats.org/officeDocument/2006/relationships/hyperlink" Target="https://comptox.epa.gov/dashboard/dsstoxdb/results?search=DTXSID0021381" TargetMode="External"/><Relationship Id="rId368" Type="http://schemas.openxmlformats.org/officeDocument/2006/relationships/hyperlink" Target="https://comptox.epa.gov/dashboard/dsstoxdb/results?search=DTXSID80873330" TargetMode="External"/><Relationship Id="rId172" Type="http://schemas.openxmlformats.org/officeDocument/2006/relationships/hyperlink" Target="https://comptox.epa.gov/dashboard/dsstoxdb/results?search=DTXSID5020605" TargetMode="External"/><Relationship Id="rId228" Type="http://schemas.openxmlformats.org/officeDocument/2006/relationships/hyperlink" Target="https://comptox.epa.gov/dashboard/dsstoxdb/results?search=DTXSID0025072" TargetMode="External"/><Relationship Id="rId281" Type="http://schemas.openxmlformats.org/officeDocument/2006/relationships/hyperlink" Target="https://comptox.epa.gov/dashboard/dsstoxdb/results?search=DTXSID8027959" TargetMode="External"/><Relationship Id="rId337" Type="http://schemas.openxmlformats.org/officeDocument/2006/relationships/hyperlink" Target="https://comptox.epa.gov/dashboard/dsstoxdb/results?search=DTXSID5044360" TargetMode="External"/><Relationship Id="rId34" Type="http://schemas.openxmlformats.org/officeDocument/2006/relationships/hyperlink" Target="https://comptox.epa.gov/dashboard/dsstoxdb/results?search=DTXSID20873238" TargetMode="External"/><Relationship Id="rId76" Type="http://schemas.openxmlformats.org/officeDocument/2006/relationships/hyperlink" Target="https://comptox.epa.gov/dashboard/dsstoxdb/results?search=DTXSID2025846" TargetMode="External"/><Relationship Id="rId141" Type="http://schemas.openxmlformats.org/officeDocument/2006/relationships/hyperlink" Target="https://comptox.epa.gov/dashboard/dsstoxdb/results?search=DTXSID2027333" TargetMode="External"/><Relationship Id="rId379" Type="http://schemas.openxmlformats.org/officeDocument/2006/relationships/hyperlink" Target="https://comptox.epa.gov/dashboard/dsstoxdb/results?search=DTXSID60862883" TargetMode="External"/><Relationship Id="rId7" Type="http://schemas.openxmlformats.org/officeDocument/2006/relationships/hyperlink" Target="https://comptox.epa.gov/dashboard/dsstoxdb/results?search=DTXSID3039242" TargetMode="External"/><Relationship Id="rId183" Type="http://schemas.openxmlformats.org/officeDocument/2006/relationships/hyperlink" Target="https://comptox.epa.gov/dashboard/dsstoxdb/results?search=DTXSID1026904" TargetMode="External"/><Relationship Id="rId239" Type="http://schemas.openxmlformats.org/officeDocument/2006/relationships/hyperlink" Target="https://comptox.epa.gov/dashboard/dsstoxdb/results?search=DTXSID8020969" TargetMode="External"/><Relationship Id="rId390" Type="http://schemas.openxmlformats.org/officeDocument/2006/relationships/hyperlink" Target="https://comptox.epa.gov/dashboard/dsstoxdb/results?search=DTXSID0021917" TargetMode="External"/><Relationship Id="rId250" Type="http://schemas.openxmlformats.org/officeDocument/2006/relationships/hyperlink" Target="https://comptox.epa.gov/dashboard/dsstoxdb/results?search=DTXSID8020913" TargetMode="External"/><Relationship Id="rId292" Type="http://schemas.openxmlformats.org/officeDocument/2006/relationships/hyperlink" Target="https://comptox.epa.gov/dashboard/dsstoxdb/results?search=DTXSID6026612" TargetMode="External"/><Relationship Id="rId306" Type="http://schemas.openxmlformats.org/officeDocument/2006/relationships/hyperlink" Target="https://comptox.epa.gov/dashboard/dsstoxdb/results?search=DTXSID6024913" TargetMode="External"/><Relationship Id="rId45" Type="http://schemas.openxmlformats.org/officeDocument/2006/relationships/hyperlink" Target="https://comptox.epa.gov/dashboard/dsstoxdb/results?search=DTXSID00543109" TargetMode="External"/><Relationship Id="rId87" Type="http://schemas.openxmlformats.org/officeDocument/2006/relationships/hyperlink" Target="https://comptox.epa.gov/dashboard/dsstoxdb/results?search=DTXSID6026119" TargetMode="External"/><Relationship Id="rId110" Type="http://schemas.openxmlformats.org/officeDocument/2006/relationships/hyperlink" Target="https://comptox.epa.gov/dashboard/dsstoxdb/results?search=DTXSID8020462" TargetMode="External"/><Relationship Id="rId348" Type="http://schemas.openxmlformats.org/officeDocument/2006/relationships/hyperlink" Target="https://comptox.epa.gov/dashboard/dsstoxdb/results?search=DTXSID3021986" TargetMode="External"/><Relationship Id="rId152" Type="http://schemas.openxmlformats.org/officeDocument/2006/relationships/hyperlink" Target="https://comptox.epa.gov/dashboard/dsstoxdb/results?search=DTXSID6021402" TargetMode="External"/><Relationship Id="rId194" Type="http://schemas.openxmlformats.org/officeDocument/2006/relationships/hyperlink" Target="https://comptox.epa.gov/dashboard/dsstoxdb/results?search=DTXSID2025688" TargetMode="External"/><Relationship Id="rId208" Type="http://schemas.openxmlformats.org/officeDocument/2006/relationships/hyperlink" Target="https://comptox.epa.gov/dashboard/dsstoxdb/results?search=DTXSID4026501" TargetMode="External"/><Relationship Id="rId261" Type="http://schemas.openxmlformats.org/officeDocument/2006/relationships/hyperlink" Target="https://comptox.epa.gov/dashboard/dsstoxdb/results?search=DTXSID8025967" TargetMode="External"/><Relationship Id="rId14" Type="http://schemas.openxmlformats.org/officeDocument/2006/relationships/hyperlink" Target="https://comptox.epa.gov/dashboard/dsstoxdb/results?search=DTXSID2060460" TargetMode="External"/><Relationship Id="rId56" Type="http://schemas.openxmlformats.org/officeDocument/2006/relationships/hyperlink" Target="https://comptox.epa.gov/dashboard/dsstoxdb/results?search=DTXSID60194176" TargetMode="External"/><Relationship Id="rId317" Type="http://schemas.openxmlformats.org/officeDocument/2006/relationships/hyperlink" Target="https://comptox.epa.gov/dashboard/dsstoxdb/results?search=DTXSID6021377" TargetMode="External"/><Relationship Id="rId359" Type="http://schemas.openxmlformats.org/officeDocument/2006/relationships/hyperlink" Target="https://comptox.epa.gov/dashboard/dsstoxdb/results?search=DTXSID6024917" TargetMode="External"/><Relationship Id="rId98" Type="http://schemas.openxmlformats.org/officeDocument/2006/relationships/hyperlink" Target="https://comptox.epa.gov/dashboard/dsstoxdb/results?search=DTXSID2021731" TargetMode="External"/><Relationship Id="rId121" Type="http://schemas.openxmlformats.org/officeDocument/2006/relationships/hyperlink" Target="https://comptox.epa.gov/dashboard/dsstoxdb/results?search=DTXSID6025355" TargetMode="External"/><Relationship Id="rId163" Type="http://schemas.openxmlformats.org/officeDocument/2006/relationships/hyperlink" Target="https://comptox.epa.gov/dashboard/dsstoxdb/results?search=DTXSID9020877" TargetMode="External"/><Relationship Id="rId219" Type="http://schemas.openxmlformats.org/officeDocument/2006/relationships/hyperlink" Target="https://comptox.epa.gov/dashboard/dsstoxdb/results?search=DTXSID6041399" TargetMode="External"/><Relationship Id="rId370" Type="http://schemas.openxmlformats.org/officeDocument/2006/relationships/hyperlink" Target="https://comptox.epa.gov/dashboard/dsstoxdb/results?search=DTXSID1051779" TargetMode="External"/><Relationship Id="rId230" Type="http://schemas.openxmlformats.org/officeDocument/2006/relationships/hyperlink" Target="https://comptox.epa.gov/dashboard/dsstoxdb/results?search=DTXSID6035156" TargetMode="External"/><Relationship Id="rId25" Type="http://schemas.openxmlformats.org/officeDocument/2006/relationships/hyperlink" Target="https://comptox.epa.gov/dashboard/dsstoxdb/results?search=DTXSID00275014" TargetMode="External"/><Relationship Id="rId67" Type="http://schemas.openxmlformats.org/officeDocument/2006/relationships/hyperlink" Target="https://comptox.epa.gov/dashboard/dsstoxdb/results?search=DTXSID8020913" TargetMode="External"/><Relationship Id="rId272" Type="http://schemas.openxmlformats.org/officeDocument/2006/relationships/hyperlink" Target="https://comptox.epa.gov/dashboard/dsstoxdb/results?search=DTXSID1027184" TargetMode="External"/><Relationship Id="rId328" Type="http://schemas.openxmlformats.org/officeDocument/2006/relationships/hyperlink" Target="https://comptox.epa.gov/dashboard/dsstoxdb/results?search=DTXSID10880572" TargetMode="External"/><Relationship Id="rId132" Type="http://schemas.openxmlformats.org/officeDocument/2006/relationships/hyperlink" Target="https://comptox.epa.gov/dashboard/dsstoxdb/results?search=DTXSID0021383" TargetMode="External"/><Relationship Id="rId174" Type="http://schemas.openxmlformats.org/officeDocument/2006/relationships/hyperlink" Target="https://comptox.epa.gov/dashboard/dsstoxdb/results?search=DTXSID3025049" TargetMode="External"/><Relationship Id="rId381" Type="http://schemas.openxmlformats.org/officeDocument/2006/relationships/hyperlink" Target="https://comptox.epa.gov/dashboard/dsstoxdb/results?search=DTXSID30871083" TargetMode="External"/><Relationship Id="rId241" Type="http://schemas.openxmlformats.org/officeDocument/2006/relationships/hyperlink" Target="https://comptox.epa.gov/dashboard/dsstoxdb/results?search=DTXSID1022003" TargetMode="External"/><Relationship Id="rId36" Type="http://schemas.openxmlformats.org/officeDocument/2006/relationships/hyperlink" Target="https://comptox.epa.gov/dashboard/dsstoxdb/results?search=DTXSID20873238" TargetMode="External"/><Relationship Id="rId283" Type="http://schemas.openxmlformats.org/officeDocument/2006/relationships/hyperlink" Target="https://comptox.epa.gov/dashboard/dsstoxdb/results?search=DTXSID9020584" TargetMode="External"/><Relationship Id="rId339" Type="http://schemas.openxmlformats.org/officeDocument/2006/relationships/hyperlink" Target="https://comptox.epa.gov/dashboard/dsstoxdb/results?search=DTXSID4021975" TargetMode="External"/><Relationship Id="rId78" Type="http://schemas.openxmlformats.org/officeDocument/2006/relationships/hyperlink" Target="https://comptox.epa.gov/dashboard/dsstoxdb/results?search=DTXSID1027267" TargetMode="External"/><Relationship Id="rId101" Type="http://schemas.openxmlformats.org/officeDocument/2006/relationships/hyperlink" Target="https://comptox.epa.gov/dashboard/dsstoxdb/results?search=DTXSID1021740" TargetMode="External"/><Relationship Id="rId143" Type="http://schemas.openxmlformats.org/officeDocument/2006/relationships/hyperlink" Target="https://comptox.epa.gov/dashboard/dsstoxdb/results?search=DTXSID0022191" TargetMode="External"/><Relationship Id="rId185" Type="http://schemas.openxmlformats.org/officeDocument/2006/relationships/hyperlink" Target="https://comptox.epa.gov/dashboard/dsstoxdb/results?search=DTXSID1027184" TargetMode="External"/><Relationship Id="rId350" Type="http://schemas.openxmlformats.org/officeDocument/2006/relationships/hyperlink" Target="https://comptox.epa.gov/dashboard/dsstoxdb/results?search=DTXSID5028455" TargetMode="External"/><Relationship Id="rId9" Type="http://schemas.openxmlformats.org/officeDocument/2006/relationships/hyperlink" Target="https://comptox.epa.gov/dashboard/dsstoxdb/results?search=DTXSID2058677" TargetMode="External"/><Relationship Id="rId210" Type="http://schemas.openxmlformats.org/officeDocument/2006/relationships/hyperlink" Target="https://comptox.epa.gov/dashboard/dsstoxdb/results?search=DTXSID10872295" TargetMode="External"/><Relationship Id="rId392" Type="http://schemas.openxmlformats.org/officeDocument/2006/relationships/hyperlink" Target="https://comptox.epa.gov/dashboard/dsstoxdb/results?search=DTXSID10166025" TargetMode="External"/><Relationship Id="rId252" Type="http://schemas.openxmlformats.org/officeDocument/2006/relationships/hyperlink" Target="https://comptox.epa.gov/dashboard/dsstoxdb/results?search=DTXSID4021894" TargetMode="External"/><Relationship Id="rId294" Type="http://schemas.openxmlformats.org/officeDocument/2006/relationships/hyperlink" Target="https://comptox.epa.gov/dashboard/dsstoxdb/results?search=DTXSID7023192" TargetMode="External"/><Relationship Id="rId308" Type="http://schemas.openxmlformats.org/officeDocument/2006/relationships/hyperlink" Target="https://comptox.epa.gov/dashboard/dsstoxdb/results?search=DTXSID7021520" TargetMode="External"/><Relationship Id="rId47" Type="http://schemas.openxmlformats.org/officeDocument/2006/relationships/hyperlink" Target="https://comptox.epa.gov/dashboard/dsstoxdb/results?search=DTXSID00543109" TargetMode="External"/><Relationship Id="rId89" Type="http://schemas.openxmlformats.org/officeDocument/2006/relationships/hyperlink" Target="https://comptox.epa.gov/dashboard/dsstoxdb/results?search=DTXSID5026386" TargetMode="External"/><Relationship Id="rId112" Type="http://schemas.openxmlformats.org/officeDocument/2006/relationships/hyperlink" Target="https://comptox.epa.gov/dashboard/dsstoxdb/results?search=DTXSID4021393" TargetMode="External"/><Relationship Id="rId154" Type="http://schemas.openxmlformats.org/officeDocument/2006/relationships/hyperlink" Target="https://comptox.epa.gov/dashboard/dsstoxdb/results?search=DTXSID8039241" TargetMode="External"/><Relationship Id="rId361" Type="http://schemas.openxmlformats.org/officeDocument/2006/relationships/hyperlink" Target="https://comptox.epa.gov/dashboard/dsstoxdb/results?search=DTXSID30858738" TargetMode="External"/><Relationship Id="rId196" Type="http://schemas.openxmlformats.org/officeDocument/2006/relationships/hyperlink" Target="https://comptox.epa.gov/dashboard/dsstoxdb/results?search=DTXSID9021976" TargetMode="External"/><Relationship Id="rId16" Type="http://schemas.openxmlformats.org/officeDocument/2006/relationships/hyperlink" Target="https://comptox.epa.gov/dashboard/dsstoxdb/results?search=DTXSID40335308" TargetMode="External"/><Relationship Id="rId221" Type="http://schemas.openxmlformats.org/officeDocument/2006/relationships/hyperlink" Target="https://comptox.epa.gov/dashboard/dsstoxdb/results?search=DTXSID6021901" TargetMode="External"/><Relationship Id="rId263" Type="http://schemas.openxmlformats.org/officeDocument/2006/relationships/hyperlink" Target="https://comptox.epa.gov/dashboard/dsstoxdb/results?search=DTXSID8026773" TargetMode="External"/><Relationship Id="rId319" Type="http://schemas.openxmlformats.org/officeDocument/2006/relationships/hyperlink" Target="https://comptox.epa.gov/dashboard/dsstoxdb/results?search=DTXSID80170497" TargetMode="External"/><Relationship Id="rId37" Type="http://schemas.openxmlformats.org/officeDocument/2006/relationships/hyperlink" Target="https://comptox.epa.gov/dashboard/dsstoxdb/results?search=DTXSID30166027" TargetMode="External"/><Relationship Id="rId58" Type="http://schemas.openxmlformats.org/officeDocument/2006/relationships/hyperlink" Target="https://comptox.epa.gov/dashboard/dsstoxdb/results?search=DTXSID20164491" TargetMode="External"/><Relationship Id="rId79" Type="http://schemas.openxmlformats.org/officeDocument/2006/relationships/hyperlink" Target="https://comptox.epa.gov/dashboard/dsstoxdb/results?search=DTXSID6027266" TargetMode="External"/><Relationship Id="rId102" Type="http://schemas.openxmlformats.org/officeDocument/2006/relationships/hyperlink" Target="https://comptox.epa.gov/dashboard/dsstoxdb/results?search=DTXSID8020204" TargetMode="External"/><Relationship Id="rId123" Type="http://schemas.openxmlformats.org/officeDocument/2006/relationships/hyperlink" Target="https://comptox.epa.gov/dashboard/dsstoxdb/results?search=DTXSID3021516" TargetMode="External"/><Relationship Id="rId144" Type="http://schemas.openxmlformats.org/officeDocument/2006/relationships/hyperlink" Target="https://comptox.epa.gov/dashboard/dsstoxdb/results?search=DTXSID3033276" TargetMode="External"/><Relationship Id="rId330" Type="http://schemas.openxmlformats.org/officeDocument/2006/relationships/hyperlink" Target="https://comptox.epa.gov/dashboard/dsstoxdb/results?search=DTXSID9038717" TargetMode="External"/><Relationship Id="rId90" Type="http://schemas.openxmlformats.org/officeDocument/2006/relationships/hyperlink" Target="https://comptox.epa.gov/dashboard/dsstoxdb/results?search=DTXSID7024665" TargetMode="External"/><Relationship Id="rId165" Type="http://schemas.openxmlformats.org/officeDocument/2006/relationships/hyperlink" Target="https://comptox.epa.gov/dashboard/dsstoxdb/results?search=DTXSID9025112" TargetMode="External"/><Relationship Id="rId186" Type="http://schemas.openxmlformats.org/officeDocument/2006/relationships/hyperlink" Target="https://comptox.epa.gov/dashboard/dsstoxdb/results?search=DTXSID6024913" TargetMode="External"/><Relationship Id="rId351" Type="http://schemas.openxmlformats.org/officeDocument/2006/relationships/hyperlink" Target="https://comptox.epa.gov/dashboard/dsstoxdb/results?search=DTXSID2029246" TargetMode="External"/><Relationship Id="rId372" Type="http://schemas.openxmlformats.org/officeDocument/2006/relationships/hyperlink" Target="https://comptox.epa.gov/dashboard/dsstoxdb/results?search=DTXSID5075284" TargetMode="External"/><Relationship Id="rId393" Type="http://schemas.openxmlformats.org/officeDocument/2006/relationships/hyperlink" Target="https://comptox.epa.gov/dashboard/dsstoxdb/results?search=DTXSID1024097" TargetMode="External"/><Relationship Id="rId211" Type="http://schemas.openxmlformats.org/officeDocument/2006/relationships/hyperlink" Target="https://comptox.epa.gov/dashboard/dsstoxdb/results?search=DTXSID8027959" TargetMode="External"/><Relationship Id="rId232" Type="http://schemas.openxmlformats.org/officeDocument/2006/relationships/hyperlink" Target="https://comptox.epa.gov/dashboard/dsstoxdb/results?search=DTXSID8027246" TargetMode="External"/><Relationship Id="rId253" Type="http://schemas.openxmlformats.org/officeDocument/2006/relationships/hyperlink" Target="https://comptox.epa.gov/dashboard/dsstoxdb/results?search=DTXSID5027641" TargetMode="External"/><Relationship Id="rId274" Type="http://schemas.openxmlformats.org/officeDocument/2006/relationships/hyperlink" Target="https://comptox.epa.gov/dashboard/dsstoxdb/results?search=DTXSID1027639" TargetMode="External"/><Relationship Id="rId295" Type="http://schemas.openxmlformats.org/officeDocument/2006/relationships/hyperlink" Target="https://comptox.epa.gov/dashboard/dsstoxdb/results?search=DTXSID8029650" TargetMode="External"/><Relationship Id="rId309" Type="http://schemas.openxmlformats.org/officeDocument/2006/relationships/hyperlink" Target="https://comptox.epa.gov/dashboard/dsstoxdb/results?search=DTXSID6021616" TargetMode="External"/><Relationship Id="rId27" Type="http://schemas.openxmlformats.org/officeDocument/2006/relationships/hyperlink" Target="https://comptox.epa.gov/dashboard/dsstoxdb/results?search=DTXSID9075034" TargetMode="External"/><Relationship Id="rId48" Type="http://schemas.openxmlformats.org/officeDocument/2006/relationships/hyperlink" Target="https://comptox.epa.gov/dashboard/dsstoxdb/results?search=DTXSID00543109" TargetMode="External"/><Relationship Id="rId69" Type="http://schemas.openxmlformats.org/officeDocument/2006/relationships/hyperlink" Target="https://comptox.epa.gov/dashboard/dsstoxdb/results?search=DTXSID6024913" TargetMode="External"/><Relationship Id="rId113" Type="http://schemas.openxmlformats.org/officeDocument/2006/relationships/hyperlink" Target="https://comptox.epa.gov/dashboard/dsstoxdb/results?search=DTXSID9020663" TargetMode="External"/><Relationship Id="rId134" Type="http://schemas.openxmlformats.org/officeDocument/2006/relationships/hyperlink" Target="https://comptox.epa.gov/dashboard/dsstoxdb/results?search=DTXSID6021616" TargetMode="External"/><Relationship Id="rId320" Type="http://schemas.openxmlformats.org/officeDocument/2006/relationships/hyperlink" Target="https://comptox.epa.gov/dashboard/dsstoxdb/results?search=DTXSID7047061" TargetMode="External"/><Relationship Id="rId80" Type="http://schemas.openxmlformats.org/officeDocument/2006/relationships/hyperlink" Target="https://comptox.epa.gov/dashboard/dsstoxdb/results?search=DTXSID9021689" TargetMode="External"/><Relationship Id="rId155" Type="http://schemas.openxmlformats.org/officeDocument/2006/relationships/hyperlink" Target="https://comptox.epa.gov/dashboard/dsstoxdb/results?search=DTXSID7021780" TargetMode="External"/><Relationship Id="rId176" Type="http://schemas.openxmlformats.org/officeDocument/2006/relationships/hyperlink" Target="https://comptox.epa.gov/dashboard/dsstoxdb/results?search=DTXSID8025468" TargetMode="External"/><Relationship Id="rId197" Type="http://schemas.openxmlformats.org/officeDocument/2006/relationships/hyperlink" Target="https://comptox.epa.gov/dashboard/dsstoxdb/results?search=DTXSID8027032" TargetMode="External"/><Relationship Id="rId341" Type="http://schemas.openxmlformats.org/officeDocument/2006/relationships/hyperlink" Target="https://comptox.epa.gov/dashboard/dsstoxdb/results?search=DTXSID7047198" TargetMode="External"/><Relationship Id="rId362" Type="http://schemas.openxmlformats.org/officeDocument/2006/relationships/hyperlink" Target="https://comptox.epa.gov/dashboard/dsstoxdb/results?search=DTXSID2060460" TargetMode="External"/><Relationship Id="rId383" Type="http://schemas.openxmlformats.org/officeDocument/2006/relationships/hyperlink" Target="https://comptox.epa.gov/dashboard/dsstoxdb/results?search=DTXSID20862763" TargetMode="External"/><Relationship Id="rId201" Type="http://schemas.openxmlformats.org/officeDocument/2006/relationships/hyperlink" Target="https://comptox.epa.gov/dashboard/dsstoxdb/results?search=DTXSID1027263" TargetMode="External"/><Relationship Id="rId222" Type="http://schemas.openxmlformats.org/officeDocument/2006/relationships/hyperlink" Target="https://comptox.epa.gov/dashboard/dsstoxdb/results?search=DTXSID0032316" TargetMode="External"/><Relationship Id="rId243" Type="http://schemas.openxmlformats.org/officeDocument/2006/relationships/hyperlink" Target="https://comptox.epa.gov/dashboard/dsstoxdb/results?search=DTXSID00275014" TargetMode="External"/><Relationship Id="rId264" Type="http://schemas.openxmlformats.org/officeDocument/2006/relationships/hyperlink" Target="https://comptox.epa.gov/dashboard/dsstoxdb/results?search=DTXSID8041246" TargetMode="External"/><Relationship Id="rId285" Type="http://schemas.openxmlformats.org/officeDocument/2006/relationships/hyperlink" Target="https://comptox.epa.gov/dashboard/dsstoxdb/results?search=DTXSID9021976" TargetMode="External"/><Relationship Id="rId17" Type="http://schemas.openxmlformats.org/officeDocument/2006/relationships/hyperlink" Target="https://comptox.epa.gov/dashboard/dsstoxdb/results?search=DTXSID1022003" TargetMode="External"/><Relationship Id="rId38" Type="http://schemas.openxmlformats.org/officeDocument/2006/relationships/hyperlink" Target="https://comptox.epa.gov/dashboard/dsstoxdb/results?search=DTXSID70335311" TargetMode="External"/><Relationship Id="rId59" Type="http://schemas.openxmlformats.org/officeDocument/2006/relationships/hyperlink" Target="https://comptox.epa.gov/dashboard/dsstoxdb/results?search=DTXSID1021827" TargetMode="External"/><Relationship Id="rId103" Type="http://schemas.openxmlformats.org/officeDocument/2006/relationships/hyperlink" Target="https://comptox.epa.gov/dashboard/dsstoxdb/results?search=DTXSID9021762" TargetMode="External"/><Relationship Id="rId124" Type="http://schemas.openxmlformats.org/officeDocument/2006/relationships/hyperlink" Target="https://comptox.epa.gov/dashboard/dsstoxdb/results?search=DTXSID5021889" TargetMode="External"/><Relationship Id="rId310" Type="http://schemas.openxmlformats.org/officeDocument/2006/relationships/hyperlink" Target="https://comptox.epa.gov/dashboard/dsstoxdb/results?search=DTXSID6024127" TargetMode="External"/><Relationship Id="rId70" Type="http://schemas.openxmlformats.org/officeDocument/2006/relationships/hyperlink" Target="https://comptox.epa.gov/dashboard/dsstoxdb/results?search=DTXSID0026913" TargetMode="External"/><Relationship Id="rId91" Type="http://schemas.openxmlformats.org/officeDocument/2006/relationships/hyperlink" Target="https://comptox.epa.gov/dashboard/dsstoxdb/results?search=DTXSID1026401" TargetMode="External"/><Relationship Id="rId145" Type="http://schemas.openxmlformats.org/officeDocument/2006/relationships/hyperlink" Target="https://comptox.epa.gov/dashboard/dsstoxdb/results?search=DTXSID8025096" TargetMode="External"/><Relationship Id="rId166" Type="http://schemas.openxmlformats.org/officeDocument/2006/relationships/hyperlink" Target="https://comptox.epa.gov/dashboard/dsstoxdb/results?search=DTXSID8026937" TargetMode="External"/><Relationship Id="rId187" Type="http://schemas.openxmlformats.org/officeDocument/2006/relationships/hyperlink" Target="https://comptox.epa.gov/dashboard/dsstoxdb/results?search=DTXSID2021735" TargetMode="External"/><Relationship Id="rId331" Type="http://schemas.openxmlformats.org/officeDocument/2006/relationships/hyperlink" Target="https://comptox.epa.gov/dashboard/dsstoxdb/results?search=DTXSID8027329" TargetMode="External"/><Relationship Id="rId352" Type="http://schemas.openxmlformats.org/officeDocument/2006/relationships/hyperlink" Target="https://comptox.epa.gov/dashboard/dsstoxdb/results?search=DTXSID7025394" TargetMode="External"/><Relationship Id="rId373" Type="http://schemas.openxmlformats.org/officeDocument/2006/relationships/hyperlink" Target="https://comptox.epa.gov/dashboard/dsstoxdb/results?search=DTXSID10858731" TargetMode="External"/><Relationship Id="rId394" Type="http://schemas.openxmlformats.org/officeDocument/2006/relationships/hyperlink" Target="https://comptox.epa.gov/dashboard/dsstoxdb/results?search=DTXSID6021402" TargetMode="External"/><Relationship Id="rId1" Type="http://schemas.openxmlformats.org/officeDocument/2006/relationships/hyperlink" Target="https://comptox.epa.gov/dashboard/dsstoxdb/results?search=DTXSID2022333" TargetMode="External"/><Relationship Id="rId212" Type="http://schemas.openxmlformats.org/officeDocument/2006/relationships/hyperlink" Target="https://comptox.epa.gov/dashboard/dsstoxdb/results?search=DTXSID5026386" TargetMode="External"/><Relationship Id="rId233" Type="http://schemas.openxmlformats.org/officeDocument/2006/relationships/hyperlink" Target="https://comptox.epa.gov/dashboard/dsstoxdb/results?search=DTXSID8026773" TargetMode="External"/><Relationship Id="rId254" Type="http://schemas.openxmlformats.org/officeDocument/2006/relationships/hyperlink" Target="https://comptox.epa.gov/dashboard/dsstoxdb/results?search=DTXSID5030955" TargetMode="External"/><Relationship Id="rId28" Type="http://schemas.openxmlformats.org/officeDocument/2006/relationships/hyperlink" Target="https://comptox.epa.gov/dashboard/dsstoxdb/results?search=DTXSID8061476" TargetMode="External"/><Relationship Id="rId49" Type="http://schemas.openxmlformats.org/officeDocument/2006/relationships/hyperlink" Target="https://comptox.epa.gov/dashboard/dsstoxdb/results?search=DTXSID70166026" TargetMode="External"/><Relationship Id="rId114" Type="http://schemas.openxmlformats.org/officeDocument/2006/relationships/hyperlink" Target="https://comptox.epa.gov/dashboard/dsstoxdb/results?search=DTXSID1021328" TargetMode="External"/><Relationship Id="rId275" Type="http://schemas.openxmlformats.org/officeDocument/2006/relationships/hyperlink" Target="https://comptox.epa.gov/dashboard/dsstoxdb/results?search=DTXSID5021837" TargetMode="External"/><Relationship Id="rId296" Type="http://schemas.openxmlformats.org/officeDocument/2006/relationships/hyperlink" Target="https://comptox.epa.gov/dashboard/dsstoxdb/results?search=DTXSID1021821" TargetMode="External"/><Relationship Id="rId300" Type="http://schemas.openxmlformats.org/officeDocument/2006/relationships/hyperlink" Target="https://comptox.epa.gov/dashboard/dsstoxdb/results?search=DTXSID9040710" TargetMode="External"/><Relationship Id="rId60" Type="http://schemas.openxmlformats.org/officeDocument/2006/relationships/hyperlink" Target="https://comptox.epa.gov/dashboard/dsstoxdb/results?search=DTXSID6024886" TargetMode="External"/><Relationship Id="rId81" Type="http://schemas.openxmlformats.org/officeDocument/2006/relationships/hyperlink" Target="https://comptox.epa.gov/dashboard/dsstoxdb/results?search=DTXSID2050403" TargetMode="External"/><Relationship Id="rId135" Type="http://schemas.openxmlformats.org/officeDocument/2006/relationships/hyperlink" Target="https://comptox.epa.gov/dashboard/dsstoxdb/results?search=DTXSID1026908" TargetMode="External"/><Relationship Id="rId156" Type="http://schemas.openxmlformats.org/officeDocument/2006/relationships/hyperlink" Target="https://comptox.epa.gov/dashboard/dsstoxdb/results?search=DTXSID6027684" TargetMode="External"/><Relationship Id="rId177" Type="http://schemas.openxmlformats.org/officeDocument/2006/relationships/hyperlink" Target="https://comptox.epa.gov/dashboard/dsstoxdb/results?search=DTXSID0021888" TargetMode="External"/><Relationship Id="rId198" Type="http://schemas.openxmlformats.org/officeDocument/2006/relationships/hyperlink" Target="https://comptox.epa.gov/dashboard/dsstoxdb/results?search=DTXSID7041675" TargetMode="External"/><Relationship Id="rId321" Type="http://schemas.openxmlformats.org/officeDocument/2006/relationships/hyperlink" Target="https://comptox.epa.gov/dashboard/dsstoxdb/results?search=DTXSID50873241" TargetMode="External"/><Relationship Id="rId342" Type="http://schemas.openxmlformats.org/officeDocument/2006/relationships/hyperlink" Target="https://comptox.epa.gov/dashboard/dsstoxdb/results?search=DTXSID2020844" TargetMode="External"/><Relationship Id="rId363" Type="http://schemas.openxmlformats.org/officeDocument/2006/relationships/hyperlink" Target="https://comptox.epa.gov/dashboard/dsstoxdb/results?search=DTXSID80938276" TargetMode="External"/><Relationship Id="rId384" Type="http://schemas.openxmlformats.org/officeDocument/2006/relationships/hyperlink" Target="https://comptox.epa.gov/dashboard/dsstoxdb/results?search=DTXSID50873327" TargetMode="External"/><Relationship Id="rId202" Type="http://schemas.openxmlformats.org/officeDocument/2006/relationships/hyperlink" Target="https://comptox.epa.gov/dashboard/dsstoxdb/results?search=DTXSID3025122" TargetMode="External"/><Relationship Id="rId223" Type="http://schemas.openxmlformats.org/officeDocument/2006/relationships/hyperlink" Target="https://comptox.epa.gov/dashboard/dsstoxdb/results?search=DTXSID1020778" TargetMode="External"/><Relationship Id="rId244" Type="http://schemas.openxmlformats.org/officeDocument/2006/relationships/hyperlink" Target="https://comptox.epa.gov/dashboard/dsstoxdb/results?search=DTXSID9075034" TargetMode="External"/><Relationship Id="rId18" Type="http://schemas.openxmlformats.org/officeDocument/2006/relationships/hyperlink" Target="https://comptox.epa.gov/dashboard/dsstoxdb/results?search=DTXSID6027181" TargetMode="External"/><Relationship Id="rId39" Type="http://schemas.openxmlformats.org/officeDocument/2006/relationships/hyperlink" Target="https://comptox.epa.gov/dashboard/dsstoxdb/results?search=DTXSID20335326" TargetMode="External"/><Relationship Id="rId265" Type="http://schemas.openxmlformats.org/officeDocument/2006/relationships/hyperlink" Target="https://comptox.epa.gov/dashboard/dsstoxdb/results?search=DTXSID1020431" TargetMode="External"/><Relationship Id="rId286" Type="http://schemas.openxmlformats.org/officeDocument/2006/relationships/hyperlink" Target="https://comptox.epa.gov/dashboard/dsstoxdb/results?search=DTXSID2024115" TargetMode="External"/><Relationship Id="rId50" Type="http://schemas.openxmlformats.org/officeDocument/2006/relationships/hyperlink" Target="https://comptox.epa.gov/dashboard/dsstoxdb/results?search=DTXSID40183700" TargetMode="External"/><Relationship Id="rId104" Type="http://schemas.openxmlformats.org/officeDocument/2006/relationships/hyperlink" Target="https://comptox.epa.gov/dashboard/dsstoxdb/results?search=DTXSID6024917" TargetMode="External"/><Relationship Id="rId125" Type="http://schemas.openxmlformats.org/officeDocument/2006/relationships/hyperlink" Target="https://comptox.epa.gov/dashboard/dsstoxdb/results?search=DTXSID5021916" TargetMode="External"/><Relationship Id="rId146" Type="http://schemas.openxmlformats.org/officeDocument/2006/relationships/hyperlink" Target="https://comptox.epa.gov/dashboard/dsstoxdb/results?search=DTXSID1026796" TargetMode="External"/><Relationship Id="rId167" Type="http://schemas.openxmlformats.org/officeDocument/2006/relationships/hyperlink" Target="https://comptox.epa.gov/dashboard/dsstoxdb/results?search=DTXSID1020778" TargetMode="External"/><Relationship Id="rId188" Type="http://schemas.openxmlformats.org/officeDocument/2006/relationships/hyperlink" Target="https://comptox.epa.gov/dashboard/dsstoxdb/results?search=DTXSID0024050" TargetMode="External"/><Relationship Id="rId311" Type="http://schemas.openxmlformats.org/officeDocument/2006/relationships/hyperlink" Target="https://comptox.epa.gov/dashboard/dsstoxdb/results?search=DTXSID2025846" TargetMode="External"/><Relationship Id="rId332" Type="http://schemas.openxmlformats.org/officeDocument/2006/relationships/hyperlink" Target="https://comptox.epa.gov/dashboard/dsstoxdb/results?search=DTXSID9044164" TargetMode="External"/><Relationship Id="rId353" Type="http://schemas.openxmlformats.org/officeDocument/2006/relationships/hyperlink" Target="https://comptox.epa.gov/dashboard/dsstoxdb/results?search=DTXSID5024182" TargetMode="External"/><Relationship Id="rId374" Type="http://schemas.openxmlformats.org/officeDocument/2006/relationships/hyperlink" Target="https://comptox.epa.gov/dashboard/dsstoxdb/results?search=DTXSID2058677" TargetMode="External"/><Relationship Id="rId395" Type="http://schemas.openxmlformats.org/officeDocument/2006/relationships/hyperlink" Target="https://comptox.epa.gov/dashboard/dsstoxdb/results?search=DTXSID1027267" TargetMode="External"/><Relationship Id="rId71" Type="http://schemas.openxmlformats.org/officeDocument/2006/relationships/hyperlink" Target="https://comptox.epa.gov/dashboard/dsstoxdb/results?search=DTXSID7047061" TargetMode="External"/><Relationship Id="rId92" Type="http://schemas.openxmlformats.org/officeDocument/2006/relationships/hyperlink" Target="https://comptox.epa.gov/dashboard/dsstoxdb/results?search=DTXSID4029143" TargetMode="External"/><Relationship Id="rId213" Type="http://schemas.openxmlformats.org/officeDocument/2006/relationships/hyperlink" Target="https://comptox.epa.gov/dashboard/dsstoxdb/results?search=DTXSID5026386" TargetMode="External"/><Relationship Id="rId234" Type="http://schemas.openxmlformats.org/officeDocument/2006/relationships/hyperlink" Target="https://comptox.epa.gov/dashboard/dsstoxdb/results?search=DTXSID1020980" TargetMode="External"/><Relationship Id="rId2" Type="http://schemas.openxmlformats.org/officeDocument/2006/relationships/hyperlink" Target="https://comptox.epa.gov/dashboard/dsstoxdb/results?search=DTXSID8047769" TargetMode="External"/><Relationship Id="rId29" Type="http://schemas.openxmlformats.org/officeDocument/2006/relationships/hyperlink" Target="https://comptox.epa.gov/dashboard/dsstoxdb/results?search=DTXSID9061330" TargetMode="External"/><Relationship Id="rId255" Type="http://schemas.openxmlformats.org/officeDocument/2006/relationships/hyperlink" Target="https://comptox.epa.gov/dashboard/dsstoxdb/results?search=DTXSID6024913" TargetMode="External"/><Relationship Id="rId276" Type="http://schemas.openxmlformats.org/officeDocument/2006/relationships/hyperlink" Target="https://comptox.epa.gov/dashboard/dsstoxdb/results?search=DTXSID9036690" TargetMode="External"/><Relationship Id="rId297" Type="http://schemas.openxmlformats.org/officeDocument/2006/relationships/hyperlink" Target="https://comptox.epa.gov/dashboard/dsstoxdb/results?search=DTXSID5021914" TargetMode="External"/><Relationship Id="rId40" Type="http://schemas.openxmlformats.org/officeDocument/2006/relationships/hyperlink" Target="https://comptox.epa.gov/dashboard/dsstoxdb/results?search=DTXSID2062240" TargetMode="External"/><Relationship Id="rId115" Type="http://schemas.openxmlformats.org/officeDocument/2006/relationships/hyperlink" Target="https://comptox.epa.gov/dashboard/dsstoxdb/results?search=DTXSID5024394" TargetMode="External"/><Relationship Id="rId136" Type="http://schemas.openxmlformats.org/officeDocument/2006/relationships/hyperlink" Target="https://comptox.epa.gov/dashboard/dsstoxdb/results?search=DTXSID7022128" TargetMode="External"/><Relationship Id="rId157" Type="http://schemas.openxmlformats.org/officeDocument/2006/relationships/hyperlink" Target="https://comptox.epa.gov/dashboard/dsstoxdb/results?search=DTXSID6026119" TargetMode="External"/><Relationship Id="rId178" Type="http://schemas.openxmlformats.org/officeDocument/2006/relationships/hyperlink" Target="https://comptox.epa.gov/dashboard/dsstoxdb/results?search=DTXSID2025347" TargetMode="External"/><Relationship Id="rId301" Type="http://schemas.openxmlformats.org/officeDocument/2006/relationships/hyperlink" Target="https://comptox.epa.gov/dashboard/dsstoxdb/results?search=DTXSID1025853" TargetMode="External"/><Relationship Id="rId322" Type="http://schemas.openxmlformats.org/officeDocument/2006/relationships/hyperlink" Target="https://comptox.epa.gov/dashboard/dsstoxdb/results?search=DTXSID9047172" TargetMode="External"/><Relationship Id="rId343" Type="http://schemas.openxmlformats.org/officeDocument/2006/relationships/hyperlink" Target="https://comptox.epa.gov/dashboard/dsstoxdb/results?search=DTXSID7026156" TargetMode="External"/><Relationship Id="rId364" Type="http://schemas.openxmlformats.org/officeDocument/2006/relationships/hyperlink" Target="https://comptox.epa.gov/dashboard/dsstoxdb/results?search=DTXSID90862250" TargetMode="External"/><Relationship Id="rId61" Type="http://schemas.openxmlformats.org/officeDocument/2006/relationships/hyperlink" Target="https://comptox.epa.gov/dashboard/dsstoxdb/results?search=DTXSID3020596" TargetMode="External"/><Relationship Id="rId82" Type="http://schemas.openxmlformats.org/officeDocument/2006/relationships/hyperlink" Target="https://comptox.epa.gov/dashboard/dsstoxdb/results?search=DTXSID3021807" TargetMode="External"/><Relationship Id="rId199" Type="http://schemas.openxmlformats.org/officeDocument/2006/relationships/hyperlink" Target="https://comptox.epa.gov/dashboard/dsstoxdb/results?search=DTXSID2029612" TargetMode="External"/><Relationship Id="rId203" Type="http://schemas.openxmlformats.org/officeDocument/2006/relationships/hyperlink" Target="https://comptox.epa.gov/dashboard/dsstoxdb/results?search=DTXSID5029217" TargetMode="External"/><Relationship Id="rId385" Type="http://schemas.openxmlformats.org/officeDocument/2006/relationships/hyperlink" Target="https://comptox.epa.gov/dashboard/dsstoxdb/results?search=DTXSID0061876" TargetMode="External"/><Relationship Id="rId19" Type="http://schemas.openxmlformats.org/officeDocument/2006/relationships/hyperlink" Target="https://comptox.epa.gov/dashboard/dsstoxdb/results?search=DTXSID1062675" TargetMode="External"/><Relationship Id="rId224" Type="http://schemas.openxmlformats.org/officeDocument/2006/relationships/hyperlink" Target="https://comptox.epa.gov/dashboard/dsstoxdb/results?search=DTXSID2021995" TargetMode="External"/><Relationship Id="rId245" Type="http://schemas.openxmlformats.org/officeDocument/2006/relationships/hyperlink" Target="https://comptox.epa.gov/dashboard/dsstoxdb/results?search=DTXSID6024886" TargetMode="External"/><Relationship Id="rId266" Type="http://schemas.openxmlformats.org/officeDocument/2006/relationships/hyperlink" Target="https://comptox.epa.gov/dashboard/dsstoxdb/results?search=DTXSID9021764" TargetMode="External"/><Relationship Id="rId287" Type="http://schemas.openxmlformats.org/officeDocument/2006/relationships/hyperlink" Target="https://comptox.epa.gov/dashboard/dsstoxdb/results?search=DTXSID7025502" TargetMode="External"/><Relationship Id="rId30" Type="http://schemas.openxmlformats.org/officeDocument/2006/relationships/hyperlink" Target="https://comptox.epa.gov/dashboard/dsstoxdb/results?search=DTXSID30881228" TargetMode="External"/><Relationship Id="rId105" Type="http://schemas.openxmlformats.org/officeDocument/2006/relationships/hyperlink" Target="https://comptox.epa.gov/dashboard/dsstoxdb/results?search=DTXSID2058621" TargetMode="External"/><Relationship Id="rId126" Type="http://schemas.openxmlformats.org/officeDocument/2006/relationships/hyperlink" Target="https://comptox.epa.gov/dashboard/dsstoxdb/results?search=DTXSID6022000" TargetMode="External"/><Relationship Id="rId147" Type="http://schemas.openxmlformats.org/officeDocument/2006/relationships/hyperlink" Target="https://comptox.epa.gov/dashboard/dsstoxdb/results?search=DTXSID7029162" TargetMode="External"/><Relationship Id="rId168" Type="http://schemas.openxmlformats.org/officeDocument/2006/relationships/hyperlink" Target="https://comptox.epa.gov/dashboard/dsstoxdb/results?search=DTXSID2021781" TargetMode="External"/><Relationship Id="rId312" Type="http://schemas.openxmlformats.org/officeDocument/2006/relationships/hyperlink" Target="https://comptox.epa.gov/dashboard/dsstoxdb/results?search=DTXSID6024127" TargetMode="External"/><Relationship Id="rId333" Type="http://schemas.openxmlformats.org/officeDocument/2006/relationships/hyperlink" Target="https://comptox.epa.gov/dashboard/dsstoxdb/results?search=DTXSID6027268" TargetMode="External"/><Relationship Id="rId354" Type="http://schemas.openxmlformats.org/officeDocument/2006/relationships/hyperlink" Target="https://comptox.epa.gov/dashboard/dsstoxdb/results?search=DTXSID6020224" TargetMode="External"/><Relationship Id="rId51" Type="http://schemas.openxmlformats.org/officeDocument/2006/relationships/hyperlink" Target="https://comptox.epa.gov/dashboard/dsstoxdb/results?search=DTXSID40183700" TargetMode="External"/><Relationship Id="rId72" Type="http://schemas.openxmlformats.org/officeDocument/2006/relationships/hyperlink" Target="https://comptox.epa.gov/dashboard/dsstoxdb/results?search=DTXSID0021917" TargetMode="External"/><Relationship Id="rId93" Type="http://schemas.openxmlformats.org/officeDocument/2006/relationships/hyperlink" Target="https://comptox.epa.gov/dashboard/dsstoxdb/results?search=DTXSID8052647" TargetMode="External"/><Relationship Id="rId189" Type="http://schemas.openxmlformats.org/officeDocument/2006/relationships/hyperlink" Target="https://comptox.epa.gov/dashboard/dsstoxdb/results?search=DTXSID2020844" TargetMode="External"/><Relationship Id="rId375" Type="http://schemas.openxmlformats.org/officeDocument/2006/relationships/hyperlink" Target="https://comptox.epa.gov/dashboard/dsstoxdb/results?search=DTXSID30871068" TargetMode="External"/><Relationship Id="rId396" Type="http://schemas.openxmlformats.org/officeDocument/2006/relationships/hyperlink" Target="https://comptox.epa.gov/dashboard/dsstoxdb/results?search=DTXSID6027181" TargetMode="External"/><Relationship Id="rId3" Type="http://schemas.openxmlformats.org/officeDocument/2006/relationships/hyperlink" Target="https://comptox.epa.gov/dashboard/dsstoxdb/results?search=DTXSID6052742" TargetMode="External"/><Relationship Id="rId214" Type="http://schemas.openxmlformats.org/officeDocument/2006/relationships/hyperlink" Target="https://comptox.epa.gov/dashboard/dsstoxdb/results?search=DTXSID5026914" TargetMode="External"/><Relationship Id="rId235" Type="http://schemas.openxmlformats.org/officeDocument/2006/relationships/hyperlink" Target="https://comptox.epa.gov/dashboard/dsstoxdb/results?search=DTXSID7024742" TargetMode="External"/><Relationship Id="rId256" Type="http://schemas.openxmlformats.org/officeDocument/2006/relationships/hyperlink" Target="https://comptox.epa.gov/dashboard/dsstoxdb/results?search=DTXSID6024913" TargetMode="External"/><Relationship Id="rId277" Type="http://schemas.openxmlformats.org/officeDocument/2006/relationships/hyperlink" Target="https://comptox.epa.gov/dashboard/dsstoxdb/results?search=DTXSID4025080" TargetMode="External"/><Relationship Id="rId298" Type="http://schemas.openxmlformats.org/officeDocument/2006/relationships/hyperlink" Target="https://comptox.epa.gov/dashboard/dsstoxdb/results?search=DTXSID4026501" TargetMode="External"/><Relationship Id="rId116" Type="http://schemas.openxmlformats.org/officeDocument/2006/relationships/hyperlink" Target="https://comptox.epa.gov/dashboard/dsstoxdb/results?search=DTXSID1026796" TargetMode="External"/><Relationship Id="rId137" Type="http://schemas.openxmlformats.org/officeDocument/2006/relationships/hyperlink" Target="https://comptox.epa.gov/dashboard/dsstoxdb/results?search=DTXSID3027792" TargetMode="External"/><Relationship Id="rId158" Type="http://schemas.openxmlformats.org/officeDocument/2006/relationships/hyperlink" Target="https://comptox.epa.gov/dashboard/dsstoxdb/results?search=DTXSID8047769" TargetMode="External"/><Relationship Id="rId302" Type="http://schemas.openxmlformats.org/officeDocument/2006/relationships/hyperlink" Target="https://comptox.epa.gov/dashboard/dsstoxdb/results?search=DTXSID8024284" TargetMode="External"/><Relationship Id="rId323" Type="http://schemas.openxmlformats.org/officeDocument/2006/relationships/hyperlink" Target="https://comptox.epa.gov/dashboard/dsstoxdb/results?search=DTXSID9047170" TargetMode="External"/><Relationship Id="rId344" Type="http://schemas.openxmlformats.org/officeDocument/2006/relationships/hyperlink" Target="https://comptox.epa.gov/dashboard/dsstoxdb/results?search=DTXSID6020143" TargetMode="External"/><Relationship Id="rId20" Type="http://schemas.openxmlformats.org/officeDocument/2006/relationships/hyperlink" Target="https://comptox.epa.gov/dashboard/dsstoxdb/results?search=DTXSID80333808" TargetMode="External"/><Relationship Id="rId41" Type="http://schemas.openxmlformats.org/officeDocument/2006/relationships/hyperlink" Target="https://comptox.epa.gov/dashboard/dsstoxdb/results?search=DTXSID20335326" TargetMode="External"/><Relationship Id="rId62" Type="http://schemas.openxmlformats.org/officeDocument/2006/relationships/hyperlink" Target="https://comptox.epa.gov/dashboard/dsstoxdb/results?search=DTXSID0027195" TargetMode="External"/><Relationship Id="rId83" Type="http://schemas.openxmlformats.org/officeDocument/2006/relationships/hyperlink" Target="https://comptox.epa.gov/dashboard/dsstoxdb/results?search=DTXSID6061024" TargetMode="External"/><Relationship Id="rId179" Type="http://schemas.openxmlformats.org/officeDocument/2006/relationships/hyperlink" Target="https://comptox.epa.gov/dashboard/dsstoxdb/results?search=DTXSID1020778" TargetMode="External"/><Relationship Id="rId365" Type="http://schemas.openxmlformats.org/officeDocument/2006/relationships/hyperlink" Target="https://comptox.epa.gov/dashboard/dsstoxdb/results?search=DTXSID00870987" TargetMode="External"/><Relationship Id="rId386" Type="http://schemas.openxmlformats.org/officeDocument/2006/relationships/hyperlink" Target="https://comptox.epa.gov/dashboard/dsstoxdb/results?search=DTXSID6060428" TargetMode="External"/><Relationship Id="rId190" Type="http://schemas.openxmlformats.org/officeDocument/2006/relationships/hyperlink" Target="https://comptox.epa.gov/dashboard/dsstoxdb/results?search=DTXSID7024821" TargetMode="External"/><Relationship Id="rId204" Type="http://schemas.openxmlformats.org/officeDocument/2006/relationships/hyperlink" Target="https://comptox.epa.gov/dashboard/dsstoxdb/results?search=DTXSID2029240" TargetMode="External"/><Relationship Id="rId225" Type="http://schemas.openxmlformats.org/officeDocument/2006/relationships/hyperlink" Target="https://comptox.epa.gov/dashboard/dsstoxdb/results?search=DTXSID7025502" TargetMode="External"/><Relationship Id="rId246" Type="http://schemas.openxmlformats.org/officeDocument/2006/relationships/hyperlink" Target="https://comptox.epa.gov/dashboard/dsstoxdb/results?search=DTXSID0027195" TargetMode="External"/><Relationship Id="rId267" Type="http://schemas.openxmlformats.org/officeDocument/2006/relationships/hyperlink" Target="https://comptox.epa.gov/dashboard/dsstoxdb/results?search=DTXSID1041920" TargetMode="External"/><Relationship Id="rId288" Type="http://schemas.openxmlformats.org/officeDocument/2006/relationships/hyperlink" Target="https://comptox.epa.gov/dashboard/dsstoxdb/results?search=DTXSID1020778" TargetMode="External"/><Relationship Id="rId106" Type="http://schemas.openxmlformats.org/officeDocument/2006/relationships/hyperlink" Target="https://comptox.epa.gov/dashboard/dsstoxdb/results?search=DTXSID0021206" TargetMode="External"/><Relationship Id="rId127" Type="http://schemas.openxmlformats.org/officeDocument/2006/relationships/hyperlink" Target="https://comptox.epa.gov/dashboard/dsstoxdb/results?search=DTXSID3021932" TargetMode="External"/><Relationship Id="rId313" Type="http://schemas.openxmlformats.org/officeDocument/2006/relationships/hyperlink" Target="https://comptox.epa.gov/dashboard/dsstoxdb/results?search=DTXSID7021360" TargetMode="External"/><Relationship Id="rId10" Type="http://schemas.openxmlformats.org/officeDocument/2006/relationships/hyperlink" Target="https://comptox.epa.gov/dashboard/dsstoxdb/results?search=DTXSID50873241" TargetMode="External"/><Relationship Id="rId31" Type="http://schemas.openxmlformats.org/officeDocument/2006/relationships/hyperlink" Target="https://comptox.epa.gov/dashboard/dsstoxdb/results?search=DTXSID20873238" TargetMode="External"/><Relationship Id="rId52" Type="http://schemas.openxmlformats.org/officeDocument/2006/relationships/hyperlink" Target="https://comptox.epa.gov/dashboard/dsstoxdb/results?search=DTXSID60183702" TargetMode="External"/><Relationship Id="rId73" Type="http://schemas.openxmlformats.org/officeDocument/2006/relationships/hyperlink" Target="https://comptox.epa.gov/dashboard/dsstoxdb/results?search=DTXSID9025796" TargetMode="External"/><Relationship Id="rId94" Type="http://schemas.openxmlformats.org/officeDocument/2006/relationships/hyperlink" Target="https://comptox.epa.gov/dashboard/dsstoxdb/results?search=DTXSID0021917" TargetMode="External"/><Relationship Id="rId148" Type="http://schemas.openxmlformats.org/officeDocument/2006/relationships/hyperlink" Target="https://comptox.epa.gov/dashboard/dsstoxdb/results?search=DTXSID6021616" TargetMode="External"/><Relationship Id="rId169" Type="http://schemas.openxmlformats.org/officeDocument/2006/relationships/hyperlink" Target="https://comptox.epa.gov/dashboard/dsstoxdb/results?search=DTXSID1024097" TargetMode="External"/><Relationship Id="rId334" Type="http://schemas.openxmlformats.org/officeDocument/2006/relationships/hyperlink" Target="https://comptox.epa.gov/dashboard/dsstoxdb/results?search=DTXSID8024739" TargetMode="External"/><Relationship Id="rId355" Type="http://schemas.openxmlformats.org/officeDocument/2006/relationships/hyperlink" Target="https://comptox.epa.gov/dashboard/dsstoxdb/results?search=DTXSID2020505" TargetMode="External"/><Relationship Id="rId376" Type="http://schemas.openxmlformats.org/officeDocument/2006/relationships/hyperlink" Target="https://comptox.epa.gov/dashboard/dsstoxdb/results?search=DTXSID60871213" TargetMode="External"/><Relationship Id="rId397" Type="http://schemas.openxmlformats.org/officeDocument/2006/relationships/printerSettings" Target="../printerSettings/printerSettings1.bin"/><Relationship Id="rId4" Type="http://schemas.openxmlformats.org/officeDocument/2006/relationships/hyperlink" Target="https://comptox.epa.gov/dashboard/dsstoxdb/results?search=DTXSID6026797" TargetMode="External"/><Relationship Id="rId180" Type="http://schemas.openxmlformats.org/officeDocument/2006/relationships/hyperlink" Target="https://comptox.epa.gov/dashboard/dsstoxdb/results?search=DTXSID5026386" TargetMode="External"/><Relationship Id="rId215" Type="http://schemas.openxmlformats.org/officeDocument/2006/relationships/hyperlink" Target="https://comptox.epa.gov/dashboard/dsstoxdb/results?search=DTXSID30110005" TargetMode="External"/><Relationship Id="rId236" Type="http://schemas.openxmlformats.org/officeDocument/2006/relationships/hyperlink" Target="https://comptox.epa.gov/dashboard/dsstoxdb/results?search=DTXSID5046196" TargetMode="External"/><Relationship Id="rId257" Type="http://schemas.openxmlformats.org/officeDocument/2006/relationships/hyperlink" Target="https://comptox.epa.gov/dashboard/dsstoxdb/results?search=DTXSID5021837" TargetMode="External"/><Relationship Id="rId278" Type="http://schemas.openxmlformats.org/officeDocument/2006/relationships/hyperlink" Target="https://comptox.epa.gov/dashboard/dsstoxdb/results?search=DTXSID2044551" TargetMode="External"/><Relationship Id="rId303" Type="http://schemas.openxmlformats.org/officeDocument/2006/relationships/hyperlink" Target="https://comptox.epa.gov/dashboard/dsstoxdb/results?search=DTXSID9027312" TargetMode="External"/><Relationship Id="rId42" Type="http://schemas.openxmlformats.org/officeDocument/2006/relationships/hyperlink" Target="https://comptox.epa.gov/dashboard/dsstoxdb/results?search=DTXSID20335326" TargetMode="External"/><Relationship Id="rId84" Type="http://schemas.openxmlformats.org/officeDocument/2006/relationships/hyperlink" Target="https://comptox.epa.gov/dashboard/dsstoxdb/results?search=DTXSID9029194" TargetMode="External"/><Relationship Id="rId138" Type="http://schemas.openxmlformats.org/officeDocument/2006/relationships/hyperlink" Target="https://comptox.epa.gov/dashboard/dsstoxdb/results?search=DTXSID4026921" TargetMode="External"/><Relationship Id="rId345" Type="http://schemas.openxmlformats.org/officeDocument/2006/relationships/hyperlink" Target="https://comptox.epa.gov/dashboard/dsstoxdb/results?search=DTXSID4041654" TargetMode="External"/><Relationship Id="rId387" Type="http://schemas.openxmlformats.org/officeDocument/2006/relationships/hyperlink" Target="https://comptox.epa.gov/dashboard/dsstoxdb/results?search=DTXSID7052101" TargetMode="External"/><Relationship Id="rId191" Type="http://schemas.openxmlformats.org/officeDocument/2006/relationships/hyperlink" Target="https://comptox.epa.gov/dashboard/dsstoxdb/results?search=DTXSID5020152" TargetMode="External"/><Relationship Id="rId205" Type="http://schemas.openxmlformats.org/officeDocument/2006/relationships/hyperlink" Target="https://comptox.epa.gov/dashboard/dsstoxdb/results?search=DTXSID1027500" TargetMode="External"/><Relationship Id="rId247" Type="http://schemas.openxmlformats.org/officeDocument/2006/relationships/hyperlink" Target="https://comptox.epa.gov/dashboard/dsstoxdb/results?search=DTXSID80862406" TargetMode="External"/><Relationship Id="rId107" Type="http://schemas.openxmlformats.org/officeDocument/2006/relationships/hyperlink" Target="https://comptox.epa.gov/dashboard/dsstoxdb/results?search=DTXSID8020597" TargetMode="External"/><Relationship Id="rId289" Type="http://schemas.openxmlformats.org/officeDocument/2006/relationships/hyperlink" Target="https://comptox.epa.gov/dashboard/dsstoxdb/results?search=DTXSID6027268" TargetMode="External"/><Relationship Id="rId11" Type="http://schemas.openxmlformats.org/officeDocument/2006/relationships/hyperlink" Target="https://comptox.epa.gov/dashboard/dsstoxdb/results?search=DTXSID10166025" TargetMode="External"/><Relationship Id="rId53" Type="http://schemas.openxmlformats.org/officeDocument/2006/relationships/hyperlink" Target="https://comptox.epa.gov/dashboard/dsstoxdb/results?search=DTXSID8025468" TargetMode="External"/><Relationship Id="rId149" Type="http://schemas.openxmlformats.org/officeDocument/2006/relationships/hyperlink" Target="https://comptox.epa.gov/dashboard/dsstoxdb/results?search=DTXSID6024913" TargetMode="External"/><Relationship Id="rId314" Type="http://schemas.openxmlformats.org/officeDocument/2006/relationships/hyperlink" Target="https://comptox.epa.gov/dashboard/dsstoxdb/results?search=DTXSID3039242" TargetMode="External"/><Relationship Id="rId356" Type="http://schemas.openxmlformats.org/officeDocument/2006/relationships/hyperlink" Target="https://comptox.epa.gov/dashboard/dsstoxdb/results?search=DTXSID4029357" TargetMode="External"/><Relationship Id="rId95" Type="http://schemas.openxmlformats.org/officeDocument/2006/relationships/hyperlink" Target="https://comptox.epa.gov/dashboard/dsstoxdb/results?search=DTXSID4021923" TargetMode="External"/><Relationship Id="rId160" Type="http://schemas.openxmlformats.org/officeDocument/2006/relationships/hyperlink" Target="https://comptox.epa.gov/dashboard/dsstoxdb/results?search=DTXSID6026797" TargetMode="External"/><Relationship Id="rId216" Type="http://schemas.openxmlformats.org/officeDocument/2006/relationships/hyperlink" Target="https://comptox.epa.gov/dashboard/dsstoxdb/results?search=DTXSID1021324" TargetMode="External"/><Relationship Id="rId258" Type="http://schemas.openxmlformats.org/officeDocument/2006/relationships/hyperlink" Target="https://comptox.epa.gov/dashboard/dsstoxdb/results?search=DTXSID6025145" TargetMode="External"/><Relationship Id="rId22" Type="http://schemas.openxmlformats.org/officeDocument/2006/relationships/hyperlink" Target="https://comptox.epa.gov/dashboard/dsstoxdb/results?search=DTXSID6022054" TargetMode="External"/><Relationship Id="rId64" Type="http://schemas.openxmlformats.org/officeDocument/2006/relationships/hyperlink" Target="https://comptox.epa.gov/dashboard/dsstoxdb/results?search=DTXSID80862406" TargetMode="External"/><Relationship Id="rId118" Type="http://schemas.openxmlformats.org/officeDocument/2006/relationships/hyperlink" Target="https://comptox.epa.gov/dashboard/dsstoxdb/results?search=DTXSID1022001" TargetMode="External"/><Relationship Id="rId325" Type="http://schemas.openxmlformats.org/officeDocument/2006/relationships/hyperlink" Target="https://comptox.epa.gov/dashboard/dsstoxdb/results?search=DTXSID1025227" TargetMode="External"/><Relationship Id="rId367" Type="http://schemas.openxmlformats.org/officeDocument/2006/relationships/hyperlink" Target="https://comptox.epa.gov/dashboard/dsstoxdb/results?search=DTXSID60862883" TargetMode="External"/><Relationship Id="rId171" Type="http://schemas.openxmlformats.org/officeDocument/2006/relationships/hyperlink" Target="https://comptox.epa.gov/dashboard/dsstoxdb/results?search=DTXSID8021519" TargetMode="External"/><Relationship Id="rId227" Type="http://schemas.openxmlformats.org/officeDocument/2006/relationships/hyperlink" Target="https://comptox.epa.gov/dashboard/dsstoxdb/results?search=DTXSID8025337" TargetMode="External"/><Relationship Id="rId269" Type="http://schemas.openxmlformats.org/officeDocument/2006/relationships/hyperlink" Target="https://comptox.epa.gov/dashboard/dsstoxdb/results?search=DTXSID5039224" TargetMode="External"/><Relationship Id="rId33" Type="http://schemas.openxmlformats.org/officeDocument/2006/relationships/hyperlink" Target="https://comptox.epa.gov/dashboard/dsstoxdb/results?search=DTXSID20873238" TargetMode="External"/><Relationship Id="rId129" Type="http://schemas.openxmlformats.org/officeDocument/2006/relationships/hyperlink" Target="https://comptox.epa.gov/dashboard/dsstoxdb/results?search=DTXSID0020868" TargetMode="External"/><Relationship Id="rId280" Type="http://schemas.openxmlformats.org/officeDocument/2006/relationships/hyperlink" Target="https://comptox.epa.gov/dashboard/dsstoxdb/results?search=DTXSID2044551" TargetMode="External"/><Relationship Id="rId336" Type="http://schemas.openxmlformats.org/officeDocument/2006/relationships/hyperlink" Target="https://comptox.epa.gov/dashboard/dsstoxdb/results?search=DTXSID2021151" TargetMode="External"/><Relationship Id="rId75" Type="http://schemas.openxmlformats.org/officeDocument/2006/relationships/hyperlink" Target="https://comptox.epa.gov/dashboard/dsstoxdb/results?search=DTXSID6027268" TargetMode="External"/><Relationship Id="rId140" Type="http://schemas.openxmlformats.org/officeDocument/2006/relationships/hyperlink" Target="https://comptox.epa.gov/dashboard/dsstoxdb/results?search=DTXSID10166025" TargetMode="External"/><Relationship Id="rId182" Type="http://schemas.openxmlformats.org/officeDocument/2006/relationships/hyperlink" Target="https://comptox.epa.gov/dashboard/dsstoxdb/results?search=DTXSID8021482" TargetMode="External"/><Relationship Id="rId378" Type="http://schemas.openxmlformats.org/officeDocument/2006/relationships/hyperlink" Target="https://comptox.epa.gov/dashboard/dsstoxdb/results?search=DTXSID20862763" TargetMode="External"/><Relationship Id="rId6" Type="http://schemas.openxmlformats.org/officeDocument/2006/relationships/hyperlink" Target="https://comptox.epa.gov/dashboard/dsstoxdb/results?search=DTXSID4026711" TargetMode="External"/><Relationship Id="rId238" Type="http://schemas.openxmlformats.org/officeDocument/2006/relationships/hyperlink" Target="https://comptox.epa.gov/dashboard/dsstoxdb/results?search=DTXSID9027104" TargetMode="External"/><Relationship Id="rId291" Type="http://schemas.openxmlformats.org/officeDocument/2006/relationships/hyperlink" Target="https://comptox.epa.gov/dashboard/dsstoxdb/results?search=DTXSID0021759" TargetMode="External"/><Relationship Id="rId305" Type="http://schemas.openxmlformats.org/officeDocument/2006/relationships/hyperlink" Target="https://comptox.epa.gov/dashboard/dsstoxdb/results?search=DTXSID9020667" TargetMode="External"/><Relationship Id="rId347" Type="http://schemas.openxmlformats.org/officeDocument/2006/relationships/hyperlink" Target="https://comptox.epa.gov/dashboard/dsstoxdb/results?search=DTXSID70176100" TargetMode="External"/><Relationship Id="rId44" Type="http://schemas.openxmlformats.org/officeDocument/2006/relationships/hyperlink" Target="https://comptox.epa.gov/dashboard/dsstoxdb/results?search=DTXSID1059781" TargetMode="External"/><Relationship Id="rId86" Type="http://schemas.openxmlformats.org/officeDocument/2006/relationships/hyperlink" Target="https://comptox.epa.gov/dashboard/dsstoxdb/results?search=DTXSID1026118" TargetMode="External"/><Relationship Id="rId151" Type="http://schemas.openxmlformats.org/officeDocument/2006/relationships/hyperlink" Target="https://comptox.epa.gov/dashboard/dsstoxdb/results?search=DTXSID3020596" TargetMode="External"/><Relationship Id="rId389" Type="http://schemas.openxmlformats.org/officeDocument/2006/relationships/hyperlink" Target="https://comptox.epa.gov/dashboard/dsstoxdb/results?search=DTXSID0022010" TargetMode="External"/><Relationship Id="rId193" Type="http://schemas.openxmlformats.org/officeDocument/2006/relationships/hyperlink" Target="https://comptox.epa.gov/dashboard/dsstoxdb/results?search=DTXSID6041472" TargetMode="External"/><Relationship Id="rId207" Type="http://schemas.openxmlformats.org/officeDocument/2006/relationships/hyperlink" Target="https://comptox.epa.gov/dashboard/dsstoxdb/results?search=DTXSID1025279" TargetMode="External"/><Relationship Id="rId249" Type="http://schemas.openxmlformats.org/officeDocument/2006/relationships/hyperlink" Target="https://comptox.epa.gov/dashboard/dsstoxdb/results?search=DTXSID2021159" TargetMode="External"/><Relationship Id="rId13" Type="http://schemas.openxmlformats.org/officeDocument/2006/relationships/hyperlink" Target="https://comptox.epa.gov/dashboard/dsstoxdb/results?search=DTXSID5052256" TargetMode="External"/><Relationship Id="rId109" Type="http://schemas.openxmlformats.org/officeDocument/2006/relationships/hyperlink" Target="https://comptox.epa.gov/dashboard/dsstoxdb/results?search=DTXSID9026922" TargetMode="External"/><Relationship Id="rId260" Type="http://schemas.openxmlformats.org/officeDocument/2006/relationships/hyperlink" Target="https://comptox.epa.gov/dashboard/dsstoxdb/results?search=DTXSID7020762" TargetMode="External"/><Relationship Id="rId316" Type="http://schemas.openxmlformats.org/officeDocument/2006/relationships/hyperlink" Target="https://comptox.epa.gov/dashboard/dsstoxdb/results?search=DTXSID6026298" TargetMode="External"/><Relationship Id="rId55" Type="http://schemas.openxmlformats.org/officeDocument/2006/relationships/hyperlink" Target="https://comptox.epa.gov/dashboard/dsstoxdb/results?search=DTXSID0047749" TargetMode="External"/><Relationship Id="rId97" Type="http://schemas.openxmlformats.org/officeDocument/2006/relationships/hyperlink" Target="https://comptox.epa.gov/dashboard/dsstoxdb/results?search=DTXSID4025111" TargetMode="External"/><Relationship Id="rId120" Type="http://schemas.openxmlformats.org/officeDocument/2006/relationships/hyperlink" Target="https://comptox.epa.gov/dashboard/dsstoxdb/results?search=DTXSID7020637" TargetMode="External"/><Relationship Id="rId358" Type="http://schemas.openxmlformats.org/officeDocument/2006/relationships/hyperlink" Target="https://comptox.epa.gov/dashboard/dsstoxdb/results?search=DTXSID0021206" TargetMode="External"/><Relationship Id="rId162" Type="http://schemas.openxmlformats.org/officeDocument/2006/relationships/hyperlink" Target="https://comptox.epa.gov/dashboard/dsstoxdb/results?search=DTXSID4026711" TargetMode="External"/><Relationship Id="rId218" Type="http://schemas.openxmlformats.org/officeDocument/2006/relationships/hyperlink" Target="https://comptox.epa.gov/dashboard/dsstoxdb/results?search=DTXSID0027565" TargetMode="External"/><Relationship Id="rId271" Type="http://schemas.openxmlformats.org/officeDocument/2006/relationships/hyperlink" Target="https://comptox.epa.gov/dashboard/dsstoxdb/results?search=DTXSID1020778" TargetMode="External"/><Relationship Id="rId24" Type="http://schemas.openxmlformats.org/officeDocument/2006/relationships/hyperlink" Target="https://comptox.epa.gov/dashboard/dsstoxdb/results?search=DTXSID6061024" TargetMode="External"/><Relationship Id="rId66" Type="http://schemas.openxmlformats.org/officeDocument/2006/relationships/hyperlink" Target="https://comptox.epa.gov/dashboard/dsstoxdb/results?search=DTXSID6026298" TargetMode="External"/><Relationship Id="rId131" Type="http://schemas.openxmlformats.org/officeDocument/2006/relationships/hyperlink" Target="https://comptox.epa.gov/dashboard/dsstoxdb/results?search=DTXSID2021319" TargetMode="External"/><Relationship Id="rId327" Type="http://schemas.openxmlformats.org/officeDocument/2006/relationships/hyperlink" Target="https://comptox.epa.gov/dashboard/dsstoxdb/results?search=DTXSID9047097" TargetMode="External"/><Relationship Id="rId369" Type="http://schemas.openxmlformats.org/officeDocument/2006/relationships/hyperlink" Target="https://comptox.epa.gov/dashboard/dsstoxdb/results?search=DTXSID10880835" TargetMode="External"/><Relationship Id="rId173" Type="http://schemas.openxmlformats.org/officeDocument/2006/relationships/hyperlink" Target="https://comptox.epa.gov/dashboard/dsstoxdb/results?search=DTXSID3021431" TargetMode="External"/><Relationship Id="rId229" Type="http://schemas.openxmlformats.org/officeDocument/2006/relationships/hyperlink" Target="https://comptox.epa.gov/dashboard/dsstoxdb/results?search=DTXSID0044812" TargetMode="External"/><Relationship Id="rId380" Type="http://schemas.openxmlformats.org/officeDocument/2006/relationships/hyperlink" Target="https://comptox.epa.gov/dashboard/dsstoxdb/results?search=DTXSID60858746" TargetMode="External"/><Relationship Id="rId240" Type="http://schemas.openxmlformats.org/officeDocument/2006/relationships/hyperlink" Target="https://comptox.epa.gov/dashboard/dsstoxdb/results?search=DTXSID6021402" TargetMode="External"/><Relationship Id="rId35" Type="http://schemas.openxmlformats.org/officeDocument/2006/relationships/hyperlink" Target="https://comptox.epa.gov/dashboard/dsstoxdb/results?search=DTXSID7062291" TargetMode="External"/><Relationship Id="rId77" Type="http://schemas.openxmlformats.org/officeDocument/2006/relationships/hyperlink" Target="https://comptox.epa.gov/dashboard/dsstoxdb/results?search=DTXSID3042219" TargetMode="External"/><Relationship Id="rId100" Type="http://schemas.openxmlformats.org/officeDocument/2006/relationships/hyperlink" Target="https://comptox.epa.gov/dashboard/dsstoxdb/results?search=DTXSID7020762" TargetMode="External"/><Relationship Id="rId282" Type="http://schemas.openxmlformats.org/officeDocument/2006/relationships/hyperlink" Target="https://comptox.epa.gov/dashboard/dsstoxdb/results?search=DTXSID6027183" TargetMode="External"/><Relationship Id="rId338" Type="http://schemas.openxmlformats.org/officeDocument/2006/relationships/hyperlink" Target="https://comptox.epa.gov/dashboard/dsstoxdb/results?search=DTXSID40333687" TargetMode="External"/><Relationship Id="rId8" Type="http://schemas.openxmlformats.org/officeDocument/2006/relationships/hyperlink" Target="https://comptox.epa.gov/dashboard/dsstoxdb/results?search=DTXSID80873239" TargetMode="External"/><Relationship Id="rId142" Type="http://schemas.openxmlformats.org/officeDocument/2006/relationships/hyperlink" Target="https://comptox.epa.gov/dashboard/dsstoxdb/results?search=DTXSID4027367" TargetMode="External"/><Relationship Id="rId184" Type="http://schemas.openxmlformats.org/officeDocument/2006/relationships/hyperlink" Target="https://comptox.epa.gov/dashboard/dsstoxdb/results?search=DTXSID6024913" TargetMode="External"/><Relationship Id="rId391" Type="http://schemas.openxmlformats.org/officeDocument/2006/relationships/hyperlink" Target="https://comptox.epa.gov/dashboard/dsstoxdb/results?search=DTXSID8021482" TargetMode="External"/><Relationship Id="rId251" Type="http://schemas.openxmlformats.org/officeDocument/2006/relationships/hyperlink" Target="https://comptox.epa.gov/dashboard/dsstoxdb/results?search=DTXSID1029128" TargetMode="External"/><Relationship Id="rId46" Type="http://schemas.openxmlformats.org/officeDocument/2006/relationships/hyperlink" Target="https://comptox.epa.gov/dashboard/dsstoxdb/results?search=DTXSID00543109" TargetMode="External"/><Relationship Id="rId293" Type="http://schemas.openxmlformats.org/officeDocument/2006/relationships/hyperlink" Target="https://comptox.epa.gov/dashboard/dsstoxdb/results?search=DTXSID50873241" TargetMode="External"/><Relationship Id="rId307" Type="http://schemas.openxmlformats.org/officeDocument/2006/relationships/hyperlink" Target="https://comptox.epa.gov/dashboard/dsstoxdb/results?search=DTXSID3024366" TargetMode="External"/><Relationship Id="rId349" Type="http://schemas.openxmlformats.org/officeDocument/2006/relationships/hyperlink" Target="https://comptox.epa.gov/dashboard/dsstoxdb/results?search=DTXSID2026789" TargetMode="External"/><Relationship Id="rId88" Type="http://schemas.openxmlformats.org/officeDocument/2006/relationships/hyperlink" Target="https://comptox.epa.gov/dashboard/dsstoxdb/results?search=DTXSID7021360" TargetMode="External"/><Relationship Id="rId111" Type="http://schemas.openxmlformats.org/officeDocument/2006/relationships/hyperlink" Target="https://comptox.epa.gov/dashboard/dsstoxdb/results?search=DTXSID7026863" TargetMode="External"/><Relationship Id="rId153" Type="http://schemas.openxmlformats.org/officeDocument/2006/relationships/hyperlink" Target="https://comptox.epa.gov/dashboard/dsstoxdb/results?search=DTXSID2021284" TargetMode="External"/><Relationship Id="rId195" Type="http://schemas.openxmlformats.org/officeDocument/2006/relationships/hyperlink" Target="https://comptox.epa.gov/dashboard/dsstoxdb/results?search=DTXSID2025050" TargetMode="External"/><Relationship Id="rId209" Type="http://schemas.openxmlformats.org/officeDocument/2006/relationships/hyperlink" Target="https://comptox.epa.gov/dashboard/dsstoxdb/results?search=DTXSID4026501" TargetMode="External"/><Relationship Id="rId360" Type="http://schemas.openxmlformats.org/officeDocument/2006/relationships/hyperlink" Target="https://comptox.epa.gov/dashboard/dsstoxdb/results?search=DTXSID9021689" TargetMode="External"/><Relationship Id="rId220" Type="http://schemas.openxmlformats.org/officeDocument/2006/relationships/hyperlink" Target="https://comptox.epa.gov/dashboard/dsstoxdb/results?search=DTXSID0047749" TargetMode="External"/><Relationship Id="rId15" Type="http://schemas.openxmlformats.org/officeDocument/2006/relationships/hyperlink" Target="https://comptox.epa.gov/dashboard/dsstoxdb/results?search=DTXSID30863125" TargetMode="External"/><Relationship Id="rId57" Type="http://schemas.openxmlformats.org/officeDocument/2006/relationships/hyperlink" Target="https://comptox.epa.gov/dashboard/dsstoxdb/results?search=DTXSID6021402" TargetMode="External"/><Relationship Id="rId262" Type="http://schemas.openxmlformats.org/officeDocument/2006/relationships/hyperlink" Target="https://comptox.epa.gov/dashboard/dsstoxdb/results?search=DTXSID6052110" TargetMode="External"/><Relationship Id="rId318" Type="http://schemas.openxmlformats.org/officeDocument/2006/relationships/hyperlink" Target="https://comptox.epa.gov/dashboard/dsstoxdb/results?search=DTXSID2025478" TargetMode="External"/><Relationship Id="rId99" Type="http://schemas.openxmlformats.org/officeDocument/2006/relationships/hyperlink" Target="https://comptox.epa.gov/dashboard/dsstoxdb/results?search=DTXSID2021739" TargetMode="External"/><Relationship Id="rId122" Type="http://schemas.openxmlformats.org/officeDocument/2006/relationships/hyperlink" Target="https://comptox.epa.gov/dashboard/dsstoxdb/results?search=DTXSID8021482" TargetMode="External"/><Relationship Id="rId164" Type="http://schemas.openxmlformats.org/officeDocument/2006/relationships/hyperlink" Target="https://comptox.epa.gov/dashboard/dsstoxdb/results?search=DTXSID4020878" TargetMode="External"/><Relationship Id="rId371" Type="http://schemas.openxmlformats.org/officeDocument/2006/relationships/hyperlink" Target="https://comptox.epa.gov/dashboard/dsstoxdb/results?search=DTXSID60864766" TargetMode="External"/><Relationship Id="rId26" Type="http://schemas.openxmlformats.org/officeDocument/2006/relationships/hyperlink" Target="https://comptox.epa.gov/dashboard/dsstoxdb/results?search=DTXSID90335313" TargetMode="External"/><Relationship Id="rId231" Type="http://schemas.openxmlformats.org/officeDocument/2006/relationships/hyperlink" Target="https://comptox.epa.gov/dashboard/dsstoxdb/results?search=DTXSID9024063" TargetMode="External"/><Relationship Id="rId273" Type="http://schemas.openxmlformats.org/officeDocument/2006/relationships/hyperlink" Target="https://comptox.epa.gov/dashboard/dsstoxdb/results?search=DTXSID3021720" TargetMode="External"/><Relationship Id="rId329" Type="http://schemas.openxmlformats.org/officeDocument/2006/relationships/hyperlink" Target="https://comptox.epa.gov/dashboard/dsstoxdb/results?search=DTXSID2058623" TargetMode="External"/><Relationship Id="rId68" Type="http://schemas.openxmlformats.org/officeDocument/2006/relationships/hyperlink" Target="https://comptox.epa.gov/dashboard/dsstoxdb/results?search=DTXSID6022472" TargetMode="External"/><Relationship Id="rId133" Type="http://schemas.openxmlformats.org/officeDocument/2006/relationships/hyperlink" Target="https://comptox.epa.gov/dashboard/dsstoxdb/results?search=DTXSID8042503" TargetMode="External"/><Relationship Id="rId175" Type="http://schemas.openxmlformats.org/officeDocument/2006/relationships/hyperlink" Target="https://comptox.epa.gov/dashboard/dsstoxdb/results?search=DTXSID6020856" TargetMode="External"/><Relationship Id="rId340" Type="http://schemas.openxmlformats.org/officeDocument/2006/relationships/hyperlink" Target="https://comptox.epa.gov/dashboard/dsstoxdb/results?search=DTXSID3025049" TargetMode="External"/><Relationship Id="rId200" Type="http://schemas.openxmlformats.org/officeDocument/2006/relationships/hyperlink" Target="https://comptox.epa.gov/dashboard/dsstoxdb/results?search=DTXSID6024676" TargetMode="External"/><Relationship Id="rId382" Type="http://schemas.openxmlformats.org/officeDocument/2006/relationships/hyperlink" Target="https://comptox.epa.gov/dashboard/dsstoxdb/results?search=DTXSID40863035" TargetMode="External"/><Relationship Id="rId242" Type="http://schemas.openxmlformats.org/officeDocument/2006/relationships/hyperlink" Target="https://comptox.epa.gov/dashboard/dsstoxdb/results?search=DTXSID60333922" TargetMode="External"/><Relationship Id="rId284" Type="http://schemas.openxmlformats.org/officeDocument/2006/relationships/hyperlink" Target="https://comptox.epa.gov/dashboard/dsstoxdb/results?search=DTXSID00273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1"/>
  <sheetViews>
    <sheetView tabSelected="1" topLeftCell="K1" zoomScale="88" zoomScaleNormal="88" workbookViewId="0">
      <pane ySplit="1" topLeftCell="A219" activePane="bottomLeft" state="frozen"/>
      <selection pane="bottomLeft" activeCell="W225" sqref="W224:W225"/>
    </sheetView>
  </sheetViews>
  <sheetFormatPr defaultColWidth="8.85546875" defaultRowHeight="15" x14ac:dyDescent="0.25"/>
  <cols>
    <col min="1" max="1" width="24.42578125" style="2" customWidth="1"/>
    <col min="2" max="2" width="8.85546875" style="2" customWidth="1"/>
    <col min="3" max="4" width="8.85546875" style="12" customWidth="1"/>
    <col min="5" max="25" width="8.85546875" style="2" customWidth="1"/>
    <col min="26" max="16384" width="8.85546875" style="2"/>
  </cols>
  <sheetData>
    <row r="1" spans="1:25" x14ac:dyDescent="0.25">
      <c r="A1" s="22" t="s">
        <v>0</v>
      </c>
      <c r="B1" s="22" t="s">
        <v>543</v>
      </c>
      <c r="C1" s="24" t="s">
        <v>544</v>
      </c>
      <c r="D1" s="24" t="s">
        <v>545</v>
      </c>
      <c r="E1" s="22" t="s">
        <v>546</v>
      </c>
      <c r="F1" s="22" t="s">
        <v>714</v>
      </c>
      <c r="G1" s="22" t="s">
        <v>509</v>
      </c>
      <c r="H1" s="22" t="s">
        <v>1</v>
      </c>
      <c r="I1" s="22" t="s">
        <v>1134</v>
      </c>
      <c r="J1" s="22" t="s">
        <v>1152</v>
      </c>
      <c r="K1" s="22" t="s">
        <v>8</v>
      </c>
      <c r="L1" s="22" t="s">
        <v>9</v>
      </c>
      <c r="M1" s="22" t="s">
        <v>10</v>
      </c>
      <c r="N1" s="22" t="s">
        <v>2</v>
      </c>
      <c r="O1" s="22" t="s">
        <v>3</v>
      </c>
      <c r="P1" s="22" t="s">
        <v>4</v>
      </c>
      <c r="Q1" s="22" t="s">
        <v>5</v>
      </c>
      <c r="R1" s="22" t="s">
        <v>6</v>
      </c>
      <c r="S1" s="22" t="s">
        <v>7</v>
      </c>
      <c r="T1" s="3" t="s">
        <v>11</v>
      </c>
      <c r="U1" s="2" t="s">
        <v>12</v>
      </c>
      <c r="V1" s="2" t="s">
        <v>1144</v>
      </c>
      <c r="W1" s="2" t="s">
        <v>1145</v>
      </c>
      <c r="X1" s="2" t="s">
        <v>1146</v>
      </c>
      <c r="Y1" s="2" t="s">
        <v>1156</v>
      </c>
    </row>
    <row r="2" spans="1:25" x14ac:dyDescent="0.25">
      <c r="A2" s="19" t="s">
        <v>395</v>
      </c>
      <c r="B2" s="15" t="s">
        <v>396</v>
      </c>
      <c r="C2" s="12">
        <v>1</v>
      </c>
      <c r="D2" s="12">
        <v>80001</v>
      </c>
      <c r="E2" s="5" t="s">
        <v>549</v>
      </c>
      <c r="F2" s="2" t="str">
        <f t="shared" ref="F2:F33" si="0">RIGHT(E2,LEN(E2)-6)</f>
        <v>2022333</v>
      </c>
      <c r="G2" s="2" t="str">
        <f>IF(SUMPRODUCT(--ISNUMBER(SEARCH({"F","Cl","F"},H2)))&gt;0,"halocarbon",IF(SUMPRODUCT(--ISNUMBER(SEARCH({"O"},H2)))&gt;0,"oxygenated",IF(SUMPRODUCT(--ISNUMBER(SEARCH({"=CC="},H2)))&gt;0,"aromatic",IF(SUMPRODUCT(--ISNUMBER(SEARCH({"benzene"},A2)))&gt;0,"aromatic",IF(SUMPRODUCT(--ISNUMBER(SEARCH({"naphthalene"},A2)))&gt;0,"aromatic",IF(SUMPRODUCT(--ISNUMBER(SEARCH({"="},H2)))&gt;0,"alkene",IF(SUMPRODUCT(--ISNUMBER(SEARCH({"(C)"},H2)))&gt;0,"b-alkane",IF(SUMPRODUCT(--ISNUMBER(SEARCH({"C1"},H2)))&gt;0,"c-alkane",IF(SUMPRODUCT(--ISNUMBER(SEARCH({"-"},H2)))&gt;0,"-","n-alkane")))))))))</f>
        <v>aromatic</v>
      </c>
      <c r="H2" s="15" t="s">
        <v>397</v>
      </c>
      <c r="I2" s="15" t="b">
        <v>0</v>
      </c>
      <c r="J2" s="15" t="b">
        <v>0</v>
      </c>
      <c r="K2" s="4">
        <f t="shared" ref="K2:K33" si="1">LEN(H2)-LEN(SUBSTITUTE(UPPER(H2),"C",""))</f>
        <v>10</v>
      </c>
      <c r="L2" s="4">
        <f t="shared" ref="L2:L33" si="2">LEN(H2)-LEN(SUBSTITUTE(UPPER(H2),"O",""))</f>
        <v>0</v>
      </c>
      <c r="M2" s="4">
        <f t="shared" ref="M2:M33" si="3">L2/K2</f>
        <v>0</v>
      </c>
      <c r="N2" s="7">
        <v>134.22200000000001</v>
      </c>
      <c r="O2" s="4">
        <v>1.10849E-11</v>
      </c>
      <c r="P2" s="8">
        <v>8.0224000000000007E-3</v>
      </c>
      <c r="Q2" s="8">
        <v>4.3125900000000001</v>
      </c>
      <c r="R2" s="4">
        <v>1.3707800000000001</v>
      </c>
      <c r="S2" s="4">
        <v>1.6266800000000001E-4</v>
      </c>
      <c r="T2" s="3">
        <f t="shared" ref="T2:T33" si="4">IFERROR(LOG((R2*133.322)*N2/8.31451/298.15*1000000),"")</f>
        <v>6.995421811505758</v>
      </c>
      <c r="U2" s="4">
        <f t="shared" ref="U2:U33" si="5">IFERROR(((10^Q2)*0.1/1000)/30,"")</f>
        <v>6.8465020933505163E-2</v>
      </c>
      <c r="V2" s="23">
        <v>2.356410256410256</v>
      </c>
      <c r="W2" s="23">
        <v>0.93603589743589743</v>
      </c>
      <c r="X2" s="23">
        <v>0.42258717948717955</v>
      </c>
      <c r="Y2" s="23">
        <v>0.1</v>
      </c>
    </row>
    <row r="3" spans="1:25" x14ac:dyDescent="0.25">
      <c r="A3" s="2" t="s">
        <v>1154</v>
      </c>
      <c r="B3" s="18" t="s">
        <v>1155</v>
      </c>
      <c r="C3" s="25">
        <v>3</v>
      </c>
      <c r="D3" s="26">
        <v>45235</v>
      </c>
      <c r="E3" s="1" t="s">
        <v>569</v>
      </c>
      <c r="F3" s="2" t="str">
        <f t="shared" si="0"/>
        <v>6027181</v>
      </c>
      <c r="G3" s="2" t="str">
        <f>IF(SUMPRODUCT(--ISNUMBER(SEARCH({"F","Cl","F"},H3)))&gt;0,"halocarbon",IF(SUMPRODUCT(--ISNUMBER(SEARCH({"O"},H3)))&gt;0,"oxygenated",IF(SUMPRODUCT(--ISNUMBER(SEARCH({"=CC="},H3)))&gt;0,"aromatic",IF(SUMPRODUCT(--ISNUMBER(SEARCH({"benzene"},A3)))&gt;0,"aromatic",IF(SUMPRODUCT(--ISNUMBER(SEARCH({"naphthalene"},A3)))&gt;0,"aromatic",IF(SUMPRODUCT(--ISNUMBER(SEARCH({"="},H3)))&gt;0,"alkene",IF(SUMPRODUCT(--ISNUMBER(SEARCH({"C1"},H3)))&gt;0,"c-alkane",IF(SUMPRODUCT(--ISNUMBER(SEARCH({"(C)"},H3)))&gt;0,"b-alkane",IF(SUMPRODUCT(--ISNUMBER(SEARCH({"-"},H3)))&gt;0,"-","n-alkane")))))))))</f>
        <v>aromatic</v>
      </c>
      <c r="H3" s="18" t="s">
        <v>437</v>
      </c>
      <c r="I3" s="15" t="b">
        <v>0</v>
      </c>
      <c r="J3" s="15" t="b">
        <v>0</v>
      </c>
      <c r="K3" s="4">
        <f t="shared" si="1"/>
        <v>10</v>
      </c>
      <c r="L3" s="4">
        <f t="shared" si="2"/>
        <v>0</v>
      </c>
      <c r="M3" s="4">
        <f t="shared" si="3"/>
        <v>0</v>
      </c>
      <c r="N3" s="18">
        <v>134.22200000000001</v>
      </c>
      <c r="O3" s="18">
        <v>1.10708E-11</v>
      </c>
      <c r="P3" s="18">
        <v>8.0616699999999999E-3</v>
      </c>
      <c r="Q3" s="18">
        <v>4.3125900000000001</v>
      </c>
      <c r="R3" s="18">
        <v>1.2763800000000001</v>
      </c>
      <c r="S3" s="18">
        <v>7.6847099999999998E-5</v>
      </c>
      <c r="T3" s="3">
        <f t="shared" si="4"/>
        <v>6.9644340426373583</v>
      </c>
      <c r="U3" s="4">
        <f t="shared" si="5"/>
        <v>6.8465020933505163E-2</v>
      </c>
      <c r="V3" s="2">
        <v>5.7601025641025636</v>
      </c>
      <c r="W3" s="2">
        <v>1.9754871794871793</v>
      </c>
      <c r="X3" s="2">
        <v>0.99729230769230781</v>
      </c>
      <c r="Y3" s="23">
        <v>0.1</v>
      </c>
    </row>
    <row r="4" spans="1:25" x14ac:dyDescent="0.25">
      <c r="A4" s="19" t="s">
        <v>13</v>
      </c>
      <c r="B4" s="15" t="s">
        <v>14</v>
      </c>
      <c r="C4" s="12">
        <v>3186</v>
      </c>
      <c r="D4" s="12">
        <v>99418</v>
      </c>
      <c r="E4" s="1" t="s">
        <v>847</v>
      </c>
      <c r="F4" s="2" t="str">
        <f t="shared" si="0"/>
        <v>1021324</v>
      </c>
      <c r="G4" s="2" t="str">
        <f>IF(SUMPRODUCT(--ISNUMBER(SEARCH({"F","Cl","F"},H4)))&gt;0,"halocarbon",IF(SUMPRODUCT(--ISNUMBER(SEARCH({"O"},H4)))&gt;0,"oxygenated",IF(SUMPRODUCT(--ISNUMBER(SEARCH({"=CC="},H4)))&gt;0,"aromatic",IF(SUMPRODUCT(--ISNUMBER(SEARCH({"benzene"},A4)))&gt;0,"aromatic",IF(SUMPRODUCT(--ISNUMBER(SEARCH({"naphthalene"},A4)))&gt;0,"aromatic",IF(SUMPRODUCT(--ISNUMBER(SEARCH({"="},H4)))&gt;0,"alkene",IF(SUMPRODUCT(--ISNUMBER(SEARCH({"(C)"},H4)))&gt;0,"b-alkane",IF(SUMPRODUCT(--ISNUMBER(SEARCH({"C1"},H4)))&gt;0,"c-alkane",IF(SUMPRODUCT(--ISNUMBER(SEARCH({"-"},H4)))&gt;0,"-","n-alkane")))))))))</f>
        <v>halocarbon</v>
      </c>
      <c r="H4" s="15" t="s">
        <v>15</v>
      </c>
      <c r="I4" s="15" t="b">
        <v>0</v>
      </c>
      <c r="J4" s="15" t="b">
        <v>1</v>
      </c>
      <c r="K4" s="4">
        <f t="shared" si="1"/>
        <v>2</v>
      </c>
      <c r="L4" s="4">
        <f t="shared" si="2"/>
        <v>0</v>
      </c>
      <c r="M4" s="4">
        <f t="shared" si="3"/>
        <v>0</v>
      </c>
      <c r="N4" s="7">
        <v>102.032</v>
      </c>
      <c r="O4" s="4">
        <v>5.7320799999999999E-15</v>
      </c>
      <c r="P4" s="8">
        <v>4.9110500000000001E-2</v>
      </c>
      <c r="Q4" s="8">
        <v>3.6409999999999998E-2</v>
      </c>
      <c r="R4" s="4">
        <v>3462.1</v>
      </c>
      <c r="S4" s="4">
        <v>1.2106E-3</v>
      </c>
      <c r="T4" s="3">
        <f t="shared" si="4"/>
        <v>10.278706353958722</v>
      </c>
      <c r="U4" s="4">
        <f t="shared" si="5"/>
        <v>3.6248391958668624E-6</v>
      </c>
      <c r="V4" s="23">
        <v>7.2728205128205119E-4</v>
      </c>
      <c r="W4" s="23">
        <v>7.2184615384615364E-4</v>
      </c>
      <c r="X4" s="23">
        <v>6.1274358974358991E-4</v>
      </c>
      <c r="Y4" s="23">
        <v>0</v>
      </c>
    </row>
    <row r="5" spans="1:25" x14ac:dyDescent="0.25">
      <c r="A5" s="20" t="s">
        <v>16</v>
      </c>
      <c r="B5" s="17" t="s">
        <v>17</v>
      </c>
      <c r="C5" s="12">
        <v>9001</v>
      </c>
      <c r="D5" s="12">
        <v>99413</v>
      </c>
      <c r="E5" s="1" t="s">
        <v>894</v>
      </c>
      <c r="F5" s="2" t="str">
        <f t="shared" si="0"/>
        <v>6052110</v>
      </c>
      <c r="G5" s="2" t="str">
        <f>IF(SUMPRODUCT(--ISNUMBER(SEARCH({"F","Cl","F"},H5)))&gt;0,"halocarbon",IF(SUMPRODUCT(--ISNUMBER(SEARCH({"O"},H5)))&gt;0,"oxygenated",IF(SUMPRODUCT(--ISNUMBER(SEARCH({"=CC="},H5)))&gt;0,"aromatic",IF(SUMPRODUCT(--ISNUMBER(SEARCH({"benzene"},A5)))&gt;0,"aromatic",IF(SUMPRODUCT(--ISNUMBER(SEARCH({"naphthalene"},A5)))&gt;0,"aromatic",IF(SUMPRODUCT(--ISNUMBER(SEARCH({"="},H5)))&gt;0,"alkene",IF(SUMPRODUCT(--ISNUMBER(SEARCH({"(C)"},H5)))&gt;0,"b-alkane",IF(SUMPRODUCT(--ISNUMBER(SEARCH({"C1"},H5)))&gt;0,"c-alkane",IF(SUMPRODUCT(--ISNUMBER(SEARCH({"-"},H5)))&gt;0,"-","n-alkane")))))))))</f>
        <v>halocarbon</v>
      </c>
      <c r="H5" s="15" t="s">
        <v>18</v>
      </c>
      <c r="I5" s="15" t="b">
        <v>0</v>
      </c>
      <c r="J5" s="15" t="b">
        <v>1</v>
      </c>
      <c r="K5" s="4">
        <f t="shared" si="1"/>
        <v>3</v>
      </c>
      <c r="L5" s="4">
        <f t="shared" si="2"/>
        <v>0</v>
      </c>
      <c r="M5" s="4">
        <f t="shared" si="3"/>
        <v>0</v>
      </c>
      <c r="N5" s="7">
        <v>134.04900000000001</v>
      </c>
      <c r="O5" s="4">
        <v>9.2956599999999993E-15</v>
      </c>
      <c r="P5" s="8">
        <v>7.3701000000000003E-2</v>
      </c>
      <c r="Q5" s="8">
        <v>0.44344</v>
      </c>
      <c r="R5" s="4">
        <v>1560.65</v>
      </c>
      <c r="S5" s="4">
        <v>6.7658300000000002E-4</v>
      </c>
      <c r="T5" s="3">
        <f t="shared" si="4"/>
        <v>10.0511994415569</v>
      </c>
      <c r="U5" s="4">
        <f t="shared" si="5"/>
        <v>9.2537709430000682E-6</v>
      </c>
      <c r="V5" s="23">
        <v>7.5223076923076947E-4</v>
      </c>
      <c r="W5" s="23">
        <v>6.0182051282051271E-4</v>
      </c>
      <c r="X5" s="23">
        <v>4.466666666666665E-4</v>
      </c>
      <c r="Y5" s="23">
        <v>0</v>
      </c>
    </row>
    <row r="6" spans="1:25" x14ac:dyDescent="0.25">
      <c r="A6" s="2" t="s">
        <v>1078</v>
      </c>
      <c r="B6" s="15" t="s">
        <v>1078</v>
      </c>
      <c r="C6" s="25">
        <v>12</v>
      </c>
      <c r="D6" s="12">
        <v>91064</v>
      </c>
      <c r="E6" s="1" t="s">
        <v>1107</v>
      </c>
      <c r="F6" s="2" t="str">
        <f t="shared" si="0"/>
        <v>60858746</v>
      </c>
      <c r="G6" s="2" t="str">
        <f>IF(SUMPRODUCT(--ISNUMBER(SEARCH({"F","Cl","F"},H6)))&gt;0,"halocarbon",IF(SUMPRODUCT(--ISNUMBER(SEARCH({"O"},H6)))&gt;0,"oxygenated",IF(SUMPRODUCT(--ISNUMBER(SEARCH({"=CC="},H6)))&gt;0,"aromatic",IF(SUMPRODUCT(--ISNUMBER(SEARCH({"benzene"},A6)))&gt;0,"aromatic",IF(SUMPRODUCT(--ISNUMBER(SEARCH({"naphthalene"},A6)))&gt;0,"aromatic",IF(SUMPRODUCT(--ISNUMBER(SEARCH({"="},H6)))&gt;0,"alkene",IF(SUMPRODUCT(--ISNUMBER(SEARCH({"(C)"},H6)))&gt;0,"b-alkane",IF(SUMPRODUCT(--ISNUMBER(SEARCH({"C1"},H6)))&gt;0,"c-alkane",IF(SUMPRODUCT(--ISNUMBER(SEARCH({"-"},H6)))&gt;0,"-","n-alkane")))))))))</f>
        <v>b-alkane</v>
      </c>
      <c r="H6" s="15" t="s">
        <v>1128</v>
      </c>
      <c r="I6" s="15" t="b">
        <v>0</v>
      </c>
      <c r="J6" s="15" t="b">
        <v>0</v>
      </c>
      <c r="K6" s="4">
        <f t="shared" si="1"/>
        <v>9</v>
      </c>
      <c r="L6" s="4">
        <f t="shared" si="2"/>
        <v>0</v>
      </c>
      <c r="M6" s="4">
        <f t="shared" si="3"/>
        <v>0</v>
      </c>
      <c r="N6" s="7">
        <v>126.24299999999999</v>
      </c>
      <c r="O6" s="4">
        <v>8.8755300000000007E-12</v>
      </c>
      <c r="P6" s="8">
        <v>8.0610600000000004E-2</v>
      </c>
      <c r="Q6" s="8">
        <v>3.7375400000000001</v>
      </c>
      <c r="R6" s="4">
        <v>13.7933</v>
      </c>
      <c r="S6" s="4">
        <v>9.95434E-6</v>
      </c>
      <c r="T6" s="3">
        <f t="shared" si="4"/>
        <v>7.9715058348552734</v>
      </c>
      <c r="U6" s="4">
        <f t="shared" si="5"/>
        <v>1.8214562542014191E-2</v>
      </c>
      <c r="V6" s="23">
        <v>1.1899871794871795</v>
      </c>
      <c r="W6" s="23">
        <v>0.68241794871794859</v>
      </c>
      <c r="X6" s="23">
        <v>0.31105358974358982</v>
      </c>
      <c r="Y6" s="23">
        <v>8.3000000000000001E-3</v>
      </c>
    </row>
    <row r="7" spans="1:25" x14ac:dyDescent="0.25">
      <c r="A7" s="2" t="s">
        <v>1079</v>
      </c>
      <c r="B7" s="15" t="s">
        <v>1079</v>
      </c>
      <c r="C7" s="25">
        <v>13</v>
      </c>
      <c r="D7" s="12">
        <v>91030</v>
      </c>
      <c r="E7" s="1" t="s">
        <v>1108</v>
      </c>
      <c r="F7" s="2" t="str">
        <f t="shared" si="0"/>
        <v>30871083</v>
      </c>
      <c r="G7" s="2" t="str">
        <f>IF(SUMPRODUCT(--ISNUMBER(SEARCH({"F","Cl","F"},H7)))&gt;0,"halocarbon",IF(SUMPRODUCT(--ISNUMBER(SEARCH({"O"},H7)))&gt;0,"oxygenated",IF(SUMPRODUCT(--ISNUMBER(SEARCH({"=CC="},H7)))&gt;0,"aromatic",IF(SUMPRODUCT(--ISNUMBER(SEARCH({"benzene"},A7)))&gt;0,"aromatic",IF(SUMPRODUCT(--ISNUMBER(SEARCH({"naphthalene"},A7)))&gt;0,"aromatic",IF(SUMPRODUCT(--ISNUMBER(SEARCH({"="},H7)))&gt;0,"alkene",IF(SUMPRODUCT(--ISNUMBER(SEARCH({"(C)"},H7)))&gt;0,"b-alkane",IF(SUMPRODUCT(--ISNUMBER(SEARCH({"C1"},H7)))&gt;0,"c-alkane",IF(SUMPRODUCT(--ISNUMBER(SEARCH({"-"},H7)))&gt;0,"-","n-alkane")))))))))</f>
        <v>b-alkane</v>
      </c>
      <c r="H7" s="15" t="s">
        <v>1129</v>
      </c>
      <c r="I7" s="15" t="b">
        <v>0</v>
      </c>
      <c r="J7" s="15" t="b">
        <v>0</v>
      </c>
      <c r="K7" s="4">
        <f t="shared" si="1"/>
        <v>8</v>
      </c>
      <c r="L7" s="4">
        <f t="shared" si="2"/>
        <v>0</v>
      </c>
      <c r="M7" s="4">
        <f t="shared" si="3"/>
        <v>0</v>
      </c>
      <c r="N7" s="7">
        <v>112.21599999999999</v>
      </c>
      <c r="O7" s="4">
        <v>7.8958200000000006E-12</v>
      </c>
      <c r="P7" s="8">
        <v>0.18151100000000001</v>
      </c>
      <c r="Q7" s="8">
        <v>4.01654</v>
      </c>
      <c r="R7" s="4">
        <v>15.258599999999999</v>
      </c>
      <c r="S7" s="4">
        <v>3.9351199999999997E-5</v>
      </c>
      <c r="T7" s="3">
        <f t="shared" si="4"/>
        <v>7.9641998185872271</v>
      </c>
      <c r="U7" s="4">
        <f t="shared" si="5"/>
        <v>3.4627309226927652E-2</v>
      </c>
      <c r="V7" s="23">
        <v>1.0081000000000002</v>
      </c>
      <c r="W7" s="23">
        <v>0.60082820512820512</v>
      </c>
      <c r="X7" s="23">
        <v>0.28592871794871783</v>
      </c>
      <c r="Y7" s="23">
        <v>3.0000000000000001E-3</v>
      </c>
    </row>
    <row r="8" spans="1:25" x14ac:dyDescent="0.25">
      <c r="A8" s="19" t="s">
        <v>21</v>
      </c>
      <c r="B8" s="15" t="s">
        <v>22</v>
      </c>
      <c r="C8" s="12">
        <v>478</v>
      </c>
      <c r="D8" s="12">
        <v>99174</v>
      </c>
      <c r="E8" s="1" t="s">
        <v>813</v>
      </c>
      <c r="F8" s="2" t="str">
        <f t="shared" si="0"/>
        <v>0024050</v>
      </c>
      <c r="G8" s="2" t="str">
        <f>IF(SUMPRODUCT(--ISNUMBER(SEARCH({"F","Cl","F"},H8)))&gt;0,"halocarbon",IF(SUMPRODUCT(--ISNUMBER(SEARCH({"O"},H8)))&gt;0,"oxygenated",IF(SUMPRODUCT(--ISNUMBER(SEARCH({"=CC="},H8)))&gt;0,"aromatic",IF(SUMPRODUCT(--ISNUMBER(SEARCH({"benzene"},A8)))&gt;0,"aromatic",IF(SUMPRODUCT(--ISNUMBER(SEARCH({"naphthalene"},A8)))&gt;0,"aromatic",IF(SUMPRODUCT(--ISNUMBER(SEARCH({"="},H8)))&gt;0,"alkene",IF(SUMPRODUCT(--ISNUMBER(SEARCH({"(C)"},H8)))&gt;0,"b-alkane",IF(SUMPRODUCT(--ISNUMBER(SEARCH({"C1"},H8)))&gt;0,"c-alkane",IF(SUMPRODUCT(--ISNUMBER(SEARCH({"-"},H8)))&gt;0,"-","n-alkane")))))))))</f>
        <v>halocarbon</v>
      </c>
      <c r="H8" s="15" t="s">
        <v>23</v>
      </c>
      <c r="I8" s="15" t="b">
        <v>0</v>
      </c>
      <c r="J8" s="15" t="b">
        <v>1</v>
      </c>
      <c r="K8" s="4">
        <f t="shared" si="1"/>
        <v>2</v>
      </c>
      <c r="L8" s="4">
        <f t="shared" si="2"/>
        <v>0</v>
      </c>
      <c r="M8" s="4">
        <f t="shared" si="3"/>
        <v>0</v>
      </c>
      <c r="N8" s="7">
        <v>66.051000000000002</v>
      </c>
      <c r="O8" s="4">
        <v>3.6226600000000001E-14</v>
      </c>
      <c r="P8" s="8">
        <v>2.2131700000000001E-2</v>
      </c>
      <c r="Q8" s="8">
        <v>0.46895300000000001</v>
      </c>
      <c r="R8" s="4">
        <v>3538.88</v>
      </c>
      <c r="S8" s="4">
        <v>4.2122600000000003E-2</v>
      </c>
      <c r="T8" s="3">
        <f t="shared" si="4"/>
        <v>10.099375579864986</v>
      </c>
      <c r="U8" s="4">
        <f t="shared" si="5"/>
        <v>9.8136766710550863E-6</v>
      </c>
      <c r="V8" s="23">
        <v>1.7497179487179489E-2</v>
      </c>
      <c r="W8" s="23">
        <v>1.2348205128205126E-2</v>
      </c>
      <c r="X8" s="23">
        <v>8.9282051282051286E-3</v>
      </c>
      <c r="Y8" s="23">
        <v>0</v>
      </c>
    </row>
    <row r="9" spans="1:25" x14ac:dyDescent="0.25">
      <c r="A9" s="19" t="s">
        <v>398</v>
      </c>
      <c r="B9" s="15" t="s">
        <v>398</v>
      </c>
      <c r="C9" s="25">
        <v>23</v>
      </c>
      <c r="D9" s="12">
        <v>80002</v>
      </c>
      <c r="E9" s="1" t="s">
        <v>550</v>
      </c>
      <c r="F9" s="2" t="str">
        <f t="shared" si="0"/>
        <v>6026119</v>
      </c>
      <c r="G9" s="2" t="str">
        <f>IF(SUMPRODUCT(--ISNUMBER(SEARCH({"F","Cl","F"},H9)))&gt;0,"halocarbon",IF(SUMPRODUCT(--ISNUMBER(SEARCH({"O"},H9)))&gt;0,"oxygenated",IF(SUMPRODUCT(--ISNUMBER(SEARCH({"=CC="},H9)))&gt;0,"aromatic",IF(SUMPRODUCT(--ISNUMBER(SEARCH({"benzene"},A9)))&gt;0,"aromatic",IF(SUMPRODUCT(--ISNUMBER(SEARCH({"naphthalene"},A9)))&gt;0,"aromatic",IF(SUMPRODUCT(--ISNUMBER(SEARCH({"="},H9)))&gt;0,"alkene",IF(SUMPRODUCT(--ISNUMBER(SEARCH({"(C)"},H9)))&gt;0,"b-alkane",IF(SUMPRODUCT(--ISNUMBER(SEARCH({"C1"},H9)))&gt;0,"c-alkane",IF(SUMPRODUCT(--ISNUMBER(SEARCH({"-"},H9)))&gt;0,"-","n-alkane")))))))))</f>
        <v>aromatic</v>
      </c>
      <c r="H9" s="15" t="s">
        <v>399</v>
      </c>
      <c r="I9" s="15" t="b">
        <v>0</v>
      </c>
      <c r="J9" s="15" t="b">
        <v>0</v>
      </c>
      <c r="K9" s="4">
        <f t="shared" si="1"/>
        <v>10</v>
      </c>
      <c r="L9" s="4">
        <f t="shared" si="2"/>
        <v>0</v>
      </c>
      <c r="M9" s="4">
        <f t="shared" si="3"/>
        <v>0</v>
      </c>
      <c r="N9" s="7">
        <v>134.22200000000001</v>
      </c>
      <c r="O9" s="4">
        <v>2.6080599999999999E-11</v>
      </c>
      <c r="P9" s="8">
        <v>7.72238E-3</v>
      </c>
      <c r="Q9" s="8">
        <v>4.4510399999999999</v>
      </c>
      <c r="R9" s="4">
        <v>0.64173899999999995</v>
      </c>
      <c r="S9" s="4">
        <v>5.8402900000000003E-5</v>
      </c>
      <c r="T9" s="3">
        <f t="shared" si="4"/>
        <v>6.6658124853576997</v>
      </c>
      <c r="U9" s="4">
        <f t="shared" si="5"/>
        <v>9.4171338931954937E-2</v>
      </c>
      <c r="V9" s="23">
        <v>9.2578717948717966</v>
      </c>
      <c r="W9" s="23">
        <v>3.0863333333333336</v>
      </c>
      <c r="X9" s="23">
        <v>1.665717948717949</v>
      </c>
      <c r="Y9" s="23">
        <v>0.1</v>
      </c>
    </row>
    <row r="10" spans="1:25" x14ac:dyDescent="0.25">
      <c r="A10" s="19" t="s">
        <v>510</v>
      </c>
      <c r="B10" s="15" t="s">
        <v>26</v>
      </c>
      <c r="C10" s="25">
        <v>25</v>
      </c>
      <c r="D10" s="12">
        <v>45225</v>
      </c>
      <c r="E10" s="5" t="s">
        <v>551</v>
      </c>
      <c r="F10" s="2" t="str">
        <f t="shared" si="0"/>
        <v>8047769</v>
      </c>
      <c r="G10" s="2" t="str">
        <f>IF(SUMPRODUCT(--ISNUMBER(SEARCH({"F","Cl","F"},H10)))&gt;0,"halocarbon",IF(SUMPRODUCT(--ISNUMBER(SEARCH({"O"},H10)))&gt;0,"oxygenated",IF(SUMPRODUCT(--ISNUMBER(SEARCH({"=CC="},H10)))&gt;0,"aromatic",IF(SUMPRODUCT(--ISNUMBER(SEARCH({"benzene"},A10)))&gt;0,"aromatic",IF(SUMPRODUCT(--ISNUMBER(SEARCH({"naphthalene"},A10)))&gt;0,"aromatic",IF(SUMPRODUCT(--ISNUMBER(SEARCH({"="},H10)))&gt;0,"alkene",IF(SUMPRODUCT(--ISNUMBER(SEARCH({"(C)"},H10)))&gt;0,"b-alkane",IF(SUMPRODUCT(--ISNUMBER(SEARCH({"C1"},H10)))&gt;0,"c-alkane",IF(SUMPRODUCT(--ISNUMBER(SEARCH({"-"},H10)))&gt;0,"-","n-alkane")))))))))</f>
        <v>aromatic</v>
      </c>
      <c r="H10" s="15" t="s">
        <v>27</v>
      </c>
      <c r="I10" s="15" t="b">
        <v>0</v>
      </c>
      <c r="J10" s="15" t="b">
        <v>0</v>
      </c>
      <c r="K10" s="4">
        <f t="shared" si="1"/>
        <v>9</v>
      </c>
      <c r="L10" s="4">
        <f t="shared" si="2"/>
        <v>0</v>
      </c>
      <c r="M10" s="4">
        <f t="shared" si="3"/>
        <v>0</v>
      </c>
      <c r="N10" s="7">
        <v>120.19499999999999</v>
      </c>
      <c r="O10" s="4">
        <v>3.13664E-11</v>
      </c>
      <c r="P10" s="8">
        <v>6.48315E-3</v>
      </c>
      <c r="Q10" s="8">
        <v>4.5353300000000001</v>
      </c>
      <c r="R10" s="4">
        <v>1.6444399999999999</v>
      </c>
      <c r="S10" s="4">
        <v>5.1819500000000005E-4</v>
      </c>
      <c r="T10" s="3">
        <f t="shared" si="4"/>
        <v>7.0265347803268137</v>
      </c>
      <c r="U10" s="4">
        <f t="shared" si="5"/>
        <v>0.11434277956105131</v>
      </c>
      <c r="V10" s="23">
        <v>11.970974358974361</v>
      </c>
      <c r="W10" s="23">
        <v>3.9338205128205126</v>
      </c>
      <c r="X10" s="23">
        <v>2.1193846153846154</v>
      </c>
      <c r="Y10" s="23">
        <v>7.2999999999999995E-2</v>
      </c>
    </row>
    <row r="11" spans="1:25" x14ac:dyDescent="0.25">
      <c r="A11" s="19" t="s">
        <v>26</v>
      </c>
      <c r="B11" s="15" t="s">
        <v>26</v>
      </c>
      <c r="C11" s="25">
        <v>25</v>
      </c>
      <c r="D11" s="12">
        <v>80003</v>
      </c>
      <c r="E11" s="1" t="s">
        <v>551</v>
      </c>
      <c r="F11" s="2" t="str">
        <f t="shared" si="0"/>
        <v>8047769</v>
      </c>
      <c r="G11" s="2" t="str">
        <f>IF(SUMPRODUCT(--ISNUMBER(SEARCH({"F","Cl","F"},H11)))&gt;0,"halocarbon",IF(SUMPRODUCT(--ISNUMBER(SEARCH({"O"},H11)))&gt;0,"oxygenated",IF(SUMPRODUCT(--ISNUMBER(SEARCH({"=CC="},H11)))&gt;0,"aromatic",IF(SUMPRODUCT(--ISNUMBER(SEARCH({"benzene"},A11)))&gt;0,"aromatic",IF(SUMPRODUCT(--ISNUMBER(SEARCH({"naphthalene"},A11)))&gt;0,"aromatic",IF(SUMPRODUCT(--ISNUMBER(SEARCH({"="},H11)))&gt;0,"alkene",IF(SUMPRODUCT(--ISNUMBER(SEARCH({"C1"},H11)))&gt;0,"c-alkane",IF(SUMPRODUCT(--ISNUMBER(SEARCH({"(C)"},H11)))&gt;0,"b-alkane",IF(SUMPRODUCT(--ISNUMBER(SEARCH({"-"},H11)))&gt;0,"-","n-alkane")))))))))</f>
        <v>aromatic</v>
      </c>
      <c r="H11" s="15" t="s">
        <v>27</v>
      </c>
      <c r="I11" s="15" t="b">
        <v>0</v>
      </c>
      <c r="J11" s="15" t="b">
        <v>0</v>
      </c>
      <c r="K11" s="4">
        <f t="shared" si="1"/>
        <v>9</v>
      </c>
      <c r="L11" s="4">
        <f t="shared" si="2"/>
        <v>0</v>
      </c>
      <c r="M11" s="4">
        <f t="shared" si="3"/>
        <v>0</v>
      </c>
      <c r="N11" s="7">
        <v>120.19499999999999</v>
      </c>
      <c r="O11" s="4">
        <v>3.13664E-11</v>
      </c>
      <c r="P11" s="8">
        <v>6.48315E-3</v>
      </c>
      <c r="Q11" s="8">
        <v>4.5353300000000001</v>
      </c>
      <c r="R11" s="4">
        <v>1.6444399999999999</v>
      </c>
      <c r="S11" s="4">
        <v>5.1819500000000005E-4</v>
      </c>
      <c r="T11" s="3">
        <f t="shared" si="4"/>
        <v>7.0265347803268137</v>
      </c>
      <c r="U11" s="4">
        <f t="shared" si="5"/>
        <v>0.11434277956105131</v>
      </c>
      <c r="V11" s="23">
        <v>11.970974358974361</v>
      </c>
      <c r="W11" s="23">
        <v>3.9338205128205126</v>
      </c>
      <c r="X11" s="23">
        <v>2.1193846153846154</v>
      </c>
      <c r="Y11" s="23">
        <v>7.2999999999999995E-2</v>
      </c>
    </row>
    <row r="12" spans="1:25" x14ac:dyDescent="0.25">
      <c r="A12" s="19" t="s">
        <v>28</v>
      </c>
      <c r="B12" s="15" t="s">
        <v>28</v>
      </c>
      <c r="C12" s="25">
        <v>30</v>
      </c>
      <c r="D12" s="12">
        <v>45208</v>
      </c>
      <c r="E12" s="1" t="s">
        <v>552</v>
      </c>
      <c r="F12" s="2" t="str">
        <f t="shared" si="0"/>
        <v>6021402</v>
      </c>
      <c r="G12" s="2" t="str">
        <f>IF(SUMPRODUCT(--ISNUMBER(SEARCH({"F","Cl","F"},H12)))&gt;0,"halocarbon",IF(SUMPRODUCT(--ISNUMBER(SEARCH({"O"},H12)))&gt;0,"oxygenated",IF(SUMPRODUCT(--ISNUMBER(SEARCH({"=CC="},H12)))&gt;0,"aromatic",IF(SUMPRODUCT(--ISNUMBER(SEARCH({"benzene"},A12)))&gt;0,"aromatic",IF(SUMPRODUCT(--ISNUMBER(SEARCH({"naphthalene"},A12)))&gt;0,"aromatic",IF(SUMPRODUCT(--ISNUMBER(SEARCH({"="},H12)))&gt;0,"alkene",IF(SUMPRODUCT(--ISNUMBER(SEARCH({"C1"},H12)))&gt;0,"c-alkane",IF(SUMPRODUCT(--ISNUMBER(SEARCH({"(C)"},H12)))&gt;0,"b-alkane",IF(SUMPRODUCT(--ISNUMBER(SEARCH({"-"},H12)))&gt;0,"-","n-alkane")))))))))</f>
        <v>aromatic</v>
      </c>
      <c r="H12" s="15" t="s">
        <v>29</v>
      </c>
      <c r="I12" s="15" t="b">
        <v>0</v>
      </c>
      <c r="J12" s="15" t="b">
        <v>0</v>
      </c>
      <c r="K12" s="4">
        <f t="shared" si="1"/>
        <v>9</v>
      </c>
      <c r="L12" s="4">
        <f t="shared" si="2"/>
        <v>0</v>
      </c>
      <c r="M12" s="4">
        <f t="shared" si="3"/>
        <v>0</v>
      </c>
      <c r="N12" s="7">
        <v>120.19499999999999</v>
      </c>
      <c r="O12" s="4">
        <v>3.44622E-11</v>
      </c>
      <c r="P12" s="8">
        <v>7.06473E-3</v>
      </c>
      <c r="Q12" s="8">
        <v>4.5353300000000001</v>
      </c>
      <c r="R12" s="4">
        <v>1.87805</v>
      </c>
      <c r="S12" s="4">
        <v>4.9280899999999998E-4</v>
      </c>
      <c r="T12" s="3">
        <f t="shared" si="4"/>
        <v>7.0842238986036961</v>
      </c>
      <c r="U12" s="4">
        <f t="shared" si="5"/>
        <v>0.11434277956105131</v>
      </c>
      <c r="V12" s="23">
        <v>8.8724358974358957</v>
      </c>
      <c r="W12" s="23">
        <v>3.046128205128205</v>
      </c>
      <c r="X12" s="23">
        <v>1.6455666666666668</v>
      </c>
      <c r="Y12" s="23">
        <v>7.2999999999999995E-2</v>
      </c>
    </row>
    <row r="13" spans="1:25" x14ac:dyDescent="0.25">
      <c r="A13" s="19" t="s">
        <v>28</v>
      </c>
      <c r="B13" s="15" t="s">
        <v>28</v>
      </c>
      <c r="C13" s="25">
        <v>30</v>
      </c>
      <c r="D13" s="12">
        <v>80004</v>
      </c>
      <c r="E13" s="1" t="s">
        <v>552</v>
      </c>
      <c r="F13" s="2" t="str">
        <f t="shared" si="0"/>
        <v>6021402</v>
      </c>
      <c r="G13" s="2" t="str">
        <f>IF(SUMPRODUCT(--ISNUMBER(SEARCH({"F","Cl","F"},H13)))&gt;0,"halocarbon",IF(SUMPRODUCT(--ISNUMBER(SEARCH({"O"},H13)))&gt;0,"oxygenated",IF(SUMPRODUCT(--ISNUMBER(SEARCH({"=CC="},H13)))&gt;0,"aromatic",IF(SUMPRODUCT(--ISNUMBER(SEARCH({"benzene"},A13)))&gt;0,"aromatic",IF(SUMPRODUCT(--ISNUMBER(SEARCH({"naphthalene"},A13)))&gt;0,"aromatic",IF(SUMPRODUCT(--ISNUMBER(SEARCH({"="},H13)))&gt;0,"alkene",IF(SUMPRODUCT(--ISNUMBER(SEARCH({"C1"},H13)))&gt;0,"c-alkane",IF(SUMPRODUCT(--ISNUMBER(SEARCH({"(C)"},H13)))&gt;0,"b-alkane",IF(SUMPRODUCT(--ISNUMBER(SEARCH({"-"},H13)))&gt;0,"-","n-alkane")))))))))</f>
        <v>aromatic</v>
      </c>
      <c r="H13" s="15" t="s">
        <v>29</v>
      </c>
      <c r="I13" s="15" t="b">
        <v>0</v>
      </c>
      <c r="J13" s="15" t="b">
        <v>0</v>
      </c>
      <c r="K13" s="4">
        <f t="shared" si="1"/>
        <v>9</v>
      </c>
      <c r="L13" s="4">
        <f t="shared" si="2"/>
        <v>0</v>
      </c>
      <c r="M13" s="4">
        <f t="shared" si="3"/>
        <v>0</v>
      </c>
      <c r="N13" s="7">
        <v>120.19499999999999</v>
      </c>
      <c r="O13" s="4">
        <v>3.44622E-11</v>
      </c>
      <c r="P13" s="8">
        <v>7.06473E-3</v>
      </c>
      <c r="Q13" s="8">
        <v>4.5353300000000001</v>
      </c>
      <c r="R13" s="4">
        <v>1.87805</v>
      </c>
      <c r="S13" s="4">
        <v>4.9280899999999998E-4</v>
      </c>
      <c r="T13" s="3">
        <f t="shared" si="4"/>
        <v>7.0842238986036961</v>
      </c>
      <c r="U13" s="4">
        <f t="shared" si="5"/>
        <v>0.11434277956105131</v>
      </c>
      <c r="V13" s="23">
        <v>8.8724358974358957</v>
      </c>
      <c r="W13" s="23">
        <v>3.046128205128205</v>
      </c>
      <c r="X13" s="23">
        <v>1.6455666666666668</v>
      </c>
      <c r="Y13" s="23">
        <v>7.2999999999999995E-2</v>
      </c>
    </row>
    <row r="14" spans="1:25" x14ac:dyDescent="0.25">
      <c r="A14" s="2" t="s">
        <v>1063</v>
      </c>
      <c r="B14" s="15" t="s">
        <v>1063</v>
      </c>
      <c r="C14" s="25">
        <v>31</v>
      </c>
      <c r="D14" s="12">
        <v>99073</v>
      </c>
      <c r="E14" s="1" t="s">
        <v>1095</v>
      </c>
      <c r="F14" s="2" t="str">
        <f t="shared" si="0"/>
        <v>00870987</v>
      </c>
      <c r="G14" s="2" t="str">
        <f>IF(SUMPRODUCT(--ISNUMBER(SEARCH({"F","Cl","F"},H14)))&gt;0,"halocarbon",IF(SUMPRODUCT(--ISNUMBER(SEARCH({"O"},H14)))&gt;0,"oxygenated",IF(SUMPRODUCT(--ISNUMBER(SEARCH({"=CC="},H14)))&gt;0,"aromatic",IF(SUMPRODUCT(--ISNUMBER(SEARCH({"benzene"},A14)))&gt;0,"aromatic",IF(SUMPRODUCT(--ISNUMBER(SEARCH({"naphthalene"},A14)))&gt;0,"aromatic",IF(SUMPRODUCT(--ISNUMBER(SEARCH({"="},H14)))&gt;0,"alkene",IF(SUMPRODUCT(--ISNUMBER(SEARCH({"C1"},H14)))&gt;0,"c-alkane",IF(SUMPRODUCT(--ISNUMBER(SEARCH({"(C)"},H14)))&gt;0,"b-alkane",IF(SUMPRODUCT(--ISNUMBER(SEARCH({"-"},H14)))&gt;0,"-","n-alkane")))))))))</f>
        <v>c-alkane</v>
      </c>
      <c r="H14" s="15" t="s">
        <v>1116</v>
      </c>
      <c r="I14" s="15" t="b">
        <v>0</v>
      </c>
      <c r="J14" s="15" t="b">
        <v>0</v>
      </c>
      <c r="K14" s="4">
        <f t="shared" si="1"/>
        <v>8</v>
      </c>
      <c r="L14" s="4">
        <f t="shared" si="2"/>
        <v>0</v>
      </c>
      <c r="M14" s="4">
        <f t="shared" si="3"/>
        <v>0</v>
      </c>
      <c r="N14" s="7">
        <v>112.21599999999999</v>
      </c>
      <c r="O14" s="4">
        <v>1.14296E-11</v>
      </c>
      <c r="P14" s="8">
        <v>0.13822000000000001</v>
      </c>
      <c r="Q14" s="8">
        <v>3.8917600000000001</v>
      </c>
      <c r="R14" s="4">
        <v>17.7928</v>
      </c>
      <c r="S14" s="4">
        <v>4.2085100000000001E-5</v>
      </c>
      <c r="T14" s="3">
        <f t="shared" si="4"/>
        <v>8.0309294274191512</v>
      </c>
      <c r="U14" s="4">
        <f t="shared" si="5"/>
        <v>2.5979975984407069E-2</v>
      </c>
      <c r="V14" s="23">
        <v>1.5330512820512818</v>
      </c>
      <c r="W14" s="23">
        <v>0.84746153846153838</v>
      </c>
      <c r="X14" s="23">
        <v>0.43159743589743588</v>
      </c>
      <c r="Y14" s="23">
        <v>0.10659999999999999</v>
      </c>
    </row>
    <row r="15" spans="1:25" x14ac:dyDescent="0.25">
      <c r="A15" s="19" t="s">
        <v>400</v>
      </c>
      <c r="B15" s="15" t="s">
        <v>401</v>
      </c>
      <c r="C15" s="25">
        <v>36</v>
      </c>
      <c r="D15" s="12">
        <v>80005</v>
      </c>
      <c r="E15" s="5" t="s">
        <v>553</v>
      </c>
      <c r="F15" s="2" t="str">
        <f t="shared" si="0"/>
        <v>6052742</v>
      </c>
      <c r="G15" s="2" t="str">
        <f>IF(SUMPRODUCT(--ISNUMBER(SEARCH({"F","Cl","F"},H15)))&gt;0,"halocarbon",IF(SUMPRODUCT(--ISNUMBER(SEARCH({"O"},H15)))&gt;0,"oxygenated",IF(SUMPRODUCT(--ISNUMBER(SEARCH({"=CC="},H15)))&gt;0,"aromatic",IF(SUMPRODUCT(--ISNUMBER(SEARCH({"benzene"},A15)))&gt;0,"aromatic",IF(SUMPRODUCT(--ISNUMBER(SEARCH({"naphthalene"},A15)))&gt;0,"aromatic",IF(SUMPRODUCT(--ISNUMBER(SEARCH({"="},H15)))&gt;0,"alkene",IF(SUMPRODUCT(--ISNUMBER(SEARCH({"C1"},H15)))&gt;0,"c-alkane",IF(SUMPRODUCT(--ISNUMBER(SEARCH({"(C)"},H15)))&gt;0,"b-alkane",IF(SUMPRODUCT(--ISNUMBER(SEARCH({"-"},H15)))&gt;0,"-","n-alkane")))))))))</f>
        <v>aromatic</v>
      </c>
      <c r="H15" s="15" t="s">
        <v>402</v>
      </c>
      <c r="I15" s="15" t="b">
        <v>0</v>
      </c>
      <c r="J15" s="15" t="b">
        <v>0</v>
      </c>
      <c r="K15" s="4">
        <f t="shared" si="1"/>
        <v>10</v>
      </c>
      <c r="L15" s="4">
        <f t="shared" si="2"/>
        <v>0</v>
      </c>
      <c r="M15" s="4">
        <f t="shared" si="3"/>
        <v>0</v>
      </c>
      <c r="N15" s="7">
        <v>134.22200000000001</v>
      </c>
      <c r="O15" s="4">
        <v>1.0707799999999999E-11</v>
      </c>
      <c r="P15" s="8">
        <v>8.0023899999999999E-3</v>
      </c>
      <c r="Q15" s="8">
        <v>4.5854999999999997</v>
      </c>
      <c r="R15" s="4">
        <v>1.2149799999999999</v>
      </c>
      <c r="S15" s="4">
        <v>2.5516100000000001E-4</v>
      </c>
      <c r="T15" s="3">
        <f t="shared" si="4"/>
        <v>6.9430231811546461</v>
      </c>
      <c r="U15" s="4">
        <f t="shared" si="5"/>
        <v>0.1283449382262051</v>
      </c>
      <c r="V15" s="23">
        <v>5.4943846153846145</v>
      </c>
      <c r="W15" s="23">
        <v>1.8741025641025646</v>
      </c>
      <c r="X15" s="23">
        <v>0.88903846153846111</v>
      </c>
      <c r="Y15" s="23">
        <v>0.1</v>
      </c>
    </row>
    <row r="16" spans="1:25" x14ac:dyDescent="0.25">
      <c r="A16" s="2" t="s">
        <v>1066</v>
      </c>
      <c r="B16" s="15" t="s">
        <v>1066</v>
      </c>
      <c r="C16" s="25">
        <v>40</v>
      </c>
      <c r="D16" s="12">
        <v>99101</v>
      </c>
      <c r="E16" s="1" t="s">
        <v>1097</v>
      </c>
      <c r="F16" s="2" t="str">
        <f t="shared" si="0"/>
        <v>80873330</v>
      </c>
      <c r="G16" s="2" t="str">
        <f>IF(SUMPRODUCT(--ISNUMBER(SEARCH({"F","Cl","F"},H16)))&gt;0,"halocarbon",IF(SUMPRODUCT(--ISNUMBER(SEARCH({"O"},H16)))&gt;0,"oxygenated",IF(SUMPRODUCT(--ISNUMBER(SEARCH({"=CC="},H16)))&gt;0,"aromatic",IF(SUMPRODUCT(--ISNUMBER(SEARCH({"benzene"},A16)))&gt;0,"aromatic",IF(SUMPRODUCT(--ISNUMBER(SEARCH({"naphthalene"},A16)))&gt;0,"aromatic",IF(SUMPRODUCT(--ISNUMBER(SEARCH({"="},H16)))&gt;0,"alkene",IF(SUMPRODUCT(--ISNUMBER(SEARCH({"C1"},H16)))&gt;0,"c-alkane",IF(SUMPRODUCT(--ISNUMBER(SEARCH({"(C)"},H16)))&gt;0,"b-alkane",IF(SUMPRODUCT(--ISNUMBER(SEARCH({"-"},H16)))&gt;0,"-","n-alkane")))))))))</f>
        <v>c-alkane</v>
      </c>
      <c r="H16" s="15" t="s">
        <v>1118</v>
      </c>
      <c r="I16" s="15" t="b">
        <v>0</v>
      </c>
      <c r="J16" s="15" t="b">
        <v>0</v>
      </c>
      <c r="K16" s="4">
        <f t="shared" si="1"/>
        <v>7</v>
      </c>
      <c r="L16" s="4">
        <f t="shared" si="2"/>
        <v>0</v>
      </c>
      <c r="M16" s="4">
        <f t="shared" si="3"/>
        <v>0</v>
      </c>
      <c r="N16" s="7">
        <v>98.188999999999993</v>
      </c>
      <c r="O16" s="4">
        <v>9.9374499999999998E-12</v>
      </c>
      <c r="P16" s="8">
        <v>0.26317099999999999</v>
      </c>
      <c r="Q16" s="8">
        <v>3.6051500000000001</v>
      </c>
      <c r="R16" s="4">
        <v>41.302199999999999</v>
      </c>
      <c r="S16" s="4">
        <v>1.8174599999999999E-4</v>
      </c>
      <c r="T16" s="3">
        <f t="shared" si="4"/>
        <v>8.3386663687199345</v>
      </c>
      <c r="U16" s="4">
        <f t="shared" si="5"/>
        <v>1.3428538396160586E-2</v>
      </c>
      <c r="V16" s="23">
        <v>1.9924666666666662</v>
      </c>
      <c r="W16" s="23">
        <v>1.0984358974358976</v>
      </c>
      <c r="X16" s="23">
        <v>0.61464102564102541</v>
      </c>
      <c r="Y16" s="23">
        <v>6.9600000000000009E-2</v>
      </c>
    </row>
    <row r="17" spans="1:25" x14ac:dyDescent="0.25">
      <c r="A17" s="19" t="s">
        <v>511</v>
      </c>
      <c r="B17" s="15" t="s">
        <v>30</v>
      </c>
      <c r="C17" s="25">
        <v>44</v>
      </c>
      <c r="D17" s="12">
        <v>45207</v>
      </c>
      <c r="E17" s="5" t="s">
        <v>554</v>
      </c>
      <c r="F17" s="2" t="str">
        <f t="shared" si="0"/>
        <v>6026797</v>
      </c>
      <c r="G17" s="2" t="str">
        <f>IF(SUMPRODUCT(--ISNUMBER(SEARCH({"F","Cl","F"},H17)))&gt;0,"halocarbon",IF(SUMPRODUCT(--ISNUMBER(SEARCH({"O"},H17)))&gt;0,"oxygenated",IF(SUMPRODUCT(--ISNUMBER(SEARCH({"=CC="},H17)))&gt;0,"aromatic",IF(SUMPRODUCT(--ISNUMBER(SEARCH({"benzene"},A17)))&gt;0,"aromatic",IF(SUMPRODUCT(--ISNUMBER(SEARCH({"naphthalene"},A17)))&gt;0,"aromatic",IF(SUMPRODUCT(--ISNUMBER(SEARCH({"="},H17)))&gt;0,"alkene",IF(SUMPRODUCT(--ISNUMBER(SEARCH({"C1"},H17)))&gt;0,"c-alkane",IF(SUMPRODUCT(--ISNUMBER(SEARCH({"(C)"},H17)))&gt;0,"b-alkane",IF(SUMPRODUCT(--ISNUMBER(SEARCH({"-"},H17)))&gt;0,"-","n-alkane")))))))))</f>
        <v>aromatic</v>
      </c>
      <c r="H17" s="15" t="s">
        <v>31</v>
      </c>
      <c r="I17" s="15" t="b">
        <v>0</v>
      </c>
      <c r="J17" s="15" t="b">
        <v>0</v>
      </c>
      <c r="K17" s="4">
        <f t="shared" si="1"/>
        <v>9</v>
      </c>
      <c r="L17" s="4">
        <f t="shared" si="2"/>
        <v>0</v>
      </c>
      <c r="M17" s="4">
        <f t="shared" si="3"/>
        <v>0</v>
      </c>
      <c r="N17" s="7">
        <v>120.19499999999999</v>
      </c>
      <c r="O17" s="4">
        <v>3.64145E-11</v>
      </c>
      <c r="P17" s="8">
        <v>7.6105900000000004E-3</v>
      </c>
      <c r="Q17" s="8">
        <v>4.5353300000000001</v>
      </c>
      <c r="R17" s="4">
        <v>3.9380199999999999</v>
      </c>
      <c r="S17" s="4">
        <v>4.9208300000000004E-4</v>
      </c>
      <c r="T17" s="3">
        <f t="shared" si="4"/>
        <v>7.405794665598278</v>
      </c>
      <c r="U17" s="4">
        <f t="shared" si="5"/>
        <v>0.11434277956105131</v>
      </c>
      <c r="V17" s="23">
        <v>11.763358974358974</v>
      </c>
      <c r="W17" s="23">
        <v>3.7995641025641023</v>
      </c>
      <c r="X17" s="23">
        <v>2.054128205128205</v>
      </c>
      <c r="Y17" s="23">
        <v>7.2999999999999995E-2</v>
      </c>
    </row>
    <row r="18" spans="1:25" x14ac:dyDescent="0.25">
      <c r="A18" s="19" t="s">
        <v>30</v>
      </c>
      <c r="B18" s="15" t="s">
        <v>30</v>
      </c>
      <c r="C18" s="25">
        <v>44</v>
      </c>
      <c r="D18" s="12">
        <v>80006</v>
      </c>
      <c r="E18" s="1" t="s">
        <v>554</v>
      </c>
      <c r="F18" s="2" t="str">
        <f t="shared" si="0"/>
        <v>6026797</v>
      </c>
      <c r="G18" s="2" t="str">
        <f>IF(SUMPRODUCT(--ISNUMBER(SEARCH({"F","Cl","F"},H18)))&gt;0,"halocarbon",IF(SUMPRODUCT(--ISNUMBER(SEARCH({"O"},H18)))&gt;0,"oxygenated",IF(SUMPRODUCT(--ISNUMBER(SEARCH({"=CC="},H18)))&gt;0,"aromatic",IF(SUMPRODUCT(--ISNUMBER(SEARCH({"benzene"},A18)))&gt;0,"aromatic",IF(SUMPRODUCT(--ISNUMBER(SEARCH({"naphthalene"},A18)))&gt;0,"aromatic",IF(SUMPRODUCT(--ISNUMBER(SEARCH({"="},H18)))&gt;0,"alkene",IF(SUMPRODUCT(--ISNUMBER(SEARCH({"C1"},H18)))&gt;0,"c-alkane",IF(SUMPRODUCT(--ISNUMBER(SEARCH({"(C)"},H18)))&gt;0,"b-alkane",IF(SUMPRODUCT(--ISNUMBER(SEARCH({"-"},H18)))&gt;0,"-","n-alkane")))))))))</f>
        <v>aromatic</v>
      </c>
      <c r="H18" s="15" t="s">
        <v>31</v>
      </c>
      <c r="I18" s="15" t="b">
        <v>0</v>
      </c>
      <c r="J18" s="15" t="b">
        <v>0</v>
      </c>
      <c r="K18" s="4">
        <f t="shared" si="1"/>
        <v>9</v>
      </c>
      <c r="L18" s="4">
        <f t="shared" si="2"/>
        <v>0</v>
      </c>
      <c r="M18" s="4">
        <f t="shared" si="3"/>
        <v>0</v>
      </c>
      <c r="N18" s="7">
        <v>120.19499999999999</v>
      </c>
      <c r="O18" s="4">
        <v>3.64145E-11</v>
      </c>
      <c r="P18" s="8">
        <v>7.6105900000000004E-3</v>
      </c>
      <c r="Q18" s="8">
        <v>4.5353300000000001</v>
      </c>
      <c r="R18" s="4">
        <v>3.9380199999999999</v>
      </c>
      <c r="S18" s="4">
        <v>4.9208300000000004E-4</v>
      </c>
      <c r="T18" s="3">
        <f t="shared" si="4"/>
        <v>7.405794665598278</v>
      </c>
      <c r="U18" s="4">
        <f t="shared" si="5"/>
        <v>0.11434277956105131</v>
      </c>
      <c r="V18" s="23">
        <v>11.763358974358974</v>
      </c>
      <c r="W18" s="23">
        <v>3.7995641025641023</v>
      </c>
      <c r="X18" s="23">
        <v>2.054128205128205</v>
      </c>
      <c r="Y18" s="23">
        <v>7.2999999999999995E-2</v>
      </c>
    </row>
    <row r="19" spans="1:25" x14ac:dyDescent="0.25">
      <c r="A19" s="20" t="s">
        <v>32</v>
      </c>
      <c r="B19" s="17" t="s">
        <v>32</v>
      </c>
      <c r="C19" s="12">
        <v>9002</v>
      </c>
      <c r="D19" s="12" t="s">
        <v>34</v>
      </c>
      <c r="E19" s="1" t="s">
        <v>862</v>
      </c>
      <c r="F19" s="2" t="str">
        <f t="shared" si="0"/>
        <v>8026773</v>
      </c>
      <c r="G19" s="2" t="str">
        <f>IF(SUMPRODUCT(--ISNUMBER(SEARCH({"F","Cl","F"},H19)))&gt;0,"halocarbon",IF(SUMPRODUCT(--ISNUMBER(SEARCH({"O"},H19)))&gt;0,"oxygenated",IF(SUMPRODUCT(--ISNUMBER(SEARCH({"=CC="},H19)))&gt;0,"aromatic",IF(SUMPRODUCT(--ISNUMBER(SEARCH({"benzene"},A19)))&gt;0,"aromatic",IF(SUMPRODUCT(--ISNUMBER(SEARCH({"naphthalene"},A19)))&gt;0,"aromatic",IF(SUMPRODUCT(--ISNUMBER(SEARCH({"="},H19)))&gt;0,"alkene",IF(SUMPRODUCT(--ISNUMBER(SEARCH({"C1"},H19)))&gt;0,"c-alkane",IF(SUMPRODUCT(--ISNUMBER(SEARCH({"(C)"},H19)))&gt;0,"b-alkane",IF(SUMPRODUCT(--ISNUMBER(SEARCH({"-"},H19)))&gt;0,"-","n-alkane")))))))))</f>
        <v>oxygenated</v>
      </c>
      <c r="H19" s="15" t="s">
        <v>33</v>
      </c>
      <c r="I19" s="15" t="b">
        <v>0</v>
      </c>
      <c r="J19" s="15" t="b">
        <v>0</v>
      </c>
      <c r="K19" s="4">
        <f t="shared" si="1"/>
        <v>4</v>
      </c>
      <c r="L19" s="4">
        <f t="shared" si="2"/>
        <v>2</v>
      </c>
      <c r="M19" s="4">
        <f t="shared" si="3"/>
        <v>0.5</v>
      </c>
      <c r="N19" s="7">
        <v>90.122</v>
      </c>
      <c r="O19" s="4">
        <v>2.7052700000000001E-11</v>
      </c>
      <c r="P19" s="8">
        <v>7.4870499999999995E-8</v>
      </c>
      <c r="Q19" s="8">
        <v>6.8842600000000003</v>
      </c>
      <c r="R19" s="4">
        <v>2.6599600000000001E-2</v>
      </c>
      <c r="S19" s="4">
        <v>11.2241</v>
      </c>
      <c r="T19" s="3">
        <f t="shared" si="4"/>
        <v>5.1103362732652791</v>
      </c>
      <c r="U19" s="4">
        <f t="shared" si="5"/>
        <v>25.535169516121965</v>
      </c>
      <c r="V19" s="23">
        <v>3.3563076923076935</v>
      </c>
      <c r="W19" s="23">
        <v>1.6329230769230769</v>
      </c>
      <c r="X19" s="23">
        <v>1.0602641025641024</v>
      </c>
      <c r="Y19" s="23">
        <v>0</v>
      </c>
    </row>
    <row r="20" spans="1:25" x14ac:dyDescent="0.25">
      <c r="A20" s="19" t="s">
        <v>703</v>
      </c>
      <c r="B20" s="15" t="s">
        <v>703</v>
      </c>
      <c r="C20" s="25">
        <v>3154</v>
      </c>
      <c r="D20" s="12">
        <v>44202</v>
      </c>
      <c r="E20" s="1" t="s">
        <v>862</v>
      </c>
      <c r="F20" s="2" t="str">
        <f t="shared" si="0"/>
        <v>8026773</v>
      </c>
      <c r="G20" s="2" t="str">
        <f>IF(SUMPRODUCT(--ISNUMBER(SEARCH({"F","Cl","F"},H20)))&gt;0,"halocarbon",IF(SUMPRODUCT(--ISNUMBER(SEARCH({"O"},H20)))&gt;0,"oxygenated",IF(SUMPRODUCT(--ISNUMBER(SEARCH({"=CC="},H20)))&gt;0,"aromatic",IF(SUMPRODUCT(--ISNUMBER(SEARCH({"benzene"},A20)))&gt;0,"aromatic",IF(SUMPRODUCT(--ISNUMBER(SEARCH({"naphthalene"},A20)))&gt;0,"aromatic",IF(SUMPRODUCT(--ISNUMBER(SEARCH({"="},H20)))&gt;0,"alkene",IF(SUMPRODUCT(--ISNUMBER(SEARCH({"C1"},H20)))&gt;0,"c-alkane",IF(SUMPRODUCT(--ISNUMBER(SEARCH({"(C)"},H20)))&gt;0,"b-alkane",IF(SUMPRODUCT(--ISNUMBER(SEARCH({"-"},H20)))&gt;0,"-","n-alkane")))))))))</f>
        <v>oxygenated</v>
      </c>
      <c r="H20" s="15" t="s">
        <v>33</v>
      </c>
      <c r="I20" s="15" t="b">
        <v>0</v>
      </c>
      <c r="J20" s="15" t="b">
        <v>0</v>
      </c>
      <c r="K20" s="4">
        <f t="shared" si="1"/>
        <v>4</v>
      </c>
      <c r="L20" s="4">
        <f t="shared" si="2"/>
        <v>2</v>
      </c>
      <c r="M20" s="4">
        <f t="shared" si="3"/>
        <v>0.5</v>
      </c>
      <c r="N20" s="7">
        <v>90.122</v>
      </c>
      <c r="O20" s="4">
        <v>2.7052700000000001E-11</v>
      </c>
      <c r="P20" s="8">
        <v>7.4870499999999995E-8</v>
      </c>
      <c r="Q20" s="8">
        <v>6.8842600000000003</v>
      </c>
      <c r="R20" s="4">
        <v>2.6599600000000001E-2</v>
      </c>
      <c r="S20" s="4">
        <v>11.2241</v>
      </c>
      <c r="T20" s="3">
        <f t="shared" si="4"/>
        <v>5.1103362732652791</v>
      </c>
      <c r="U20" s="4">
        <f t="shared" si="5"/>
        <v>25.535169516121965</v>
      </c>
      <c r="V20" s="23">
        <v>3.3563076923076935</v>
      </c>
      <c r="W20" s="23">
        <v>1.6329230769230769</v>
      </c>
      <c r="X20" s="23">
        <v>1.0602641025641024</v>
      </c>
      <c r="Y20" s="23">
        <v>0</v>
      </c>
    </row>
    <row r="21" spans="1:25" x14ac:dyDescent="0.25">
      <c r="A21" s="19" t="s">
        <v>403</v>
      </c>
      <c r="B21" s="15" t="s">
        <v>404</v>
      </c>
      <c r="C21" s="25">
        <v>51</v>
      </c>
      <c r="D21" s="12">
        <v>45113</v>
      </c>
      <c r="E21" s="5" t="s">
        <v>555</v>
      </c>
      <c r="F21" s="2" t="str">
        <f t="shared" si="0"/>
        <v>1022003</v>
      </c>
      <c r="G21" s="2" t="str">
        <f>IF(SUMPRODUCT(--ISNUMBER(SEARCH({"F","Cl","F"},H21)))&gt;0,"halocarbon",IF(SUMPRODUCT(--ISNUMBER(SEARCH({"O"},H21)))&gt;0,"oxygenated",IF(SUMPRODUCT(--ISNUMBER(SEARCH({"=CC="},H21)))&gt;0,"aromatic",IF(SUMPRODUCT(--ISNUMBER(SEARCH({"benzene"},A21)))&gt;0,"aromatic",IF(SUMPRODUCT(--ISNUMBER(SEARCH({"naphthalene"},A21)))&gt;0,"aromatic",IF(SUMPRODUCT(--ISNUMBER(SEARCH({"="},H21)))&gt;0,"alkene",IF(SUMPRODUCT(--ISNUMBER(SEARCH({"C1"},H21)))&gt;0,"c-alkane",IF(SUMPRODUCT(--ISNUMBER(SEARCH({"(C)"},H21)))&gt;0,"b-alkane",IF(SUMPRODUCT(--ISNUMBER(SEARCH({"-"},H21)))&gt;0,"-","n-alkane")))))))))</f>
        <v>aromatic</v>
      </c>
      <c r="H21" s="15" t="s">
        <v>405</v>
      </c>
      <c r="I21" s="15" t="b">
        <v>0</v>
      </c>
      <c r="J21" s="15" t="b">
        <v>0</v>
      </c>
      <c r="K21" s="4">
        <f t="shared" si="1"/>
        <v>10</v>
      </c>
      <c r="L21" s="4">
        <f t="shared" si="2"/>
        <v>0</v>
      </c>
      <c r="M21" s="4">
        <f t="shared" si="3"/>
        <v>0</v>
      </c>
      <c r="N21" s="7">
        <v>134.22200000000001</v>
      </c>
      <c r="O21" s="4">
        <v>1.0783E-11</v>
      </c>
      <c r="P21" s="8">
        <v>8.0507600000000006E-3</v>
      </c>
      <c r="Q21" s="8">
        <v>4.5854999999999997</v>
      </c>
      <c r="R21" s="4">
        <v>1.07816</v>
      </c>
      <c r="S21" s="4">
        <v>2.4257799999999999E-4</v>
      </c>
      <c r="T21" s="3">
        <f t="shared" si="4"/>
        <v>6.891137267519392</v>
      </c>
      <c r="U21" s="4">
        <f t="shared" si="5"/>
        <v>0.1283449382262051</v>
      </c>
      <c r="V21" s="23">
        <v>7.0979487179487162</v>
      </c>
      <c r="W21" s="23">
        <v>2.3033076923076927</v>
      </c>
      <c r="X21" s="23">
        <v>1.1208487179487181</v>
      </c>
      <c r="Y21" s="23">
        <v>0.1</v>
      </c>
    </row>
    <row r="22" spans="1:25" x14ac:dyDescent="0.25">
      <c r="A22" s="19" t="s">
        <v>770</v>
      </c>
      <c r="B22" s="15" t="s">
        <v>404</v>
      </c>
      <c r="C22" s="25">
        <v>51</v>
      </c>
      <c r="D22" s="12">
        <v>80007</v>
      </c>
      <c r="E22" s="1" t="s">
        <v>555</v>
      </c>
      <c r="F22" s="2" t="str">
        <f t="shared" si="0"/>
        <v>1022003</v>
      </c>
      <c r="G22" s="2" t="str">
        <f>IF(SUMPRODUCT(--ISNUMBER(SEARCH({"F","Cl","F"},H22)))&gt;0,"halocarbon",IF(SUMPRODUCT(--ISNUMBER(SEARCH({"O"},H22)))&gt;0,"oxygenated",IF(SUMPRODUCT(--ISNUMBER(SEARCH({"=CC="},H22)))&gt;0,"aromatic",IF(SUMPRODUCT(--ISNUMBER(SEARCH({"benzene"},A22)))&gt;0,"aromatic",IF(SUMPRODUCT(--ISNUMBER(SEARCH({"naphthalene"},A22)))&gt;0,"aromatic",IF(SUMPRODUCT(--ISNUMBER(SEARCH({"="},H22)))&gt;0,"alkene",IF(SUMPRODUCT(--ISNUMBER(SEARCH({"C1"},H22)))&gt;0,"c-alkane",IF(SUMPRODUCT(--ISNUMBER(SEARCH({"(C)"},H22)))&gt;0,"b-alkane",IF(SUMPRODUCT(--ISNUMBER(SEARCH({"-"},H22)))&gt;0,"-","n-alkane")))))))))</f>
        <v>aromatic</v>
      </c>
      <c r="H22" s="15" t="s">
        <v>405</v>
      </c>
      <c r="I22" s="15" t="b">
        <v>0</v>
      </c>
      <c r="J22" s="15" t="b">
        <v>0</v>
      </c>
      <c r="K22" s="4">
        <f t="shared" si="1"/>
        <v>10</v>
      </c>
      <c r="L22" s="4">
        <f t="shared" si="2"/>
        <v>0</v>
      </c>
      <c r="M22" s="4">
        <f t="shared" si="3"/>
        <v>0</v>
      </c>
      <c r="N22" s="7">
        <v>134.22200000000001</v>
      </c>
      <c r="O22" s="4">
        <v>1.0783E-11</v>
      </c>
      <c r="P22" s="8">
        <v>8.0507600000000006E-3</v>
      </c>
      <c r="Q22" s="8">
        <v>4.5854999999999997</v>
      </c>
      <c r="R22" s="4">
        <v>1.07816</v>
      </c>
      <c r="S22" s="4">
        <v>2.4257799999999999E-4</v>
      </c>
      <c r="T22" s="3">
        <f t="shared" si="4"/>
        <v>6.891137267519392</v>
      </c>
      <c r="U22" s="4">
        <f t="shared" si="5"/>
        <v>0.1283449382262051</v>
      </c>
      <c r="V22" s="23">
        <v>7.0979487179487162</v>
      </c>
      <c r="W22" s="23">
        <v>2.3033076923076927</v>
      </c>
      <c r="X22" s="23">
        <v>1.1208487179487181</v>
      </c>
      <c r="Y22" s="23">
        <v>0.1</v>
      </c>
    </row>
    <row r="23" spans="1:25" x14ac:dyDescent="0.25">
      <c r="A23" s="20" t="s">
        <v>35</v>
      </c>
      <c r="B23" s="17" t="s">
        <v>35</v>
      </c>
      <c r="C23" s="12">
        <v>9003</v>
      </c>
      <c r="D23" s="12" t="s">
        <v>34</v>
      </c>
      <c r="E23" s="1" t="s">
        <v>895</v>
      </c>
      <c r="F23" s="2" t="str">
        <f t="shared" si="0"/>
        <v>8041246</v>
      </c>
      <c r="G23" s="2" t="str">
        <f>IF(SUMPRODUCT(--ISNUMBER(SEARCH({"F","Cl","F"},H23)))&gt;0,"halocarbon",IF(SUMPRODUCT(--ISNUMBER(SEARCH({"O"},H23)))&gt;0,"oxygenated",IF(SUMPRODUCT(--ISNUMBER(SEARCH({"=CC="},H23)))&gt;0,"aromatic",IF(SUMPRODUCT(--ISNUMBER(SEARCH({"benzene"},A23)))&gt;0,"aromatic",IF(SUMPRODUCT(--ISNUMBER(SEARCH({"naphthalene"},A23)))&gt;0,"aromatic",IF(SUMPRODUCT(--ISNUMBER(SEARCH({"="},H23)))&gt;0,"alkene",IF(SUMPRODUCT(--ISNUMBER(SEARCH({"C1"},H23)))&gt;0,"c-alkane",IF(SUMPRODUCT(--ISNUMBER(SEARCH({"(C)"},H23)))&gt;0,"b-alkane",IF(SUMPRODUCT(--ISNUMBER(SEARCH({"-"},H23)))&gt;0,"-","n-alkane")))))))))</f>
        <v>oxygenated</v>
      </c>
      <c r="H23" s="15" t="s">
        <v>36</v>
      </c>
      <c r="I23" s="15" t="b">
        <v>0</v>
      </c>
      <c r="J23" s="15" t="b">
        <v>0</v>
      </c>
      <c r="K23" s="4">
        <f t="shared" si="1"/>
        <v>3</v>
      </c>
      <c r="L23" s="4">
        <f t="shared" si="2"/>
        <v>2</v>
      </c>
      <c r="M23" s="4">
        <f t="shared" si="3"/>
        <v>0.66666666666666663</v>
      </c>
      <c r="N23" s="7">
        <v>76.094999999999999</v>
      </c>
      <c r="O23" s="4">
        <v>1.6007200000000001E-11</v>
      </c>
      <c r="P23" s="8">
        <v>6.0445600000000002E-8</v>
      </c>
      <c r="Q23" s="8">
        <v>6.8845900000000002</v>
      </c>
      <c r="R23" s="4">
        <v>4.3520999999999997E-2</v>
      </c>
      <c r="S23" s="4">
        <v>9.32362</v>
      </c>
      <c r="T23" s="3">
        <f t="shared" si="4"/>
        <v>5.2506853334865395</v>
      </c>
      <c r="U23" s="4">
        <f t="shared" si="5"/>
        <v>25.554579866918164</v>
      </c>
      <c r="V23" s="14" t="s">
        <v>34</v>
      </c>
      <c r="W23" s="14" t="s">
        <v>34</v>
      </c>
      <c r="X23" s="14" t="s">
        <v>34</v>
      </c>
      <c r="Y23" s="23">
        <v>0</v>
      </c>
    </row>
    <row r="24" spans="1:25" x14ac:dyDescent="0.25">
      <c r="A24" s="20" t="s">
        <v>37</v>
      </c>
      <c r="B24" s="17" t="s">
        <v>37</v>
      </c>
      <c r="C24" s="12">
        <v>647</v>
      </c>
      <c r="D24" s="12">
        <v>45807</v>
      </c>
      <c r="E24" s="1" t="s">
        <v>786</v>
      </c>
      <c r="F24" s="2" t="str">
        <f t="shared" si="0"/>
        <v>1020431</v>
      </c>
      <c r="G24" s="2" t="str">
        <f>IF(SUMPRODUCT(--ISNUMBER(SEARCH({"F","Cl","F"},H24)))&gt;0,"halocarbon",IF(SUMPRODUCT(--ISNUMBER(SEARCH({"O"},H24)))&gt;0,"oxygenated",IF(SUMPRODUCT(--ISNUMBER(SEARCH({"=CC="},H24)))&gt;0,"aromatic",IF(SUMPRODUCT(--ISNUMBER(SEARCH({"benzene"},A24)))&gt;0,"aromatic",IF(SUMPRODUCT(--ISNUMBER(SEARCH({"naphthalene"},A24)))&gt;0,"aromatic",IF(SUMPRODUCT(--ISNUMBER(SEARCH({"="},H24)))&gt;0,"alkene",IF(SUMPRODUCT(--ISNUMBER(SEARCH({"C1"},H24)))&gt;0,"c-alkane",IF(SUMPRODUCT(--ISNUMBER(SEARCH({"(C)"},H24)))&gt;0,"b-alkane",IF(SUMPRODUCT(--ISNUMBER(SEARCH({"-"},H24)))&gt;0,"-","n-alkane")))))))))</f>
        <v>halocarbon</v>
      </c>
      <c r="H24" s="15" t="s">
        <v>38</v>
      </c>
      <c r="I24" s="15" t="b">
        <v>1</v>
      </c>
      <c r="J24" s="15" t="b">
        <v>0</v>
      </c>
      <c r="K24" s="4">
        <f t="shared" si="1"/>
        <v>8</v>
      </c>
      <c r="L24" s="4">
        <f t="shared" si="2"/>
        <v>0</v>
      </c>
      <c r="M24" s="4">
        <f t="shared" si="3"/>
        <v>0</v>
      </c>
      <c r="N24" s="7">
        <v>147</v>
      </c>
      <c r="O24" s="4">
        <v>4.2788899999999999E-13</v>
      </c>
      <c r="P24" s="8">
        <v>2.4120999999999999E-3</v>
      </c>
      <c r="Q24" s="8">
        <v>4.4287900000000002</v>
      </c>
      <c r="R24" s="4">
        <v>1.7626299999999999</v>
      </c>
      <c r="S24" s="4">
        <v>8.3964399999999996E-4</v>
      </c>
      <c r="T24" s="3">
        <f t="shared" si="4"/>
        <v>7.1441088386433993</v>
      </c>
      <c r="U24" s="4">
        <f t="shared" si="5"/>
        <v>8.9468209346138722E-2</v>
      </c>
      <c r="V24" s="23">
        <v>0.17836512820512823</v>
      </c>
      <c r="W24" s="23">
        <v>2.3678410256410258E-2</v>
      </c>
      <c r="X24" s="23">
        <v>-4.212179487179487E-2</v>
      </c>
      <c r="Y24" s="23">
        <v>0</v>
      </c>
    </row>
    <row r="25" spans="1:25" x14ac:dyDescent="0.25">
      <c r="A25" s="19" t="s">
        <v>406</v>
      </c>
      <c r="B25" s="15" t="s">
        <v>407</v>
      </c>
      <c r="C25" s="25">
        <v>59</v>
      </c>
      <c r="D25" s="12">
        <v>45114</v>
      </c>
      <c r="E25" s="5" t="s">
        <v>556</v>
      </c>
      <c r="F25" s="2" t="str">
        <f t="shared" si="0"/>
        <v>4026711</v>
      </c>
      <c r="G25" s="2" t="str">
        <f>IF(SUMPRODUCT(--ISNUMBER(SEARCH({"F","Cl","F"},H25)))&gt;0,"halocarbon",IF(SUMPRODUCT(--ISNUMBER(SEARCH({"O"},H25)))&gt;0,"oxygenated",IF(SUMPRODUCT(--ISNUMBER(SEARCH({"=CC="},H25)))&gt;0,"aromatic",IF(SUMPRODUCT(--ISNUMBER(SEARCH({"benzene"},A25)))&gt;0,"aromatic",IF(SUMPRODUCT(--ISNUMBER(SEARCH({"naphthalene"},A25)))&gt;0,"aromatic",IF(SUMPRODUCT(--ISNUMBER(SEARCH({"="},H25)))&gt;0,"alkene",IF(SUMPRODUCT(--ISNUMBER(SEARCH({"C1"},H25)))&gt;0,"c-alkane",IF(SUMPRODUCT(--ISNUMBER(SEARCH({"(C)"},H25)))&gt;0,"b-alkane",IF(SUMPRODUCT(--ISNUMBER(SEARCH({"-"},H25)))&gt;0,"-","n-alkane")))))))))</f>
        <v>aromatic</v>
      </c>
      <c r="H25" s="15" t="s">
        <v>408</v>
      </c>
      <c r="I25" s="15" t="b">
        <v>0</v>
      </c>
      <c r="J25" s="15" t="b">
        <v>0</v>
      </c>
      <c r="K25" s="4">
        <f t="shared" si="1"/>
        <v>10</v>
      </c>
      <c r="L25" s="4">
        <f t="shared" si="2"/>
        <v>0</v>
      </c>
      <c r="M25" s="4">
        <f t="shared" si="3"/>
        <v>0</v>
      </c>
      <c r="N25" s="7">
        <v>134.22200000000001</v>
      </c>
      <c r="O25" s="4">
        <v>1.0680700000000001E-11</v>
      </c>
      <c r="P25" s="8">
        <v>8.0439199999999995E-3</v>
      </c>
      <c r="Q25" s="8">
        <v>4.5854999999999997</v>
      </c>
      <c r="R25" s="4">
        <v>1.06301</v>
      </c>
      <c r="S25" s="4">
        <v>2.4041500000000001E-4</v>
      </c>
      <c r="T25" s="3">
        <f t="shared" si="4"/>
        <v>6.884991402218458</v>
      </c>
      <c r="U25" s="4">
        <f t="shared" si="5"/>
        <v>0.1283449382262051</v>
      </c>
      <c r="V25" s="23">
        <v>4.4311282051282053</v>
      </c>
      <c r="W25" s="23">
        <v>1.542664102564103</v>
      </c>
      <c r="X25" s="23">
        <v>0.70524615384615397</v>
      </c>
      <c r="Y25" s="23">
        <v>0.1</v>
      </c>
    </row>
    <row r="26" spans="1:25" x14ac:dyDescent="0.25">
      <c r="A26" s="19" t="s">
        <v>771</v>
      </c>
      <c r="B26" s="15" t="s">
        <v>407</v>
      </c>
      <c r="C26" s="25">
        <v>59</v>
      </c>
      <c r="D26" s="12">
        <v>80008</v>
      </c>
      <c r="E26" s="1" t="s">
        <v>556</v>
      </c>
      <c r="F26" s="2" t="str">
        <f t="shared" si="0"/>
        <v>4026711</v>
      </c>
      <c r="G26" s="2" t="str">
        <f>IF(SUMPRODUCT(--ISNUMBER(SEARCH({"F","Cl","F"},H26)))&gt;0,"halocarbon",IF(SUMPRODUCT(--ISNUMBER(SEARCH({"O"},H26)))&gt;0,"oxygenated",IF(SUMPRODUCT(--ISNUMBER(SEARCH({"=CC="},H26)))&gt;0,"aromatic",IF(SUMPRODUCT(--ISNUMBER(SEARCH({"benzene"},A26)))&gt;0,"aromatic",IF(SUMPRODUCT(--ISNUMBER(SEARCH({"naphthalene"},A26)))&gt;0,"aromatic",IF(SUMPRODUCT(--ISNUMBER(SEARCH({"="},H26)))&gt;0,"alkene",IF(SUMPRODUCT(--ISNUMBER(SEARCH({"C1"},H26)))&gt;0,"c-alkane",IF(SUMPRODUCT(--ISNUMBER(SEARCH({"(C)"},H26)))&gt;0,"b-alkane",IF(SUMPRODUCT(--ISNUMBER(SEARCH({"-"},H26)))&gt;0,"-","n-alkane")))))))))</f>
        <v>aromatic</v>
      </c>
      <c r="H26" s="15" t="s">
        <v>408</v>
      </c>
      <c r="I26" s="15" t="b">
        <v>0</v>
      </c>
      <c r="J26" s="15" t="b">
        <v>0</v>
      </c>
      <c r="K26" s="4">
        <f t="shared" si="1"/>
        <v>10</v>
      </c>
      <c r="L26" s="4">
        <f t="shared" si="2"/>
        <v>0</v>
      </c>
      <c r="M26" s="4">
        <f t="shared" si="3"/>
        <v>0</v>
      </c>
      <c r="N26" s="7">
        <v>134.22200000000001</v>
      </c>
      <c r="O26" s="4">
        <v>1.0680700000000001E-11</v>
      </c>
      <c r="P26" s="8">
        <v>8.0439199999999995E-3</v>
      </c>
      <c r="Q26" s="8">
        <v>4.5854999999999997</v>
      </c>
      <c r="R26" s="4">
        <v>1.06301</v>
      </c>
      <c r="S26" s="4">
        <v>2.4041500000000001E-4</v>
      </c>
      <c r="T26" s="3">
        <f t="shared" si="4"/>
        <v>6.884991402218458</v>
      </c>
      <c r="U26" s="4">
        <f t="shared" si="5"/>
        <v>0.1283449382262051</v>
      </c>
      <c r="V26" s="23">
        <v>4.4311282051282053</v>
      </c>
      <c r="W26" s="23">
        <v>1.542664102564103</v>
      </c>
      <c r="X26" s="23">
        <v>0.70524615384615397</v>
      </c>
      <c r="Y26" s="23">
        <v>0.1</v>
      </c>
    </row>
    <row r="27" spans="1:25" x14ac:dyDescent="0.25">
      <c r="A27" s="20" t="s">
        <v>39</v>
      </c>
      <c r="B27" s="17" t="s">
        <v>39</v>
      </c>
      <c r="C27" s="12">
        <v>587</v>
      </c>
      <c r="D27" s="12">
        <v>99177</v>
      </c>
      <c r="E27" s="1" t="s">
        <v>896</v>
      </c>
      <c r="F27" s="2" t="str">
        <f t="shared" si="0"/>
        <v>9021764</v>
      </c>
      <c r="G27" s="2" t="str">
        <f>IF(SUMPRODUCT(--ISNUMBER(SEARCH({"F","Cl","F"},H27)))&gt;0,"halocarbon",IF(SUMPRODUCT(--ISNUMBER(SEARCH({"O"},H27)))&gt;0,"oxygenated",IF(SUMPRODUCT(--ISNUMBER(SEARCH({"=CC="},H27)))&gt;0,"aromatic",IF(SUMPRODUCT(--ISNUMBER(SEARCH({"benzene"},A27)))&gt;0,"aromatic",IF(SUMPRODUCT(--ISNUMBER(SEARCH({"naphthalene"},A27)))&gt;0,"aromatic",IF(SUMPRODUCT(--ISNUMBER(SEARCH({"="},H27)))&gt;0,"alkene",IF(SUMPRODUCT(--ISNUMBER(SEARCH({"C1"},H27)))&gt;0,"c-alkane",IF(SUMPRODUCT(--ISNUMBER(SEARCH({"(C)"},H27)))&gt;0,"b-alkane",IF(SUMPRODUCT(--ISNUMBER(SEARCH({"-"},H27)))&gt;0,"-","n-alkane")))))))))</f>
        <v>oxygenated</v>
      </c>
      <c r="H27" s="15" t="s">
        <v>40</v>
      </c>
      <c r="I27" s="15" t="b">
        <v>0</v>
      </c>
      <c r="J27" s="15" t="b">
        <v>0</v>
      </c>
      <c r="K27" s="4">
        <f t="shared" si="1"/>
        <v>3</v>
      </c>
      <c r="L27" s="4">
        <f t="shared" si="2"/>
        <v>1</v>
      </c>
      <c r="M27" s="4">
        <f t="shared" si="3"/>
        <v>0.33333333333333331</v>
      </c>
      <c r="N27" s="7">
        <v>75.111000000000004</v>
      </c>
      <c r="O27" s="4">
        <v>3.0729199999999997E-11</v>
      </c>
      <c r="P27" s="8">
        <v>5.6481299999999998E-8</v>
      </c>
      <c r="Q27" s="8">
        <v>6.7576999999999998</v>
      </c>
      <c r="R27" s="4">
        <v>0.34224700000000002</v>
      </c>
      <c r="S27" s="4">
        <v>12.5128</v>
      </c>
      <c r="T27" s="3">
        <f t="shared" si="4"/>
        <v>6.1406735403706847</v>
      </c>
      <c r="U27" s="4">
        <f t="shared" si="5"/>
        <v>19.080016471148824</v>
      </c>
      <c r="V27" s="23">
        <v>5.4153333333333347</v>
      </c>
      <c r="W27" s="23">
        <v>2.6387692307692303</v>
      </c>
      <c r="X27" s="23">
        <v>1.7116641025641026</v>
      </c>
      <c r="Y27" s="23">
        <v>0</v>
      </c>
    </row>
    <row r="28" spans="1:25" x14ac:dyDescent="0.25">
      <c r="A28" s="2" t="s">
        <v>1067</v>
      </c>
      <c r="B28" s="15" t="s">
        <v>1088</v>
      </c>
      <c r="C28" s="25">
        <v>447</v>
      </c>
      <c r="D28" s="12">
        <v>90090</v>
      </c>
      <c r="E28" s="1" t="s">
        <v>1098</v>
      </c>
      <c r="F28" s="2" t="str">
        <f t="shared" si="0"/>
        <v>10880835</v>
      </c>
      <c r="G28" s="2" t="str">
        <f>IF(SUMPRODUCT(--ISNUMBER(SEARCH({"F","Cl","F"},H28)))&gt;0,"halocarbon",IF(SUMPRODUCT(--ISNUMBER(SEARCH({"O"},H28)))&gt;0,"oxygenated",IF(SUMPRODUCT(--ISNUMBER(SEARCH({"=CC="},H28)))&gt;0,"aromatic",IF(SUMPRODUCT(--ISNUMBER(SEARCH({"benzene"},A28)))&gt;0,"aromatic",IF(SUMPRODUCT(--ISNUMBER(SEARCH({"naphthalene"},A28)))&gt;0,"aromatic",IF(SUMPRODUCT(--ISNUMBER(SEARCH({"="},H28)))&gt;0,"alkene",IF(SUMPRODUCT(--ISNUMBER(SEARCH({"C1"},H28)))&gt;0,"c-alkane",IF(SUMPRODUCT(--ISNUMBER(SEARCH({"(C)"},H28)))&gt;0,"b-alkane",IF(SUMPRODUCT(--ISNUMBER(SEARCH({"-"},H28)))&gt;0,"-","n-alkane")))))))))</f>
        <v>c-alkane</v>
      </c>
      <c r="H28" s="15" t="s">
        <v>1119</v>
      </c>
      <c r="I28" s="15" t="b">
        <v>0</v>
      </c>
      <c r="J28" s="15" t="b">
        <v>0</v>
      </c>
      <c r="K28" s="4">
        <f t="shared" si="1"/>
        <v>11</v>
      </c>
      <c r="L28" s="4">
        <f t="shared" si="2"/>
        <v>0</v>
      </c>
      <c r="M28" s="4">
        <f t="shared" si="3"/>
        <v>0</v>
      </c>
      <c r="N28" s="7">
        <v>154.297</v>
      </c>
      <c r="O28" s="4">
        <v>1.36572E-11</v>
      </c>
      <c r="P28" s="8">
        <v>6.5034099999999997E-2</v>
      </c>
      <c r="Q28" s="8">
        <v>4.9867699999999999</v>
      </c>
      <c r="R28" s="4">
        <v>1.9464399999999999</v>
      </c>
      <c r="S28" s="4">
        <v>5.8166999999999999E-7</v>
      </c>
      <c r="T28" s="3">
        <f t="shared" si="4"/>
        <v>7.2082288494057796</v>
      </c>
      <c r="U28" s="4">
        <f t="shared" si="5"/>
        <v>0.3233320421703334</v>
      </c>
      <c r="V28" s="23">
        <v>0.81417435897435919</v>
      </c>
      <c r="W28" s="23">
        <v>0.53199999999999992</v>
      </c>
      <c r="X28" s="23">
        <v>0.20877461538461539</v>
      </c>
      <c r="Y28" s="23">
        <v>0.25719999999999998</v>
      </c>
    </row>
    <row r="29" spans="1:25" x14ac:dyDescent="0.25">
      <c r="A29" s="19" t="s">
        <v>772</v>
      </c>
      <c r="B29" s="15" t="s">
        <v>772</v>
      </c>
      <c r="C29" s="12">
        <v>2157</v>
      </c>
      <c r="D29" s="12">
        <v>80009</v>
      </c>
      <c r="E29" s="1" t="s">
        <v>557</v>
      </c>
      <c r="F29" s="2" t="str">
        <f t="shared" si="0"/>
        <v>9020877</v>
      </c>
      <c r="G29" s="2" t="str">
        <f>IF(SUMPRODUCT(--ISNUMBER(SEARCH({"F","Cl","F"},H29)))&gt;0,"halocarbon",IF(SUMPRODUCT(--ISNUMBER(SEARCH({"O"},H29)))&gt;0,"oxygenated",IF(SUMPRODUCT(--ISNUMBER(SEARCH({"=CC="},H29)))&gt;0,"aromatic",IF(SUMPRODUCT(--ISNUMBER(SEARCH({"benzene"},A29)))&gt;0,"aromatic",IF(SUMPRODUCT(--ISNUMBER(SEARCH({"naphthalene"},A29)))&gt;0,"aromatic",IF(SUMPRODUCT(--ISNUMBER(SEARCH({"="},H29)))&gt;0,"alkene",IF(SUMPRODUCT(--ISNUMBER(SEARCH({"C1"},H29)))&gt;0,"c-alkane",IF(SUMPRODUCT(--ISNUMBER(SEARCH({"(C)"},H29)))&gt;0,"b-alkane",IF(SUMPRODUCT(--ISNUMBER(SEARCH({"-"},H29)))&gt;0,"-","n-alkane")))))))))</f>
        <v>aromatic</v>
      </c>
      <c r="H29" s="15" t="s">
        <v>409</v>
      </c>
      <c r="I29" s="15" t="b">
        <v>1</v>
      </c>
      <c r="J29" s="15" t="b">
        <v>0</v>
      </c>
      <c r="K29" s="4">
        <f t="shared" si="1"/>
        <v>11</v>
      </c>
      <c r="L29" s="4">
        <f t="shared" si="2"/>
        <v>0</v>
      </c>
      <c r="M29" s="4">
        <f t="shared" si="3"/>
        <v>0</v>
      </c>
      <c r="N29" s="7">
        <v>142.20099999999999</v>
      </c>
      <c r="O29" s="4">
        <v>4.3858499999999998E-11</v>
      </c>
      <c r="P29" s="8">
        <v>5.16002E-4</v>
      </c>
      <c r="Q29" s="8">
        <v>5.8306399999999998</v>
      </c>
      <c r="R29" s="4">
        <v>2.9999600000000001E-2</v>
      </c>
      <c r="S29" s="4">
        <v>1.4123299999999999E-4</v>
      </c>
      <c r="T29" s="3">
        <f t="shared" si="4"/>
        <v>5.3606484609261766</v>
      </c>
      <c r="U29" s="4">
        <f t="shared" si="5"/>
        <v>2.2569334085157799</v>
      </c>
      <c r="V29" s="23">
        <v>3.055846153846153</v>
      </c>
      <c r="W29" s="23">
        <v>1.0229128205128204</v>
      </c>
      <c r="X29" s="23">
        <v>0.417677435897436</v>
      </c>
      <c r="Y29" s="27">
        <v>0.28000000000000003</v>
      </c>
    </row>
    <row r="30" spans="1:25" x14ac:dyDescent="0.25">
      <c r="A30" s="19" t="s">
        <v>45</v>
      </c>
      <c r="B30" s="15" t="s">
        <v>45</v>
      </c>
      <c r="C30" s="25">
        <v>1887</v>
      </c>
      <c r="D30" s="12">
        <v>44204</v>
      </c>
      <c r="E30" s="1" t="s">
        <v>863</v>
      </c>
      <c r="F30" s="2" t="str">
        <f t="shared" si="0"/>
        <v>1020980</v>
      </c>
      <c r="G30" s="2" t="str">
        <f>IF(SUMPRODUCT(--ISNUMBER(SEARCH({"F","Cl","F"},H30)))&gt;0,"halocarbon",IF(SUMPRODUCT(--ISNUMBER(SEARCH({"O"},H30)))&gt;0,"oxygenated",IF(SUMPRODUCT(--ISNUMBER(SEARCH({"=CC="},H30)))&gt;0,"aromatic",IF(SUMPRODUCT(--ISNUMBER(SEARCH({"benzene"},A30)))&gt;0,"aromatic",IF(SUMPRODUCT(--ISNUMBER(SEARCH({"naphthalene"},A30)))&gt;0,"aromatic",IF(SUMPRODUCT(--ISNUMBER(SEARCH({"="},H30)))&gt;0,"alkene",IF(SUMPRODUCT(--ISNUMBER(SEARCH({"C1"},H30)))&gt;0,"c-alkane",IF(SUMPRODUCT(--ISNUMBER(SEARCH({"(C)"},H30)))&gt;0,"b-alkane",IF(SUMPRODUCT(--ISNUMBER(SEARCH({"-"},H30)))&gt;0,"-","n-alkane")))))))))</f>
        <v>oxygenated</v>
      </c>
      <c r="H30" s="15" t="s">
        <v>46</v>
      </c>
      <c r="I30" s="15" t="b">
        <v>0</v>
      </c>
      <c r="J30" s="15" t="b">
        <v>0</v>
      </c>
      <c r="K30" s="4">
        <f t="shared" si="1"/>
        <v>3</v>
      </c>
      <c r="L30" s="4">
        <f t="shared" si="2"/>
        <v>2</v>
      </c>
      <c r="M30" s="4">
        <f t="shared" si="3"/>
        <v>0.66666666666666663</v>
      </c>
      <c r="N30" s="7">
        <v>89.093999999999994</v>
      </c>
      <c r="O30" s="4">
        <v>5.3386600000000004E-13</v>
      </c>
      <c r="P30" s="8">
        <v>6.1360700000000004E-5</v>
      </c>
      <c r="Q30" s="8">
        <v>2.5536699999999999</v>
      </c>
      <c r="R30" s="4">
        <v>10.1183</v>
      </c>
      <c r="S30" s="4">
        <v>0.20124300000000001</v>
      </c>
      <c r="T30" s="3">
        <f t="shared" si="4"/>
        <v>7.6855863557462412</v>
      </c>
      <c r="U30" s="4">
        <f t="shared" si="5"/>
        <v>1.1927481325793717E-3</v>
      </c>
      <c r="V30" s="23">
        <v>0.21633589743589746</v>
      </c>
      <c r="W30" s="23">
        <v>0.15846897435897445</v>
      </c>
      <c r="X30" s="23">
        <v>0.11564794871794873</v>
      </c>
      <c r="Y30" s="23">
        <v>0</v>
      </c>
    </row>
    <row r="31" spans="1:25" x14ac:dyDescent="0.25">
      <c r="A31" s="19" t="s">
        <v>47</v>
      </c>
      <c r="B31" s="15" t="s">
        <v>47</v>
      </c>
      <c r="C31" s="12">
        <v>2811</v>
      </c>
      <c r="D31" s="12">
        <v>43977</v>
      </c>
      <c r="E31" s="1" t="s">
        <v>778</v>
      </c>
      <c r="F31" s="2" t="str">
        <f t="shared" si="0"/>
        <v>4027367</v>
      </c>
      <c r="G31" s="2" t="str">
        <f>IF(SUMPRODUCT(--ISNUMBER(SEARCH({"F","Cl","F"},H31)))&gt;0,"halocarbon",IF(SUMPRODUCT(--ISNUMBER(SEARCH({"O"},H31)))&gt;0,"oxygenated",IF(SUMPRODUCT(--ISNUMBER(SEARCH({"=CC="},H31)))&gt;0,"aromatic",IF(SUMPRODUCT(--ISNUMBER(SEARCH({"benzene"},A31)))&gt;0,"aromatic",IF(SUMPRODUCT(--ISNUMBER(SEARCH({"naphthalene"},A31)))&gt;0,"aromatic",IF(SUMPRODUCT(--ISNUMBER(SEARCH({"="},H31)))&gt;0,"alkene",IF(SUMPRODUCT(--ISNUMBER(SEARCH({"C1"},H31)))&gt;0,"c-alkane",IF(SUMPRODUCT(--ISNUMBER(SEARCH({"(C)"},H31)))&gt;0,"b-alkane",IF(SUMPRODUCT(--ISNUMBER(SEARCH({"-"},H31)))&gt;0,"-","n-alkane")))))))))</f>
        <v>alkene</v>
      </c>
      <c r="H31" s="15" t="s">
        <v>48</v>
      </c>
      <c r="I31" s="15" t="b">
        <v>0</v>
      </c>
      <c r="J31" s="15" t="b">
        <v>0</v>
      </c>
      <c r="K31" s="4">
        <f t="shared" si="1"/>
        <v>14</v>
      </c>
      <c r="L31" s="4">
        <f t="shared" si="2"/>
        <v>0</v>
      </c>
      <c r="M31" s="4">
        <f t="shared" si="3"/>
        <v>0</v>
      </c>
      <c r="N31" s="7">
        <v>196.37799999999999</v>
      </c>
      <c r="O31" s="4">
        <v>6.2053100000000001E-11</v>
      </c>
      <c r="P31" s="8">
        <v>3.26896E-3</v>
      </c>
      <c r="Q31" s="8">
        <v>6.5632400000000004</v>
      </c>
      <c r="R31" s="4">
        <v>1.3894500000000001E-2</v>
      </c>
      <c r="S31" s="4">
        <v>9.77991E-9</v>
      </c>
      <c r="T31" s="3">
        <f t="shared" si="4"/>
        <v>5.1665661021199663</v>
      </c>
      <c r="U31" s="4">
        <f t="shared" si="5"/>
        <v>12.193229419864112</v>
      </c>
      <c r="V31" s="23">
        <v>1.3428179487179486</v>
      </c>
      <c r="W31" s="23">
        <v>0.63082307692307704</v>
      </c>
      <c r="X31" s="23">
        <v>0.33197923076923086</v>
      </c>
      <c r="Y31" s="23">
        <v>0.32</v>
      </c>
    </row>
    <row r="32" spans="1:25" x14ac:dyDescent="0.25">
      <c r="A32" s="20" t="s">
        <v>49</v>
      </c>
      <c r="B32" s="17" t="s">
        <v>49</v>
      </c>
      <c r="C32" s="25">
        <v>168</v>
      </c>
      <c r="D32" s="12">
        <v>99228</v>
      </c>
      <c r="E32" s="1" t="s">
        <v>897</v>
      </c>
      <c r="F32" s="2" t="str">
        <f t="shared" si="0"/>
        <v>1041920</v>
      </c>
      <c r="G32" s="2" t="str">
        <f>IF(SUMPRODUCT(--ISNUMBER(SEARCH({"F","Cl","F"},H32)))&gt;0,"halocarbon",IF(SUMPRODUCT(--ISNUMBER(SEARCH({"O"},H32)))&gt;0,"oxygenated",IF(SUMPRODUCT(--ISNUMBER(SEARCH({"=CC="},H32)))&gt;0,"aromatic",IF(SUMPRODUCT(--ISNUMBER(SEARCH({"benzene"},A32)))&gt;0,"aromatic",IF(SUMPRODUCT(--ISNUMBER(SEARCH({"naphthalene"},A32)))&gt;0,"aromatic",IF(SUMPRODUCT(--ISNUMBER(SEARCH({"="},H32)))&gt;0,"alkene",IF(SUMPRODUCT(--ISNUMBER(SEARCH({"C1"},H32)))&gt;0,"c-alkane",IF(SUMPRODUCT(--ISNUMBER(SEARCH({"(C)"},H32)))&gt;0,"b-alkane",IF(SUMPRODUCT(--ISNUMBER(SEARCH({"-"},H32)))&gt;0,"-","n-alkane")))))))))</f>
        <v>oxygenated</v>
      </c>
      <c r="H32" s="15" t="s">
        <v>50</v>
      </c>
      <c r="I32" s="15" t="b">
        <v>0</v>
      </c>
      <c r="J32" s="15" t="b">
        <v>0</v>
      </c>
      <c r="K32" s="4">
        <f t="shared" si="1"/>
        <v>10</v>
      </c>
      <c r="L32" s="4">
        <f t="shared" si="2"/>
        <v>2</v>
      </c>
      <c r="M32" s="4">
        <f t="shared" si="3"/>
        <v>0.2</v>
      </c>
      <c r="N32" s="7">
        <v>174.28399999999999</v>
      </c>
      <c r="O32" s="4">
        <v>3.56993E-11</v>
      </c>
      <c r="P32" s="8">
        <v>1.2862E-5</v>
      </c>
      <c r="Q32" s="8">
        <v>7.4666899999999998</v>
      </c>
      <c r="R32" s="4">
        <v>0.52614899999999998</v>
      </c>
      <c r="S32" s="4">
        <v>2.4112399999999999E-2</v>
      </c>
      <c r="T32" s="3">
        <f t="shared" si="4"/>
        <v>6.6929966145495055</v>
      </c>
      <c r="U32" s="4">
        <f t="shared" si="5"/>
        <v>97.626730536542553</v>
      </c>
      <c r="V32" s="23">
        <v>1.5539179487179484</v>
      </c>
      <c r="W32" s="23">
        <v>0.83363846153846133</v>
      </c>
      <c r="X32" s="23">
        <v>0.44056666666666672</v>
      </c>
      <c r="Y32" s="23">
        <v>0</v>
      </c>
    </row>
    <row r="33" spans="1:25" x14ac:dyDescent="0.25">
      <c r="A33" s="20" t="s">
        <v>964</v>
      </c>
      <c r="B33" s="2" t="s">
        <v>985</v>
      </c>
      <c r="C33" s="25">
        <v>3156</v>
      </c>
      <c r="D33" s="12">
        <v>44205</v>
      </c>
      <c r="E33" s="1" t="s">
        <v>1023</v>
      </c>
      <c r="F33" s="2" t="str">
        <f t="shared" si="0"/>
        <v>20329684</v>
      </c>
      <c r="G33" s="2" t="str">
        <f>IF(SUMPRODUCT(--ISNUMBER(SEARCH({"F","Cl","F"},H33)))&gt;0,"halocarbon",IF(SUMPRODUCT(--ISNUMBER(SEARCH({"O"},H33)))&gt;0,"oxygenated",IF(SUMPRODUCT(--ISNUMBER(SEARCH({"=CC="},H33)))&gt;0,"aromatic",IF(SUMPRODUCT(--ISNUMBER(SEARCH({"benzene"},A33)))&gt;0,"aromatic",IF(SUMPRODUCT(--ISNUMBER(SEARCH({"naphthalene"},A33)))&gt;0,"aromatic",IF(SUMPRODUCT(--ISNUMBER(SEARCH({"="},H33)))&gt;0,"alkene",IF(SUMPRODUCT(--ISNUMBER(SEARCH({"C1"},H33)))&gt;0,"c-alkane",IF(SUMPRODUCT(--ISNUMBER(SEARCH({"(C)"},H33)))&gt;0,"b-alkane",IF(SUMPRODUCT(--ISNUMBER(SEARCH({"-"},H33)))&gt;0,"-","n-alkane")))))))))</f>
        <v>oxygenated</v>
      </c>
      <c r="H33" s="18" t="s">
        <v>1058</v>
      </c>
      <c r="I33" s="15" t="b">
        <v>0</v>
      </c>
      <c r="J33" s="15" t="b">
        <v>0</v>
      </c>
      <c r="K33" s="4">
        <f t="shared" si="1"/>
        <v>5</v>
      </c>
      <c r="L33" s="4">
        <f t="shared" si="2"/>
        <v>1</v>
      </c>
      <c r="M33" s="4">
        <f t="shared" si="3"/>
        <v>0.2</v>
      </c>
      <c r="N33" s="7">
        <v>103.16500000000001</v>
      </c>
      <c r="O33" s="4">
        <v>1.8394099999999999E-11</v>
      </c>
      <c r="P33" s="8">
        <v>8.7319300000000006E-8</v>
      </c>
      <c r="Q33" s="8">
        <v>6.8912199999999997</v>
      </c>
      <c r="R33" s="4">
        <v>1.87347E-2</v>
      </c>
      <c r="S33" s="4">
        <v>9.2762600000000006</v>
      </c>
      <c r="T33" s="3">
        <f t="shared" si="4"/>
        <v>5.016809471957786</v>
      </c>
      <c r="U33" s="4">
        <f t="shared" si="5"/>
        <v>25.947692662116665</v>
      </c>
      <c r="V33" s="14" t="s">
        <v>34</v>
      </c>
      <c r="W33" s="14" t="s">
        <v>34</v>
      </c>
      <c r="X33" s="14" t="s">
        <v>34</v>
      </c>
      <c r="Y33" s="23">
        <v>0.14430000000000001</v>
      </c>
    </row>
    <row r="34" spans="1:25" x14ac:dyDescent="0.25">
      <c r="A34" s="20" t="s">
        <v>1135</v>
      </c>
      <c r="B34" s="20" t="s">
        <v>1135</v>
      </c>
      <c r="C34" s="25">
        <v>3079</v>
      </c>
      <c r="D34" s="12">
        <v>44238</v>
      </c>
      <c r="E34" s="1" t="s">
        <v>1136</v>
      </c>
      <c r="F34" s="2" t="str">
        <f t="shared" ref="F34:F65" si="6">RIGHT(E34,LEN(E34)-6)</f>
        <v>7052101</v>
      </c>
      <c r="G34" s="2" t="str">
        <f>IF(SUMPRODUCT(--ISNUMBER(SEARCH({"F","Cl","F"},H34)))&gt;0,"halocarbon",IF(SUMPRODUCT(--ISNUMBER(SEARCH({"O"},H34)))&gt;0,"oxygenated",IF(SUMPRODUCT(--ISNUMBER(SEARCH({"=CC="},H34)))&gt;0,"aromatic",IF(SUMPRODUCT(--ISNUMBER(SEARCH({"benzene"},A34)))&gt;0,"aromatic",IF(SUMPRODUCT(--ISNUMBER(SEARCH({"naphthalene"},A34)))&gt;0,"aromatic",IF(SUMPRODUCT(--ISNUMBER(SEARCH({"="},H34)))&gt;0,"alkene",IF(SUMPRODUCT(--ISNUMBER(SEARCH({"C1"},H34)))&gt;0,"c-alkane",IF(SUMPRODUCT(--ISNUMBER(SEARCH({"(C)"},H34)))&gt;0,"b-alkane",IF(SUMPRODUCT(--ISNUMBER(SEARCH({"-"},H34)))&gt;0,"-","n-alkane")))))))))</f>
        <v>b-alkane</v>
      </c>
      <c r="H34" s="18" t="s">
        <v>1137</v>
      </c>
      <c r="I34" s="15" t="b">
        <v>0</v>
      </c>
      <c r="J34" s="15" t="b">
        <v>0</v>
      </c>
      <c r="K34" s="4">
        <f t="shared" ref="K34:K65" si="7">LEN(H34)-LEN(SUBSTITUTE(UPPER(H34),"C",""))</f>
        <v>16</v>
      </c>
      <c r="L34" s="4">
        <f t="shared" ref="L34:L65" si="8">LEN(H34)-LEN(SUBSTITUTE(UPPER(H34),"O",""))</f>
        <v>0</v>
      </c>
      <c r="M34" s="4">
        <f t="shared" ref="M34:M65" si="9">L34/K34</f>
        <v>0</v>
      </c>
      <c r="N34" s="7">
        <v>226.44800000000001</v>
      </c>
      <c r="O34" s="4">
        <v>7.5589599999999999E-12</v>
      </c>
      <c r="P34" s="8">
        <v>2.8298799999999999E-2</v>
      </c>
      <c r="Q34" s="8">
        <v>5.8554500000000003</v>
      </c>
      <c r="R34" s="4">
        <v>9.8877300000000001E-2</v>
      </c>
      <c r="S34" s="4">
        <v>4.9891300000000001E-9</v>
      </c>
      <c r="T34" s="3">
        <f t="shared" ref="T34:T65" si="10">IFERROR(LOG((R34*133.322)*N34/8.31451/298.15*1000000),"")</f>
        <v>6.0806954344839728</v>
      </c>
      <c r="U34" s="4">
        <f t="shared" ref="U34:U65" si="11">IFERROR(((10^Q34)*0.1/1000)/30,"")</f>
        <v>2.3896194543238924</v>
      </c>
      <c r="V34" s="14" t="s">
        <v>34</v>
      </c>
      <c r="W34" s="14" t="s">
        <v>34</v>
      </c>
      <c r="X34" s="14" t="s">
        <v>34</v>
      </c>
      <c r="Y34" s="23">
        <v>0.3</v>
      </c>
    </row>
    <row r="35" spans="1:25" x14ac:dyDescent="0.25">
      <c r="A35" s="19" t="s">
        <v>51</v>
      </c>
      <c r="B35" s="15" t="s">
        <v>51</v>
      </c>
      <c r="C35" s="25">
        <v>114</v>
      </c>
      <c r="D35" s="12">
        <v>99243</v>
      </c>
      <c r="E35" s="1" t="s">
        <v>877</v>
      </c>
      <c r="F35" s="2" t="str">
        <f t="shared" si="6"/>
        <v>0042034</v>
      </c>
      <c r="G35" s="2" t="str">
        <f>IF(SUMPRODUCT(--ISNUMBER(SEARCH({"F","Cl","F"},H35)))&gt;0,"halocarbon",IF(SUMPRODUCT(--ISNUMBER(SEARCH({"O"},H35)))&gt;0,"oxygenated",IF(SUMPRODUCT(--ISNUMBER(SEARCH({"=CC="},H35)))&gt;0,"aromatic",IF(SUMPRODUCT(--ISNUMBER(SEARCH({"benzene"},A35)))&gt;0,"aromatic",IF(SUMPRODUCT(--ISNUMBER(SEARCH({"naphthalene"},A35)))&gt;0,"aromatic",IF(SUMPRODUCT(--ISNUMBER(SEARCH({"="},H35)))&gt;0,"alkene",IF(SUMPRODUCT(--ISNUMBER(SEARCH({"C1"},H35)))&gt;0,"c-alkane",IF(SUMPRODUCT(--ISNUMBER(SEARCH({"(C)"},H35)))&gt;0,"b-alkane",IF(SUMPRODUCT(--ISNUMBER(SEARCH({"-"},H35)))&gt;0,"-","n-alkane")))))))))</f>
        <v>b-alkane</v>
      </c>
      <c r="H35" s="15" t="s">
        <v>52</v>
      </c>
      <c r="I35" s="15" t="b">
        <v>0</v>
      </c>
      <c r="J35" s="15" t="b">
        <v>0</v>
      </c>
      <c r="K35" s="4">
        <f t="shared" si="7"/>
        <v>12</v>
      </c>
      <c r="L35" s="4">
        <f t="shared" si="8"/>
        <v>0</v>
      </c>
      <c r="M35" s="4">
        <f t="shared" si="9"/>
        <v>0</v>
      </c>
      <c r="N35" s="7">
        <v>170.34</v>
      </c>
      <c r="O35" s="4">
        <v>2.0069799999999999E-11</v>
      </c>
      <c r="P35" s="8">
        <v>0.15187400000000001</v>
      </c>
      <c r="Q35" s="8">
        <v>4.31602</v>
      </c>
      <c r="R35" s="4">
        <v>11.227600000000001</v>
      </c>
      <c r="S35" s="4">
        <v>1.41692E-7</v>
      </c>
      <c r="T35" s="3">
        <f t="shared" si="10"/>
        <v>8.012233921103606</v>
      </c>
      <c r="U35" s="4">
        <f t="shared" si="11"/>
        <v>6.9007889483947163E-2</v>
      </c>
      <c r="V35" s="14" t="s">
        <v>34</v>
      </c>
      <c r="W35" s="14" t="s">
        <v>34</v>
      </c>
      <c r="X35" s="14" t="s">
        <v>34</v>
      </c>
      <c r="Y35" s="23">
        <v>6.9000000000000006E-2</v>
      </c>
    </row>
    <row r="36" spans="1:25" x14ac:dyDescent="0.25">
      <c r="A36" s="19" t="s">
        <v>676</v>
      </c>
      <c r="B36" s="15" t="s">
        <v>809</v>
      </c>
      <c r="C36" s="25">
        <v>115</v>
      </c>
      <c r="D36" s="12">
        <v>99247</v>
      </c>
      <c r="E36" s="1" t="s">
        <v>834</v>
      </c>
      <c r="F36" s="2" t="str">
        <f t="shared" si="6"/>
        <v>10872295</v>
      </c>
      <c r="G36" s="2" t="str">
        <f>IF(SUMPRODUCT(--ISNUMBER(SEARCH({"F","Cl","F"},H36)))&gt;0,"halocarbon",IF(SUMPRODUCT(--ISNUMBER(SEARCH({"O"},H36)))&gt;0,"oxygenated",IF(SUMPRODUCT(--ISNUMBER(SEARCH({"=CC="},H36)))&gt;0,"aromatic",IF(SUMPRODUCT(--ISNUMBER(SEARCH({"benzene"},A36)))&gt;0,"aromatic",IF(SUMPRODUCT(--ISNUMBER(SEARCH({"naphthalene"},A36)))&gt;0,"aromatic",IF(SUMPRODUCT(--ISNUMBER(SEARCH({"="},H36)))&gt;0,"alkene",IF(SUMPRODUCT(--ISNUMBER(SEARCH({"C1"},H36)))&gt;0,"c-alkane",IF(SUMPRODUCT(--ISNUMBER(SEARCH({"(C)"},H36)))&gt;0,"b-alkane",IF(SUMPRODUCT(--ISNUMBER(SEARCH({"-"},H36)))&gt;0,"-","n-alkane")))))))))</f>
        <v>oxygenated</v>
      </c>
      <c r="H36" s="15" t="s">
        <v>839</v>
      </c>
      <c r="I36" s="15" t="b">
        <v>0</v>
      </c>
      <c r="J36" s="15" t="b">
        <v>0</v>
      </c>
      <c r="K36" s="4">
        <f t="shared" si="7"/>
        <v>12</v>
      </c>
      <c r="L36" s="4">
        <f t="shared" si="8"/>
        <v>3</v>
      </c>
      <c r="M36" s="4">
        <f t="shared" si="9"/>
        <v>0.25</v>
      </c>
      <c r="N36" s="7">
        <v>216.321</v>
      </c>
      <c r="O36" s="4">
        <v>1.6377300000000001E-11</v>
      </c>
      <c r="P36" s="8">
        <v>2.1065399999999999E-8</v>
      </c>
      <c r="Q36" s="8">
        <v>7.7584999999999997</v>
      </c>
      <c r="R36" s="4">
        <v>1.33051E-3</v>
      </c>
      <c r="S36" s="4">
        <v>0.123018</v>
      </c>
      <c r="T36" s="3">
        <f t="shared" si="10"/>
        <v>4.1897471712701941</v>
      </c>
      <c r="U36" s="4">
        <f t="shared" si="11"/>
        <v>191.15195551532173</v>
      </c>
      <c r="V36" s="23">
        <v>0.77064102564102577</v>
      </c>
      <c r="W36" s="23">
        <v>0.43297948717948714</v>
      </c>
      <c r="X36" s="23">
        <v>0.22465897435897433</v>
      </c>
      <c r="Y36" s="23">
        <v>4.7999999999999996E-3</v>
      </c>
    </row>
    <row r="37" spans="1:25" x14ac:dyDescent="0.25">
      <c r="A37" s="19" t="s">
        <v>53</v>
      </c>
      <c r="B37" s="15" t="s">
        <v>53</v>
      </c>
      <c r="C37" s="25">
        <v>122</v>
      </c>
      <c r="D37" s="12">
        <v>43291</v>
      </c>
      <c r="E37" s="1" t="s">
        <v>722</v>
      </c>
      <c r="F37" s="2" t="str">
        <f t="shared" si="6"/>
        <v>4025111</v>
      </c>
      <c r="G37" s="2" t="str">
        <f>IF(SUMPRODUCT(--ISNUMBER(SEARCH({"F","Cl","F"},H37)))&gt;0,"halocarbon",IF(SUMPRODUCT(--ISNUMBER(SEARCH({"O"},H37)))&gt;0,"oxygenated",IF(SUMPRODUCT(--ISNUMBER(SEARCH({"=CC="},H37)))&gt;0,"aromatic",IF(SUMPRODUCT(--ISNUMBER(SEARCH({"benzene"},A37)))&gt;0,"aromatic",IF(SUMPRODUCT(--ISNUMBER(SEARCH({"naphthalene"},A37)))&gt;0,"aromatic",IF(SUMPRODUCT(--ISNUMBER(SEARCH({"="},H37)))&gt;0,"alkene",IF(SUMPRODUCT(--ISNUMBER(SEARCH({"C1"},H37)))&gt;0,"c-alkane",IF(SUMPRODUCT(--ISNUMBER(SEARCH({"(C)"},H37)))&gt;0,"b-alkane",IF(SUMPRODUCT(--ISNUMBER(SEARCH({"-"},H37)))&gt;0,"-","n-alkane")))))))))</f>
        <v>b-alkane</v>
      </c>
      <c r="H37" s="15" t="s">
        <v>54</v>
      </c>
      <c r="I37" s="15" t="b">
        <v>0</v>
      </c>
      <c r="J37" s="15" t="b">
        <v>0</v>
      </c>
      <c r="K37" s="4">
        <f t="shared" si="7"/>
        <v>6</v>
      </c>
      <c r="L37" s="4">
        <f t="shared" si="8"/>
        <v>0</v>
      </c>
      <c r="M37" s="4">
        <f t="shared" si="9"/>
        <v>0</v>
      </c>
      <c r="N37" s="7">
        <v>86.177999999999997</v>
      </c>
      <c r="O37" s="4">
        <v>3.3548099999999999E-12</v>
      </c>
      <c r="P37" s="8">
        <v>0.44706099999999999</v>
      </c>
      <c r="Q37" s="8">
        <v>2.6998700000000002</v>
      </c>
      <c r="R37" s="4">
        <v>237.58699999999999</v>
      </c>
      <c r="S37" s="4">
        <v>2.31442E-4</v>
      </c>
      <c r="T37" s="3">
        <f t="shared" si="10"/>
        <v>9.0418494309593687</v>
      </c>
      <c r="U37" s="4">
        <f t="shared" si="11"/>
        <v>1.6701241088861931E-3</v>
      </c>
      <c r="V37" s="23">
        <v>1.1733153846153841</v>
      </c>
      <c r="W37" s="23">
        <v>0.71259743589743596</v>
      </c>
      <c r="X37" s="23">
        <v>0.4613000000000001</v>
      </c>
      <c r="Y37" s="23">
        <v>0</v>
      </c>
    </row>
    <row r="38" spans="1:25" x14ac:dyDescent="0.25">
      <c r="A38" s="19" t="s">
        <v>55</v>
      </c>
      <c r="B38" s="15" t="s">
        <v>55</v>
      </c>
      <c r="C38" s="25">
        <v>136</v>
      </c>
      <c r="D38" s="12">
        <v>98001</v>
      </c>
      <c r="E38" s="1" t="s">
        <v>789</v>
      </c>
      <c r="F38" s="2" t="str">
        <f t="shared" si="6"/>
        <v>9025112</v>
      </c>
      <c r="G38" s="2" t="str">
        <f>IF(SUMPRODUCT(--ISNUMBER(SEARCH({"F","Cl","F"},H38)))&gt;0,"halocarbon",IF(SUMPRODUCT(--ISNUMBER(SEARCH({"O"},H38)))&gt;0,"oxygenated",IF(SUMPRODUCT(--ISNUMBER(SEARCH({"=CC="},H38)))&gt;0,"aromatic",IF(SUMPRODUCT(--ISNUMBER(SEARCH({"benzene"},A38)))&gt;0,"aromatic",IF(SUMPRODUCT(--ISNUMBER(SEARCH({"naphthalene"},A38)))&gt;0,"aromatic",IF(SUMPRODUCT(--ISNUMBER(SEARCH({"="},H38)))&gt;0,"alkene",IF(SUMPRODUCT(--ISNUMBER(SEARCH({"C1"},H38)))&gt;0,"c-alkane",IF(SUMPRODUCT(--ISNUMBER(SEARCH({"(C)"},H38)))&gt;0,"b-alkane",IF(SUMPRODUCT(--ISNUMBER(SEARCH({"-"},H38)))&gt;0,"-","n-alkane")))))))))</f>
        <v>b-alkane</v>
      </c>
      <c r="H38" s="15" t="s">
        <v>56</v>
      </c>
      <c r="I38" s="15" t="b">
        <v>0</v>
      </c>
      <c r="J38" s="15" t="b">
        <v>0</v>
      </c>
      <c r="K38" s="4">
        <f t="shared" si="7"/>
        <v>6</v>
      </c>
      <c r="L38" s="4">
        <f t="shared" si="8"/>
        <v>0</v>
      </c>
      <c r="M38" s="4">
        <f t="shared" si="9"/>
        <v>0</v>
      </c>
      <c r="N38" s="7">
        <v>86.177999999999997</v>
      </c>
      <c r="O38" s="4">
        <v>5.0636000000000004E-12</v>
      </c>
      <c r="P38" s="8">
        <v>0.442693</v>
      </c>
      <c r="Q38" s="8">
        <v>2.6059899999999998</v>
      </c>
      <c r="R38" s="4">
        <v>299.47500000000002</v>
      </c>
      <c r="S38" s="4">
        <v>2.6125500000000001E-4</v>
      </c>
      <c r="T38" s="3">
        <f t="shared" si="10"/>
        <v>9.1423873307897967</v>
      </c>
      <c r="U38" s="4">
        <f t="shared" si="11"/>
        <v>1.3454536626532046E-3</v>
      </c>
      <c r="V38" s="23">
        <v>0.96938461538461551</v>
      </c>
      <c r="W38" s="23">
        <v>0.64812820512820501</v>
      </c>
      <c r="X38" s="23">
        <v>0.44122307692307688</v>
      </c>
      <c r="Y38" s="23">
        <v>0</v>
      </c>
    </row>
    <row r="39" spans="1:25" x14ac:dyDescent="0.25">
      <c r="A39" s="19" t="s">
        <v>642</v>
      </c>
      <c r="B39" s="15" t="s">
        <v>774</v>
      </c>
      <c r="C39" s="12">
        <v>9004</v>
      </c>
      <c r="D39" s="12">
        <v>44244</v>
      </c>
      <c r="E39" s="1" t="s">
        <v>783</v>
      </c>
      <c r="F39" s="2" t="str">
        <f t="shared" si="6"/>
        <v>7029162</v>
      </c>
      <c r="G39" s="2" t="str">
        <f>IF(SUMPRODUCT(--ISNUMBER(SEARCH({"F","Cl","F"},H39)))&gt;0,"halocarbon",IF(SUMPRODUCT(--ISNUMBER(SEARCH({"O"},H39)))&gt;0,"oxygenated",IF(SUMPRODUCT(--ISNUMBER(SEARCH({"=CC="},H39)))&gt;0,"aromatic",IF(SUMPRODUCT(--ISNUMBER(SEARCH({"benzene"},A39)))&gt;0,"aromatic",IF(SUMPRODUCT(--ISNUMBER(SEARCH({"naphthalene"},A39)))&gt;0,"aromatic",IF(SUMPRODUCT(--ISNUMBER(SEARCH({"="},H39)))&gt;0,"alkene",IF(SUMPRODUCT(--ISNUMBER(SEARCH({"C1"},H39)))&gt;0,"c-alkane",IF(SUMPRODUCT(--ISNUMBER(SEARCH({"(C)"},H39)))&gt;0,"b-alkane",IF(SUMPRODUCT(--ISNUMBER(SEARCH({"-"},H39)))&gt;0,"-","n-alkane")))))))))</f>
        <v>halocarbon</v>
      </c>
      <c r="H39" s="15" t="s">
        <v>804</v>
      </c>
      <c r="I39" s="15" t="b">
        <v>0</v>
      </c>
      <c r="J39" s="15" t="b">
        <v>0</v>
      </c>
      <c r="K39" s="4">
        <f t="shared" si="7"/>
        <v>6</v>
      </c>
      <c r="L39" s="4">
        <f t="shared" si="8"/>
        <v>2</v>
      </c>
      <c r="M39" s="4">
        <f t="shared" si="9"/>
        <v>0.33333333333333331</v>
      </c>
      <c r="N39" s="7">
        <v>241.47</v>
      </c>
      <c r="O39" s="4">
        <v>7.4084399999999995E-12</v>
      </c>
      <c r="P39" s="8">
        <v>2.0203800000000001E-4</v>
      </c>
      <c r="Q39" s="8">
        <v>6.9062000000000001</v>
      </c>
      <c r="R39" s="4">
        <v>0.18796399999999999</v>
      </c>
      <c r="S39" s="4">
        <v>2.95499E-2</v>
      </c>
      <c r="T39" s="3">
        <f t="shared" si="10"/>
        <v>6.3875682069833246</v>
      </c>
      <c r="U39" s="4">
        <f t="shared" si="11"/>
        <v>26.858313903048433</v>
      </c>
      <c r="V39" s="14" t="s">
        <v>34</v>
      </c>
      <c r="W39" s="14" t="s">
        <v>34</v>
      </c>
      <c r="X39" s="14" t="s">
        <v>34</v>
      </c>
      <c r="Y39" s="23">
        <v>0</v>
      </c>
    </row>
    <row r="40" spans="1:25" x14ac:dyDescent="0.25">
      <c r="A40" s="21" t="s">
        <v>949</v>
      </c>
      <c r="B40" s="2" t="s">
        <v>949</v>
      </c>
      <c r="C40" s="12">
        <v>154</v>
      </c>
      <c r="D40" s="12" t="s">
        <v>34</v>
      </c>
      <c r="E40" s="1" t="s">
        <v>1009</v>
      </c>
      <c r="F40" s="2" t="str">
        <f t="shared" si="6"/>
        <v>7026156</v>
      </c>
      <c r="G40" s="2" t="str">
        <f>IF(SUMPRODUCT(--ISNUMBER(SEARCH({"F","Cl","F"},H40)))&gt;0,"halocarbon",IF(SUMPRODUCT(--ISNUMBER(SEARCH({"O"},H40)))&gt;0,"oxygenated",IF(SUMPRODUCT(--ISNUMBER(SEARCH({"=CC="},H40)))&gt;0,"aromatic",IF(SUMPRODUCT(--ISNUMBER(SEARCH({"benzene"},A40)))&gt;0,"aromatic",IF(SUMPRODUCT(--ISNUMBER(SEARCH({"naphthalene"},A40)))&gt;0,"aromatic",IF(SUMPRODUCT(--ISNUMBER(SEARCH({"="},H40)))&gt;0,"alkene",IF(SUMPRODUCT(--ISNUMBER(SEARCH({"C1"},H40)))&gt;0,"c-alkane",IF(SUMPRODUCT(--ISNUMBER(SEARCH({"(C)"},H40)))&gt;0,"b-alkane",IF(SUMPRODUCT(--ISNUMBER(SEARCH({"-"},H40)))&gt;0,"-","n-alkane")))))))))</f>
        <v>oxygenated</v>
      </c>
      <c r="H40" s="18" t="s">
        <v>1045</v>
      </c>
      <c r="I40" s="15" t="b">
        <v>1</v>
      </c>
      <c r="J40" s="15" t="b">
        <v>0</v>
      </c>
      <c r="K40" s="4">
        <f t="shared" si="7"/>
        <v>9</v>
      </c>
      <c r="L40" s="4">
        <f t="shared" si="8"/>
        <v>2</v>
      </c>
      <c r="M40" s="4">
        <f t="shared" si="9"/>
        <v>0.22222222222222221</v>
      </c>
      <c r="N40" s="7">
        <v>174.15899999999999</v>
      </c>
      <c r="O40" s="4">
        <v>2.1048799999999998E-12</v>
      </c>
      <c r="P40" s="8">
        <v>1.21532E-6</v>
      </c>
      <c r="Q40" s="8">
        <v>4.1310500000000001</v>
      </c>
      <c r="R40" s="4">
        <v>7.3949999999999997E-3</v>
      </c>
      <c r="S40" s="4">
        <v>1.5078400000000001E-3</v>
      </c>
      <c r="T40" s="3">
        <f t="shared" si="10"/>
        <v>4.8405144470514267</v>
      </c>
      <c r="U40" s="4">
        <f t="shared" si="11"/>
        <v>4.5074274508724817E-2</v>
      </c>
      <c r="V40" s="23">
        <v>-6.4727435897435903E-2</v>
      </c>
      <c r="W40" s="23">
        <v>-0.52493333333333325</v>
      </c>
      <c r="X40" s="23">
        <v>-0.80937179487179489</v>
      </c>
      <c r="Y40" s="23">
        <v>0.14430000000000001</v>
      </c>
    </row>
    <row r="41" spans="1:25" x14ac:dyDescent="0.25">
      <c r="A41" s="2" t="s">
        <v>1075</v>
      </c>
      <c r="B41" s="15" t="s">
        <v>1075</v>
      </c>
      <c r="C41" s="25">
        <v>160</v>
      </c>
      <c r="D41" s="12">
        <v>98157</v>
      </c>
      <c r="E41" s="1" t="s">
        <v>1105</v>
      </c>
      <c r="F41" s="2" t="str">
        <f t="shared" si="6"/>
        <v>70147931</v>
      </c>
      <c r="G41" s="2" t="str">
        <f>IF(SUMPRODUCT(--ISNUMBER(SEARCH({"F","Cl","F"},H41)))&gt;0,"halocarbon",IF(SUMPRODUCT(--ISNUMBER(SEARCH({"O"},H41)))&gt;0,"oxygenated",IF(SUMPRODUCT(--ISNUMBER(SEARCH({"=CC="},H41)))&gt;0,"aromatic",IF(SUMPRODUCT(--ISNUMBER(SEARCH({"benzene"},A41)))&gt;0,"aromatic",IF(SUMPRODUCT(--ISNUMBER(SEARCH({"naphthalene"},A41)))&gt;0,"aromatic",IF(SUMPRODUCT(--ISNUMBER(SEARCH({"="},H41)))&gt;0,"alkene",IF(SUMPRODUCT(--ISNUMBER(SEARCH({"C1"},H41)))&gt;0,"c-alkane",IF(SUMPRODUCT(--ISNUMBER(SEARCH({"(C)"},H41)))&gt;0,"b-alkane",IF(SUMPRODUCT(--ISNUMBER(SEARCH({"-"},H41)))&gt;0,"-","n-alkane")))))))))</f>
        <v>b-alkane</v>
      </c>
      <c r="H41" s="15" t="s">
        <v>1126</v>
      </c>
      <c r="I41" s="15" t="b">
        <v>0</v>
      </c>
      <c r="J41" s="15" t="b">
        <v>0</v>
      </c>
      <c r="K41" s="4">
        <f t="shared" si="7"/>
        <v>9</v>
      </c>
      <c r="L41" s="4">
        <f t="shared" si="8"/>
        <v>0</v>
      </c>
      <c r="M41" s="4">
        <f t="shared" si="9"/>
        <v>0</v>
      </c>
      <c r="N41" s="7">
        <v>128.25899999999999</v>
      </c>
      <c r="O41" s="4">
        <v>8.49838E-12</v>
      </c>
      <c r="P41" s="8">
        <v>0.25476199999999999</v>
      </c>
      <c r="Q41" s="8">
        <v>3.7784599999999999</v>
      </c>
      <c r="R41" s="4">
        <v>19.684699999999999</v>
      </c>
      <c r="S41" s="4">
        <v>2.5088999999999998E-6</v>
      </c>
      <c r="T41" s="3">
        <f t="shared" si="10"/>
        <v>8.1328469962798824</v>
      </c>
      <c r="U41" s="4">
        <f t="shared" si="11"/>
        <v>2.0014223500584356E-2</v>
      </c>
      <c r="V41" s="23">
        <v>1.0366256410256409</v>
      </c>
      <c r="W41" s="23">
        <v>0.63015384615384629</v>
      </c>
      <c r="X41" s="23">
        <v>0.30876846153846149</v>
      </c>
      <c r="Y41" s="23">
        <v>8.3000000000000001E-3</v>
      </c>
    </row>
    <row r="42" spans="1:25" x14ac:dyDescent="0.25">
      <c r="A42" s="2" t="s">
        <v>1061</v>
      </c>
      <c r="B42" s="15" t="s">
        <v>1061</v>
      </c>
      <c r="C42" s="25">
        <v>161</v>
      </c>
      <c r="D42" s="12">
        <v>99124</v>
      </c>
      <c r="E42" s="1" t="s">
        <v>1093</v>
      </c>
      <c r="F42" s="2" t="str">
        <f t="shared" si="6"/>
        <v>80938276</v>
      </c>
      <c r="G42" s="2" t="str">
        <f>IF(SUMPRODUCT(--ISNUMBER(SEARCH({"F","Cl","F"},H42)))&gt;0,"halocarbon",IF(SUMPRODUCT(--ISNUMBER(SEARCH({"O"},H42)))&gt;0,"oxygenated",IF(SUMPRODUCT(--ISNUMBER(SEARCH({"=CC="},H42)))&gt;0,"aromatic",IF(SUMPRODUCT(--ISNUMBER(SEARCH({"benzene"},A42)))&gt;0,"aromatic",IF(SUMPRODUCT(--ISNUMBER(SEARCH({"naphthalene"},A42)))&gt;0,"aromatic",IF(SUMPRODUCT(--ISNUMBER(SEARCH({"="},H42)))&gt;0,"alkene",IF(SUMPRODUCT(--ISNUMBER(SEARCH({"C1"},H42)))&gt;0,"c-alkane",IF(SUMPRODUCT(--ISNUMBER(SEARCH({"(C)"},H42)))&gt;0,"b-alkane",IF(SUMPRODUCT(--ISNUMBER(SEARCH({"-"},H42)))&gt;0,"-","n-alkane")))))))))</f>
        <v>b-alkane</v>
      </c>
      <c r="H42" s="15" t="s">
        <v>1114</v>
      </c>
      <c r="I42" s="15" t="b">
        <v>0</v>
      </c>
      <c r="J42" s="15" t="b">
        <v>0</v>
      </c>
      <c r="K42" s="4">
        <f t="shared" si="7"/>
        <v>11</v>
      </c>
      <c r="L42" s="4">
        <f t="shared" si="8"/>
        <v>0</v>
      </c>
      <c r="M42" s="4">
        <f t="shared" si="9"/>
        <v>0</v>
      </c>
      <c r="N42" s="7">
        <v>156.31299999999999</v>
      </c>
      <c r="O42" s="4">
        <v>1.8906399999999999E-11</v>
      </c>
      <c r="P42" s="8">
        <v>0.14985799999999999</v>
      </c>
      <c r="Q42" s="8">
        <v>4.4386599999999996</v>
      </c>
      <c r="R42" s="4">
        <v>3.0333600000000001</v>
      </c>
      <c r="S42" s="4">
        <v>6.5135800000000003E-7</v>
      </c>
      <c r="T42" s="3">
        <f t="shared" si="10"/>
        <v>7.4065494001620609</v>
      </c>
      <c r="U42" s="4">
        <f t="shared" si="11"/>
        <v>9.1524790884509155E-2</v>
      </c>
      <c r="V42" s="23">
        <v>0.78835641025641012</v>
      </c>
      <c r="W42" s="23">
        <v>0.49733589743589734</v>
      </c>
      <c r="X42" s="23">
        <v>0.20710743589743588</v>
      </c>
      <c r="Y42" s="23">
        <v>0.04</v>
      </c>
    </row>
    <row r="43" spans="1:25" x14ac:dyDescent="0.25">
      <c r="A43" s="19" t="s">
        <v>702</v>
      </c>
      <c r="B43" s="15" t="s">
        <v>702</v>
      </c>
      <c r="C43" s="12">
        <v>2338</v>
      </c>
      <c r="D43" s="12">
        <v>43973</v>
      </c>
      <c r="E43" s="1" t="s">
        <v>860</v>
      </c>
      <c r="F43" s="2" t="str">
        <f t="shared" si="6"/>
        <v>9024063</v>
      </c>
      <c r="G43" s="2" t="str">
        <f>IF(SUMPRODUCT(--ISNUMBER(SEARCH({"F","Cl","F"},H43)))&gt;0,"halocarbon",IF(SUMPRODUCT(--ISNUMBER(SEARCH({"O"},H43)))&gt;0,"oxygenated",IF(SUMPRODUCT(--ISNUMBER(SEARCH({"=CC="},H43)))&gt;0,"aromatic",IF(SUMPRODUCT(--ISNUMBER(SEARCH({"benzene"},A43)))&gt;0,"aromatic",IF(SUMPRODUCT(--ISNUMBER(SEARCH({"naphthalene"},A43)))&gt;0,"aromatic",IF(SUMPRODUCT(--ISNUMBER(SEARCH({"="},H43)))&gt;0,"alkene",IF(SUMPRODUCT(--ISNUMBER(SEARCH({"C1"},H43)))&gt;0,"c-alkane",IF(SUMPRODUCT(--ISNUMBER(SEARCH({"(C)"},H43)))&gt;0,"b-alkane",IF(SUMPRODUCT(--ISNUMBER(SEARCH({"-"},H43)))&gt;0,"-","n-alkane")))))))))</f>
        <v>oxygenated</v>
      </c>
      <c r="H43" s="15" t="s">
        <v>885</v>
      </c>
      <c r="I43" s="15" t="b">
        <v>0</v>
      </c>
      <c r="J43" s="15" t="b">
        <v>0</v>
      </c>
      <c r="K43" s="4">
        <f t="shared" si="7"/>
        <v>8</v>
      </c>
      <c r="L43" s="4">
        <f t="shared" si="8"/>
        <v>1</v>
      </c>
      <c r="M43" s="4">
        <f t="shared" si="9"/>
        <v>0.125</v>
      </c>
      <c r="N43" s="7">
        <v>122.167</v>
      </c>
      <c r="O43" s="4">
        <v>7.34772E-11</v>
      </c>
      <c r="P43" s="8">
        <v>1.4311200000000001E-6</v>
      </c>
      <c r="Q43" s="8">
        <v>6.0667200000000001</v>
      </c>
      <c r="R43" s="4">
        <v>7.0966199999999993E-2</v>
      </c>
      <c r="S43" s="4">
        <v>4.6720400000000002E-2</v>
      </c>
      <c r="T43" s="3">
        <f t="shared" si="10"/>
        <v>5.6686358064296813</v>
      </c>
      <c r="U43" s="4">
        <f t="shared" si="11"/>
        <v>3.886858631838237</v>
      </c>
      <c r="V43" s="23">
        <v>2.1236410256410259</v>
      </c>
      <c r="W43" s="23">
        <v>0.13316000000000003</v>
      </c>
      <c r="X43" s="23">
        <v>-0.65784358974358959</v>
      </c>
      <c r="Y43" s="23">
        <v>0.1</v>
      </c>
    </row>
    <row r="44" spans="1:25" x14ac:dyDescent="0.25">
      <c r="A44" s="19" t="s">
        <v>655</v>
      </c>
      <c r="B44" s="15" t="s">
        <v>655</v>
      </c>
      <c r="C44" s="25">
        <v>169</v>
      </c>
      <c r="D44" s="12">
        <v>99211</v>
      </c>
      <c r="E44" s="1" t="s">
        <v>822</v>
      </c>
      <c r="F44" s="2" t="str">
        <f t="shared" si="6"/>
        <v>8027032</v>
      </c>
      <c r="G44" s="2" t="str">
        <f>IF(SUMPRODUCT(--ISNUMBER(SEARCH({"F","Cl","F"},H44)))&gt;0,"halocarbon",IF(SUMPRODUCT(--ISNUMBER(SEARCH({"O"},H44)))&gt;0,"oxygenated",IF(SUMPRODUCT(--ISNUMBER(SEARCH({"=CC="},H44)))&gt;0,"aromatic",IF(SUMPRODUCT(--ISNUMBER(SEARCH({"benzene"},A44)))&gt;0,"aromatic",IF(SUMPRODUCT(--ISNUMBER(SEARCH({"naphthalene"},A44)))&gt;0,"aromatic",IF(SUMPRODUCT(--ISNUMBER(SEARCH({"="},H44)))&gt;0,"alkene",IF(SUMPRODUCT(--ISNUMBER(SEARCH({"C1"},H44)))&gt;0,"c-alkane",IF(SUMPRODUCT(--ISNUMBER(SEARCH({"(C)"},H44)))&gt;0,"b-alkane",IF(SUMPRODUCT(--ISNUMBER(SEARCH({"-"},H44)))&gt;0,"-","n-alkane")))))))))</f>
        <v>oxygenated</v>
      </c>
      <c r="H44" s="15" t="s">
        <v>57</v>
      </c>
      <c r="I44" s="15" t="b">
        <v>0</v>
      </c>
      <c r="J44" s="15" t="b">
        <v>1</v>
      </c>
      <c r="K44" s="4">
        <f t="shared" si="7"/>
        <v>4</v>
      </c>
      <c r="L44" s="4">
        <f t="shared" si="8"/>
        <v>1</v>
      </c>
      <c r="M44" s="4">
        <f t="shared" si="9"/>
        <v>0.25</v>
      </c>
      <c r="N44" s="7">
        <v>89.138000000000005</v>
      </c>
      <c r="O44" s="4">
        <v>2.8510500000000001E-11</v>
      </c>
      <c r="P44" s="8">
        <v>5.88173E-8</v>
      </c>
      <c r="Q44" s="8">
        <v>6.8588699999999996</v>
      </c>
      <c r="R44" s="4">
        <v>0.54971700000000001</v>
      </c>
      <c r="S44" s="4">
        <v>11.0967</v>
      </c>
      <c r="T44" s="3">
        <f t="shared" si="10"/>
        <v>6.4208323996186607</v>
      </c>
      <c r="U44" s="4">
        <f t="shared" si="11"/>
        <v>24.085116163765694</v>
      </c>
      <c r="V44" s="23">
        <v>0.25313820512820523</v>
      </c>
      <c r="W44" s="23">
        <v>-0.19359948717948722</v>
      </c>
      <c r="X44" s="23">
        <v>-1.025176923076923</v>
      </c>
      <c r="Y44" s="23">
        <v>0</v>
      </c>
    </row>
    <row r="45" spans="1:25" x14ac:dyDescent="0.25">
      <c r="A45" s="19" t="s">
        <v>665</v>
      </c>
      <c r="B45" s="15" t="s">
        <v>665</v>
      </c>
      <c r="C45" s="12">
        <v>3083</v>
      </c>
      <c r="D45" s="12">
        <v>99485</v>
      </c>
      <c r="E45" s="1" t="s">
        <v>850</v>
      </c>
      <c r="F45" s="2" t="str">
        <f t="shared" si="6"/>
        <v>6041399</v>
      </c>
      <c r="G45" s="2" t="str">
        <f>IF(SUMPRODUCT(--ISNUMBER(SEARCH({"F","Cl","F"},H45)))&gt;0,"halocarbon",IF(SUMPRODUCT(--ISNUMBER(SEARCH({"O"},H45)))&gt;0,"oxygenated",IF(SUMPRODUCT(--ISNUMBER(SEARCH({"=CC="},H45)))&gt;0,"aromatic",IF(SUMPRODUCT(--ISNUMBER(SEARCH({"benzene"},A45)))&gt;0,"aromatic",IF(SUMPRODUCT(--ISNUMBER(SEARCH({"naphthalene"},A45)))&gt;0,"aromatic",IF(SUMPRODUCT(--ISNUMBER(SEARCH({"="},H45)))&gt;0,"alkene",IF(SUMPRODUCT(--ISNUMBER(SEARCH({"C1"},H45)))&gt;0,"c-alkane",IF(SUMPRODUCT(--ISNUMBER(SEARCH({"(C)"},H45)))&gt;0,"b-alkane",IF(SUMPRODUCT(--ISNUMBER(SEARCH({"-"},H45)))&gt;0,"-","n-alkane")))))))))</f>
        <v>oxygenated</v>
      </c>
      <c r="H45" s="15" t="s">
        <v>344</v>
      </c>
      <c r="I45" s="15" t="b">
        <v>0</v>
      </c>
      <c r="J45" s="15" t="b">
        <v>0</v>
      </c>
      <c r="K45" s="4">
        <f t="shared" si="7"/>
        <v>7</v>
      </c>
      <c r="L45" s="4">
        <f t="shared" si="8"/>
        <v>2</v>
      </c>
      <c r="M45" s="4">
        <f t="shared" si="9"/>
        <v>0.2857142857142857</v>
      </c>
      <c r="N45" s="7">
        <v>132.203</v>
      </c>
      <c r="O45" s="4">
        <v>3.7470000000000001E-11</v>
      </c>
      <c r="P45" s="8">
        <v>1.56592E-6</v>
      </c>
      <c r="Q45" s="8">
        <v>5.0008299999999997</v>
      </c>
      <c r="R45" s="4">
        <v>0.83377299999999999</v>
      </c>
      <c r="S45" s="4">
        <v>1.16252</v>
      </c>
      <c r="T45" s="3">
        <f t="shared" si="10"/>
        <v>6.772919484076227</v>
      </c>
      <c r="U45" s="4">
        <f t="shared" si="11"/>
        <v>0.33397099100998262</v>
      </c>
      <c r="V45" s="23">
        <v>1.8133589743589749</v>
      </c>
      <c r="W45" s="23">
        <v>0.72099743589743603</v>
      </c>
      <c r="X45" s="23">
        <v>0.41240256410256421</v>
      </c>
      <c r="Y45" s="23">
        <v>0</v>
      </c>
    </row>
    <row r="46" spans="1:25" x14ac:dyDescent="0.25">
      <c r="A46" s="19" t="s">
        <v>61</v>
      </c>
      <c r="B46" s="15" t="s">
        <v>61</v>
      </c>
      <c r="C46" s="12">
        <v>1891</v>
      </c>
      <c r="D46" s="12">
        <v>98112</v>
      </c>
      <c r="E46" s="1" t="s">
        <v>796</v>
      </c>
      <c r="F46" s="2" t="str">
        <f t="shared" si="6"/>
        <v>5020605</v>
      </c>
      <c r="G46" s="2" t="str">
        <f>IF(SUMPRODUCT(--ISNUMBER(SEARCH({"F","Cl","F"},H46)))&gt;0,"halocarbon",IF(SUMPRODUCT(--ISNUMBER(SEARCH({"O"},H46)))&gt;0,"oxygenated",IF(SUMPRODUCT(--ISNUMBER(SEARCH({"=CC="},H46)))&gt;0,"aromatic",IF(SUMPRODUCT(--ISNUMBER(SEARCH({"benzene"},A46)))&gt;0,"aromatic",IF(SUMPRODUCT(--ISNUMBER(SEARCH({"naphthalene"},A46)))&gt;0,"aromatic",IF(SUMPRODUCT(--ISNUMBER(SEARCH({"="},H46)))&gt;0,"alkene",IF(SUMPRODUCT(--ISNUMBER(SEARCH({"C1"},H46)))&gt;0,"c-alkane",IF(SUMPRODUCT(--ISNUMBER(SEARCH({"(C)"},H46)))&gt;0,"b-alkane",IF(SUMPRODUCT(--ISNUMBER(SEARCH({"-"},H46)))&gt;0,"-","n-alkane")))))))))</f>
        <v>oxygenated</v>
      </c>
      <c r="H46" s="15" t="s">
        <v>62</v>
      </c>
      <c r="I46" s="15" t="b">
        <v>0</v>
      </c>
      <c r="J46" s="15" t="b">
        <v>0</v>
      </c>
      <c r="K46" s="4">
        <f t="shared" si="7"/>
        <v>8</v>
      </c>
      <c r="L46" s="4">
        <f t="shared" si="8"/>
        <v>1</v>
      </c>
      <c r="M46" s="4">
        <f t="shared" si="9"/>
        <v>0.125</v>
      </c>
      <c r="N46" s="7">
        <v>130.23099999999999</v>
      </c>
      <c r="O46" s="4">
        <v>1.8373500000000001E-11</v>
      </c>
      <c r="P46" s="8">
        <v>3.01107E-5</v>
      </c>
      <c r="Q46" s="8">
        <v>5.7725099999999996</v>
      </c>
      <c r="R46" s="4">
        <v>0.22323299999999999</v>
      </c>
      <c r="S46" s="4">
        <v>6.4523999999999996E-3</v>
      </c>
      <c r="T46" s="3">
        <f t="shared" si="10"/>
        <v>6.1941031174421299</v>
      </c>
      <c r="U46" s="4">
        <f t="shared" si="11"/>
        <v>1.9741890797805524</v>
      </c>
      <c r="V46" s="23">
        <v>1.997382051282051</v>
      </c>
      <c r="W46" s="23">
        <v>0.9864846153846154</v>
      </c>
      <c r="X46" s="23">
        <v>0.58332307692307706</v>
      </c>
      <c r="Y46" s="23">
        <v>0.14430000000000001</v>
      </c>
    </row>
    <row r="47" spans="1:25" x14ac:dyDescent="0.25">
      <c r="A47" s="20" t="s">
        <v>951</v>
      </c>
      <c r="B47" s="2" t="s">
        <v>951</v>
      </c>
      <c r="C47" s="25">
        <v>3158</v>
      </c>
      <c r="D47" s="12">
        <v>44208</v>
      </c>
      <c r="E47" s="1" t="s">
        <v>1011</v>
      </c>
      <c r="F47" s="2" t="str">
        <f t="shared" si="6"/>
        <v>4041654</v>
      </c>
      <c r="G47" s="2" t="str">
        <f>IF(SUMPRODUCT(--ISNUMBER(SEARCH({"F","Cl","F"},H47)))&gt;0,"halocarbon",IF(SUMPRODUCT(--ISNUMBER(SEARCH({"O"},H47)))&gt;0,"oxygenated",IF(SUMPRODUCT(--ISNUMBER(SEARCH({"=CC="},H47)))&gt;0,"aromatic",IF(SUMPRODUCT(--ISNUMBER(SEARCH({"benzene"},A47)))&gt;0,"aromatic",IF(SUMPRODUCT(--ISNUMBER(SEARCH({"naphthalene"},A47)))&gt;0,"aromatic",IF(SUMPRODUCT(--ISNUMBER(SEARCH({"="},H47)))&gt;0,"alkene",IF(SUMPRODUCT(--ISNUMBER(SEARCH({"C1"},H47)))&gt;0,"c-alkane",IF(SUMPRODUCT(--ISNUMBER(SEARCH({"(C)"},H47)))&gt;0,"b-alkane",IF(SUMPRODUCT(--ISNUMBER(SEARCH({"-"},H47)))&gt;0,"-","n-alkane")))))))))</f>
        <v>oxygenated</v>
      </c>
      <c r="H47" s="18" t="s">
        <v>1047</v>
      </c>
      <c r="I47" s="15" t="b">
        <v>0</v>
      </c>
      <c r="J47" s="15" t="b">
        <v>0</v>
      </c>
      <c r="K47" s="4">
        <f t="shared" si="7"/>
        <v>15</v>
      </c>
      <c r="L47" s="4">
        <f t="shared" si="8"/>
        <v>2</v>
      </c>
      <c r="M47" s="4">
        <f t="shared" si="9"/>
        <v>0.13333333333333333</v>
      </c>
      <c r="N47" s="7">
        <v>234.339</v>
      </c>
      <c r="O47" s="4">
        <v>1.3812799999999999E-11</v>
      </c>
      <c r="P47" s="8">
        <v>7.7470500000000006E-6</v>
      </c>
      <c r="Q47" s="8">
        <v>7.5134800000000004</v>
      </c>
      <c r="R47" s="4">
        <v>2.9518000000000001E-3</v>
      </c>
      <c r="S47" s="4">
        <v>8.82973E-4</v>
      </c>
      <c r="T47" s="3">
        <f t="shared" si="10"/>
        <v>4.5705618470694578</v>
      </c>
      <c r="U47" s="4">
        <f t="shared" si="11"/>
        <v>108.73234270669425</v>
      </c>
      <c r="V47" s="23">
        <v>0.98131025641025593</v>
      </c>
      <c r="W47" s="23">
        <v>0.45879743589743599</v>
      </c>
      <c r="X47" s="23">
        <v>0.20214615384615386</v>
      </c>
      <c r="Y47" s="23">
        <v>6.7000000000000004E-2</v>
      </c>
    </row>
    <row r="48" spans="1:25" x14ac:dyDescent="0.25">
      <c r="A48" s="2" t="s">
        <v>1072</v>
      </c>
      <c r="B48" s="15" t="s">
        <v>1072</v>
      </c>
      <c r="C48" s="25">
        <v>192</v>
      </c>
      <c r="D48" s="12">
        <v>98155</v>
      </c>
      <c r="E48" s="1" t="s">
        <v>561</v>
      </c>
      <c r="F48" s="2" t="str">
        <f t="shared" si="6"/>
        <v>2058677</v>
      </c>
      <c r="G48" s="2" t="str">
        <f>IF(SUMPRODUCT(--ISNUMBER(SEARCH({"F","Cl","F"},H48)))&gt;0,"halocarbon",IF(SUMPRODUCT(--ISNUMBER(SEARCH({"O"},H48)))&gt;0,"oxygenated",IF(SUMPRODUCT(--ISNUMBER(SEARCH({"=CC="},H48)))&gt;0,"aromatic",IF(SUMPRODUCT(--ISNUMBER(SEARCH({"benzene"},A48)))&gt;0,"aromatic",IF(SUMPRODUCT(--ISNUMBER(SEARCH({"naphthalene"},A48)))&gt;0,"aromatic",IF(SUMPRODUCT(--ISNUMBER(SEARCH({"="},H48)))&gt;0,"alkene",IF(SUMPRODUCT(--ISNUMBER(SEARCH({"C1"},H48)))&gt;0,"c-alkane",IF(SUMPRODUCT(--ISNUMBER(SEARCH({"(C)"},H48)))&gt;0,"b-alkane",IF(SUMPRODUCT(--ISNUMBER(SEARCH({"-"},H48)))&gt;0,"-","n-alkane")))))))))</f>
        <v>b-alkane</v>
      </c>
      <c r="H48" s="15" t="s">
        <v>417</v>
      </c>
      <c r="I48" s="15" t="b">
        <v>0</v>
      </c>
      <c r="J48" s="15" t="b">
        <v>0</v>
      </c>
      <c r="K48" s="4">
        <f t="shared" si="7"/>
        <v>11</v>
      </c>
      <c r="L48" s="4">
        <f t="shared" si="8"/>
        <v>0</v>
      </c>
      <c r="M48" s="4">
        <f t="shared" si="9"/>
        <v>0</v>
      </c>
      <c r="N48" s="7">
        <v>156.31299999999999</v>
      </c>
      <c r="O48" s="4">
        <v>1.64393E-11</v>
      </c>
      <c r="P48" s="8">
        <v>0.147396</v>
      </c>
      <c r="Q48" s="8">
        <v>4.84274</v>
      </c>
      <c r="R48" s="4">
        <v>0.74815399999999999</v>
      </c>
      <c r="S48" s="4">
        <v>5.2930399999999996E-7</v>
      </c>
      <c r="T48" s="3">
        <f t="shared" si="10"/>
        <v>6.7986164468351351</v>
      </c>
      <c r="U48" s="4">
        <f t="shared" si="11"/>
        <v>0.23206986268308874</v>
      </c>
      <c r="V48" s="23">
        <v>0.6450641025641024</v>
      </c>
      <c r="W48" s="23">
        <v>0.43812820512820505</v>
      </c>
      <c r="X48" s="23">
        <v>0.16294102564102564</v>
      </c>
      <c r="Y48" s="23">
        <v>0.04</v>
      </c>
    </row>
    <row r="49" spans="1:25" x14ac:dyDescent="0.25">
      <c r="A49" s="2" t="s">
        <v>427</v>
      </c>
      <c r="B49" s="15" t="s">
        <v>1060</v>
      </c>
      <c r="C49" s="25">
        <v>193</v>
      </c>
      <c r="D49" s="12">
        <v>98140</v>
      </c>
      <c r="E49" s="1" t="s">
        <v>566</v>
      </c>
      <c r="F49" s="2" t="str">
        <f t="shared" si="6"/>
        <v>2060460</v>
      </c>
      <c r="G49" s="2" t="str">
        <f>IF(SUMPRODUCT(--ISNUMBER(SEARCH({"F","Cl","F"},H49)))&gt;0,"halocarbon",IF(SUMPRODUCT(--ISNUMBER(SEARCH({"O"},H49)))&gt;0,"oxygenated",IF(SUMPRODUCT(--ISNUMBER(SEARCH({"=CC="},H49)))&gt;0,"aromatic",IF(SUMPRODUCT(--ISNUMBER(SEARCH({"benzene"},A49)))&gt;0,"aromatic",IF(SUMPRODUCT(--ISNUMBER(SEARCH({"naphthalene"},A49)))&gt;0,"aromatic",IF(SUMPRODUCT(--ISNUMBER(SEARCH({"="},H49)))&gt;0,"alkene",IF(SUMPRODUCT(--ISNUMBER(SEARCH({"C1"},H49)))&gt;0,"c-alkane",IF(SUMPRODUCT(--ISNUMBER(SEARCH({"(C)"},H49)))&gt;0,"b-alkane",IF(SUMPRODUCT(--ISNUMBER(SEARCH({"-"},H49)))&gt;0,"-","n-alkane")))))))))</f>
        <v>b-alkane</v>
      </c>
      <c r="H49" s="15" t="s">
        <v>428</v>
      </c>
      <c r="I49" s="15" t="b">
        <v>0</v>
      </c>
      <c r="J49" s="15" t="b">
        <v>0</v>
      </c>
      <c r="K49" s="4">
        <f t="shared" si="7"/>
        <v>8</v>
      </c>
      <c r="L49" s="4">
        <f t="shared" si="8"/>
        <v>0</v>
      </c>
      <c r="M49" s="4">
        <f t="shared" si="9"/>
        <v>0</v>
      </c>
      <c r="N49" s="7">
        <v>114.232</v>
      </c>
      <c r="O49" s="4">
        <v>8.8827900000000008E-12</v>
      </c>
      <c r="P49" s="8">
        <v>0.36861500000000003</v>
      </c>
      <c r="Q49" s="8">
        <v>3.9762300000000002</v>
      </c>
      <c r="R49" s="4">
        <v>15.7288</v>
      </c>
      <c r="S49" s="4">
        <v>8.29392E-6</v>
      </c>
      <c r="T49" s="3">
        <f t="shared" si="10"/>
        <v>7.9851137171180149</v>
      </c>
      <c r="U49" s="4">
        <f t="shared" si="11"/>
        <v>3.1557947204962994E-2</v>
      </c>
      <c r="V49" s="23">
        <v>1.0733333333333333</v>
      </c>
      <c r="W49" s="23">
        <v>0.69080256410256435</v>
      </c>
      <c r="X49" s="23">
        <v>0.35152820512820515</v>
      </c>
      <c r="Y49" s="23">
        <v>3.0000000000000001E-3</v>
      </c>
    </row>
    <row r="50" spans="1:25" x14ac:dyDescent="0.25">
      <c r="A50" s="2" t="s">
        <v>1064</v>
      </c>
      <c r="B50" s="15" t="s">
        <v>1064</v>
      </c>
      <c r="C50" s="25">
        <v>194</v>
      </c>
      <c r="D50" s="12">
        <v>43275</v>
      </c>
      <c r="E50" s="1" t="s">
        <v>565</v>
      </c>
      <c r="F50" s="2" t="str">
        <f t="shared" si="6"/>
        <v>5052256</v>
      </c>
      <c r="G50" s="2" t="str">
        <f>IF(SUMPRODUCT(--ISNUMBER(SEARCH({"F","Cl","F"},H50)))&gt;0,"halocarbon",IF(SUMPRODUCT(--ISNUMBER(SEARCH({"O"},H50)))&gt;0,"oxygenated",IF(SUMPRODUCT(--ISNUMBER(SEARCH({"=CC="},H50)))&gt;0,"aromatic",IF(SUMPRODUCT(--ISNUMBER(SEARCH({"benzene"},A50)))&gt;0,"aromatic",IF(SUMPRODUCT(--ISNUMBER(SEARCH({"naphthalene"},A50)))&gt;0,"aromatic",IF(SUMPRODUCT(--ISNUMBER(SEARCH({"="},H50)))&gt;0,"alkene",IF(SUMPRODUCT(--ISNUMBER(SEARCH({"C1"},H50)))&gt;0,"c-alkane",IF(SUMPRODUCT(--ISNUMBER(SEARCH({"(C)"},H50)))&gt;0,"b-alkane",IF(SUMPRODUCT(--ISNUMBER(SEARCH({"-"},H50)))&gt;0,"-","n-alkane")))))))))</f>
        <v>b-alkane</v>
      </c>
      <c r="H50" s="15" t="s">
        <v>260</v>
      </c>
      <c r="I50" s="15" t="b">
        <v>0</v>
      </c>
      <c r="J50" s="15" t="b">
        <v>0</v>
      </c>
      <c r="K50" s="4">
        <f t="shared" si="7"/>
        <v>7</v>
      </c>
      <c r="L50" s="4">
        <f t="shared" si="8"/>
        <v>0</v>
      </c>
      <c r="M50" s="4">
        <f t="shared" si="9"/>
        <v>0</v>
      </c>
      <c r="N50" s="7">
        <v>100.205</v>
      </c>
      <c r="O50" s="4">
        <v>6.4339200000000001E-12</v>
      </c>
      <c r="P50" s="8">
        <v>0.40160499999999999</v>
      </c>
      <c r="Q50" s="8">
        <v>3.3270300000000002</v>
      </c>
      <c r="R50" s="4">
        <v>59.721499999999999</v>
      </c>
      <c r="S50" s="4">
        <v>4.142E-5</v>
      </c>
      <c r="T50" s="3">
        <f t="shared" si="10"/>
        <v>8.5076504459000883</v>
      </c>
      <c r="U50" s="4">
        <f t="shared" si="11"/>
        <v>7.0779704519916631E-3</v>
      </c>
      <c r="V50" s="23">
        <v>1.190002564102564</v>
      </c>
      <c r="W50" s="23">
        <v>0.76078461538461539</v>
      </c>
      <c r="X50" s="23">
        <v>0.42315897435897437</v>
      </c>
      <c r="Y50" s="23">
        <v>0</v>
      </c>
    </row>
    <row r="51" spans="1:25" x14ac:dyDescent="0.25">
      <c r="A51" s="19" t="s">
        <v>410</v>
      </c>
      <c r="B51" s="15" t="s">
        <v>410</v>
      </c>
      <c r="C51" s="25">
        <v>196</v>
      </c>
      <c r="D51" s="12">
        <v>80010</v>
      </c>
      <c r="E51" s="1" t="s">
        <v>558</v>
      </c>
      <c r="F51" s="2" t="str">
        <f t="shared" si="6"/>
        <v>4020878</v>
      </c>
      <c r="G51" s="2" t="str">
        <f>IF(SUMPRODUCT(--ISNUMBER(SEARCH({"F","Cl","F"},H51)))&gt;0,"halocarbon",IF(SUMPRODUCT(--ISNUMBER(SEARCH({"O"},H51)))&gt;0,"oxygenated",IF(SUMPRODUCT(--ISNUMBER(SEARCH({"=CC="},H51)))&gt;0,"aromatic",IF(SUMPRODUCT(--ISNUMBER(SEARCH({"benzene"},A51)))&gt;0,"aromatic",IF(SUMPRODUCT(--ISNUMBER(SEARCH({"naphthalene"},A51)))&gt;0,"aromatic",IF(SUMPRODUCT(--ISNUMBER(SEARCH({"="},H51)))&gt;0,"alkene",IF(SUMPRODUCT(--ISNUMBER(SEARCH({"C1"},H51)))&gt;0,"c-alkane",IF(SUMPRODUCT(--ISNUMBER(SEARCH({"(C)"},H51)))&gt;0,"b-alkane",IF(SUMPRODUCT(--ISNUMBER(SEARCH({"-"},H51)))&gt;0,"-","n-alkane")))))))))</f>
        <v>aromatic</v>
      </c>
      <c r="H51" s="15" t="s">
        <v>411</v>
      </c>
      <c r="I51" s="15" t="b">
        <v>1</v>
      </c>
      <c r="J51" s="15" t="b">
        <v>0</v>
      </c>
      <c r="K51" s="4">
        <f t="shared" si="7"/>
        <v>11</v>
      </c>
      <c r="L51" s="4">
        <f t="shared" si="8"/>
        <v>0</v>
      </c>
      <c r="M51" s="4">
        <f t="shared" si="9"/>
        <v>0</v>
      </c>
      <c r="N51" s="7">
        <v>142.20099999999999</v>
      </c>
      <c r="O51" s="4">
        <v>4.3770000000000001E-11</v>
      </c>
      <c r="P51" s="8">
        <v>5.3562499999999997E-4</v>
      </c>
      <c r="Q51" s="8">
        <v>5.8306399999999998</v>
      </c>
      <c r="R51" s="4">
        <v>2.6446999999999998E-2</v>
      </c>
      <c r="S51" s="4">
        <v>1.5722699999999999E-4</v>
      </c>
      <c r="T51" s="3">
        <f t="shared" si="10"/>
        <v>5.3059094120623893</v>
      </c>
      <c r="U51" s="4">
        <f t="shared" si="11"/>
        <v>2.2569334085157799</v>
      </c>
      <c r="V51" s="23">
        <v>3.055846153846153</v>
      </c>
      <c r="W51" s="23">
        <v>1.0229128205128204</v>
      </c>
      <c r="X51" s="23">
        <v>0.417677435897436</v>
      </c>
      <c r="Y51" s="27">
        <v>0.28000000000000003</v>
      </c>
    </row>
    <row r="52" spans="1:25" x14ac:dyDescent="0.25">
      <c r="A52" s="19" t="s">
        <v>65</v>
      </c>
      <c r="B52" s="15" t="s">
        <v>65</v>
      </c>
      <c r="C52" s="12">
        <v>2681</v>
      </c>
      <c r="D52" s="12">
        <v>43229</v>
      </c>
      <c r="E52" s="1" t="s">
        <v>564</v>
      </c>
      <c r="F52" s="2" t="str">
        <f t="shared" si="6"/>
        <v>4029143</v>
      </c>
      <c r="G52" s="2" t="str">
        <f>IF(SUMPRODUCT(--ISNUMBER(SEARCH({"F","Cl","F"},H52)))&gt;0,"halocarbon",IF(SUMPRODUCT(--ISNUMBER(SEARCH({"O"},H52)))&gt;0,"oxygenated",IF(SUMPRODUCT(--ISNUMBER(SEARCH({"=CC="},H52)))&gt;0,"aromatic",IF(SUMPRODUCT(--ISNUMBER(SEARCH({"benzene"},A52)))&gt;0,"aromatic",IF(SUMPRODUCT(--ISNUMBER(SEARCH({"naphthalene"},A52)))&gt;0,"aromatic",IF(SUMPRODUCT(--ISNUMBER(SEARCH({"="},H52)))&gt;0,"alkene",IF(SUMPRODUCT(--ISNUMBER(SEARCH({"C1"},H52)))&gt;0,"c-alkane",IF(SUMPRODUCT(--ISNUMBER(SEARCH({"(C)"},H52)))&gt;0,"b-alkane",IF(SUMPRODUCT(--ISNUMBER(SEARCH({"-"},H52)))&gt;0,"-","n-alkane")))))))))</f>
        <v>b-alkane</v>
      </c>
      <c r="H52" s="15" t="s">
        <v>66</v>
      </c>
      <c r="I52" s="15" t="b">
        <v>0</v>
      </c>
      <c r="J52" s="15" t="b">
        <v>0</v>
      </c>
      <c r="K52" s="4">
        <f t="shared" si="7"/>
        <v>6</v>
      </c>
      <c r="L52" s="4">
        <f t="shared" si="8"/>
        <v>0</v>
      </c>
      <c r="M52" s="4">
        <f t="shared" si="9"/>
        <v>0</v>
      </c>
      <c r="N52" s="7">
        <v>86.177999999999997</v>
      </c>
      <c r="O52" s="4">
        <v>5.5010000000000001E-12</v>
      </c>
      <c r="P52" s="8">
        <v>0.50181600000000004</v>
      </c>
      <c r="Q52" s="8">
        <v>2.79874</v>
      </c>
      <c r="R52" s="4">
        <v>138.75200000000001</v>
      </c>
      <c r="S52" s="4">
        <v>1.93069E-4</v>
      </c>
      <c r="T52" s="3">
        <f t="shared" si="10"/>
        <v>8.8082660090539964</v>
      </c>
      <c r="U52" s="4">
        <f t="shared" si="11"/>
        <v>2.0970980928037967E-3</v>
      </c>
      <c r="V52" s="23">
        <v>1.5022846153846152</v>
      </c>
      <c r="W52" s="23">
        <v>0.91653333333333331</v>
      </c>
      <c r="X52" s="23">
        <v>0.57045128205128204</v>
      </c>
      <c r="Y52" s="23">
        <v>0</v>
      </c>
    </row>
    <row r="53" spans="1:25" x14ac:dyDescent="0.25">
      <c r="A53" s="2" t="s">
        <v>1138</v>
      </c>
      <c r="B53" s="18" t="s">
        <v>1138</v>
      </c>
      <c r="C53" s="25">
        <v>3160</v>
      </c>
      <c r="D53" s="12">
        <v>44210</v>
      </c>
      <c r="E53" s="1" t="s">
        <v>1140</v>
      </c>
      <c r="F53" s="2" t="str">
        <f t="shared" si="6"/>
        <v>3036288</v>
      </c>
      <c r="G53" s="2" t="str">
        <f>IF(SUMPRODUCT(--ISNUMBER(SEARCH({"F","Cl","F"},H53)))&gt;0,"halocarbon",IF(SUMPRODUCT(--ISNUMBER(SEARCH({"O"},H53)))&gt;0,"oxygenated",IF(SUMPRODUCT(--ISNUMBER(SEARCH({"=CC="},H53)))&gt;0,"aromatic",IF(SUMPRODUCT(--ISNUMBER(SEARCH({"benzene"},A53)))&gt;0,"aromatic",IF(SUMPRODUCT(--ISNUMBER(SEARCH({"naphthalene"},A53)))&gt;0,"aromatic",IF(SUMPRODUCT(--ISNUMBER(SEARCH({"="},H53)))&gt;0,"alkene",IF(SUMPRODUCT(--ISNUMBER(SEARCH({"C1"},H53)))&gt;0,"c-alkane",IF(SUMPRODUCT(--ISNUMBER(SEARCH({"(C)"},H53)))&gt;0,"b-alkane",IF(SUMPRODUCT(--ISNUMBER(SEARCH({"-"},H53)))&gt;0,"-","n-alkane")))))))))</f>
        <v>oxygenated</v>
      </c>
      <c r="H53" s="18" t="s">
        <v>1142</v>
      </c>
      <c r="I53" s="15" t="b">
        <v>0</v>
      </c>
      <c r="J53" s="15" t="b">
        <v>0</v>
      </c>
      <c r="K53" s="4">
        <f t="shared" si="7"/>
        <v>20</v>
      </c>
      <c r="L53" s="4">
        <f t="shared" si="8"/>
        <v>1</v>
      </c>
      <c r="M53" s="4">
        <f t="shared" si="9"/>
        <v>0.05</v>
      </c>
      <c r="N53" s="7">
        <v>298.55500000000001</v>
      </c>
      <c r="O53" s="4">
        <v>1.66757E-11</v>
      </c>
      <c r="P53" s="8">
        <v>4.58982E-7</v>
      </c>
      <c r="Q53" s="8">
        <v>11.0604</v>
      </c>
      <c r="R53" s="4">
        <v>3.7566600000000002E-7</v>
      </c>
      <c r="S53" s="4">
        <v>4.2934400000000001E-8</v>
      </c>
      <c r="T53" s="3">
        <f t="shared" si="10"/>
        <v>0.78045658581475807</v>
      </c>
      <c r="U53" s="4">
        <f t="shared" si="11"/>
        <v>383070.53240108077</v>
      </c>
      <c r="V53" s="14" t="s">
        <v>34</v>
      </c>
      <c r="W53" s="14" t="s">
        <v>34</v>
      </c>
      <c r="X53" s="14" t="s">
        <v>34</v>
      </c>
      <c r="Y53" s="23">
        <v>0.14430000000000001</v>
      </c>
    </row>
    <row r="54" spans="1:25" x14ac:dyDescent="0.25">
      <c r="A54" s="19" t="s">
        <v>701</v>
      </c>
      <c r="B54" s="15" t="s">
        <v>701</v>
      </c>
      <c r="C54" s="25">
        <v>3139</v>
      </c>
      <c r="D54" s="12">
        <v>43962</v>
      </c>
      <c r="E54" s="1" t="s">
        <v>859</v>
      </c>
      <c r="F54" s="2" t="str">
        <f t="shared" si="6"/>
        <v>6035156</v>
      </c>
      <c r="G54" s="2" t="str">
        <f>IF(SUMPRODUCT(--ISNUMBER(SEARCH({"F","Cl","F"},H54)))&gt;0,"halocarbon",IF(SUMPRODUCT(--ISNUMBER(SEARCH({"O"},H54)))&gt;0,"oxygenated",IF(SUMPRODUCT(--ISNUMBER(SEARCH({"=CC="},H54)))&gt;0,"aromatic",IF(SUMPRODUCT(--ISNUMBER(SEARCH({"benzene"},A54)))&gt;0,"aromatic",IF(SUMPRODUCT(--ISNUMBER(SEARCH({"naphthalene"},A54)))&gt;0,"aromatic",IF(SUMPRODUCT(--ISNUMBER(SEARCH({"="},H54)))&gt;0,"alkene",IF(SUMPRODUCT(--ISNUMBER(SEARCH({"C1"},H54)))&gt;0,"c-alkane",IF(SUMPRODUCT(--ISNUMBER(SEARCH({"(C)"},H54)))&gt;0,"b-alkane",IF(SUMPRODUCT(--ISNUMBER(SEARCH({"-"},H54)))&gt;0,"-","n-alkane")))))))))</f>
        <v>oxygenated</v>
      </c>
      <c r="H54" s="15" t="s">
        <v>884</v>
      </c>
      <c r="I54" s="15" t="b">
        <v>0</v>
      </c>
      <c r="J54" s="15" t="b">
        <v>0</v>
      </c>
      <c r="K54" s="4">
        <f t="shared" si="7"/>
        <v>11</v>
      </c>
      <c r="L54" s="4">
        <f t="shared" si="8"/>
        <v>2</v>
      </c>
      <c r="M54" s="4">
        <f t="shared" si="9"/>
        <v>0.18181818181818182</v>
      </c>
      <c r="N54" s="7">
        <v>178.23099999999999</v>
      </c>
      <c r="O54" s="4">
        <v>1.6915500000000002E-11</v>
      </c>
      <c r="P54" s="8">
        <v>7.7094899999999999E-5</v>
      </c>
      <c r="Q54" s="8">
        <v>5.6562099999999997</v>
      </c>
      <c r="R54" s="4">
        <v>2.8703699999999999E-2</v>
      </c>
      <c r="S54" s="4">
        <v>9.3386599999999999E-4</v>
      </c>
      <c r="T54" s="3">
        <f t="shared" si="10"/>
        <v>5.439551472451841</v>
      </c>
      <c r="U54" s="4">
        <f t="shared" si="11"/>
        <v>1.5103887608479214</v>
      </c>
      <c r="V54" s="14" t="s">
        <v>34</v>
      </c>
      <c r="W54" s="14" t="s">
        <v>34</v>
      </c>
      <c r="X54" s="14" t="s">
        <v>34</v>
      </c>
      <c r="Y54" s="23">
        <v>0.14430000000000001</v>
      </c>
    </row>
    <row r="55" spans="1:25" x14ac:dyDescent="0.25">
      <c r="A55" s="19" t="s">
        <v>67</v>
      </c>
      <c r="B55" s="15" t="s">
        <v>68</v>
      </c>
      <c r="C55" s="25">
        <v>3148</v>
      </c>
      <c r="D55" s="12">
        <v>43976</v>
      </c>
      <c r="E55" s="1" t="s">
        <v>861</v>
      </c>
      <c r="F55" s="2" t="str">
        <f t="shared" si="6"/>
        <v>8027246</v>
      </c>
      <c r="G55" s="2" t="str">
        <f>IF(SUMPRODUCT(--ISNUMBER(SEARCH({"F","Cl","F"},H55)))&gt;0,"halocarbon",IF(SUMPRODUCT(--ISNUMBER(SEARCH({"O"},H55)))&gt;0,"oxygenated",IF(SUMPRODUCT(--ISNUMBER(SEARCH({"=CC="},H55)))&gt;0,"aromatic",IF(SUMPRODUCT(--ISNUMBER(SEARCH({"benzene"},A55)))&gt;0,"aromatic",IF(SUMPRODUCT(--ISNUMBER(SEARCH({"naphthalene"},A55)))&gt;0,"aromatic",IF(SUMPRODUCT(--ISNUMBER(SEARCH({"="},H55)))&gt;0,"alkene",IF(SUMPRODUCT(--ISNUMBER(SEARCH({"C1"},H55)))&gt;0,"c-alkane",IF(SUMPRODUCT(--ISNUMBER(SEARCH({"(C)"},H55)))&gt;0,"b-alkane",IF(SUMPRODUCT(--ISNUMBER(SEARCH({"-"},H55)))&gt;0,"-","n-alkane")))))))))</f>
        <v>oxygenated</v>
      </c>
      <c r="H55" s="15" t="s">
        <v>69</v>
      </c>
      <c r="I55" s="15" t="b">
        <v>0</v>
      </c>
      <c r="J55" s="15" t="b">
        <v>0</v>
      </c>
      <c r="K55" s="4">
        <f t="shared" si="7"/>
        <v>4</v>
      </c>
      <c r="L55" s="4">
        <f t="shared" si="8"/>
        <v>1</v>
      </c>
      <c r="M55" s="4">
        <f t="shared" si="9"/>
        <v>0.25</v>
      </c>
      <c r="N55" s="7">
        <v>85.105999999999995</v>
      </c>
      <c r="O55" s="4">
        <v>7.7330500000000001E-12</v>
      </c>
      <c r="P55" s="8">
        <v>7.6568599999999997E-7</v>
      </c>
      <c r="Q55" s="8">
        <v>4.8981500000000002</v>
      </c>
      <c r="R55" s="4">
        <v>1.9754000000000001E-2</v>
      </c>
      <c r="S55" s="4">
        <v>9.4260099999999998</v>
      </c>
      <c r="T55" s="3">
        <f t="shared" si="10"/>
        <v>4.9562455748401861</v>
      </c>
      <c r="U55" s="4">
        <f t="shared" si="11"/>
        <v>0.26365058862989338</v>
      </c>
      <c r="V55" s="14" t="s">
        <v>34</v>
      </c>
      <c r="W55" s="14" t="s">
        <v>34</v>
      </c>
      <c r="X55" s="14" t="s">
        <v>34</v>
      </c>
      <c r="Y55" s="23">
        <v>0</v>
      </c>
    </row>
    <row r="56" spans="1:25" x14ac:dyDescent="0.25">
      <c r="A56" s="19" t="s">
        <v>653</v>
      </c>
      <c r="B56" s="15" t="s">
        <v>806</v>
      </c>
      <c r="C56" s="25">
        <v>214</v>
      </c>
      <c r="D56" s="12">
        <v>99192</v>
      </c>
      <c r="E56" s="1" t="s">
        <v>818</v>
      </c>
      <c r="F56" s="2" t="str">
        <f t="shared" si="6"/>
        <v>6041472</v>
      </c>
      <c r="G56" s="2" t="str">
        <f>IF(SUMPRODUCT(--ISNUMBER(SEARCH({"F","Cl","F"},H56)))&gt;0,"halocarbon",IF(SUMPRODUCT(--ISNUMBER(SEARCH({"O"},H56)))&gt;0,"oxygenated",IF(SUMPRODUCT(--ISNUMBER(SEARCH({"=CC="},H56)))&gt;0,"aromatic",IF(SUMPRODUCT(--ISNUMBER(SEARCH({"benzene"},A56)))&gt;0,"aromatic",IF(SUMPRODUCT(--ISNUMBER(SEARCH({"naphthalene"},A56)))&gt;0,"aromatic",IF(SUMPRODUCT(--ISNUMBER(SEARCH({"="},H56)))&gt;0,"alkene",IF(SUMPRODUCT(--ISNUMBER(SEARCH({"C1"},H56)))&gt;0,"c-alkane",IF(SUMPRODUCT(--ISNUMBER(SEARCH({"(C)"},H56)))&gt;0,"b-alkane",IF(SUMPRODUCT(--ISNUMBER(SEARCH({"-"},H56)))&gt;0,"-","n-alkane")))))))))</f>
        <v>oxygenated</v>
      </c>
      <c r="H56" s="15" t="s">
        <v>836</v>
      </c>
      <c r="I56" s="15" t="b">
        <v>0</v>
      </c>
      <c r="J56" s="15" t="b">
        <v>0</v>
      </c>
      <c r="K56" s="4">
        <f t="shared" si="7"/>
        <v>8</v>
      </c>
      <c r="L56" s="4">
        <f t="shared" si="8"/>
        <v>1</v>
      </c>
      <c r="M56" s="4">
        <f t="shared" si="9"/>
        <v>0.125</v>
      </c>
      <c r="N56" s="7">
        <v>126.199</v>
      </c>
      <c r="O56" s="4">
        <v>1.8941299999999999E-11</v>
      </c>
      <c r="P56" s="8">
        <v>1.5671700000000001E-5</v>
      </c>
      <c r="Q56" s="8">
        <v>4.5307300000000001</v>
      </c>
      <c r="R56" s="4">
        <v>4.2307199999999998</v>
      </c>
      <c r="S56" s="4">
        <v>0.11275399999999999</v>
      </c>
      <c r="T56" s="3">
        <f t="shared" si="10"/>
        <v>7.4581005434696985</v>
      </c>
      <c r="U56" s="4">
        <f t="shared" si="11"/>
        <v>0.11313806462218329</v>
      </c>
      <c r="V56" s="14" t="s">
        <v>34</v>
      </c>
      <c r="W56" s="14" t="s">
        <v>34</v>
      </c>
      <c r="X56" s="14" t="s">
        <v>34</v>
      </c>
      <c r="Y56" s="23">
        <v>0</v>
      </c>
    </row>
    <row r="57" spans="1:25" x14ac:dyDescent="0.25">
      <c r="A57" s="19" t="s">
        <v>697</v>
      </c>
      <c r="B57" s="15" t="s">
        <v>697</v>
      </c>
      <c r="C57" s="25">
        <v>3096</v>
      </c>
      <c r="D57" s="12">
        <v>43891</v>
      </c>
      <c r="E57" s="1" t="s">
        <v>854</v>
      </c>
      <c r="F57" s="2" t="str">
        <f t="shared" si="6"/>
        <v>7025502</v>
      </c>
      <c r="G57" s="2" t="str">
        <f>IF(SUMPRODUCT(--ISNUMBER(SEARCH({"F","Cl","F"},H57)))&gt;0,"halocarbon",IF(SUMPRODUCT(--ISNUMBER(SEARCH({"O"},H57)))&gt;0,"oxygenated",IF(SUMPRODUCT(--ISNUMBER(SEARCH({"=CC="},H57)))&gt;0,"aromatic",IF(SUMPRODUCT(--ISNUMBER(SEARCH({"benzene"},A57)))&gt;0,"aromatic",IF(SUMPRODUCT(--ISNUMBER(SEARCH({"naphthalene"},A57)))&gt;0,"aromatic",IF(SUMPRODUCT(--ISNUMBER(SEARCH({"="},H57)))&gt;0,"alkene",IF(SUMPRODUCT(--ISNUMBER(SEARCH({"C1"},H57)))&gt;0,"c-alkane",IF(SUMPRODUCT(--ISNUMBER(SEARCH({"(C)"},H57)))&gt;0,"b-alkane",IF(SUMPRODUCT(--ISNUMBER(SEARCH({"-"},H57)))&gt;0,"-","n-alkane")))))))))</f>
        <v>oxygenated</v>
      </c>
      <c r="H57" s="15" t="s">
        <v>238</v>
      </c>
      <c r="I57" s="15" t="b">
        <v>0</v>
      </c>
      <c r="J57" s="15" t="b">
        <v>0</v>
      </c>
      <c r="K57" s="4">
        <f t="shared" si="7"/>
        <v>10</v>
      </c>
      <c r="L57" s="4">
        <f t="shared" si="8"/>
        <v>1</v>
      </c>
      <c r="M57" s="4">
        <f t="shared" si="9"/>
        <v>0.1</v>
      </c>
      <c r="N57" s="7">
        <v>154.25299999999999</v>
      </c>
      <c r="O57" s="4">
        <v>1.6272099999999999E-10</v>
      </c>
      <c r="P57" s="8">
        <v>1.15835E-5</v>
      </c>
      <c r="Q57" s="8">
        <v>6.5002500000000003</v>
      </c>
      <c r="R57" s="4">
        <v>0.12235500000000001</v>
      </c>
      <c r="S57" s="4">
        <v>1.1606200000000001E-2</v>
      </c>
      <c r="T57" s="3">
        <f t="shared" si="10"/>
        <v>6.0064856869010574</v>
      </c>
      <c r="U57" s="4">
        <f t="shared" si="11"/>
        <v>10.546995125196004</v>
      </c>
      <c r="V57" s="23">
        <v>5.4333333333333345</v>
      </c>
      <c r="W57" s="23">
        <v>1.9098461538461537</v>
      </c>
      <c r="X57" s="23">
        <v>1.0658205128205129</v>
      </c>
      <c r="Y57" s="23">
        <v>0.14430000000000001</v>
      </c>
    </row>
    <row r="58" spans="1:25" x14ac:dyDescent="0.25">
      <c r="A58" s="19" t="s">
        <v>640</v>
      </c>
      <c r="B58" s="15" t="s">
        <v>773</v>
      </c>
      <c r="C58" s="25">
        <v>3135</v>
      </c>
      <c r="D58" s="12">
        <v>43957</v>
      </c>
      <c r="E58" s="1" t="s">
        <v>777</v>
      </c>
      <c r="F58" s="2" t="str">
        <f t="shared" si="6"/>
        <v>2027333</v>
      </c>
      <c r="G58" s="2" t="str">
        <f>IF(SUMPRODUCT(--ISNUMBER(SEARCH({"F","Cl","F"},H58)))&gt;0,"halocarbon",IF(SUMPRODUCT(--ISNUMBER(SEARCH({"O"},H58)))&gt;0,"oxygenated",IF(SUMPRODUCT(--ISNUMBER(SEARCH({"=CC="},H58)))&gt;0,"aromatic",IF(SUMPRODUCT(--ISNUMBER(SEARCH({"benzene"},A58)))&gt;0,"aromatic",IF(SUMPRODUCT(--ISNUMBER(SEARCH({"naphthalene"},A58)))&gt;0,"aromatic",IF(SUMPRODUCT(--ISNUMBER(SEARCH({"="},H58)))&gt;0,"alkene",IF(SUMPRODUCT(--ISNUMBER(SEARCH({"C1"},H58)))&gt;0,"c-alkane",IF(SUMPRODUCT(--ISNUMBER(SEARCH({"(C)"},H58)))&gt;0,"b-alkane",IF(SUMPRODUCT(--ISNUMBER(SEARCH({"-"},H58)))&gt;0,"-","n-alkane")))))))))</f>
        <v>oxygenated</v>
      </c>
      <c r="H58" s="15" t="s">
        <v>803</v>
      </c>
      <c r="I58" s="15" t="b">
        <v>0</v>
      </c>
      <c r="J58" s="15" t="b">
        <v>0</v>
      </c>
      <c r="K58" s="4">
        <f t="shared" si="7"/>
        <v>9</v>
      </c>
      <c r="L58" s="4">
        <f t="shared" si="8"/>
        <v>3</v>
      </c>
      <c r="M58" s="4">
        <f t="shared" si="9"/>
        <v>0.33333333333333331</v>
      </c>
      <c r="N58" s="7">
        <v>221.37200000000001</v>
      </c>
      <c r="O58" s="4">
        <v>6.1364600000000003E-12</v>
      </c>
      <c r="P58" s="8">
        <v>2.8038600000000001E-6</v>
      </c>
      <c r="Q58" s="8">
        <v>7.7230400000000001</v>
      </c>
      <c r="R58" s="4">
        <v>6.68923E-3</v>
      </c>
      <c r="S58" s="4">
        <v>3.3754899999999997E-2</v>
      </c>
      <c r="T58" s="3">
        <f t="shared" si="10"/>
        <v>4.9011291639190588</v>
      </c>
      <c r="U58" s="4">
        <f t="shared" si="11"/>
        <v>176.16464187434306</v>
      </c>
      <c r="V58" s="14" t="s">
        <v>34</v>
      </c>
      <c r="W58" s="14" t="s">
        <v>34</v>
      </c>
      <c r="X58" s="14" t="s">
        <v>34</v>
      </c>
      <c r="Y58" s="23">
        <v>0.14430000000000001</v>
      </c>
    </row>
    <row r="59" spans="1:25" x14ac:dyDescent="0.25">
      <c r="A59" s="19" t="s">
        <v>72</v>
      </c>
      <c r="B59" s="15" t="s">
        <v>72</v>
      </c>
      <c r="C59" s="12">
        <v>3056</v>
      </c>
      <c r="D59" s="12">
        <v>43955</v>
      </c>
      <c r="E59" s="1" t="s">
        <v>858</v>
      </c>
      <c r="F59" s="2" t="str">
        <f t="shared" si="6"/>
        <v>0044812</v>
      </c>
      <c r="G59" s="2" t="str">
        <f>IF(SUMPRODUCT(--ISNUMBER(SEARCH({"F","Cl","F"},H59)))&gt;0,"halocarbon",IF(SUMPRODUCT(--ISNUMBER(SEARCH({"O"},H59)))&gt;0,"oxygenated",IF(SUMPRODUCT(--ISNUMBER(SEARCH({"=CC="},H59)))&gt;0,"aromatic",IF(SUMPRODUCT(--ISNUMBER(SEARCH({"benzene"},A59)))&gt;0,"aromatic",IF(SUMPRODUCT(--ISNUMBER(SEARCH({"naphthalene"},A59)))&gt;0,"aromatic",IF(SUMPRODUCT(--ISNUMBER(SEARCH({"="},H59)))&gt;0,"alkene",IF(SUMPRODUCT(--ISNUMBER(SEARCH({"C1"},H59)))&gt;0,"c-alkane",IF(SUMPRODUCT(--ISNUMBER(SEARCH({"(C)"},H59)))&gt;0,"b-alkane",IF(SUMPRODUCT(--ISNUMBER(SEARCH({"-"},H59)))&gt;0,"-","n-alkane")))))))))</f>
        <v>oxygenated</v>
      </c>
      <c r="H59" s="15" t="s">
        <v>73</v>
      </c>
      <c r="I59" s="15" t="b">
        <v>0</v>
      </c>
      <c r="J59" s="15" t="b">
        <v>0</v>
      </c>
      <c r="K59" s="4">
        <f t="shared" si="7"/>
        <v>5</v>
      </c>
      <c r="L59" s="4">
        <f t="shared" si="8"/>
        <v>2</v>
      </c>
      <c r="M59" s="4">
        <f t="shared" si="9"/>
        <v>0.4</v>
      </c>
      <c r="N59" s="7">
        <v>104.149</v>
      </c>
      <c r="O59" s="4">
        <v>2.4732200000000002E-11</v>
      </c>
      <c r="P59" s="8">
        <v>7.4966099999999998E-7</v>
      </c>
      <c r="Q59" s="8">
        <v>4.2637299999999998</v>
      </c>
      <c r="R59" s="4">
        <v>3.64852</v>
      </c>
      <c r="S59" s="4">
        <v>4.8250000000000002</v>
      </c>
      <c r="T59" s="3">
        <f t="shared" si="10"/>
        <v>7.3104021819707699</v>
      </c>
      <c r="U59" s="4">
        <f t="shared" si="11"/>
        <v>6.1179897534142054E-2</v>
      </c>
      <c r="V59" s="23">
        <v>3.8706923076923081</v>
      </c>
      <c r="W59" s="23">
        <v>1.5355128205128203</v>
      </c>
      <c r="X59" s="23">
        <v>0.94881794871794889</v>
      </c>
      <c r="Y59" s="23">
        <v>0</v>
      </c>
    </row>
    <row r="60" spans="1:25" x14ac:dyDescent="0.25">
      <c r="A60" s="2" t="s">
        <v>1074</v>
      </c>
      <c r="B60" s="15" t="s">
        <v>1074</v>
      </c>
      <c r="C60" s="25">
        <v>243</v>
      </c>
      <c r="D60" s="12">
        <v>99115</v>
      </c>
      <c r="E60" s="1" t="s">
        <v>1104</v>
      </c>
      <c r="F60" s="2" t="str">
        <f t="shared" si="6"/>
        <v>60871213</v>
      </c>
      <c r="G60" s="2" t="str">
        <f>IF(SUMPRODUCT(--ISNUMBER(SEARCH({"F","Cl","F"},H60)))&gt;0,"halocarbon",IF(SUMPRODUCT(--ISNUMBER(SEARCH({"O"},H60)))&gt;0,"oxygenated",IF(SUMPRODUCT(--ISNUMBER(SEARCH({"=CC="},H60)))&gt;0,"aromatic",IF(SUMPRODUCT(--ISNUMBER(SEARCH({"benzene"},A60)))&gt;0,"aromatic",IF(SUMPRODUCT(--ISNUMBER(SEARCH({"naphthalene"},A60)))&gt;0,"aromatic",IF(SUMPRODUCT(--ISNUMBER(SEARCH({"="},H60)))&gt;0,"alkene",IF(SUMPRODUCT(--ISNUMBER(SEARCH({"C1"},H60)))&gt;0,"c-alkane",IF(SUMPRODUCT(--ISNUMBER(SEARCH({"(C)"},H60)))&gt;0,"b-alkane",IF(SUMPRODUCT(--ISNUMBER(SEARCH({"-"},H60)))&gt;0,"-","n-alkane")))))))))</f>
        <v>b-alkane</v>
      </c>
      <c r="H60" s="15" t="s">
        <v>1125</v>
      </c>
      <c r="I60" s="15" t="b">
        <v>0</v>
      </c>
      <c r="J60" s="15" t="b">
        <v>0</v>
      </c>
      <c r="K60" s="4">
        <f t="shared" si="7"/>
        <v>11</v>
      </c>
      <c r="L60" s="4">
        <f t="shared" si="8"/>
        <v>0</v>
      </c>
      <c r="M60" s="4">
        <f t="shared" si="9"/>
        <v>0</v>
      </c>
      <c r="N60" s="7">
        <v>156.31299999999999</v>
      </c>
      <c r="O60" s="4">
        <v>1.6437399999999999E-11</v>
      </c>
      <c r="P60" s="8">
        <v>0.14734</v>
      </c>
      <c r="Q60" s="8">
        <v>4.84274</v>
      </c>
      <c r="R60" s="4">
        <v>1.5825899999999999</v>
      </c>
      <c r="S60" s="4">
        <v>4.4914400000000001E-7</v>
      </c>
      <c r="T60" s="3">
        <f t="shared" si="10"/>
        <v>7.1239938618032577</v>
      </c>
      <c r="U60" s="4">
        <f t="shared" si="11"/>
        <v>0.23206986268308874</v>
      </c>
      <c r="V60" s="23">
        <v>0.6450641025641024</v>
      </c>
      <c r="W60" s="23">
        <v>0.43812820512820505</v>
      </c>
      <c r="X60" s="23">
        <v>0.16294102564102564</v>
      </c>
      <c r="Y60" s="23">
        <v>0.04</v>
      </c>
    </row>
    <row r="61" spans="1:25" x14ac:dyDescent="0.25">
      <c r="A61" s="2" t="s">
        <v>1062</v>
      </c>
      <c r="B61" s="15" t="s">
        <v>1062</v>
      </c>
      <c r="C61" s="25">
        <v>244</v>
      </c>
      <c r="D61" s="12">
        <v>43298</v>
      </c>
      <c r="E61" s="1" t="s">
        <v>1094</v>
      </c>
      <c r="F61" s="2" t="str">
        <f t="shared" si="6"/>
        <v>90862250</v>
      </c>
      <c r="G61" s="2" t="str">
        <f>IF(SUMPRODUCT(--ISNUMBER(SEARCH({"F","Cl","F"},H61)))&gt;0,"halocarbon",IF(SUMPRODUCT(--ISNUMBER(SEARCH({"O"},H61)))&gt;0,"oxygenated",IF(SUMPRODUCT(--ISNUMBER(SEARCH({"=CC="},H61)))&gt;0,"aromatic",IF(SUMPRODUCT(--ISNUMBER(SEARCH({"benzene"},A61)))&gt;0,"aromatic",IF(SUMPRODUCT(--ISNUMBER(SEARCH({"naphthalene"},A61)))&gt;0,"aromatic",IF(SUMPRODUCT(--ISNUMBER(SEARCH({"="},H61)))&gt;0,"alkene",IF(SUMPRODUCT(--ISNUMBER(SEARCH({"C1"},H61)))&gt;0,"c-alkane",IF(SUMPRODUCT(--ISNUMBER(SEARCH({"(C)"},H61)))&gt;0,"b-alkane",IF(SUMPRODUCT(--ISNUMBER(SEARCH({"-"},H61)))&gt;0,"-","n-alkane")))))))))</f>
        <v>b-alkane</v>
      </c>
      <c r="H61" s="15" t="s">
        <v>1115</v>
      </c>
      <c r="I61" s="15" t="b">
        <v>0</v>
      </c>
      <c r="J61" s="15" t="b">
        <v>0</v>
      </c>
      <c r="K61" s="4">
        <f t="shared" si="7"/>
        <v>8</v>
      </c>
      <c r="L61" s="4">
        <f t="shared" si="8"/>
        <v>0</v>
      </c>
      <c r="M61" s="4">
        <f t="shared" si="9"/>
        <v>0</v>
      </c>
      <c r="N61" s="7">
        <v>114.232</v>
      </c>
      <c r="O61" s="4">
        <v>8.8990599999999998E-12</v>
      </c>
      <c r="P61" s="8">
        <v>0.370058</v>
      </c>
      <c r="Q61" s="8">
        <v>3.9762300000000002</v>
      </c>
      <c r="R61" s="4">
        <v>21.800699999999999</v>
      </c>
      <c r="S61" s="4">
        <v>7.8449599999999992E-6</v>
      </c>
      <c r="T61" s="3">
        <f t="shared" si="10"/>
        <v>8.1268885655496277</v>
      </c>
      <c r="U61" s="4">
        <f t="shared" si="11"/>
        <v>3.1557947204962994E-2</v>
      </c>
      <c r="V61" s="23">
        <v>1.2390282051282056</v>
      </c>
      <c r="W61" s="23">
        <v>0.77891794871794884</v>
      </c>
      <c r="X61" s="23">
        <v>0.41223846153846155</v>
      </c>
      <c r="Y61" s="23">
        <v>3.0000000000000001E-3</v>
      </c>
    </row>
    <row r="62" spans="1:25" x14ac:dyDescent="0.25">
      <c r="A62" s="19" t="s">
        <v>74</v>
      </c>
      <c r="B62" s="15" t="s">
        <v>74</v>
      </c>
      <c r="C62" s="25">
        <v>248</v>
      </c>
      <c r="D62" s="12">
        <v>43230</v>
      </c>
      <c r="E62" s="1" t="s">
        <v>719</v>
      </c>
      <c r="F62" s="2" t="str">
        <f t="shared" si="6"/>
        <v>8052647</v>
      </c>
      <c r="G62" s="2" t="str">
        <f>IF(SUMPRODUCT(--ISNUMBER(SEARCH({"F","Cl","F"},H62)))&gt;0,"halocarbon",IF(SUMPRODUCT(--ISNUMBER(SEARCH({"O"},H62)))&gt;0,"oxygenated",IF(SUMPRODUCT(--ISNUMBER(SEARCH({"=CC="},H62)))&gt;0,"aromatic",IF(SUMPRODUCT(--ISNUMBER(SEARCH({"benzene"},A62)))&gt;0,"aromatic",IF(SUMPRODUCT(--ISNUMBER(SEARCH({"naphthalene"},A62)))&gt;0,"aromatic",IF(SUMPRODUCT(--ISNUMBER(SEARCH({"="},H62)))&gt;0,"alkene",IF(SUMPRODUCT(--ISNUMBER(SEARCH({"C1"},H62)))&gt;0,"c-alkane",IF(SUMPRODUCT(--ISNUMBER(SEARCH({"(C)"},H62)))&gt;0,"b-alkane",IF(SUMPRODUCT(--ISNUMBER(SEARCH({"-"},H62)))&gt;0,"-","n-alkane")))))))))</f>
        <v>b-alkane</v>
      </c>
      <c r="H62" s="15" t="s">
        <v>75</v>
      </c>
      <c r="I62" s="15" t="b">
        <v>0</v>
      </c>
      <c r="J62" s="15" t="b">
        <v>0</v>
      </c>
      <c r="K62" s="4">
        <f t="shared" si="7"/>
        <v>6</v>
      </c>
      <c r="L62" s="4">
        <f t="shared" si="8"/>
        <v>0</v>
      </c>
      <c r="M62" s="4">
        <f t="shared" si="9"/>
        <v>0</v>
      </c>
      <c r="N62" s="7">
        <v>86.177999999999997</v>
      </c>
      <c r="O62" s="4">
        <v>5.47185E-12</v>
      </c>
      <c r="P62" s="8">
        <v>0.50051000000000001</v>
      </c>
      <c r="Q62" s="8">
        <v>2.79874</v>
      </c>
      <c r="R62" s="4">
        <v>134.333</v>
      </c>
      <c r="S62" s="4">
        <v>1.9453499999999999E-4</v>
      </c>
      <c r="T62" s="3">
        <f t="shared" si="10"/>
        <v>8.7942094709700687</v>
      </c>
      <c r="U62" s="4">
        <f t="shared" si="11"/>
        <v>2.0970980928037967E-3</v>
      </c>
      <c r="V62" s="23">
        <v>1.8046897435897438</v>
      </c>
      <c r="W62" s="23">
        <v>1.1139692307692306</v>
      </c>
      <c r="X62" s="23">
        <v>0.73392051282051307</v>
      </c>
      <c r="Y62" s="23">
        <v>0</v>
      </c>
    </row>
    <row r="63" spans="1:25" x14ac:dyDescent="0.25">
      <c r="A63" s="20" t="s">
        <v>76</v>
      </c>
      <c r="B63" s="17" t="s">
        <v>77</v>
      </c>
      <c r="C63" s="25">
        <v>3162</v>
      </c>
      <c r="D63" s="12">
        <v>44212</v>
      </c>
      <c r="E63" s="1" t="s">
        <v>898</v>
      </c>
      <c r="F63" s="2" t="str">
        <f t="shared" si="6"/>
        <v>0032314</v>
      </c>
      <c r="G63" s="2" t="str">
        <f>IF(SUMPRODUCT(--ISNUMBER(SEARCH({"F","Cl","F"},H63)))&gt;0,"halocarbon",IF(SUMPRODUCT(--ISNUMBER(SEARCH({"O"},H63)))&gt;0,"oxygenated",IF(SUMPRODUCT(--ISNUMBER(SEARCH({"=CC="},H63)))&gt;0,"aromatic",IF(SUMPRODUCT(--ISNUMBER(SEARCH({"benzene"},A63)))&gt;0,"aromatic",IF(SUMPRODUCT(--ISNUMBER(SEARCH({"naphthalene"},A63)))&gt;0,"aromatic",IF(SUMPRODUCT(--ISNUMBER(SEARCH({"="},H63)))&gt;0,"alkene",IF(SUMPRODUCT(--ISNUMBER(SEARCH({"C1"},H63)))&gt;0,"c-alkane",IF(SUMPRODUCT(--ISNUMBER(SEARCH({"(C)"},H63)))&gt;0,"b-alkane",IF(SUMPRODUCT(--ISNUMBER(SEARCH({"-"},H63)))&gt;0,"-","n-alkane")))))))))</f>
        <v>oxygenated</v>
      </c>
      <c r="H63" s="15" t="s">
        <v>78</v>
      </c>
      <c r="I63" s="15" t="b">
        <v>0</v>
      </c>
      <c r="J63" s="15" t="b">
        <v>0</v>
      </c>
      <c r="K63" s="4">
        <f t="shared" si="7"/>
        <v>5</v>
      </c>
      <c r="L63" s="4">
        <f t="shared" si="8"/>
        <v>1</v>
      </c>
      <c r="M63" s="4">
        <f t="shared" si="9"/>
        <v>0.2</v>
      </c>
      <c r="N63" s="7">
        <v>101.149</v>
      </c>
      <c r="O63" s="4">
        <v>2.1260199999999999E-11</v>
      </c>
      <c r="P63" s="8">
        <v>7.1666400000000002E-7</v>
      </c>
      <c r="Q63" s="8">
        <v>4.2838500000000002</v>
      </c>
      <c r="R63" s="4">
        <v>5.4754699999999996</v>
      </c>
      <c r="S63" s="4">
        <v>6.4689300000000003</v>
      </c>
      <c r="T63" s="3">
        <f t="shared" si="10"/>
        <v>7.4740133436744918</v>
      </c>
      <c r="U63" s="4">
        <f t="shared" si="11"/>
        <v>6.4080921041674982E-2</v>
      </c>
      <c r="V63" s="14" t="s">
        <v>34</v>
      </c>
      <c r="W63" s="14" t="s">
        <v>34</v>
      </c>
      <c r="X63" s="14" t="s">
        <v>34</v>
      </c>
      <c r="Y63" s="23">
        <v>0</v>
      </c>
    </row>
    <row r="64" spans="1:25" x14ac:dyDescent="0.25">
      <c r="A64" s="19" t="s">
        <v>694</v>
      </c>
      <c r="B64" s="15" t="s">
        <v>694</v>
      </c>
      <c r="C64" s="12">
        <v>9005</v>
      </c>
      <c r="D64" s="12">
        <v>43872</v>
      </c>
      <c r="E64" s="1" t="s">
        <v>852</v>
      </c>
      <c r="F64" s="2" t="str">
        <f t="shared" si="6"/>
        <v>0032316</v>
      </c>
      <c r="G64" s="2" t="str">
        <f>IF(SUMPRODUCT(--ISNUMBER(SEARCH({"F","Cl","F"},H64)))&gt;0,"halocarbon",IF(SUMPRODUCT(--ISNUMBER(SEARCH({"O"},H64)))&gt;0,"oxygenated",IF(SUMPRODUCT(--ISNUMBER(SEARCH({"=CC="},H64)))&gt;0,"aromatic",IF(SUMPRODUCT(--ISNUMBER(SEARCH({"benzene"},A64)))&gt;0,"aromatic",IF(SUMPRODUCT(--ISNUMBER(SEARCH({"naphthalene"},A64)))&gt;0,"aromatic",IF(SUMPRODUCT(--ISNUMBER(SEARCH({"="},H64)))&gt;0,"alkene",IF(SUMPRODUCT(--ISNUMBER(SEARCH({"C1"},H64)))&gt;0,"c-alkane",IF(SUMPRODUCT(--ISNUMBER(SEARCH({"(C)"},H64)))&gt;0,"b-alkane",IF(SUMPRODUCT(--ISNUMBER(SEARCH({"-"},H64)))&gt;0,"-","n-alkane")))))))))</f>
        <v>halocarbon</v>
      </c>
      <c r="H64" s="15" t="s">
        <v>881</v>
      </c>
      <c r="I64" s="15" t="b">
        <v>0</v>
      </c>
      <c r="J64" s="15" t="b">
        <v>0</v>
      </c>
      <c r="K64" s="4">
        <f t="shared" si="7"/>
        <v>9</v>
      </c>
      <c r="L64" s="4">
        <f t="shared" si="8"/>
        <v>1</v>
      </c>
      <c r="M64" s="4">
        <f t="shared" si="9"/>
        <v>0.1111111111111111</v>
      </c>
      <c r="N64" s="7">
        <v>156.61000000000001</v>
      </c>
      <c r="O64" s="4">
        <v>7.5535599999999998E-11</v>
      </c>
      <c r="P64" s="8">
        <v>1.2661799999999999E-6</v>
      </c>
      <c r="Q64" s="8">
        <v>7.5418799999999999</v>
      </c>
      <c r="R64" s="4">
        <v>1.4013400000000001E-2</v>
      </c>
      <c r="S64" s="4">
        <v>3.0127399999999999E-3</v>
      </c>
      <c r="T64" s="3">
        <f t="shared" si="10"/>
        <v>5.0719933546398304</v>
      </c>
      <c r="U64" s="4">
        <f t="shared" si="11"/>
        <v>116.08035972500916</v>
      </c>
      <c r="V64" s="14" t="s">
        <v>34</v>
      </c>
      <c r="W64" s="14" t="s">
        <v>34</v>
      </c>
      <c r="X64" s="14" t="s">
        <v>34</v>
      </c>
      <c r="Y64" s="23">
        <v>0</v>
      </c>
    </row>
    <row r="65" spans="1:25" x14ac:dyDescent="0.25">
      <c r="A65" s="2" t="s">
        <v>1080</v>
      </c>
      <c r="B65" s="15" t="s">
        <v>1080</v>
      </c>
      <c r="C65" s="25">
        <v>263</v>
      </c>
      <c r="D65" s="12">
        <v>99102</v>
      </c>
      <c r="E65" s="1" t="s">
        <v>1109</v>
      </c>
      <c r="F65" s="2" t="str">
        <f t="shared" si="6"/>
        <v>40863035</v>
      </c>
      <c r="G65" s="2" t="str">
        <f>IF(SUMPRODUCT(--ISNUMBER(SEARCH({"F","Cl","F"},H65)))&gt;0,"halocarbon",IF(SUMPRODUCT(--ISNUMBER(SEARCH({"O"},H65)))&gt;0,"oxygenated",IF(SUMPRODUCT(--ISNUMBER(SEARCH({"=CC="},H65)))&gt;0,"aromatic",IF(SUMPRODUCT(--ISNUMBER(SEARCH({"benzene"},A65)))&gt;0,"aromatic",IF(SUMPRODUCT(--ISNUMBER(SEARCH({"naphthalene"},A65)))&gt;0,"aromatic",IF(SUMPRODUCT(--ISNUMBER(SEARCH({"="},H65)))&gt;0,"alkene",IF(SUMPRODUCT(--ISNUMBER(SEARCH({"C1"},H65)))&gt;0,"c-alkane",IF(SUMPRODUCT(--ISNUMBER(SEARCH({"(C)"},H65)))&gt;0,"b-alkane",IF(SUMPRODUCT(--ISNUMBER(SEARCH({"-"},H65)))&gt;0,"-","n-alkane")))))))))</f>
        <v>b-alkane</v>
      </c>
      <c r="H65" s="15" t="s">
        <v>1130</v>
      </c>
      <c r="I65" s="15" t="b">
        <v>0</v>
      </c>
      <c r="J65" s="15" t="b">
        <v>0</v>
      </c>
      <c r="K65" s="4">
        <f t="shared" si="7"/>
        <v>11</v>
      </c>
      <c r="L65" s="4">
        <f t="shared" si="8"/>
        <v>0</v>
      </c>
      <c r="M65" s="4">
        <f t="shared" si="9"/>
        <v>0</v>
      </c>
      <c r="N65" s="7">
        <v>156.31299999999999</v>
      </c>
      <c r="O65" s="4">
        <v>1.6437399999999999E-11</v>
      </c>
      <c r="P65" s="8">
        <v>0.14762500000000001</v>
      </c>
      <c r="Q65" s="8">
        <v>4.84274</v>
      </c>
      <c r="R65" s="4">
        <v>1.4424699999999999</v>
      </c>
      <c r="S65" s="4">
        <v>4.2734400000000002E-7</v>
      </c>
      <c r="T65" s="3">
        <f t="shared" si="10"/>
        <v>7.0837322342168498</v>
      </c>
      <c r="U65" s="4">
        <f t="shared" si="11"/>
        <v>0.23206986268308874</v>
      </c>
      <c r="V65" s="23">
        <v>0.67937179487179489</v>
      </c>
      <c r="W65" s="23">
        <v>0.45472051282051285</v>
      </c>
      <c r="X65" s="23">
        <v>0.17445641025641029</v>
      </c>
      <c r="Y65" s="23">
        <v>0.04</v>
      </c>
    </row>
    <row r="66" spans="1:25" x14ac:dyDescent="0.25">
      <c r="A66" s="2" t="s">
        <v>1084</v>
      </c>
      <c r="B66" s="15" t="s">
        <v>1084</v>
      </c>
      <c r="C66" s="25">
        <v>264</v>
      </c>
      <c r="D66" s="12">
        <v>43297</v>
      </c>
      <c r="E66" s="1" t="s">
        <v>1112</v>
      </c>
      <c r="F66" s="2" t="str">
        <f t="shared" ref="F66:F97" si="12">RIGHT(E66,LEN(E66)-6)</f>
        <v>6060428</v>
      </c>
      <c r="G66" s="2" t="str">
        <f>IF(SUMPRODUCT(--ISNUMBER(SEARCH({"F","Cl","F"},H66)))&gt;0,"halocarbon",IF(SUMPRODUCT(--ISNUMBER(SEARCH({"O"},H66)))&gt;0,"oxygenated",IF(SUMPRODUCT(--ISNUMBER(SEARCH({"=CC="},H66)))&gt;0,"aromatic",IF(SUMPRODUCT(--ISNUMBER(SEARCH({"benzene"},A66)))&gt;0,"aromatic",IF(SUMPRODUCT(--ISNUMBER(SEARCH({"naphthalene"},A66)))&gt;0,"aromatic",IF(SUMPRODUCT(--ISNUMBER(SEARCH({"="},H66)))&gt;0,"alkene",IF(SUMPRODUCT(--ISNUMBER(SEARCH({"C1"},H66)))&gt;0,"c-alkane",IF(SUMPRODUCT(--ISNUMBER(SEARCH({"(C)"},H66)))&gt;0,"b-alkane",IF(SUMPRODUCT(--ISNUMBER(SEARCH({"-"},H66)))&gt;0,"-","n-alkane")))))))))</f>
        <v>b-alkane</v>
      </c>
      <c r="H66" s="15" t="s">
        <v>1133</v>
      </c>
      <c r="I66" s="15" t="b">
        <v>0</v>
      </c>
      <c r="J66" s="15" t="b">
        <v>0</v>
      </c>
      <c r="K66" s="4">
        <f t="shared" ref="K66:K97" si="13">LEN(H66)-LEN(SUBSTITUTE(UPPER(H66),"C",""))</f>
        <v>8</v>
      </c>
      <c r="L66" s="4">
        <f t="shared" ref="L66:L97" si="14">LEN(H66)-LEN(SUBSTITUTE(UPPER(H66),"O",""))</f>
        <v>0</v>
      </c>
      <c r="M66" s="4">
        <f t="shared" ref="M66:M97" si="15">L66/K66</f>
        <v>0</v>
      </c>
      <c r="N66" s="7">
        <v>114.232</v>
      </c>
      <c r="O66" s="4">
        <v>8.8990599999999998E-12</v>
      </c>
      <c r="P66" s="8">
        <v>0.37068299999999998</v>
      </c>
      <c r="Q66" s="8">
        <v>3.9762300000000002</v>
      </c>
      <c r="R66" s="4">
        <v>22.101500000000001</v>
      </c>
      <c r="S66" s="4">
        <v>7.8643500000000004E-6</v>
      </c>
      <c r="T66" s="3">
        <f t="shared" ref="T66:T97" si="16">IFERROR(LOG((R66*133.322)*N66/8.31451/298.15*1000000),"")</f>
        <v>8.1328398766190926</v>
      </c>
      <c r="U66" s="4">
        <f t="shared" ref="U66:U97" si="17">IFERROR(((10^Q66)*0.1/1000)/30,"")</f>
        <v>3.1557947204962994E-2</v>
      </c>
      <c r="V66" s="23">
        <v>1.2527153846153842</v>
      </c>
      <c r="W66" s="23">
        <v>0.76153589743589756</v>
      </c>
      <c r="X66" s="23">
        <v>0.40457692307692306</v>
      </c>
      <c r="Y66" s="23">
        <v>3.0000000000000001E-3</v>
      </c>
    </row>
    <row r="67" spans="1:25" x14ac:dyDescent="0.25">
      <c r="A67" s="2" t="s">
        <v>1069</v>
      </c>
      <c r="B67" s="15" t="s">
        <v>1069</v>
      </c>
      <c r="C67" s="25">
        <v>266</v>
      </c>
      <c r="D67" s="12">
        <v>99122</v>
      </c>
      <c r="E67" s="1" t="s">
        <v>1100</v>
      </c>
      <c r="F67" s="2" t="str">
        <f t="shared" si="12"/>
        <v>60864766</v>
      </c>
      <c r="G67" s="2" t="str">
        <f>IF(SUMPRODUCT(--ISNUMBER(SEARCH({"F","Cl","F"},H67)))&gt;0,"halocarbon",IF(SUMPRODUCT(--ISNUMBER(SEARCH({"O"},H67)))&gt;0,"oxygenated",IF(SUMPRODUCT(--ISNUMBER(SEARCH({"=CC="},H67)))&gt;0,"aromatic",IF(SUMPRODUCT(--ISNUMBER(SEARCH({"benzene"},A67)))&gt;0,"aromatic",IF(SUMPRODUCT(--ISNUMBER(SEARCH({"naphthalene"},A67)))&gt;0,"aromatic",IF(SUMPRODUCT(--ISNUMBER(SEARCH({"="},H67)))&gt;0,"alkene",IF(SUMPRODUCT(--ISNUMBER(SEARCH({"C1"},H67)))&gt;0,"c-alkane",IF(SUMPRODUCT(--ISNUMBER(SEARCH({"(C)"},H67)))&gt;0,"b-alkane",IF(SUMPRODUCT(--ISNUMBER(SEARCH({"-"},H67)))&gt;0,"-","n-alkane")))))))))</f>
        <v>b-alkane</v>
      </c>
      <c r="H67" s="15" t="s">
        <v>1121</v>
      </c>
      <c r="I67" s="15" t="b">
        <v>0</v>
      </c>
      <c r="J67" s="15" t="b">
        <v>0</v>
      </c>
      <c r="K67" s="4">
        <f t="shared" si="13"/>
        <v>10</v>
      </c>
      <c r="L67" s="4">
        <f t="shared" si="14"/>
        <v>0</v>
      </c>
      <c r="M67" s="4">
        <f t="shared" si="15"/>
        <v>0</v>
      </c>
      <c r="N67" s="7">
        <v>142.286</v>
      </c>
      <c r="O67" s="4">
        <v>1.27942E-11</v>
      </c>
      <c r="P67" s="8">
        <v>0.155802</v>
      </c>
      <c r="Q67" s="8">
        <v>4.4387499999999998</v>
      </c>
      <c r="R67" s="4">
        <v>4.1994600000000002</v>
      </c>
      <c r="S67" s="4">
        <v>2.07233E-6</v>
      </c>
      <c r="T67" s="3">
        <f t="shared" si="16"/>
        <v>7.5069859657768179</v>
      </c>
      <c r="U67" s="4">
        <f t="shared" si="17"/>
        <v>9.1543759775649922E-2</v>
      </c>
      <c r="V67" s="23">
        <v>0.8572384615384615</v>
      </c>
      <c r="W67" s="23">
        <v>0.55139487179487179</v>
      </c>
      <c r="X67" s="23">
        <v>0.24006333333333338</v>
      </c>
      <c r="Y67" s="23">
        <v>0.02</v>
      </c>
    </row>
    <row r="68" spans="1:25" x14ac:dyDescent="0.25">
      <c r="A68" s="2" t="s">
        <v>1082</v>
      </c>
      <c r="B68" s="15" t="s">
        <v>1082</v>
      </c>
      <c r="C68" s="25">
        <v>272</v>
      </c>
      <c r="D68" s="12">
        <v>99116</v>
      </c>
      <c r="E68" s="1" t="s">
        <v>1110</v>
      </c>
      <c r="F68" s="2" t="str">
        <f t="shared" si="12"/>
        <v>50873327</v>
      </c>
      <c r="G68" s="2" t="str">
        <f>IF(SUMPRODUCT(--ISNUMBER(SEARCH({"F","Cl","F"},H68)))&gt;0,"halocarbon",IF(SUMPRODUCT(--ISNUMBER(SEARCH({"O"},H68)))&gt;0,"oxygenated",IF(SUMPRODUCT(--ISNUMBER(SEARCH({"=CC="},H68)))&gt;0,"aromatic",IF(SUMPRODUCT(--ISNUMBER(SEARCH({"benzene"},A68)))&gt;0,"aromatic",IF(SUMPRODUCT(--ISNUMBER(SEARCH({"naphthalene"},A68)))&gt;0,"aromatic",IF(SUMPRODUCT(--ISNUMBER(SEARCH({"="},H68)))&gt;0,"alkene",IF(SUMPRODUCT(--ISNUMBER(SEARCH({"C1"},H68)))&gt;0,"c-alkane",IF(SUMPRODUCT(--ISNUMBER(SEARCH({"(C)"},H68)))&gt;0,"b-alkane",IF(SUMPRODUCT(--ISNUMBER(SEARCH({"-"},H68)))&gt;0,"-","n-alkane")))))))))</f>
        <v>b-alkane</v>
      </c>
      <c r="H68" s="15" t="s">
        <v>1131</v>
      </c>
      <c r="I68" s="15" t="b">
        <v>0</v>
      </c>
      <c r="J68" s="15" t="b">
        <v>0</v>
      </c>
      <c r="K68" s="4">
        <f t="shared" si="13"/>
        <v>11</v>
      </c>
      <c r="L68" s="4">
        <f t="shared" si="14"/>
        <v>0</v>
      </c>
      <c r="M68" s="4">
        <f t="shared" si="15"/>
        <v>0</v>
      </c>
      <c r="N68" s="7">
        <v>156.31299999999999</v>
      </c>
      <c r="O68" s="4">
        <v>1.6437399999999999E-11</v>
      </c>
      <c r="P68" s="8">
        <v>0.14776800000000001</v>
      </c>
      <c r="Q68" s="8">
        <v>4.84274</v>
      </c>
      <c r="R68" s="4">
        <v>1.5300499999999999</v>
      </c>
      <c r="S68" s="4">
        <v>4.2072599999999998E-7</v>
      </c>
      <c r="T68" s="3">
        <f t="shared" si="16"/>
        <v>7.1093310678197703</v>
      </c>
      <c r="U68" s="4">
        <f t="shared" si="17"/>
        <v>0.23206986268308874</v>
      </c>
      <c r="V68" s="23">
        <v>0.67937179487179489</v>
      </c>
      <c r="W68" s="23">
        <v>0.45472051282051285</v>
      </c>
      <c r="X68" s="23">
        <v>0.17445641025641029</v>
      </c>
      <c r="Y68" s="23">
        <v>0.04</v>
      </c>
    </row>
    <row r="69" spans="1:25" x14ac:dyDescent="0.25">
      <c r="A69" s="20" t="s">
        <v>86</v>
      </c>
      <c r="B69" s="17" t="s">
        <v>86</v>
      </c>
      <c r="C69" s="25">
        <v>279</v>
      </c>
      <c r="D69" s="12">
        <v>43503</v>
      </c>
      <c r="E69" s="1" t="s">
        <v>899</v>
      </c>
      <c r="F69" s="2" t="str">
        <f t="shared" si="12"/>
        <v>5039224</v>
      </c>
      <c r="G69" s="2" t="str">
        <f>IF(SUMPRODUCT(--ISNUMBER(SEARCH({"F","Cl","F"},H69)))&gt;0,"halocarbon",IF(SUMPRODUCT(--ISNUMBER(SEARCH({"O"},H69)))&gt;0,"oxygenated",IF(SUMPRODUCT(--ISNUMBER(SEARCH({"=CC="},H69)))&gt;0,"aromatic",IF(SUMPRODUCT(--ISNUMBER(SEARCH({"benzene"},A69)))&gt;0,"aromatic",IF(SUMPRODUCT(--ISNUMBER(SEARCH({"naphthalene"},A69)))&gt;0,"aromatic",IF(SUMPRODUCT(--ISNUMBER(SEARCH({"="},H69)))&gt;0,"alkene",IF(SUMPRODUCT(--ISNUMBER(SEARCH({"C1"},H69)))&gt;0,"c-alkane",IF(SUMPRODUCT(--ISNUMBER(SEARCH({"(C)"},H69)))&gt;0,"b-alkane",IF(SUMPRODUCT(--ISNUMBER(SEARCH({"-"},H69)))&gt;0,"-","n-alkane")))))))))</f>
        <v>oxygenated</v>
      </c>
      <c r="H69" s="15" t="s">
        <v>87</v>
      </c>
      <c r="I69" s="15" t="b">
        <v>1</v>
      </c>
      <c r="J69" s="15" t="b">
        <v>0</v>
      </c>
      <c r="K69" s="4">
        <f t="shared" si="13"/>
        <v>2</v>
      </c>
      <c r="L69" s="4">
        <f t="shared" si="14"/>
        <v>1</v>
      </c>
      <c r="M69" s="4">
        <f t="shared" si="15"/>
        <v>0.5</v>
      </c>
      <c r="N69" s="7">
        <v>44.052999999999997</v>
      </c>
      <c r="O69" s="4">
        <v>1.54439E-11</v>
      </c>
      <c r="P69" s="8">
        <v>4.3489999999999999E-5</v>
      </c>
      <c r="Q69" s="8">
        <v>1.7944599999999999</v>
      </c>
      <c r="R69" s="4">
        <v>735.24</v>
      </c>
      <c r="S69" s="4">
        <v>15.1629</v>
      </c>
      <c r="T69" s="3">
        <f t="shared" si="16"/>
        <v>9.2410349618421836</v>
      </c>
      <c r="U69" s="4">
        <f t="shared" si="17"/>
        <v>2.0765325602388932E-4</v>
      </c>
      <c r="V69" s="23">
        <v>6.5392307692307696</v>
      </c>
      <c r="W69" s="23">
        <v>2.4886153846153847</v>
      </c>
      <c r="X69" s="23">
        <v>1.6141769230769232</v>
      </c>
      <c r="Y69" s="23">
        <v>0</v>
      </c>
    </row>
    <row r="70" spans="1:25" x14ac:dyDescent="0.25">
      <c r="A70" s="19" t="s">
        <v>88</v>
      </c>
      <c r="B70" s="15" t="s">
        <v>88</v>
      </c>
      <c r="C70" s="25">
        <v>280</v>
      </c>
      <c r="D70" s="12">
        <v>43404</v>
      </c>
      <c r="E70" s="1" t="s">
        <v>742</v>
      </c>
      <c r="F70" s="2" t="str">
        <f t="shared" si="12"/>
        <v>5024394</v>
      </c>
      <c r="G70" s="2" t="str">
        <f>IF(SUMPRODUCT(--ISNUMBER(SEARCH({"F","Cl","F"},H70)))&gt;0,"halocarbon",IF(SUMPRODUCT(--ISNUMBER(SEARCH({"O"},H70)))&gt;0,"oxygenated",IF(SUMPRODUCT(--ISNUMBER(SEARCH({"=CC="},H70)))&gt;0,"aromatic",IF(SUMPRODUCT(--ISNUMBER(SEARCH({"benzene"},A70)))&gt;0,"aromatic",IF(SUMPRODUCT(--ISNUMBER(SEARCH({"naphthalene"},A70)))&gt;0,"aromatic",IF(SUMPRODUCT(--ISNUMBER(SEARCH({"="},H70)))&gt;0,"alkene",IF(SUMPRODUCT(--ISNUMBER(SEARCH({"C1"},H70)))&gt;0,"c-alkane",IF(SUMPRODUCT(--ISNUMBER(SEARCH({"(C)"},H70)))&gt;0,"b-alkane",IF(SUMPRODUCT(--ISNUMBER(SEARCH({"-"},H70)))&gt;0,"-","n-alkane")))))))))</f>
        <v>oxygenated</v>
      </c>
      <c r="H70" s="15" t="s">
        <v>89</v>
      </c>
      <c r="I70" s="15" t="b">
        <v>0</v>
      </c>
      <c r="J70" s="15" t="b">
        <v>0</v>
      </c>
      <c r="K70" s="4">
        <f t="shared" si="13"/>
        <v>2</v>
      </c>
      <c r="L70" s="4">
        <f t="shared" si="14"/>
        <v>2</v>
      </c>
      <c r="M70" s="4">
        <f t="shared" si="15"/>
        <v>1</v>
      </c>
      <c r="N70" s="7">
        <v>60.052</v>
      </c>
      <c r="O70" s="4">
        <v>7.8569500000000002E-13</v>
      </c>
      <c r="P70" s="8">
        <v>1.3164200000000001E-7</v>
      </c>
      <c r="Q70" s="8">
        <v>3.7332000000000001</v>
      </c>
      <c r="R70" s="4">
        <v>11.022</v>
      </c>
      <c r="S70" s="4">
        <v>14.762</v>
      </c>
      <c r="T70" s="3">
        <f t="shared" si="16"/>
        <v>7.5514182289614693</v>
      </c>
      <c r="U70" s="4">
        <f t="shared" si="17"/>
        <v>1.8033446895448932E-2</v>
      </c>
      <c r="V70" s="23">
        <v>0.68487179487179484</v>
      </c>
      <c r="W70" s="23">
        <v>0.32524102564102564</v>
      </c>
      <c r="X70" s="23">
        <v>0.20566923076923069</v>
      </c>
      <c r="Y70" s="23">
        <v>0</v>
      </c>
    </row>
    <row r="71" spans="1:25" x14ac:dyDescent="0.25">
      <c r="A71" s="19" t="s">
        <v>90</v>
      </c>
      <c r="B71" s="15" t="s">
        <v>90</v>
      </c>
      <c r="C71" s="25">
        <v>281</v>
      </c>
      <c r="D71" s="12">
        <v>43551</v>
      </c>
      <c r="E71" s="1" t="s">
        <v>749</v>
      </c>
      <c r="F71" s="2" t="str">
        <f t="shared" si="12"/>
        <v>8021482</v>
      </c>
      <c r="G71" s="2" t="str">
        <f>IF(SUMPRODUCT(--ISNUMBER(SEARCH({"F","Cl","F"},H71)))&gt;0,"halocarbon",IF(SUMPRODUCT(--ISNUMBER(SEARCH({"O"},H71)))&gt;0,"oxygenated",IF(SUMPRODUCT(--ISNUMBER(SEARCH({"=CC="},H71)))&gt;0,"aromatic",IF(SUMPRODUCT(--ISNUMBER(SEARCH({"benzene"},A71)))&gt;0,"aromatic",IF(SUMPRODUCT(--ISNUMBER(SEARCH({"naphthalene"},A71)))&gt;0,"aromatic",IF(SUMPRODUCT(--ISNUMBER(SEARCH({"="},H71)))&gt;0,"alkene",IF(SUMPRODUCT(--ISNUMBER(SEARCH({"C1"},H71)))&gt;0,"c-alkane",IF(SUMPRODUCT(--ISNUMBER(SEARCH({"(C)"},H71)))&gt;0,"b-alkane",IF(SUMPRODUCT(--ISNUMBER(SEARCH({"-"},H71)))&gt;0,"-","n-alkane")))))))))</f>
        <v>oxygenated</v>
      </c>
      <c r="H71" s="15" t="s">
        <v>91</v>
      </c>
      <c r="I71" s="15" t="b">
        <v>0</v>
      </c>
      <c r="J71" s="15" t="b">
        <v>1</v>
      </c>
      <c r="K71" s="4">
        <f t="shared" si="13"/>
        <v>3</v>
      </c>
      <c r="L71" s="4">
        <f t="shared" si="14"/>
        <v>1</v>
      </c>
      <c r="M71" s="4">
        <f t="shared" si="15"/>
        <v>0.33333333333333331</v>
      </c>
      <c r="N71" s="7">
        <v>58.08</v>
      </c>
      <c r="O71" s="4">
        <v>3.2301300000000002E-13</v>
      </c>
      <c r="P71" s="8">
        <v>5.2037099999999997E-5</v>
      </c>
      <c r="Q71" s="8">
        <v>2.41561</v>
      </c>
      <c r="R71" s="4">
        <v>258.976</v>
      </c>
      <c r="S71" s="4">
        <v>8.4272600000000004</v>
      </c>
      <c r="T71" s="3">
        <f t="shared" si="16"/>
        <v>8.9079164727494167</v>
      </c>
      <c r="U71" s="4">
        <f t="shared" si="17"/>
        <v>8.6793808442910993E-4</v>
      </c>
      <c r="V71" s="23">
        <v>0.35591025641025642</v>
      </c>
      <c r="W71" s="23">
        <v>0.14650871794871792</v>
      </c>
      <c r="X71" s="23">
        <v>8.912923076923078E-2</v>
      </c>
      <c r="Y71" s="23">
        <v>0</v>
      </c>
    </row>
    <row r="72" spans="1:25" x14ac:dyDescent="0.25">
      <c r="A72" s="19" t="s">
        <v>652</v>
      </c>
      <c r="B72" s="15" t="s">
        <v>98</v>
      </c>
      <c r="C72" s="12">
        <v>287</v>
      </c>
      <c r="D72" s="12">
        <v>99168</v>
      </c>
      <c r="E72" s="1" t="s">
        <v>608</v>
      </c>
      <c r="F72" s="2" t="str">
        <f t="shared" si="12"/>
        <v>6024913</v>
      </c>
      <c r="G72" s="2" t="str">
        <f>IF(SUMPRODUCT(--ISNUMBER(SEARCH({"F","Cl","F"},H72)))&gt;0,"halocarbon",IF(SUMPRODUCT(--ISNUMBER(SEARCH({"O"},H72)))&gt;0,"oxygenated",IF(SUMPRODUCT(--ISNUMBER(SEARCH({"=CC="},H72)))&gt;0,"aromatic",IF(SUMPRODUCT(--ISNUMBER(SEARCH({"benzene"},A72)))&gt;0,"aromatic",IF(SUMPRODUCT(--ISNUMBER(SEARCH({"naphthalene"},A72)))&gt;0,"aromatic",IF(SUMPRODUCT(--ISNUMBER(SEARCH({"="},H72)))&gt;0,"alkene",IF(SUMPRODUCT(--ISNUMBER(SEARCH({"C1"},H72)))&gt;0,"c-alkane",IF(SUMPRODUCT(--ISNUMBER(SEARCH({"(C)"},H72)))&gt;0,"b-alkane",IF(SUMPRODUCT(--ISNUMBER(SEARCH({"-"},H72)))&gt;0,"-","n-alkane")))))))))</f>
        <v>n-alkane</v>
      </c>
      <c r="H72" s="15" t="s">
        <v>99</v>
      </c>
      <c r="I72" s="15" t="b">
        <v>0</v>
      </c>
      <c r="J72" s="15" t="b">
        <v>0</v>
      </c>
      <c r="K72" s="4">
        <f t="shared" si="13"/>
        <v>10</v>
      </c>
      <c r="L72" s="4">
        <f t="shared" si="14"/>
        <v>0</v>
      </c>
      <c r="M72" s="4">
        <f t="shared" si="15"/>
        <v>0</v>
      </c>
      <c r="N72" s="7">
        <v>142.286</v>
      </c>
      <c r="O72" s="4">
        <v>1.1139699999999999E-11</v>
      </c>
      <c r="P72" s="8">
        <v>0.15142800000000001</v>
      </c>
      <c r="Q72" s="8">
        <v>4.3269700000000002</v>
      </c>
      <c r="R72" s="4">
        <v>1.2924100000000001</v>
      </c>
      <c r="S72" s="4">
        <v>4.5834400000000002E-7</v>
      </c>
      <c r="T72" s="3">
        <f t="shared" si="16"/>
        <v>6.9951928265354022</v>
      </c>
      <c r="U72" s="4">
        <f t="shared" si="17"/>
        <v>7.0769926617814963E-2</v>
      </c>
      <c r="V72" s="23">
        <v>0.68446410256410239</v>
      </c>
      <c r="W72" s="23">
        <v>0.46774615384615398</v>
      </c>
      <c r="X72" s="23">
        <v>0.18435897435897436</v>
      </c>
      <c r="Y72" s="23">
        <v>6.9600000000000009E-2</v>
      </c>
    </row>
    <row r="73" spans="1:25" x14ac:dyDescent="0.25">
      <c r="A73" t="s">
        <v>1151</v>
      </c>
      <c r="B73" s="15" t="s">
        <v>627</v>
      </c>
      <c r="C73" s="12">
        <v>601</v>
      </c>
      <c r="D73" s="12">
        <v>99152</v>
      </c>
      <c r="E73" s="1" t="s">
        <v>612</v>
      </c>
      <c r="F73" s="2" t="str">
        <f t="shared" si="12"/>
        <v>0021917</v>
      </c>
      <c r="G73" s="2" t="str">
        <f>IF(SUMPRODUCT(--ISNUMBER(SEARCH({"F","Cl","F"},H73)))&gt;0,"halocarbon",IF(SUMPRODUCT(--ISNUMBER(SEARCH({"O"},H73)))&gt;0,"oxygenated",IF(SUMPRODUCT(--ISNUMBER(SEARCH({"=CC="},H73)))&gt;0,"aromatic",IF(SUMPRODUCT(--ISNUMBER(SEARCH({"benzene"},A73)))&gt;0,"aromatic",IF(SUMPRODUCT(--ISNUMBER(SEARCH({"naphthalene"},A73)))&gt;0,"aromatic",IF(SUMPRODUCT(--ISNUMBER(SEARCH({"="},H73)))&gt;0,"alkene",IF(SUMPRODUCT(--ISNUMBER(SEARCH({"C1"},H73)))&gt;0,"c-alkane",IF(SUMPRODUCT(--ISNUMBER(SEARCH({"(C)"},H73)))&gt;0,"b-alkane",IF(SUMPRODUCT(--ISNUMBER(SEARCH({"-"},H73)))&gt;0,"-","n-alkane")))))))))</f>
        <v>n-alkane</v>
      </c>
      <c r="H73" s="15" t="s">
        <v>311</v>
      </c>
      <c r="I73" s="15" t="b">
        <v>1</v>
      </c>
      <c r="J73" s="15" t="b">
        <v>0</v>
      </c>
      <c r="K73" s="4">
        <f t="shared" si="13"/>
        <v>6</v>
      </c>
      <c r="L73" s="4">
        <f t="shared" si="14"/>
        <v>0</v>
      </c>
      <c r="M73" s="4">
        <f t="shared" si="15"/>
        <v>0</v>
      </c>
      <c r="N73" s="7">
        <v>86.177999999999997</v>
      </c>
      <c r="O73" s="4">
        <v>5.55387E-12</v>
      </c>
      <c r="P73" s="8">
        <v>0.486929</v>
      </c>
      <c r="Q73" s="8">
        <v>3.1730700000000001</v>
      </c>
      <c r="R73" s="4">
        <v>133.63800000000001</v>
      </c>
      <c r="S73" s="4">
        <v>1.4178800000000001E-4</v>
      </c>
      <c r="T73" s="3">
        <f t="shared" si="16"/>
        <v>8.791956724652767</v>
      </c>
      <c r="U73" s="4">
        <f t="shared" si="17"/>
        <v>4.965337179004433E-3</v>
      </c>
      <c r="V73" s="23">
        <v>1.2438564102564105</v>
      </c>
      <c r="W73" s="23">
        <v>0.84419743589743601</v>
      </c>
      <c r="X73" s="23">
        <v>0.49565384615384617</v>
      </c>
      <c r="Y73" s="23">
        <v>0</v>
      </c>
    </row>
    <row r="74" spans="1:25" x14ac:dyDescent="0.25">
      <c r="A74" s="19" t="s">
        <v>639</v>
      </c>
      <c r="B74" s="15" t="s">
        <v>422</v>
      </c>
      <c r="C74" s="25">
        <v>3129</v>
      </c>
      <c r="D74" s="12">
        <v>43948</v>
      </c>
      <c r="E74" s="1" t="s">
        <v>563</v>
      </c>
      <c r="F74" s="2" t="str">
        <f t="shared" si="12"/>
        <v>10166025</v>
      </c>
      <c r="G74" s="2" t="str">
        <f>IF(SUMPRODUCT(--ISNUMBER(SEARCH({"F","Cl","F"},H74)))&gt;0,"halocarbon",IF(SUMPRODUCT(--ISNUMBER(SEARCH({"O"},H74)))&gt;0,"oxygenated",IF(SUMPRODUCT(--ISNUMBER(SEARCH({"=CC="},H74)))&gt;0,"aromatic",IF(SUMPRODUCT(--ISNUMBER(SEARCH({"benzene"},A74)))&gt;0,"aromatic",IF(SUMPRODUCT(--ISNUMBER(SEARCH({"naphthalene"},A74)))&gt;0,"aromatic",IF(SUMPRODUCT(--ISNUMBER(SEARCH({"="},H74)))&gt;0,"alkene",IF(SUMPRODUCT(--ISNUMBER(SEARCH({"C1"},H74)))&gt;0,"c-alkane",IF(SUMPRODUCT(--ISNUMBER(SEARCH({"(C)"},H74)))&gt;0,"b-alkane",IF(SUMPRODUCT(--ISNUMBER(SEARCH({"-"},H74)))&gt;0,"-","n-alkane")))))))))</f>
        <v>b-alkane</v>
      </c>
      <c r="H74" s="15" t="s">
        <v>423</v>
      </c>
      <c r="I74" s="15" t="b">
        <v>0</v>
      </c>
      <c r="J74" s="15" t="b">
        <v>0</v>
      </c>
      <c r="K74" s="4">
        <f t="shared" si="13"/>
        <v>17</v>
      </c>
      <c r="L74" s="4">
        <f t="shared" si="14"/>
        <v>0</v>
      </c>
      <c r="M74" s="4">
        <f t="shared" si="15"/>
        <v>0</v>
      </c>
      <c r="N74" s="7">
        <v>240.47499999999999</v>
      </c>
      <c r="O74" s="4">
        <v>1.97076E-11</v>
      </c>
      <c r="P74" s="8">
        <v>5.97367E-5</v>
      </c>
      <c r="Q74" s="8">
        <v>7.3815</v>
      </c>
      <c r="R74" s="4">
        <v>6.5472399999999997E-4</v>
      </c>
      <c r="S74" s="4">
        <v>5.5493800000000001E-9</v>
      </c>
      <c r="T74" s="3">
        <f t="shared" si="16"/>
        <v>3.9277585407538846</v>
      </c>
      <c r="U74" s="4">
        <f t="shared" si="17"/>
        <v>80.237750635005611</v>
      </c>
      <c r="V74" s="23">
        <v>1.5760717948717951</v>
      </c>
      <c r="W74" s="23">
        <v>0.68877435897435879</v>
      </c>
      <c r="X74" s="23">
        <v>0.40105897435897436</v>
      </c>
      <c r="Y74" s="23">
        <v>0.41</v>
      </c>
    </row>
    <row r="75" spans="1:25" x14ac:dyDescent="0.25">
      <c r="A75" s="19" t="s">
        <v>638</v>
      </c>
      <c r="B75" s="15" t="s">
        <v>638</v>
      </c>
      <c r="C75" s="25">
        <v>3127</v>
      </c>
      <c r="D75" s="12">
        <v>43945</v>
      </c>
      <c r="E75" s="1" t="s">
        <v>766</v>
      </c>
      <c r="F75" s="2" t="str">
        <f t="shared" si="12"/>
        <v>2027624</v>
      </c>
      <c r="G75" s="2" t="str">
        <f>IF(SUMPRODUCT(--ISNUMBER(SEARCH({"F","Cl","F"},H75)))&gt;0,"halocarbon",IF(SUMPRODUCT(--ISNUMBER(SEARCH({"O"},H75)))&gt;0,"oxygenated",IF(SUMPRODUCT(--ISNUMBER(SEARCH({"=CC="},H75)))&gt;0,"aromatic",IF(SUMPRODUCT(--ISNUMBER(SEARCH({"benzene"},A75)))&gt;0,"aromatic",IF(SUMPRODUCT(--ISNUMBER(SEARCH({"naphthalene"},A75)))&gt;0,"aromatic",IF(SUMPRODUCT(--ISNUMBER(SEARCH({"="},H75)))&gt;0,"alkene",IF(SUMPRODUCT(--ISNUMBER(SEARCH({"C1"},H75)))&gt;0,"c-alkane",IF(SUMPRODUCT(--ISNUMBER(SEARCH({"(C)"},H75)))&gt;0,"b-alkane",IF(SUMPRODUCT(--ISNUMBER(SEARCH({"-"},H75)))&gt;0,"-","n-alkane")))))))))</f>
        <v>oxygenated</v>
      </c>
      <c r="H75" s="15" t="s">
        <v>769</v>
      </c>
      <c r="I75" s="15" t="b">
        <v>0</v>
      </c>
      <c r="J75" s="15" t="b">
        <v>0</v>
      </c>
      <c r="K75" s="4">
        <f t="shared" si="13"/>
        <v>3</v>
      </c>
      <c r="L75" s="4">
        <f t="shared" si="14"/>
        <v>9</v>
      </c>
      <c r="M75" s="4">
        <f t="shared" si="15"/>
        <v>3</v>
      </c>
      <c r="N75" s="7">
        <v>299.048</v>
      </c>
      <c r="O75" s="4">
        <v>1.18388E-11</v>
      </c>
      <c r="P75" s="8">
        <v>5.7745500000000003E-12</v>
      </c>
      <c r="Q75" s="8">
        <v>9.5229099999999995</v>
      </c>
      <c r="R75" s="4">
        <v>7.9866400000000004E-12</v>
      </c>
      <c r="S75" s="4">
        <v>3.03789</v>
      </c>
      <c r="T75" s="3">
        <f t="shared" si="16"/>
        <v>-3.8912646424806336</v>
      </c>
      <c r="U75" s="4">
        <f t="shared" si="17"/>
        <v>11111.910769347143</v>
      </c>
      <c r="V75" s="14" t="s">
        <v>34</v>
      </c>
      <c r="W75" s="14" t="s">
        <v>34</v>
      </c>
      <c r="X75" s="14" t="s">
        <v>34</v>
      </c>
      <c r="Y75" s="23">
        <v>0</v>
      </c>
    </row>
    <row r="76" spans="1:25" x14ac:dyDescent="0.25">
      <c r="A76" s="19" t="s">
        <v>103</v>
      </c>
      <c r="B76" s="15" t="s">
        <v>103</v>
      </c>
      <c r="C76" s="25">
        <v>295</v>
      </c>
      <c r="D76" s="12">
        <v>99219</v>
      </c>
      <c r="E76" s="1" t="s">
        <v>826</v>
      </c>
      <c r="F76" s="2" t="str">
        <f t="shared" si="12"/>
        <v>1027263</v>
      </c>
      <c r="G76" s="2" t="str">
        <f>IF(SUMPRODUCT(--ISNUMBER(SEARCH({"F","Cl","F"},H76)))&gt;0,"halocarbon",IF(SUMPRODUCT(--ISNUMBER(SEARCH({"O"},H76)))&gt;0,"oxygenated",IF(SUMPRODUCT(--ISNUMBER(SEARCH({"=CC="},H76)))&gt;0,"aromatic",IF(SUMPRODUCT(--ISNUMBER(SEARCH({"benzene"},A76)))&gt;0,"aromatic",IF(SUMPRODUCT(--ISNUMBER(SEARCH({"naphthalene"},A76)))&gt;0,"aromatic",IF(SUMPRODUCT(--ISNUMBER(SEARCH({"="},H76)))&gt;0,"alkene",IF(SUMPRODUCT(--ISNUMBER(SEARCH({"C1"},H76)))&gt;0,"c-alkane",IF(SUMPRODUCT(--ISNUMBER(SEARCH({"(C)"},H76)))&gt;0,"b-alkane",IF(SUMPRODUCT(--ISNUMBER(SEARCH({"-"},H76)))&gt;0,"-","n-alkane")))))))))</f>
        <v>oxygenated</v>
      </c>
      <c r="H76" s="15" t="s">
        <v>104</v>
      </c>
      <c r="I76" s="15" t="b">
        <v>0</v>
      </c>
      <c r="J76" s="15" t="b">
        <v>0</v>
      </c>
      <c r="K76" s="4">
        <f t="shared" si="13"/>
        <v>7</v>
      </c>
      <c r="L76" s="4">
        <f t="shared" si="14"/>
        <v>2</v>
      </c>
      <c r="M76" s="4">
        <f t="shared" si="15"/>
        <v>0.2857142857142857</v>
      </c>
      <c r="N76" s="7">
        <v>130.18700000000001</v>
      </c>
      <c r="O76" s="4">
        <v>6.6857700000000001E-12</v>
      </c>
      <c r="P76" s="8">
        <v>3.9194700000000002E-4</v>
      </c>
      <c r="Q76" s="8">
        <v>3.95892</v>
      </c>
      <c r="R76" s="4">
        <v>3.1209099999999999</v>
      </c>
      <c r="S76" s="4">
        <v>1.42939E-2</v>
      </c>
      <c r="T76" s="3">
        <f t="shared" si="16"/>
        <v>7.3394792104491833</v>
      </c>
      <c r="U76" s="4">
        <f t="shared" si="17"/>
        <v>3.032485586166539E-2</v>
      </c>
      <c r="V76" s="23">
        <v>0.83873076923076895</v>
      </c>
      <c r="W76" s="23">
        <v>0.54683333333333328</v>
      </c>
      <c r="X76" s="23">
        <v>0.32141538461538455</v>
      </c>
      <c r="Y76" s="23">
        <v>1.4E-2</v>
      </c>
    </row>
    <row r="77" spans="1:25" x14ac:dyDescent="0.25">
      <c r="A77" s="19" t="s">
        <v>105</v>
      </c>
      <c r="B77" s="15" t="s">
        <v>105</v>
      </c>
      <c r="C77" s="25">
        <v>301</v>
      </c>
      <c r="D77" s="12">
        <v>45501</v>
      </c>
      <c r="E77" s="1" t="s">
        <v>785</v>
      </c>
      <c r="F77" s="2" t="str">
        <f t="shared" si="12"/>
        <v>8039241</v>
      </c>
      <c r="G77" s="2" t="str">
        <f>IF(SUMPRODUCT(--ISNUMBER(SEARCH({"F","Cl","F"},H77)))&gt;0,"halocarbon",IF(SUMPRODUCT(--ISNUMBER(SEARCH({"O"},H77)))&gt;0,"oxygenated",IF(SUMPRODUCT(--ISNUMBER(SEARCH({"=CC="},H77)))&gt;0,"aromatic",IF(SUMPRODUCT(--ISNUMBER(SEARCH({"benzene"},A77)))&gt;0,"aromatic",IF(SUMPRODUCT(--ISNUMBER(SEARCH({"naphthalene"},A77)))&gt;0,"aromatic",IF(SUMPRODUCT(--ISNUMBER(SEARCH({"="},H77)))&gt;0,"alkene",IF(SUMPRODUCT(--ISNUMBER(SEARCH({"C1"},H77)))&gt;0,"c-alkane",IF(SUMPRODUCT(--ISNUMBER(SEARCH({"(C)"},H77)))&gt;0,"b-alkane",IF(SUMPRODUCT(--ISNUMBER(SEARCH({"-"},H77)))&gt;0,"-","n-alkane")))))))))</f>
        <v>oxygenated</v>
      </c>
      <c r="H77" s="15" t="s">
        <v>106</v>
      </c>
      <c r="I77" s="15" t="b">
        <v>0</v>
      </c>
      <c r="J77" s="15" t="b">
        <v>0</v>
      </c>
      <c r="K77" s="4">
        <f t="shared" si="13"/>
        <v>7</v>
      </c>
      <c r="L77" s="4">
        <f t="shared" si="14"/>
        <v>1</v>
      </c>
      <c r="M77" s="4">
        <f t="shared" si="15"/>
        <v>0.14285714285714285</v>
      </c>
      <c r="N77" s="7">
        <v>106.124</v>
      </c>
      <c r="O77" s="4">
        <v>1.41596E-11</v>
      </c>
      <c r="P77" s="8">
        <v>2.93555E-5</v>
      </c>
      <c r="Q77" s="8">
        <v>3.8858299999999999</v>
      </c>
      <c r="R77" s="4">
        <v>0.96830400000000005</v>
      </c>
      <c r="S77" s="4">
        <v>4.6726700000000003E-2</v>
      </c>
      <c r="T77" s="3">
        <f t="shared" si="16"/>
        <v>6.7424556831845575</v>
      </c>
      <c r="U77" s="4">
        <f t="shared" si="17"/>
        <v>2.5627647706506294E-2</v>
      </c>
      <c r="V77" s="23">
        <v>-0.66662820512820509</v>
      </c>
      <c r="W77" s="23">
        <v>-0.69013076923076921</v>
      </c>
      <c r="X77" s="23">
        <v>-1.0530923076923078</v>
      </c>
      <c r="Y77" s="23">
        <v>0</v>
      </c>
    </row>
    <row r="78" spans="1:25" x14ac:dyDescent="0.25">
      <c r="A78" s="19" t="s">
        <v>107</v>
      </c>
      <c r="B78" s="15" t="s">
        <v>107</v>
      </c>
      <c r="C78" s="25">
        <v>302</v>
      </c>
      <c r="D78" s="12">
        <v>45201</v>
      </c>
      <c r="E78" s="5" t="s">
        <v>559</v>
      </c>
      <c r="F78" s="2" t="str">
        <f t="shared" si="12"/>
        <v>3039242</v>
      </c>
      <c r="G78" s="2" t="str">
        <f>IF(SUMPRODUCT(--ISNUMBER(SEARCH({"F","Cl","F"},H78)))&gt;0,"halocarbon",IF(SUMPRODUCT(--ISNUMBER(SEARCH({"O"},H78)))&gt;0,"oxygenated",IF(SUMPRODUCT(--ISNUMBER(SEARCH({"=CC="},H78)))&gt;0,"aromatic",IF(SUMPRODUCT(--ISNUMBER(SEARCH({"benzene"},A78)))&gt;0,"aromatic",IF(SUMPRODUCT(--ISNUMBER(SEARCH({"naphthalene"},A78)))&gt;0,"aromatic",IF(SUMPRODUCT(--ISNUMBER(SEARCH({"="},H78)))&gt;0,"alkene",IF(SUMPRODUCT(--ISNUMBER(SEARCH({"C1"},H78)))&gt;0,"c-alkane",IF(SUMPRODUCT(--ISNUMBER(SEARCH({"(C)"},H78)))&gt;0,"b-alkane",IF(SUMPRODUCT(--ISNUMBER(SEARCH({"-"},H78)))&gt;0,"-","n-alkane")))))))))</f>
        <v>aromatic</v>
      </c>
      <c r="H78" s="15" t="s">
        <v>108</v>
      </c>
      <c r="I78" s="15" t="b">
        <v>1</v>
      </c>
      <c r="J78" s="15" t="b">
        <v>0</v>
      </c>
      <c r="K78" s="4">
        <f t="shared" si="13"/>
        <v>6</v>
      </c>
      <c r="L78" s="4">
        <f t="shared" si="14"/>
        <v>0</v>
      </c>
      <c r="M78" s="4">
        <f t="shared" si="15"/>
        <v>0</v>
      </c>
      <c r="N78" s="7">
        <v>78.114000000000004</v>
      </c>
      <c r="O78" s="4">
        <v>1.4441000000000001E-12</v>
      </c>
      <c r="P78" s="8">
        <v>4.3552499999999997E-3</v>
      </c>
      <c r="Q78" s="8">
        <v>3.0888800000000001</v>
      </c>
      <c r="R78" s="4">
        <v>89.189800000000005</v>
      </c>
      <c r="S78" s="4">
        <v>1.34342E-2</v>
      </c>
      <c r="T78" s="3">
        <f t="shared" si="16"/>
        <v>8.5736744137886181</v>
      </c>
      <c r="U78" s="4">
        <f t="shared" si="17"/>
        <v>4.090333746722674E-3</v>
      </c>
      <c r="V78" s="23">
        <v>0.72072820512820512</v>
      </c>
      <c r="W78" s="23">
        <v>0.1007169487179487</v>
      </c>
      <c r="X78" s="23">
        <v>-0.15864384615384614</v>
      </c>
      <c r="Y78" s="23">
        <v>0.28100000000000003</v>
      </c>
    </row>
    <row r="79" spans="1:25" x14ac:dyDescent="0.25">
      <c r="A79" s="19" t="s">
        <v>107</v>
      </c>
      <c r="B79" s="15" t="s">
        <v>107</v>
      </c>
      <c r="C79" s="25">
        <v>302</v>
      </c>
      <c r="D79" s="12">
        <v>80011</v>
      </c>
      <c r="E79" s="5" t="s">
        <v>559</v>
      </c>
      <c r="F79" s="2" t="str">
        <f t="shared" si="12"/>
        <v>3039242</v>
      </c>
      <c r="G79" s="2" t="str">
        <f>IF(SUMPRODUCT(--ISNUMBER(SEARCH({"F","Cl","F"},H79)))&gt;0,"halocarbon",IF(SUMPRODUCT(--ISNUMBER(SEARCH({"O"},H79)))&gt;0,"oxygenated",IF(SUMPRODUCT(--ISNUMBER(SEARCH({"=CC="},H79)))&gt;0,"aromatic",IF(SUMPRODUCT(--ISNUMBER(SEARCH({"benzene"},A79)))&gt;0,"aromatic",IF(SUMPRODUCT(--ISNUMBER(SEARCH({"naphthalene"},A79)))&gt;0,"aromatic",IF(SUMPRODUCT(--ISNUMBER(SEARCH({"="},H79)))&gt;0,"alkene",IF(SUMPRODUCT(--ISNUMBER(SEARCH({"C1"},H79)))&gt;0,"c-alkane",IF(SUMPRODUCT(--ISNUMBER(SEARCH({"(C)"},H79)))&gt;0,"b-alkane",IF(SUMPRODUCT(--ISNUMBER(SEARCH({"-"},H79)))&gt;0,"-","n-alkane")))))))))</f>
        <v>aromatic</v>
      </c>
      <c r="H79" s="15" t="s">
        <v>108</v>
      </c>
      <c r="I79" s="15" t="b">
        <v>1</v>
      </c>
      <c r="J79" s="15" t="b">
        <v>0</v>
      </c>
      <c r="K79" s="4">
        <f t="shared" si="13"/>
        <v>6</v>
      </c>
      <c r="L79" s="4">
        <f t="shared" si="14"/>
        <v>0</v>
      </c>
      <c r="M79" s="4">
        <f t="shared" si="15"/>
        <v>0</v>
      </c>
      <c r="N79" s="7">
        <v>78.114000000000004</v>
      </c>
      <c r="O79" s="4">
        <v>1.4441000000000001E-12</v>
      </c>
      <c r="P79" s="8">
        <v>4.3552499999999997E-3</v>
      </c>
      <c r="Q79" s="8">
        <v>3.0888800000000001</v>
      </c>
      <c r="R79" s="4">
        <v>89.189800000000005</v>
      </c>
      <c r="S79" s="4">
        <v>1.34342E-2</v>
      </c>
      <c r="T79" s="3">
        <f t="shared" si="16"/>
        <v>8.5736744137886181</v>
      </c>
      <c r="U79" s="4">
        <f t="shared" si="17"/>
        <v>4.090333746722674E-3</v>
      </c>
      <c r="V79" s="23">
        <v>0.72072820512820512</v>
      </c>
      <c r="W79" s="23">
        <v>0.1007169487179487</v>
      </c>
      <c r="X79" s="23">
        <v>-0.15864384615384614</v>
      </c>
      <c r="Y79" s="23">
        <v>0.28100000000000003</v>
      </c>
    </row>
    <row r="80" spans="1:25" x14ac:dyDescent="0.25">
      <c r="A80" s="21" t="s">
        <v>950</v>
      </c>
      <c r="B80" s="2" t="s">
        <v>950</v>
      </c>
      <c r="C80" s="12">
        <v>937</v>
      </c>
      <c r="D80" s="12">
        <v>45402</v>
      </c>
      <c r="E80" s="1" t="s">
        <v>1010</v>
      </c>
      <c r="F80" s="2" t="str">
        <f t="shared" si="12"/>
        <v>6020143</v>
      </c>
      <c r="G80" s="2" t="str">
        <f>IF(SUMPRODUCT(--ISNUMBER(SEARCH({"F","Cl","F"},H80)))&gt;0,"halocarbon",IF(SUMPRODUCT(--ISNUMBER(SEARCH({"O"},H80)))&gt;0,"oxygenated",IF(SUMPRODUCT(--ISNUMBER(SEARCH({"=CC="},H80)))&gt;0,"aromatic",IF(SUMPRODUCT(--ISNUMBER(SEARCH({"benzene"},A80)))&gt;0,"aromatic",IF(SUMPRODUCT(--ISNUMBER(SEARCH({"naphthalene"},A80)))&gt;0,"aromatic",IF(SUMPRODUCT(--ISNUMBER(SEARCH({"="},H80)))&gt;0,"alkene",IF(SUMPRODUCT(--ISNUMBER(SEARCH({"C1"},H80)))&gt;0,"c-alkane",IF(SUMPRODUCT(--ISNUMBER(SEARCH({"(C)"},H80)))&gt;0,"b-alkane",IF(SUMPRODUCT(--ISNUMBER(SEARCH({"-"},H80)))&gt;0,"-","n-alkane")))))))))</f>
        <v>oxygenated</v>
      </c>
      <c r="H80" s="18" t="s">
        <v>1046</v>
      </c>
      <c r="I80" s="15" t="b">
        <v>0</v>
      </c>
      <c r="J80" s="15" t="b">
        <v>0</v>
      </c>
      <c r="K80" s="4">
        <f t="shared" si="13"/>
        <v>7</v>
      </c>
      <c r="L80" s="4">
        <f t="shared" si="14"/>
        <v>2</v>
      </c>
      <c r="M80" s="4">
        <f t="shared" si="15"/>
        <v>0.2857142857142857</v>
      </c>
      <c r="N80" s="7">
        <v>122.123</v>
      </c>
      <c r="O80" s="4">
        <v>2.2876400000000001E-12</v>
      </c>
      <c r="P80" s="8">
        <v>2.6223199999999999E-7</v>
      </c>
      <c r="Q80" s="8">
        <v>5.9075600000000001</v>
      </c>
      <c r="R80" s="4">
        <v>1.2410500000000001E-3</v>
      </c>
      <c r="S80" s="4">
        <v>0.214446</v>
      </c>
      <c r="T80" s="3">
        <f t="shared" si="16"/>
        <v>3.9112170896284457</v>
      </c>
      <c r="U80" s="4">
        <f t="shared" si="17"/>
        <v>2.6942552964555206</v>
      </c>
      <c r="V80" s="14" t="s">
        <v>34</v>
      </c>
      <c r="W80" s="14" t="s">
        <v>34</v>
      </c>
      <c r="X80" s="14" t="s">
        <v>34</v>
      </c>
      <c r="Y80" s="23">
        <v>0.14430000000000001</v>
      </c>
    </row>
    <row r="81" spans="1:25" x14ac:dyDescent="0.25">
      <c r="A81" s="19" t="s">
        <v>109</v>
      </c>
      <c r="B81" s="15" t="s">
        <v>109</v>
      </c>
      <c r="C81" s="25">
        <v>306</v>
      </c>
      <c r="D81" s="12">
        <v>99187</v>
      </c>
      <c r="E81" s="1" t="s">
        <v>816</v>
      </c>
      <c r="F81" s="2" t="str">
        <f t="shared" si="12"/>
        <v>5020152</v>
      </c>
      <c r="G81" s="2" t="str">
        <f>IF(SUMPRODUCT(--ISNUMBER(SEARCH({"F","Cl","F"},H81)))&gt;0,"halocarbon",IF(SUMPRODUCT(--ISNUMBER(SEARCH({"O"},H81)))&gt;0,"oxygenated",IF(SUMPRODUCT(--ISNUMBER(SEARCH({"=CC="},H81)))&gt;0,"aromatic",IF(SUMPRODUCT(--ISNUMBER(SEARCH({"benzene"},A81)))&gt;0,"aromatic",IF(SUMPRODUCT(--ISNUMBER(SEARCH({"naphthalene"},A81)))&gt;0,"aromatic",IF(SUMPRODUCT(--ISNUMBER(SEARCH({"="},H81)))&gt;0,"alkene",IF(SUMPRODUCT(--ISNUMBER(SEARCH({"C1"},H81)))&gt;0,"c-alkane",IF(SUMPRODUCT(--ISNUMBER(SEARCH({"(C)"},H81)))&gt;0,"b-alkane",IF(SUMPRODUCT(--ISNUMBER(SEARCH({"-"},H81)))&gt;0,"-","n-alkane")))))))))</f>
        <v>oxygenated</v>
      </c>
      <c r="H81" s="15" t="s">
        <v>110</v>
      </c>
      <c r="I81" s="15" t="b">
        <v>0</v>
      </c>
      <c r="J81" s="15" t="b">
        <v>0</v>
      </c>
      <c r="K81" s="4">
        <f t="shared" si="13"/>
        <v>7</v>
      </c>
      <c r="L81" s="4">
        <f t="shared" si="14"/>
        <v>1</v>
      </c>
      <c r="M81" s="4">
        <f t="shared" si="15"/>
        <v>0.14285714285714285</v>
      </c>
      <c r="N81" s="7">
        <v>108.14</v>
      </c>
      <c r="O81" s="4">
        <v>2.1075799999999999E-11</v>
      </c>
      <c r="P81" s="8">
        <v>6.2099800000000001E-7</v>
      </c>
      <c r="Q81" s="8">
        <v>4.9712500000000004</v>
      </c>
      <c r="R81" s="4">
        <v>0.141427</v>
      </c>
      <c r="S81" s="4">
        <v>0.27508700000000003</v>
      </c>
      <c r="T81" s="3">
        <f t="shared" si="16"/>
        <v>5.9151490406467682</v>
      </c>
      <c r="U81" s="4">
        <f t="shared" si="17"/>
        <v>0.31198143064988149</v>
      </c>
      <c r="V81" s="23">
        <v>5.114076923076925</v>
      </c>
      <c r="W81" s="23">
        <v>1.7256666666666667</v>
      </c>
      <c r="X81" s="23">
        <v>0.82327179487179503</v>
      </c>
      <c r="Y81" s="23">
        <v>0.60909999999999997</v>
      </c>
    </row>
    <row r="82" spans="1:25" x14ac:dyDescent="0.25">
      <c r="A82" s="21" t="s">
        <v>942</v>
      </c>
      <c r="B82" s="2" t="s">
        <v>942</v>
      </c>
      <c r="C82" s="12">
        <v>1912</v>
      </c>
      <c r="D82" s="12" t="s">
        <v>34</v>
      </c>
      <c r="E82" s="1" t="s">
        <v>1004</v>
      </c>
      <c r="F82" s="2" t="str">
        <f t="shared" si="12"/>
        <v>2021151</v>
      </c>
      <c r="G82" s="2" t="str">
        <f>IF(SUMPRODUCT(--ISNUMBER(SEARCH({"F","Cl","F"},H82)))&gt;0,"halocarbon",IF(SUMPRODUCT(--ISNUMBER(SEARCH({"O"},H82)))&gt;0,"oxygenated",IF(SUMPRODUCT(--ISNUMBER(SEARCH({"=CC="},H82)))&gt;0,"aromatic",IF(SUMPRODUCT(--ISNUMBER(SEARCH({"benzene"},A82)))&gt;0,"aromatic",IF(SUMPRODUCT(--ISNUMBER(SEARCH({"naphthalene"},A82)))&gt;0,"aromatic",IF(SUMPRODUCT(--ISNUMBER(SEARCH({"="},H82)))&gt;0,"alkene",IF(SUMPRODUCT(--ISNUMBER(SEARCH({"C1"},H82)))&gt;0,"c-alkane",IF(SUMPRODUCT(--ISNUMBER(SEARCH({"(C)"},H82)))&gt;0,"b-alkane",IF(SUMPRODUCT(--ISNUMBER(SEARCH({"-"},H82)))&gt;0,"-","n-alkane")))))))))</f>
        <v>oxygenated</v>
      </c>
      <c r="H82" s="18" t="s">
        <v>1040</v>
      </c>
      <c r="I82" s="15" t="b">
        <v>0</v>
      </c>
      <c r="J82" s="15" t="b">
        <v>0</v>
      </c>
      <c r="K82" s="4">
        <f t="shared" si="13"/>
        <v>12</v>
      </c>
      <c r="L82" s="4">
        <f t="shared" si="14"/>
        <v>1</v>
      </c>
      <c r="M82" s="4">
        <f t="shared" si="15"/>
        <v>8.3333333333333329E-2</v>
      </c>
      <c r="N82" s="7">
        <v>170.21100000000001</v>
      </c>
      <c r="O82" s="4">
        <v>8.4197299999999996E-11</v>
      </c>
      <c r="P82" s="8">
        <v>9.5822900000000005E-8</v>
      </c>
      <c r="Q82" s="8">
        <v>9.1990800000000004</v>
      </c>
      <c r="R82" s="4">
        <v>9.5718500000000005E-4</v>
      </c>
      <c r="S82" s="4">
        <v>2.90771E-3</v>
      </c>
      <c r="T82" s="3">
        <f t="shared" si="16"/>
        <v>3.9426138537593562</v>
      </c>
      <c r="U82" s="4">
        <f t="shared" si="17"/>
        <v>5271.7978091756395</v>
      </c>
      <c r="V82" s="14" t="s">
        <v>34</v>
      </c>
      <c r="W82" s="14" t="s">
        <v>34</v>
      </c>
      <c r="X82" s="14" t="s">
        <v>34</v>
      </c>
      <c r="Y82" s="23">
        <v>0.14430000000000001</v>
      </c>
    </row>
    <row r="83" spans="1:25" x14ac:dyDescent="0.25">
      <c r="A83" s="19" t="s">
        <v>412</v>
      </c>
      <c r="B83" s="15" t="s">
        <v>413</v>
      </c>
      <c r="C83" s="25">
        <v>3196</v>
      </c>
      <c r="D83" s="12">
        <v>80012</v>
      </c>
      <c r="E83" s="5" t="s">
        <v>560</v>
      </c>
      <c r="F83" s="2" t="str">
        <f t="shared" si="12"/>
        <v>80873239</v>
      </c>
      <c r="G83" s="2" t="str">
        <f>IF(SUMPRODUCT(--ISNUMBER(SEARCH({"F","Cl","F"},H83)))&gt;0,"halocarbon",IF(SUMPRODUCT(--ISNUMBER(SEARCH({"O"},H83)))&gt;0,"oxygenated",IF(SUMPRODUCT(--ISNUMBER(SEARCH({"=CC="},H83)))&gt;0,"aromatic",IF(SUMPRODUCT(--ISNUMBER(SEARCH({"benzene"},A83)))&gt;0,"aromatic",IF(SUMPRODUCT(--ISNUMBER(SEARCH({"naphthalene"},A83)))&gt;0,"aromatic",IF(SUMPRODUCT(--ISNUMBER(SEARCH({"="},H83)))&gt;0,"alkene",IF(SUMPRODUCT(--ISNUMBER(SEARCH({"C1"},H83)))&gt;0,"c-alkane",IF(SUMPRODUCT(--ISNUMBER(SEARCH({"(C)"},H83)))&gt;0,"b-alkane",IF(SUMPRODUCT(--ISNUMBER(SEARCH({"-"},H83)))&gt;0,"-","n-alkane")))))))))</f>
        <v>b-alkane</v>
      </c>
      <c r="H83" s="15" t="s">
        <v>414</v>
      </c>
      <c r="I83" s="15" t="b">
        <v>0</v>
      </c>
      <c r="J83" s="15" t="b">
        <v>0</v>
      </c>
      <c r="K83" s="4">
        <f t="shared" si="13"/>
        <v>10</v>
      </c>
      <c r="L83" s="4">
        <f t="shared" si="14"/>
        <v>0</v>
      </c>
      <c r="M83" s="4">
        <f t="shared" si="15"/>
        <v>0</v>
      </c>
      <c r="N83" s="7">
        <v>142.286</v>
      </c>
      <c r="O83" s="4">
        <v>1.2789E-11</v>
      </c>
      <c r="P83" s="8">
        <v>0.15462000000000001</v>
      </c>
      <c r="Q83" s="8">
        <v>4.4387499999999998</v>
      </c>
      <c r="R83" s="4">
        <v>2.02657</v>
      </c>
      <c r="S83" s="4">
        <v>2.4802500000000001E-6</v>
      </c>
      <c r="T83" s="3">
        <f t="shared" si="16"/>
        <v>7.1905541261858925</v>
      </c>
      <c r="U83" s="4">
        <f t="shared" si="17"/>
        <v>9.1543759775649922E-2</v>
      </c>
      <c r="V83" s="23">
        <v>0.72551282051282073</v>
      </c>
      <c r="W83" s="23">
        <v>0.49180000000000007</v>
      </c>
      <c r="X83" s="23">
        <v>0.19480153846153853</v>
      </c>
      <c r="Y83" s="23">
        <v>0.02</v>
      </c>
    </row>
    <row r="84" spans="1:25" x14ac:dyDescent="0.25">
      <c r="A84" s="19" t="s">
        <v>415</v>
      </c>
      <c r="B84" s="15" t="s">
        <v>416</v>
      </c>
      <c r="C84" s="25">
        <v>3197</v>
      </c>
      <c r="D84" s="12">
        <v>80013</v>
      </c>
      <c r="E84" s="5" t="s">
        <v>561</v>
      </c>
      <c r="F84" s="2" t="str">
        <f t="shared" si="12"/>
        <v>2058677</v>
      </c>
      <c r="G84" s="2" t="str">
        <f>IF(SUMPRODUCT(--ISNUMBER(SEARCH({"F","Cl","F"},H84)))&gt;0,"halocarbon",IF(SUMPRODUCT(--ISNUMBER(SEARCH({"O"},H84)))&gt;0,"oxygenated",IF(SUMPRODUCT(--ISNUMBER(SEARCH({"=CC="},H84)))&gt;0,"aromatic",IF(SUMPRODUCT(--ISNUMBER(SEARCH({"benzene"},A84)))&gt;0,"aromatic",IF(SUMPRODUCT(--ISNUMBER(SEARCH({"naphthalene"},A84)))&gt;0,"aromatic",IF(SUMPRODUCT(--ISNUMBER(SEARCH({"="},H84)))&gt;0,"alkene",IF(SUMPRODUCT(--ISNUMBER(SEARCH({"C1"},H84)))&gt;0,"c-alkane",IF(SUMPRODUCT(--ISNUMBER(SEARCH({"(C)"},H84)))&gt;0,"b-alkane",IF(SUMPRODUCT(--ISNUMBER(SEARCH({"-"},H84)))&gt;0,"-","n-alkane")))))))))</f>
        <v>b-alkane</v>
      </c>
      <c r="H84" s="15" t="s">
        <v>417</v>
      </c>
      <c r="I84" s="15" t="b">
        <v>0</v>
      </c>
      <c r="J84" s="15" t="b">
        <v>0</v>
      </c>
      <c r="K84" s="4">
        <f t="shared" si="13"/>
        <v>11</v>
      </c>
      <c r="L84" s="4">
        <f t="shared" si="14"/>
        <v>0</v>
      </c>
      <c r="M84" s="4">
        <f t="shared" si="15"/>
        <v>0</v>
      </c>
      <c r="N84" s="7">
        <v>156.31299999999999</v>
      </c>
      <c r="O84" s="4">
        <v>1.64393E-11</v>
      </c>
      <c r="P84" s="8">
        <v>0.147396</v>
      </c>
      <c r="Q84" s="8">
        <v>4.84274</v>
      </c>
      <c r="R84" s="4">
        <v>0.74815399999999999</v>
      </c>
      <c r="S84" s="4">
        <v>5.2930399999999996E-7</v>
      </c>
      <c r="T84" s="3">
        <f t="shared" si="16"/>
        <v>6.7986164468351351</v>
      </c>
      <c r="U84" s="4">
        <f t="shared" si="17"/>
        <v>0.23206986268308874</v>
      </c>
      <c r="V84" s="23">
        <v>0.72524871794871792</v>
      </c>
      <c r="W84" s="23">
        <v>0.4718871794871794</v>
      </c>
      <c r="X84" s="23">
        <v>0.18790230769230773</v>
      </c>
      <c r="Y84" s="23">
        <v>0.04</v>
      </c>
    </row>
    <row r="85" spans="1:25" x14ac:dyDescent="0.25">
      <c r="A85" s="19" t="s">
        <v>418</v>
      </c>
      <c r="B85" s="15" t="s">
        <v>419</v>
      </c>
      <c r="C85" s="25">
        <v>3198</v>
      </c>
      <c r="D85" s="12">
        <v>80014</v>
      </c>
      <c r="E85" s="5" t="s">
        <v>562</v>
      </c>
      <c r="F85" s="2" t="str">
        <f t="shared" si="12"/>
        <v>50873241</v>
      </c>
      <c r="G85" s="2" t="str">
        <f>IF(SUMPRODUCT(--ISNUMBER(SEARCH({"F","Cl","F"},H85)))&gt;0,"halocarbon",IF(SUMPRODUCT(--ISNUMBER(SEARCH({"O"},H85)))&gt;0,"oxygenated",IF(SUMPRODUCT(--ISNUMBER(SEARCH({"=CC="},H85)))&gt;0,"aromatic",IF(SUMPRODUCT(--ISNUMBER(SEARCH({"benzene"},A85)))&gt;0,"aromatic",IF(SUMPRODUCT(--ISNUMBER(SEARCH({"naphthalene"},A85)))&gt;0,"aromatic",IF(SUMPRODUCT(--ISNUMBER(SEARCH({"="},H85)))&gt;0,"alkene",IF(SUMPRODUCT(--ISNUMBER(SEARCH({"C1"},H85)))&gt;0,"c-alkane",IF(SUMPRODUCT(--ISNUMBER(SEARCH({"(C)"},H85)))&gt;0,"b-alkane",IF(SUMPRODUCT(--ISNUMBER(SEARCH({"-"},H85)))&gt;0,"-","n-alkane")))))))))</f>
        <v>b-alkane</v>
      </c>
      <c r="H85" s="15" t="s">
        <v>420</v>
      </c>
      <c r="I85" s="15" t="b">
        <v>0</v>
      </c>
      <c r="J85" s="15" t="b">
        <v>0</v>
      </c>
      <c r="K85" s="4">
        <f t="shared" si="13"/>
        <v>12</v>
      </c>
      <c r="L85" s="4">
        <f t="shared" si="14"/>
        <v>0</v>
      </c>
      <c r="M85" s="4">
        <f t="shared" si="15"/>
        <v>0</v>
      </c>
      <c r="N85" s="7">
        <v>170.34</v>
      </c>
      <c r="O85" s="4">
        <v>1.91952E-11</v>
      </c>
      <c r="P85" s="8">
        <v>0.14476</v>
      </c>
      <c r="Q85" s="8">
        <v>5.2671200000000002</v>
      </c>
      <c r="R85" s="4">
        <v>0.43895600000000001</v>
      </c>
      <c r="S85" s="4">
        <v>1.07933E-7</v>
      </c>
      <c r="T85" s="3">
        <f t="shared" si="16"/>
        <v>6.6043679789387033</v>
      </c>
      <c r="U85" s="4">
        <f t="shared" si="17"/>
        <v>0.61659322046018195</v>
      </c>
      <c r="V85" s="23">
        <v>0.63261538461538458</v>
      </c>
      <c r="W85" s="23">
        <v>0.43105179487179485</v>
      </c>
      <c r="X85" s="23">
        <v>0.14066205128205128</v>
      </c>
      <c r="Y85" s="23">
        <v>6.9000000000000006E-2</v>
      </c>
    </row>
    <row r="86" spans="1:25" x14ac:dyDescent="0.25">
      <c r="A86" s="19" t="s">
        <v>421</v>
      </c>
      <c r="B86" s="15" t="s">
        <v>422</v>
      </c>
      <c r="C86" s="25">
        <v>3199</v>
      </c>
      <c r="D86" s="12">
        <v>80015</v>
      </c>
      <c r="E86" s="5" t="s">
        <v>563</v>
      </c>
      <c r="F86" s="2" t="str">
        <f t="shared" si="12"/>
        <v>10166025</v>
      </c>
      <c r="G86" s="2" t="str">
        <f>IF(SUMPRODUCT(--ISNUMBER(SEARCH({"F","Cl","F"},H86)))&gt;0,"halocarbon",IF(SUMPRODUCT(--ISNUMBER(SEARCH({"O"},H86)))&gt;0,"oxygenated",IF(SUMPRODUCT(--ISNUMBER(SEARCH({"=CC="},H86)))&gt;0,"aromatic",IF(SUMPRODUCT(--ISNUMBER(SEARCH({"benzene"},A86)))&gt;0,"aromatic",IF(SUMPRODUCT(--ISNUMBER(SEARCH({"naphthalene"},A86)))&gt;0,"aromatic",IF(SUMPRODUCT(--ISNUMBER(SEARCH({"="},H86)))&gt;0,"alkene",IF(SUMPRODUCT(--ISNUMBER(SEARCH({"C1"},H86)))&gt;0,"c-alkane",IF(SUMPRODUCT(--ISNUMBER(SEARCH({"(C)"},H86)))&gt;0,"b-alkane",IF(SUMPRODUCT(--ISNUMBER(SEARCH({"-"},H86)))&gt;0,"-","n-alkane")))))))))</f>
        <v>b-alkane</v>
      </c>
      <c r="H86" s="15" t="s">
        <v>423</v>
      </c>
      <c r="I86" s="15" t="b">
        <v>0</v>
      </c>
      <c r="J86" s="15" t="b">
        <v>0</v>
      </c>
      <c r="K86" s="4">
        <f t="shared" si="13"/>
        <v>17</v>
      </c>
      <c r="L86" s="4">
        <f t="shared" si="14"/>
        <v>0</v>
      </c>
      <c r="M86" s="4">
        <f t="shared" si="15"/>
        <v>0</v>
      </c>
      <c r="N86" s="7">
        <v>240.47499999999999</v>
      </c>
      <c r="O86" s="4">
        <v>1.97076E-11</v>
      </c>
      <c r="P86" s="8">
        <v>5.97367E-5</v>
      </c>
      <c r="Q86" s="8">
        <v>7.3815</v>
      </c>
      <c r="R86" s="4">
        <v>6.5472399999999997E-4</v>
      </c>
      <c r="S86" s="4">
        <v>5.5493800000000001E-9</v>
      </c>
      <c r="T86" s="3">
        <f t="shared" si="16"/>
        <v>3.9277585407538846</v>
      </c>
      <c r="U86" s="4">
        <f t="shared" si="17"/>
        <v>80.237750635005611</v>
      </c>
      <c r="V86" s="23">
        <v>0.44356717948717944</v>
      </c>
      <c r="W86" s="23">
        <v>0.30628025641025641</v>
      </c>
      <c r="X86" s="23">
        <v>0.11346820512820512</v>
      </c>
      <c r="Y86" s="23">
        <v>0.41</v>
      </c>
    </row>
    <row r="87" spans="1:25" x14ac:dyDescent="0.25">
      <c r="A87" s="19" t="s">
        <v>424</v>
      </c>
      <c r="B87" s="15" t="s">
        <v>65</v>
      </c>
      <c r="C87" s="25">
        <v>3201</v>
      </c>
      <c r="D87" s="12">
        <v>80016</v>
      </c>
      <c r="E87" s="5" t="s">
        <v>564</v>
      </c>
      <c r="F87" s="2" t="str">
        <f t="shared" si="12"/>
        <v>4029143</v>
      </c>
      <c r="G87" s="2" t="str">
        <f>IF(SUMPRODUCT(--ISNUMBER(SEARCH({"F","Cl","F"},H87)))&gt;0,"halocarbon",IF(SUMPRODUCT(--ISNUMBER(SEARCH({"O"},H87)))&gt;0,"oxygenated",IF(SUMPRODUCT(--ISNUMBER(SEARCH({"=CC="},H87)))&gt;0,"aromatic",IF(SUMPRODUCT(--ISNUMBER(SEARCH({"benzene"},A87)))&gt;0,"aromatic",IF(SUMPRODUCT(--ISNUMBER(SEARCH({"naphthalene"},A87)))&gt;0,"aromatic",IF(SUMPRODUCT(--ISNUMBER(SEARCH({"="},H87)))&gt;0,"alkene",IF(SUMPRODUCT(--ISNUMBER(SEARCH({"C1"},H87)))&gt;0,"c-alkane",IF(SUMPRODUCT(--ISNUMBER(SEARCH({"(C)"},H87)))&gt;0,"b-alkane",IF(SUMPRODUCT(--ISNUMBER(SEARCH({"-"},H87)))&gt;0,"-","n-alkane")))))))))</f>
        <v>b-alkane</v>
      </c>
      <c r="H87" s="15" t="s">
        <v>66</v>
      </c>
      <c r="I87" s="15" t="b">
        <v>0</v>
      </c>
      <c r="J87" s="15" t="b">
        <v>0</v>
      </c>
      <c r="K87" s="4">
        <f t="shared" si="13"/>
        <v>6</v>
      </c>
      <c r="L87" s="4">
        <f t="shared" si="14"/>
        <v>0</v>
      </c>
      <c r="M87" s="4">
        <f t="shared" si="15"/>
        <v>0</v>
      </c>
      <c r="N87" s="7">
        <v>86.177999999999997</v>
      </c>
      <c r="O87" s="4">
        <v>5.5010000000000001E-12</v>
      </c>
      <c r="P87" s="8">
        <v>0.50181600000000004</v>
      </c>
      <c r="Q87" s="8">
        <v>2.79874</v>
      </c>
      <c r="R87" s="4">
        <v>138.75200000000001</v>
      </c>
      <c r="S87" s="4">
        <v>1.93069E-4</v>
      </c>
      <c r="T87" s="3">
        <f t="shared" si="16"/>
        <v>8.8082660090539964</v>
      </c>
      <c r="U87" s="4">
        <f t="shared" si="17"/>
        <v>2.0970980928037967E-3</v>
      </c>
      <c r="V87" s="23">
        <v>1.5022846153846152</v>
      </c>
      <c r="W87" s="23">
        <v>0.91653333333333331</v>
      </c>
      <c r="X87" s="23">
        <v>0.57045128205128204</v>
      </c>
      <c r="Y87" s="23">
        <v>0</v>
      </c>
    </row>
    <row r="88" spans="1:25" x14ac:dyDescent="0.25">
      <c r="A88" s="19" t="s">
        <v>425</v>
      </c>
      <c r="B88" s="15" t="s">
        <v>259</v>
      </c>
      <c r="C88" s="25">
        <v>3202</v>
      </c>
      <c r="D88" s="12">
        <v>80017</v>
      </c>
      <c r="E88" s="5" t="s">
        <v>565</v>
      </c>
      <c r="F88" s="2" t="str">
        <f t="shared" si="12"/>
        <v>5052256</v>
      </c>
      <c r="G88" s="2" t="str">
        <f>IF(SUMPRODUCT(--ISNUMBER(SEARCH({"F","Cl","F"},H88)))&gt;0,"halocarbon",IF(SUMPRODUCT(--ISNUMBER(SEARCH({"O"},H88)))&gt;0,"oxygenated",IF(SUMPRODUCT(--ISNUMBER(SEARCH({"=CC="},H88)))&gt;0,"aromatic",IF(SUMPRODUCT(--ISNUMBER(SEARCH({"benzene"},A88)))&gt;0,"aromatic",IF(SUMPRODUCT(--ISNUMBER(SEARCH({"naphthalene"},A88)))&gt;0,"aromatic",IF(SUMPRODUCT(--ISNUMBER(SEARCH({"="},H88)))&gt;0,"alkene",IF(SUMPRODUCT(--ISNUMBER(SEARCH({"C1"},H88)))&gt;0,"c-alkane",IF(SUMPRODUCT(--ISNUMBER(SEARCH({"(C)"},H88)))&gt;0,"b-alkane",IF(SUMPRODUCT(--ISNUMBER(SEARCH({"-"},H88)))&gt;0,"-","n-alkane")))))))))</f>
        <v>b-alkane</v>
      </c>
      <c r="H88" s="15" t="s">
        <v>260</v>
      </c>
      <c r="I88" s="15" t="b">
        <v>0</v>
      </c>
      <c r="J88" s="15" t="b">
        <v>0</v>
      </c>
      <c r="K88" s="4">
        <f t="shared" si="13"/>
        <v>7</v>
      </c>
      <c r="L88" s="4">
        <f t="shared" si="14"/>
        <v>0</v>
      </c>
      <c r="M88" s="4">
        <f t="shared" si="15"/>
        <v>0</v>
      </c>
      <c r="N88" s="7">
        <v>100.205</v>
      </c>
      <c r="O88" s="4">
        <v>6.4339200000000001E-12</v>
      </c>
      <c r="P88" s="8">
        <v>0.40160499999999999</v>
      </c>
      <c r="Q88" s="8">
        <v>3.3270300000000002</v>
      </c>
      <c r="R88" s="4">
        <v>59.721499999999999</v>
      </c>
      <c r="S88" s="4">
        <v>4.142E-5</v>
      </c>
      <c r="T88" s="3">
        <f t="shared" si="16"/>
        <v>8.5076504459000883</v>
      </c>
      <c r="U88" s="4">
        <f t="shared" si="17"/>
        <v>7.0779704519916631E-3</v>
      </c>
      <c r="V88" s="23">
        <v>1.190002564102564</v>
      </c>
      <c r="W88" s="23">
        <v>0.76078461538461539</v>
      </c>
      <c r="X88" s="23">
        <v>0.42315897435897437</v>
      </c>
      <c r="Y88" s="23">
        <v>0</v>
      </c>
    </row>
    <row r="89" spans="1:25" x14ac:dyDescent="0.25">
      <c r="A89" s="19" t="s">
        <v>426</v>
      </c>
      <c r="B89" s="15" t="s">
        <v>427</v>
      </c>
      <c r="C89" s="25">
        <v>3203</v>
      </c>
      <c r="D89" s="12">
        <v>80018</v>
      </c>
      <c r="E89" s="5" t="s">
        <v>566</v>
      </c>
      <c r="F89" s="2" t="str">
        <f t="shared" si="12"/>
        <v>2060460</v>
      </c>
      <c r="G89" s="2" t="str">
        <f>IF(SUMPRODUCT(--ISNUMBER(SEARCH({"F","Cl","F"},H89)))&gt;0,"halocarbon",IF(SUMPRODUCT(--ISNUMBER(SEARCH({"O"},H89)))&gt;0,"oxygenated",IF(SUMPRODUCT(--ISNUMBER(SEARCH({"=CC="},H89)))&gt;0,"aromatic",IF(SUMPRODUCT(--ISNUMBER(SEARCH({"benzene"},A89)))&gt;0,"aromatic",IF(SUMPRODUCT(--ISNUMBER(SEARCH({"naphthalene"},A89)))&gt;0,"aromatic",IF(SUMPRODUCT(--ISNUMBER(SEARCH({"="},H89)))&gt;0,"alkene",IF(SUMPRODUCT(--ISNUMBER(SEARCH({"C1"},H89)))&gt;0,"c-alkane",IF(SUMPRODUCT(--ISNUMBER(SEARCH({"(C)"},H89)))&gt;0,"b-alkane",IF(SUMPRODUCT(--ISNUMBER(SEARCH({"-"},H89)))&gt;0,"-","n-alkane")))))))))</f>
        <v>b-alkane</v>
      </c>
      <c r="H89" s="15" t="s">
        <v>428</v>
      </c>
      <c r="I89" s="15" t="b">
        <v>0</v>
      </c>
      <c r="J89" s="15" t="b">
        <v>0</v>
      </c>
      <c r="K89" s="4">
        <f t="shared" si="13"/>
        <v>8</v>
      </c>
      <c r="L89" s="4">
        <f t="shared" si="14"/>
        <v>0</v>
      </c>
      <c r="M89" s="4">
        <f t="shared" si="15"/>
        <v>0</v>
      </c>
      <c r="N89" s="7">
        <v>114.232</v>
      </c>
      <c r="O89" s="4">
        <v>8.8827900000000008E-12</v>
      </c>
      <c r="P89" s="8">
        <v>0.36861500000000003</v>
      </c>
      <c r="Q89" s="8">
        <v>3.9762300000000002</v>
      </c>
      <c r="R89" s="4">
        <v>15.7288</v>
      </c>
      <c r="S89" s="4">
        <v>8.29392E-6</v>
      </c>
      <c r="T89" s="3">
        <f t="shared" si="16"/>
        <v>7.9851137171180149</v>
      </c>
      <c r="U89" s="4">
        <f t="shared" si="17"/>
        <v>3.1557947204962994E-2</v>
      </c>
      <c r="V89" s="23">
        <v>1.0733333333333333</v>
      </c>
      <c r="W89" s="23">
        <v>0.69080256410256435</v>
      </c>
      <c r="X89" s="23">
        <v>0.35152820512820515</v>
      </c>
      <c r="Y89" s="23">
        <v>3.0000000000000001E-3</v>
      </c>
    </row>
    <row r="90" spans="1:25" x14ac:dyDescent="0.25">
      <c r="A90" s="19" t="s">
        <v>429</v>
      </c>
      <c r="B90" s="15" t="s">
        <v>430</v>
      </c>
      <c r="C90" s="25">
        <v>3204</v>
      </c>
      <c r="D90" s="12">
        <v>80019</v>
      </c>
      <c r="E90" s="5" t="s">
        <v>567</v>
      </c>
      <c r="F90" s="2" t="str">
        <f t="shared" si="12"/>
        <v>30863125</v>
      </c>
      <c r="G90" s="2" t="str">
        <f>IF(SUMPRODUCT(--ISNUMBER(SEARCH({"F","Cl","F"},H90)))&gt;0,"halocarbon",IF(SUMPRODUCT(--ISNUMBER(SEARCH({"O"},H90)))&gt;0,"oxygenated",IF(SUMPRODUCT(--ISNUMBER(SEARCH({"=CC="},H90)))&gt;0,"aromatic",IF(SUMPRODUCT(--ISNUMBER(SEARCH({"benzene"},A90)))&gt;0,"aromatic",IF(SUMPRODUCT(--ISNUMBER(SEARCH({"naphthalene"},A90)))&gt;0,"aromatic",IF(SUMPRODUCT(--ISNUMBER(SEARCH({"="},H90)))&gt;0,"alkene",IF(SUMPRODUCT(--ISNUMBER(SEARCH({"C1"},H90)))&gt;0,"c-alkane",IF(SUMPRODUCT(--ISNUMBER(SEARCH({"(C)"},H90)))&gt;0,"b-alkane",IF(SUMPRODUCT(--ISNUMBER(SEARCH({"-"},H90)))&gt;0,"-","n-alkane")))))))))</f>
        <v>b-alkane</v>
      </c>
      <c r="H90" s="15" t="s">
        <v>431</v>
      </c>
      <c r="I90" s="15" t="b">
        <v>0</v>
      </c>
      <c r="J90" s="15" t="b">
        <v>0</v>
      </c>
      <c r="K90" s="4">
        <f t="shared" si="13"/>
        <v>9</v>
      </c>
      <c r="L90" s="4">
        <f t="shared" si="14"/>
        <v>0</v>
      </c>
      <c r="M90" s="4">
        <f t="shared" si="15"/>
        <v>0</v>
      </c>
      <c r="N90" s="7">
        <v>128.25899999999999</v>
      </c>
      <c r="O90" s="4">
        <v>9.3675000000000002E-12</v>
      </c>
      <c r="P90" s="8">
        <v>0.24792700000000001</v>
      </c>
      <c r="Q90" s="8">
        <v>3.8397399999999999</v>
      </c>
      <c r="R90" s="4">
        <v>5.3482500000000002</v>
      </c>
      <c r="S90" s="4">
        <v>2.3290500000000002E-6</v>
      </c>
      <c r="T90" s="3">
        <f t="shared" si="16"/>
        <v>7.5669298957047539</v>
      </c>
      <c r="U90" s="4">
        <f t="shared" si="17"/>
        <v>2.3047230498541751E-2</v>
      </c>
      <c r="V90" s="23">
        <v>0.828130769230769</v>
      </c>
      <c r="W90" s="23">
        <v>0.55353589743589726</v>
      </c>
      <c r="X90" s="23">
        <v>0.24058102564102563</v>
      </c>
      <c r="Y90" s="23">
        <v>8.3000000000000001E-3</v>
      </c>
    </row>
    <row r="91" spans="1:25" x14ac:dyDescent="0.25">
      <c r="A91" s="19" t="s">
        <v>111</v>
      </c>
      <c r="B91" s="15" t="s">
        <v>111</v>
      </c>
      <c r="C91" s="12">
        <v>594</v>
      </c>
      <c r="D91" s="12">
        <v>99215</v>
      </c>
      <c r="E91" s="1" t="s">
        <v>825</v>
      </c>
      <c r="F91" s="2" t="str">
        <f t="shared" si="12"/>
        <v>6024676</v>
      </c>
      <c r="G91" s="2" t="str">
        <f>IF(SUMPRODUCT(--ISNUMBER(SEARCH({"F","Cl","F"},H91)))&gt;0,"halocarbon",IF(SUMPRODUCT(--ISNUMBER(SEARCH({"O"},H91)))&gt;0,"oxygenated",IF(SUMPRODUCT(--ISNUMBER(SEARCH({"=CC="},H91)))&gt;0,"aromatic",IF(SUMPRODUCT(--ISNUMBER(SEARCH({"benzene"},A91)))&gt;0,"aromatic",IF(SUMPRODUCT(--ISNUMBER(SEARCH({"naphthalene"},A91)))&gt;0,"aromatic",IF(SUMPRODUCT(--ISNUMBER(SEARCH({"="},H91)))&gt;0,"alkene",IF(SUMPRODUCT(--ISNUMBER(SEARCH({"C1"},H91)))&gt;0,"c-alkane",IF(SUMPRODUCT(--ISNUMBER(SEARCH({"(C)"},H91)))&gt;0,"b-alkane",IF(SUMPRODUCT(--ISNUMBER(SEARCH({"-"},H91)))&gt;0,"-","n-alkane")))))))))</f>
        <v>oxygenated</v>
      </c>
      <c r="H91" s="15" t="s">
        <v>112</v>
      </c>
      <c r="I91" s="15" t="b">
        <v>0</v>
      </c>
      <c r="J91" s="15" t="b">
        <v>0</v>
      </c>
      <c r="K91" s="4">
        <f t="shared" si="13"/>
        <v>7</v>
      </c>
      <c r="L91" s="4">
        <f t="shared" si="14"/>
        <v>2</v>
      </c>
      <c r="M91" s="4">
        <f t="shared" si="15"/>
        <v>0.2857142857142857</v>
      </c>
      <c r="N91" s="7">
        <v>128.17099999999999</v>
      </c>
      <c r="O91" s="4">
        <v>2.44694E-11</v>
      </c>
      <c r="P91" s="8">
        <v>3.83101E-4</v>
      </c>
      <c r="Q91" s="8">
        <v>3.4896600000000002</v>
      </c>
      <c r="R91" s="4">
        <v>4.4191200000000004</v>
      </c>
      <c r="S91" s="4">
        <v>1.30178E-2</v>
      </c>
      <c r="T91" s="3">
        <f t="shared" si="16"/>
        <v>7.4837559139438303</v>
      </c>
      <c r="U91" s="4">
        <f t="shared" si="17"/>
        <v>1.0292923507000208E-2</v>
      </c>
      <c r="V91" s="23">
        <v>5.0244871794871795</v>
      </c>
      <c r="W91" s="23">
        <v>1.9003846153846156</v>
      </c>
      <c r="X91" s="23">
        <v>1.0908615384615381</v>
      </c>
      <c r="Y91" s="23">
        <v>0</v>
      </c>
    </row>
    <row r="92" spans="1:25" x14ac:dyDescent="0.25">
      <c r="A92" s="2" t="s">
        <v>1086</v>
      </c>
      <c r="B92" s="15" t="s">
        <v>1083</v>
      </c>
      <c r="C92" s="25">
        <v>312</v>
      </c>
      <c r="D92" s="12">
        <v>90101</v>
      </c>
      <c r="E92" s="1" t="s">
        <v>1111</v>
      </c>
      <c r="F92" s="2" t="str">
        <f t="shared" si="12"/>
        <v>0061876</v>
      </c>
      <c r="G92" s="2" t="str">
        <f>IF(SUMPRODUCT(--ISNUMBER(SEARCH({"F","Cl","F"},H92)))&gt;0,"halocarbon",IF(SUMPRODUCT(--ISNUMBER(SEARCH({"O"},H92)))&gt;0,"oxygenated",IF(SUMPRODUCT(--ISNUMBER(SEARCH({"=CC="},H92)))&gt;0,"aromatic",IF(SUMPRODUCT(--ISNUMBER(SEARCH({"benzene"},A92)))&gt;0,"aromatic",IF(SUMPRODUCT(--ISNUMBER(SEARCH({"naphthalene"},A92)))&gt;0,"aromatic",IF(SUMPRODUCT(--ISNUMBER(SEARCH({"="},H92)))&gt;0,"alkene",IF(SUMPRODUCT(--ISNUMBER(SEARCH({"C1"},H92)))&gt;0,"c-alkane",IF(SUMPRODUCT(--ISNUMBER(SEARCH({"(C)"},H92)))&gt;0,"b-alkane",IF(SUMPRODUCT(--ISNUMBER(SEARCH({"-"},H92)))&gt;0,"-","n-alkane")))))))))</f>
        <v>c-alkane</v>
      </c>
      <c r="H92" s="15" t="s">
        <v>1132</v>
      </c>
      <c r="I92" s="15" t="b">
        <v>0</v>
      </c>
      <c r="J92" s="15" t="b">
        <v>0</v>
      </c>
      <c r="K92" s="4">
        <f t="shared" si="13"/>
        <v>10</v>
      </c>
      <c r="L92" s="4">
        <f t="shared" si="14"/>
        <v>0</v>
      </c>
      <c r="M92" s="4">
        <f t="shared" si="15"/>
        <v>0</v>
      </c>
      <c r="N92" s="7">
        <v>140.27000000000001</v>
      </c>
      <c r="O92" s="4">
        <v>1.04847E-11</v>
      </c>
      <c r="P92" s="8">
        <v>6.6421400000000005E-2</v>
      </c>
      <c r="Q92" s="8">
        <v>4.5842000000000001</v>
      </c>
      <c r="R92" s="4">
        <v>1.67004</v>
      </c>
      <c r="S92" s="4">
        <v>1.5943600000000001E-6</v>
      </c>
      <c r="T92" s="3">
        <f t="shared" si="16"/>
        <v>7.1003220166207157</v>
      </c>
      <c r="U92" s="4">
        <f t="shared" si="17"/>
        <v>0.12796132996758977</v>
      </c>
      <c r="V92" s="23">
        <v>0.98649743589743588</v>
      </c>
      <c r="W92" s="23">
        <v>0.61273333333333346</v>
      </c>
      <c r="X92" s="23">
        <v>0.28088512820512818</v>
      </c>
      <c r="Y92" s="23">
        <v>0.20039999999999991</v>
      </c>
    </row>
    <row r="93" spans="1:25" x14ac:dyDescent="0.25">
      <c r="A93" s="21" t="s">
        <v>925</v>
      </c>
      <c r="B93" s="2" t="s">
        <v>969</v>
      </c>
      <c r="C93" s="12">
        <v>1921</v>
      </c>
      <c r="D93" s="12">
        <v>99322</v>
      </c>
      <c r="E93" s="1" t="s">
        <v>990</v>
      </c>
      <c r="F93" s="2" t="str">
        <f t="shared" si="12"/>
        <v>80170497</v>
      </c>
      <c r="G93" s="2" t="str">
        <f>IF(SUMPRODUCT(--ISNUMBER(SEARCH({"F","Cl","F"},H93)))&gt;0,"halocarbon",IF(SUMPRODUCT(--ISNUMBER(SEARCH({"O"},H93)))&gt;0,"oxygenated",IF(SUMPRODUCT(--ISNUMBER(SEARCH({"=CC="},H93)))&gt;0,"aromatic",IF(SUMPRODUCT(--ISNUMBER(SEARCH({"benzene"},A93)))&gt;0,"aromatic",IF(SUMPRODUCT(--ISNUMBER(SEARCH({"naphthalene"},A93)))&gt;0,"aromatic",IF(SUMPRODUCT(--ISNUMBER(SEARCH({"="},H93)))&gt;0,"alkene",IF(SUMPRODUCT(--ISNUMBER(SEARCH({"C1"},H93)))&gt;0,"c-alkane",IF(SUMPRODUCT(--ISNUMBER(SEARCH({"(C)"},H93)))&gt;0,"b-alkane",IF(SUMPRODUCT(--ISNUMBER(SEARCH({"-"},H93)))&gt;0,"-","n-alkane")))))))))</f>
        <v>oxygenated</v>
      </c>
      <c r="H93" s="18" t="s">
        <v>1026</v>
      </c>
      <c r="I93" s="15" t="b">
        <v>0</v>
      </c>
      <c r="J93" s="15" t="b">
        <v>0</v>
      </c>
      <c r="K93" s="4">
        <f t="shared" si="13"/>
        <v>16</v>
      </c>
      <c r="L93" s="4">
        <f t="shared" si="14"/>
        <v>4</v>
      </c>
      <c r="M93" s="4">
        <f t="shared" si="15"/>
        <v>0.25</v>
      </c>
      <c r="N93" s="7">
        <v>278.34800000000001</v>
      </c>
      <c r="O93" s="4">
        <v>1.44423E-11</v>
      </c>
      <c r="P93" s="8">
        <v>5.4636099999999995E-7</v>
      </c>
      <c r="Q93" s="8">
        <v>8.2183700000000002</v>
      </c>
      <c r="R93" s="4">
        <v>3.0329E-5</v>
      </c>
      <c r="S93" s="4">
        <v>2.7513800000000001E-5</v>
      </c>
      <c r="T93" s="3">
        <f t="shared" si="16"/>
        <v>2.6570765425852012</v>
      </c>
      <c r="U93" s="4">
        <f t="shared" si="17"/>
        <v>551.12326582896571</v>
      </c>
      <c r="V93" s="14" t="s">
        <v>34</v>
      </c>
      <c r="W93" s="14" t="s">
        <v>34</v>
      </c>
      <c r="X93" s="14" t="s">
        <v>34</v>
      </c>
      <c r="Y93" s="23">
        <v>0.61</v>
      </c>
    </row>
    <row r="94" spans="1:25" x14ac:dyDescent="0.25">
      <c r="A94" s="19" t="s">
        <v>432</v>
      </c>
      <c r="B94" s="15" t="s">
        <v>433</v>
      </c>
      <c r="C94" s="25">
        <v>3226</v>
      </c>
      <c r="D94" s="12">
        <v>80020</v>
      </c>
      <c r="E94" s="5" t="s">
        <v>568</v>
      </c>
      <c r="F94" s="2" t="str">
        <f t="shared" si="12"/>
        <v>40335308</v>
      </c>
      <c r="G94" s="2" t="str">
        <f>IF(SUMPRODUCT(--ISNUMBER(SEARCH({"F","Cl","F"},H94)))&gt;0,"halocarbon",IF(SUMPRODUCT(--ISNUMBER(SEARCH({"O"},H94)))&gt;0,"oxygenated",IF(SUMPRODUCT(--ISNUMBER(SEARCH({"=CC="},H94)))&gt;0,"aromatic",IF(SUMPRODUCT(--ISNUMBER(SEARCH({"benzene"},A94)))&gt;0,"aromatic",IF(SUMPRODUCT(--ISNUMBER(SEARCH({"naphthalene"},A94)))&gt;0,"aromatic",IF(SUMPRODUCT(--ISNUMBER(SEARCH({"="},H94)))&gt;0,"alkene",IF(SUMPRODUCT(--ISNUMBER(SEARCH({"C1"},H94)))&gt;0,"c-alkane",IF(SUMPRODUCT(--ISNUMBER(SEARCH({"(C)"},H94)))&gt;0,"b-alkane",IF(SUMPRODUCT(--ISNUMBER(SEARCH({"-"},H94)))&gt;0,"-","n-alkane")))))))))</f>
        <v>c-alkane</v>
      </c>
      <c r="H94" s="15" t="s">
        <v>434</v>
      </c>
      <c r="I94" s="15" t="b">
        <v>0</v>
      </c>
      <c r="J94" s="15" t="b">
        <v>0</v>
      </c>
      <c r="K94" s="4">
        <f t="shared" si="13"/>
        <v>10</v>
      </c>
      <c r="L94" s="4">
        <f t="shared" si="14"/>
        <v>0</v>
      </c>
      <c r="M94" s="4">
        <f t="shared" si="15"/>
        <v>0</v>
      </c>
      <c r="N94" s="7">
        <v>140.27000000000001</v>
      </c>
      <c r="O94" s="4">
        <v>1.045E-11</v>
      </c>
      <c r="P94" s="8">
        <v>6.6726199999999999E-2</v>
      </c>
      <c r="Q94" s="8">
        <v>4.5842000000000001</v>
      </c>
      <c r="R94" s="4">
        <v>0.80674500000000005</v>
      </c>
      <c r="S94" s="4">
        <v>1.6747700000000001E-6</v>
      </c>
      <c r="T94" s="3">
        <f t="shared" si="16"/>
        <v>6.7843314257723852</v>
      </c>
      <c r="U94" s="4">
        <f t="shared" si="17"/>
        <v>0.12796132996758977</v>
      </c>
      <c r="V94" s="23">
        <v>1.0731230769230768</v>
      </c>
      <c r="W94" s="23">
        <v>0.64512564102564096</v>
      </c>
      <c r="X94" s="23">
        <v>0.29781410256410251</v>
      </c>
      <c r="Y94" s="23">
        <v>0.20039999999999991</v>
      </c>
    </row>
    <row r="95" spans="1:25" x14ac:dyDescent="0.25">
      <c r="A95" s="19" t="s">
        <v>512</v>
      </c>
      <c r="B95" s="15" t="s">
        <v>404</v>
      </c>
      <c r="C95" s="12">
        <v>9006</v>
      </c>
      <c r="D95" s="12">
        <v>45248</v>
      </c>
      <c r="E95" s="5" t="s">
        <v>555</v>
      </c>
      <c r="F95" s="2" t="str">
        <f t="shared" si="12"/>
        <v>1022003</v>
      </c>
      <c r="G95" s="2" t="str">
        <f>IF(SUMPRODUCT(--ISNUMBER(SEARCH({"F","Cl","F"},H95)))&gt;0,"halocarbon",IF(SUMPRODUCT(--ISNUMBER(SEARCH({"O"},H95)))&gt;0,"oxygenated",IF(SUMPRODUCT(--ISNUMBER(SEARCH({"=CC="},H95)))&gt;0,"aromatic",IF(SUMPRODUCT(--ISNUMBER(SEARCH({"benzene"},A95)))&gt;0,"aromatic",IF(SUMPRODUCT(--ISNUMBER(SEARCH({"naphthalene"},A95)))&gt;0,"aromatic",IF(SUMPRODUCT(--ISNUMBER(SEARCH({"="},H95)))&gt;0,"alkene",IF(SUMPRODUCT(--ISNUMBER(SEARCH({"C1"},H95)))&gt;0,"c-alkane",IF(SUMPRODUCT(--ISNUMBER(SEARCH({"(C)"},H95)))&gt;0,"b-alkane",IF(SUMPRODUCT(--ISNUMBER(SEARCH({"-"},H95)))&gt;0,"-","n-alkane")))))))))</f>
        <v>aromatic</v>
      </c>
      <c r="H95" s="15" t="s">
        <v>405</v>
      </c>
      <c r="I95" s="15" t="b">
        <v>0</v>
      </c>
      <c r="J95" s="15" t="b">
        <v>0</v>
      </c>
      <c r="K95" s="4">
        <f t="shared" si="13"/>
        <v>10</v>
      </c>
      <c r="L95" s="4">
        <f t="shared" si="14"/>
        <v>0</v>
      </c>
      <c r="M95" s="4">
        <f t="shared" si="15"/>
        <v>0</v>
      </c>
      <c r="N95" s="7">
        <v>134.22200000000001</v>
      </c>
      <c r="O95" s="4">
        <v>1.0783E-11</v>
      </c>
      <c r="P95" s="8">
        <v>8.0507600000000006E-3</v>
      </c>
      <c r="Q95" s="8">
        <v>4.5854999999999997</v>
      </c>
      <c r="R95" s="4">
        <v>1.07816</v>
      </c>
      <c r="S95" s="4">
        <v>2.4257799999999999E-4</v>
      </c>
      <c r="T95" s="3">
        <f t="shared" si="16"/>
        <v>6.891137267519392</v>
      </c>
      <c r="U95" s="4">
        <f t="shared" si="17"/>
        <v>0.1283449382262051</v>
      </c>
      <c r="V95" s="23">
        <v>7.0979487179487162</v>
      </c>
      <c r="W95" s="23">
        <v>2.3033076923076927</v>
      </c>
      <c r="X95" s="23">
        <v>1.1208487179487181</v>
      </c>
      <c r="Y95" s="23">
        <v>0.1</v>
      </c>
    </row>
    <row r="96" spans="1:25" x14ac:dyDescent="0.25">
      <c r="A96" s="19" t="s">
        <v>512</v>
      </c>
      <c r="B96" s="15" t="s">
        <v>404</v>
      </c>
      <c r="C96" s="12">
        <v>9006</v>
      </c>
      <c r="D96" s="12">
        <v>80021</v>
      </c>
      <c r="E96" s="1" t="s">
        <v>555</v>
      </c>
      <c r="F96" s="2" t="str">
        <f t="shared" si="12"/>
        <v>1022003</v>
      </c>
      <c r="G96" s="2" t="str">
        <f>IF(SUMPRODUCT(--ISNUMBER(SEARCH({"F","Cl","F"},H96)))&gt;0,"halocarbon",IF(SUMPRODUCT(--ISNUMBER(SEARCH({"O"},H96)))&gt;0,"oxygenated",IF(SUMPRODUCT(--ISNUMBER(SEARCH({"=CC="},H96)))&gt;0,"aromatic",IF(SUMPRODUCT(--ISNUMBER(SEARCH({"benzene"},A96)))&gt;0,"aromatic",IF(SUMPRODUCT(--ISNUMBER(SEARCH({"naphthalene"},A96)))&gt;0,"aromatic",IF(SUMPRODUCT(--ISNUMBER(SEARCH({"="},H96)))&gt;0,"alkene",IF(SUMPRODUCT(--ISNUMBER(SEARCH({"C1"},H96)))&gt;0,"c-alkane",IF(SUMPRODUCT(--ISNUMBER(SEARCH({"(C)"},H96)))&gt;0,"b-alkane",IF(SUMPRODUCT(--ISNUMBER(SEARCH({"-"},H96)))&gt;0,"-","n-alkane")))))))))</f>
        <v>aromatic</v>
      </c>
      <c r="H96" s="15" t="s">
        <v>405</v>
      </c>
      <c r="I96" s="15" t="b">
        <v>0</v>
      </c>
      <c r="J96" s="15" t="b">
        <v>0</v>
      </c>
      <c r="K96" s="4">
        <f t="shared" si="13"/>
        <v>10</v>
      </c>
      <c r="L96" s="4">
        <f t="shared" si="14"/>
        <v>0</v>
      </c>
      <c r="M96" s="4">
        <f t="shared" si="15"/>
        <v>0</v>
      </c>
      <c r="N96" s="7">
        <v>134.22200000000001</v>
      </c>
      <c r="O96" s="4">
        <v>1.0783E-11</v>
      </c>
      <c r="P96" s="8">
        <v>8.0507600000000006E-3</v>
      </c>
      <c r="Q96" s="8">
        <v>4.5854999999999997</v>
      </c>
      <c r="R96" s="4">
        <v>1.07816</v>
      </c>
      <c r="S96" s="4">
        <v>2.4257799999999999E-4</v>
      </c>
      <c r="T96" s="3">
        <f t="shared" si="16"/>
        <v>6.891137267519392</v>
      </c>
      <c r="U96" s="4">
        <f t="shared" si="17"/>
        <v>0.1283449382262051</v>
      </c>
      <c r="V96" s="23">
        <v>7.0979487179487162</v>
      </c>
      <c r="W96" s="23">
        <v>2.3033076923076927</v>
      </c>
      <c r="X96" s="23">
        <v>1.1208487179487181</v>
      </c>
      <c r="Y96" s="23">
        <v>0.1</v>
      </c>
    </row>
    <row r="97" spans="1:25" x14ac:dyDescent="0.25">
      <c r="A97" s="19" t="s">
        <v>435</v>
      </c>
      <c r="B97" s="15" t="s">
        <v>436</v>
      </c>
      <c r="C97" s="25">
        <v>3205</v>
      </c>
      <c r="D97" s="12">
        <v>80022</v>
      </c>
      <c r="E97" s="5" t="s">
        <v>569</v>
      </c>
      <c r="F97" s="2" t="str">
        <f t="shared" si="12"/>
        <v>6027181</v>
      </c>
      <c r="G97" s="2" t="str">
        <f>IF(SUMPRODUCT(--ISNUMBER(SEARCH({"F","Cl","F"},H97)))&gt;0,"halocarbon",IF(SUMPRODUCT(--ISNUMBER(SEARCH({"O"},H97)))&gt;0,"oxygenated",IF(SUMPRODUCT(--ISNUMBER(SEARCH({"=CC="},H97)))&gt;0,"aromatic",IF(SUMPRODUCT(--ISNUMBER(SEARCH({"benzene"},A97)))&gt;0,"aromatic",IF(SUMPRODUCT(--ISNUMBER(SEARCH({"naphthalene"},A97)))&gt;0,"aromatic",IF(SUMPRODUCT(--ISNUMBER(SEARCH({"="},H97)))&gt;0,"alkene",IF(SUMPRODUCT(--ISNUMBER(SEARCH({"C1"},H97)))&gt;0,"c-alkane",IF(SUMPRODUCT(--ISNUMBER(SEARCH({"(C)"},H97)))&gt;0,"b-alkane",IF(SUMPRODUCT(--ISNUMBER(SEARCH({"-"},H97)))&gt;0,"-","n-alkane")))))))))</f>
        <v>aromatic</v>
      </c>
      <c r="H97" s="15" t="s">
        <v>437</v>
      </c>
      <c r="I97" s="15" t="b">
        <v>0</v>
      </c>
      <c r="J97" s="15" t="b">
        <v>0</v>
      </c>
      <c r="K97" s="4">
        <f t="shared" si="13"/>
        <v>10</v>
      </c>
      <c r="L97" s="4">
        <f t="shared" si="14"/>
        <v>0</v>
      </c>
      <c r="M97" s="4">
        <f t="shared" si="15"/>
        <v>0</v>
      </c>
      <c r="N97" s="7">
        <v>134.22200000000001</v>
      </c>
      <c r="O97" s="4">
        <v>1.10704E-11</v>
      </c>
      <c r="P97" s="8">
        <v>8.0669499999999998E-3</v>
      </c>
      <c r="Q97" s="8">
        <v>4.3125900000000001</v>
      </c>
      <c r="R97" s="4">
        <v>1.2773600000000001</v>
      </c>
      <c r="S97" s="4">
        <v>1.7267699999999999E-4</v>
      </c>
      <c r="T97" s="3">
        <f t="shared" si="16"/>
        <v>6.9647673644423644</v>
      </c>
      <c r="U97" s="4">
        <f t="shared" si="17"/>
        <v>6.8465020933505163E-2</v>
      </c>
      <c r="V97" s="23">
        <v>2.356410256410256</v>
      </c>
      <c r="W97" s="23">
        <v>0.93603589743589743</v>
      </c>
      <c r="X97" s="23">
        <v>0.42258717948717955</v>
      </c>
      <c r="Y97" s="23">
        <v>0.1</v>
      </c>
    </row>
    <row r="98" spans="1:25" x14ac:dyDescent="0.25">
      <c r="A98" s="21" t="s">
        <v>937</v>
      </c>
      <c r="B98" s="2" t="s">
        <v>975</v>
      </c>
      <c r="C98" s="12">
        <v>1925</v>
      </c>
      <c r="D98" s="12">
        <v>43125</v>
      </c>
      <c r="E98" s="1" t="s">
        <v>1000</v>
      </c>
      <c r="F98" s="2" t="str">
        <f t="shared" ref="F98:F129" si="18">RIGHT(E98,LEN(E98)-6)</f>
        <v>8027329</v>
      </c>
      <c r="G98" s="2" t="str">
        <f>IF(SUMPRODUCT(--ISNUMBER(SEARCH({"F","Cl","F"},H98)))&gt;0,"halocarbon",IF(SUMPRODUCT(--ISNUMBER(SEARCH({"O"},H98)))&gt;0,"oxygenated",IF(SUMPRODUCT(--ISNUMBER(SEARCH({"=CC="},H98)))&gt;0,"aromatic",IF(SUMPRODUCT(--ISNUMBER(SEARCH({"benzene"},A98)))&gt;0,"aromatic",IF(SUMPRODUCT(--ISNUMBER(SEARCH({"naphthalene"},A98)))&gt;0,"aromatic",IF(SUMPRODUCT(--ISNUMBER(SEARCH({"="},H98)))&gt;0,"alkene",IF(SUMPRODUCT(--ISNUMBER(SEARCH({"C1"},H98)))&gt;0,"c-alkane",IF(SUMPRODUCT(--ISNUMBER(SEARCH({"(C)"},H98)))&gt;0,"b-alkane",IF(SUMPRODUCT(--ISNUMBER(SEARCH({"-"},H98)))&gt;0,"-","n-alkane")))))))))</f>
        <v>alkene</v>
      </c>
      <c r="H98" s="18" t="s">
        <v>1036</v>
      </c>
      <c r="I98" s="15" t="b">
        <v>0</v>
      </c>
      <c r="J98" s="15" t="b">
        <v>0</v>
      </c>
      <c r="K98" s="4">
        <f t="shared" ref="K98:K129" si="19">LEN(H98)-LEN(SUBSTITUTE(UPPER(H98),"C",""))</f>
        <v>10</v>
      </c>
      <c r="L98" s="4">
        <f t="shared" ref="L98:L129" si="20">LEN(H98)-LEN(SUBSTITUTE(UPPER(H98),"O",""))</f>
        <v>0</v>
      </c>
      <c r="M98" s="4">
        <f t="shared" ref="M98:M129" si="21">L98/K98</f>
        <v>0</v>
      </c>
      <c r="N98" s="7">
        <v>140.27000000000001</v>
      </c>
      <c r="O98" s="4">
        <v>3.87505E-11</v>
      </c>
      <c r="P98" s="8">
        <v>6.8487099999999995E-2</v>
      </c>
      <c r="Q98" s="8">
        <v>4.3081699999999996</v>
      </c>
      <c r="R98" s="4">
        <v>1.39842</v>
      </c>
      <c r="S98" s="4">
        <v>2.2780800000000001E-6</v>
      </c>
      <c r="T98" s="3">
        <f t="shared" ref="T98:T129" si="22">IFERROR(LOG((R98*133.322)*N98/8.31451/298.15*1000000),"")</f>
        <v>7.023232769886099</v>
      </c>
      <c r="U98" s="4">
        <f t="shared" ref="U98:U129" si="23">IFERROR(((10^Q98)*0.1/1000)/30,"")</f>
        <v>6.7771757046767911E-2</v>
      </c>
      <c r="V98" s="23">
        <v>2.1689743589743586</v>
      </c>
      <c r="W98" s="23">
        <v>0.98414871794871794</v>
      </c>
      <c r="X98" s="23">
        <v>0.53977435897435888</v>
      </c>
      <c r="Y98" s="23">
        <v>0.13</v>
      </c>
    </row>
    <row r="99" spans="1:25" x14ac:dyDescent="0.25">
      <c r="A99" s="19" t="s">
        <v>513</v>
      </c>
      <c r="B99" s="15" t="s">
        <v>438</v>
      </c>
      <c r="C99" s="25">
        <v>3206</v>
      </c>
      <c r="D99" s="12">
        <v>80023</v>
      </c>
      <c r="E99" s="5" t="s">
        <v>570</v>
      </c>
      <c r="F99" s="2" t="str">
        <f t="shared" si="18"/>
        <v>1062675</v>
      </c>
      <c r="G99" s="2" t="str">
        <f>IF(SUMPRODUCT(--ISNUMBER(SEARCH({"F","Cl","F"},H99)))&gt;0,"halocarbon",IF(SUMPRODUCT(--ISNUMBER(SEARCH({"O"},H99)))&gt;0,"oxygenated",IF(SUMPRODUCT(--ISNUMBER(SEARCH({"=CC="},H99)))&gt;0,"aromatic",IF(SUMPRODUCT(--ISNUMBER(SEARCH({"benzene"},A99)))&gt;0,"aromatic",IF(SUMPRODUCT(--ISNUMBER(SEARCH({"naphthalene"},A99)))&gt;0,"aromatic",IF(SUMPRODUCT(--ISNUMBER(SEARCH({"="},H99)))&gt;0,"alkene",IF(SUMPRODUCT(--ISNUMBER(SEARCH({"C1"},H99)))&gt;0,"c-alkane",IF(SUMPRODUCT(--ISNUMBER(SEARCH({"(C)"},H99)))&gt;0,"b-alkane",IF(SUMPRODUCT(--ISNUMBER(SEARCH({"-"},H99)))&gt;0,"-","n-alkane")))))))))</f>
        <v>aromatic</v>
      </c>
      <c r="H99" s="15" t="s">
        <v>439</v>
      </c>
      <c r="I99" s="15" t="b">
        <v>0</v>
      </c>
      <c r="J99" s="15" t="b">
        <v>0</v>
      </c>
      <c r="K99" s="4">
        <f t="shared" si="19"/>
        <v>10</v>
      </c>
      <c r="L99" s="4">
        <f t="shared" si="20"/>
        <v>0</v>
      </c>
      <c r="M99" s="4">
        <f t="shared" si="21"/>
        <v>0</v>
      </c>
      <c r="N99" s="7">
        <v>134.22200000000001</v>
      </c>
      <c r="O99" s="4">
        <v>1.0473300000000001E-11</v>
      </c>
      <c r="P99" s="8">
        <v>7.8406900000000009E-3</v>
      </c>
      <c r="Q99" s="8">
        <v>4.5708000000000002</v>
      </c>
      <c r="R99" s="4">
        <v>0.96765000000000001</v>
      </c>
      <c r="S99" s="4">
        <v>4.2388499999999998E-4</v>
      </c>
      <c r="T99" s="3">
        <f t="shared" si="22"/>
        <v>6.8441723531092462</v>
      </c>
      <c r="U99" s="4">
        <f t="shared" si="23"/>
        <v>0.12407341767261686</v>
      </c>
      <c r="V99" s="23">
        <v>10.14848717948718</v>
      </c>
      <c r="W99" s="23">
        <v>3.3652307692307692</v>
      </c>
      <c r="X99" s="23">
        <v>1.8139230769230765</v>
      </c>
      <c r="Y99" s="23">
        <v>0.1</v>
      </c>
    </row>
    <row r="100" spans="1:25" x14ac:dyDescent="0.25">
      <c r="A100" s="19" t="s">
        <v>514</v>
      </c>
      <c r="B100" s="15" t="s">
        <v>440</v>
      </c>
      <c r="C100" s="25">
        <v>3227</v>
      </c>
      <c r="D100" s="12">
        <v>80024</v>
      </c>
      <c r="E100" s="5" t="s">
        <v>571</v>
      </c>
      <c r="F100" s="2" t="str">
        <f t="shared" si="18"/>
        <v>80333808</v>
      </c>
      <c r="G100" s="2" t="str">
        <f>IF(SUMPRODUCT(--ISNUMBER(SEARCH({"F","Cl","F"},H100)))&gt;0,"halocarbon",IF(SUMPRODUCT(--ISNUMBER(SEARCH({"O"},H100)))&gt;0,"oxygenated",IF(SUMPRODUCT(--ISNUMBER(SEARCH({"=CC="},H100)))&gt;0,"aromatic",IF(SUMPRODUCT(--ISNUMBER(SEARCH({"benzene"},A100)))&gt;0,"aromatic",IF(SUMPRODUCT(--ISNUMBER(SEARCH({"naphthalene"},A100)))&gt;0,"aromatic",IF(SUMPRODUCT(--ISNUMBER(SEARCH({"="},H100)))&gt;0,"alkene",IF(SUMPRODUCT(--ISNUMBER(SEARCH({"C1"},H100)))&gt;0,"c-alkane",IF(SUMPRODUCT(--ISNUMBER(SEARCH({"(C)"},H100)))&gt;0,"b-alkane",IF(SUMPRODUCT(--ISNUMBER(SEARCH({"-"},H100)))&gt;0,"-","n-alkane")))))))))</f>
        <v>c-alkane</v>
      </c>
      <c r="H100" s="15" t="s">
        <v>441</v>
      </c>
      <c r="I100" s="15" t="b">
        <v>0</v>
      </c>
      <c r="J100" s="15" t="b">
        <v>0</v>
      </c>
      <c r="K100" s="4">
        <f t="shared" si="19"/>
        <v>11</v>
      </c>
      <c r="L100" s="4">
        <f t="shared" si="20"/>
        <v>0</v>
      </c>
      <c r="M100" s="4">
        <f t="shared" si="21"/>
        <v>0</v>
      </c>
      <c r="N100" s="7">
        <v>154.297</v>
      </c>
      <c r="O100" s="4">
        <v>9.5682099999999997E-12</v>
      </c>
      <c r="P100" s="8">
        <v>6.44541E-2</v>
      </c>
      <c r="Q100" s="8">
        <v>5.0767300000000004</v>
      </c>
      <c r="R100" s="4">
        <v>0.110722</v>
      </c>
      <c r="S100" s="4">
        <v>5.8108800000000002E-7</v>
      </c>
      <c r="T100" s="3">
        <f t="shared" si="22"/>
        <v>5.963221750449498</v>
      </c>
      <c r="U100" s="4">
        <f t="shared" si="23"/>
        <v>0.39774867839093847</v>
      </c>
      <c r="V100" s="23">
        <v>0.8983179487179489</v>
      </c>
      <c r="W100" s="23">
        <v>0.5559333333333335</v>
      </c>
      <c r="X100" s="23">
        <v>0.23497641025641025</v>
      </c>
      <c r="Y100" s="23">
        <v>0.25719999999999998</v>
      </c>
    </row>
    <row r="101" spans="1:25" x14ac:dyDescent="0.25">
      <c r="A101" s="19" t="s">
        <v>515</v>
      </c>
      <c r="B101" s="15" t="s">
        <v>442</v>
      </c>
      <c r="C101" s="25">
        <v>318</v>
      </c>
      <c r="D101" s="12">
        <v>45245</v>
      </c>
      <c r="E101" s="5" t="s">
        <v>572</v>
      </c>
      <c r="F101" s="2" t="str">
        <f t="shared" si="18"/>
        <v>60333922</v>
      </c>
      <c r="G101" s="2" t="str">
        <f>IF(SUMPRODUCT(--ISNUMBER(SEARCH({"F","Cl","F"},H101)))&gt;0,"halocarbon",IF(SUMPRODUCT(--ISNUMBER(SEARCH({"O"},H101)))&gt;0,"oxygenated",IF(SUMPRODUCT(--ISNUMBER(SEARCH({"=CC="},H101)))&gt;0,"aromatic",IF(SUMPRODUCT(--ISNUMBER(SEARCH({"benzene"},A101)))&gt;0,"aromatic",IF(SUMPRODUCT(--ISNUMBER(SEARCH({"naphthalene"},A101)))&gt;0,"aromatic",IF(SUMPRODUCT(--ISNUMBER(SEARCH({"="},H101)))&gt;0,"alkene",IF(SUMPRODUCT(--ISNUMBER(SEARCH({"C1"},H101)))&gt;0,"c-alkane",IF(SUMPRODUCT(--ISNUMBER(SEARCH({"(C)"},H101)))&gt;0,"b-alkane",IF(SUMPRODUCT(--ISNUMBER(SEARCH({"-"},H101)))&gt;0,"-","n-alkane")))))))))</f>
        <v>aromatic</v>
      </c>
      <c r="H101" s="15" t="s">
        <v>443</v>
      </c>
      <c r="I101" s="15" t="b">
        <v>0</v>
      </c>
      <c r="J101" s="15" t="b">
        <v>0</v>
      </c>
      <c r="K101" s="4">
        <f t="shared" si="19"/>
        <v>11</v>
      </c>
      <c r="L101" s="4">
        <f t="shared" si="20"/>
        <v>0</v>
      </c>
      <c r="M101" s="4">
        <f t="shared" si="21"/>
        <v>0</v>
      </c>
      <c r="N101" s="7">
        <v>148.249</v>
      </c>
      <c r="O101" s="4">
        <v>1.63427E-11</v>
      </c>
      <c r="P101" s="8">
        <v>7.9262599999999992E-3</v>
      </c>
      <c r="Q101" s="8">
        <v>5.07721</v>
      </c>
      <c r="R101" s="4">
        <v>0.87638199999999999</v>
      </c>
      <c r="S101" s="4">
        <v>2.2542300000000001E-4</v>
      </c>
      <c r="T101" s="3">
        <f t="shared" si="22"/>
        <v>6.8443155679084127</v>
      </c>
      <c r="U101" s="4">
        <f t="shared" si="23"/>
        <v>0.3981885295021283</v>
      </c>
      <c r="V101" s="14" t="s">
        <v>34</v>
      </c>
      <c r="W101" s="14" t="s">
        <v>34</v>
      </c>
      <c r="X101" s="14" t="s">
        <v>34</v>
      </c>
      <c r="Y101" s="23">
        <v>0.15</v>
      </c>
    </row>
    <row r="102" spans="1:25" x14ac:dyDescent="0.25">
      <c r="A102" s="19" t="s">
        <v>515</v>
      </c>
      <c r="B102" s="15" t="s">
        <v>442</v>
      </c>
      <c r="C102" s="25">
        <v>318</v>
      </c>
      <c r="D102" s="12">
        <v>80025</v>
      </c>
      <c r="E102" s="1" t="s">
        <v>572</v>
      </c>
      <c r="F102" s="2" t="str">
        <f t="shared" si="18"/>
        <v>60333922</v>
      </c>
      <c r="G102" s="2" t="str">
        <f>IF(SUMPRODUCT(--ISNUMBER(SEARCH({"F","Cl","F"},H102)))&gt;0,"halocarbon",IF(SUMPRODUCT(--ISNUMBER(SEARCH({"O"},H102)))&gt;0,"oxygenated",IF(SUMPRODUCT(--ISNUMBER(SEARCH({"=CC="},H102)))&gt;0,"aromatic",IF(SUMPRODUCT(--ISNUMBER(SEARCH({"benzene"},A102)))&gt;0,"aromatic",IF(SUMPRODUCT(--ISNUMBER(SEARCH({"naphthalene"},A102)))&gt;0,"aromatic",IF(SUMPRODUCT(--ISNUMBER(SEARCH({"="},H102)))&gt;0,"alkene",IF(SUMPRODUCT(--ISNUMBER(SEARCH({"C1"},H102)))&gt;0,"c-alkane",IF(SUMPRODUCT(--ISNUMBER(SEARCH({"(C)"},H102)))&gt;0,"b-alkane",IF(SUMPRODUCT(--ISNUMBER(SEARCH({"-"},H102)))&gt;0,"-","n-alkane")))))))))</f>
        <v>aromatic</v>
      </c>
      <c r="H102" s="15" t="s">
        <v>443</v>
      </c>
      <c r="I102" s="15" t="b">
        <v>0</v>
      </c>
      <c r="J102" s="15" t="b">
        <v>0</v>
      </c>
      <c r="K102" s="4">
        <f t="shared" si="19"/>
        <v>11</v>
      </c>
      <c r="L102" s="4">
        <f t="shared" si="20"/>
        <v>0</v>
      </c>
      <c r="M102" s="4">
        <f t="shared" si="21"/>
        <v>0</v>
      </c>
      <c r="N102" s="7">
        <v>148.249</v>
      </c>
      <c r="O102" s="4">
        <v>1.63427E-11</v>
      </c>
      <c r="P102" s="8">
        <v>7.9262599999999992E-3</v>
      </c>
      <c r="Q102" s="8">
        <v>5.07721</v>
      </c>
      <c r="R102" s="4">
        <v>0.87638199999999999</v>
      </c>
      <c r="S102" s="4">
        <v>2.2542300000000001E-4</v>
      </c>
      <c r="T102" s="3">
        <f t="shared" si="22"/>
        <v>6.8443155679084127</v>
      </c>
      <c r="U102" s="4">
        <f t="shared" si="23"/>
        <v>0.3981885295021283</v>
      </c>
      <c r="V102" s="14" t="s">
        <v>34</v>
      </c>
      <c r="W102" s="14" t="s">
        <v>34</v>
      </c>
      <c r="X102" s="14" t="s">
        <v>34</v>
      </c>
      <c r="Y102" s="23">
        <v>0.15</v>
      </c>
    </row>
    <row r="103" spans="1:25" x14ac:dyDescent="0.25">
      <c r="A103" s="19" t="s">
        <v>444</v>
      </c>
      <c r="B103" s="15" t="s">
        <v>445</v>
      </c>
      <c r="C103" s="25">
        <v>3207</v>
      </c>
      <c r="D103" s="12">
        <v>80026</v>
      </c>
      <c r="E103" s="5" t="s">
        <v>573</v>
      </c>
      <c r="F103" s="2" t="str">
        <f t="shared" si="18"/>
        <v>6022054</v>
      </c>
      <c r="G103" s="2" t="str">
        <f>IF(SUMPRODUCT(--ISNUMBER(SEARCH({"F","Cl","F"},H103)))&gt;0,"halocarbon",IF(SUMPRODUCT(--ISNUMBER(SEARCH({"O"},H103)))&gt;0,"oxygenated",IF(SUMPRODUCT(--ISNUMBER(SEARCH({"=CC="},H103)))&gt;0,"aromatic",IF(SUMPRODUCT(--ISNUMBER(SEARCH({"benzene"},A103)))&gt;0,"aromatic",IF(SUMPRODUCT(--ISNUMBER(SEARCH({"naphthalene"},A103)))&gt;0,"aromatic",IF(SUMPRODUCT(--ISNUMBER(SEARCH({"="},H103)))&gt;0,"alkene",IF(SUMPRODUCT(--ISNUMBER(SEARCH({"C1"},H103)))&gt;0,"c-alkane",IF(SUMPRODUCT(--ISNUMBER(SEARCH({"(C)"},H103)))&gt;0,"b-alkane",IF(SUMPRODUCT(--ISNUMBER(SEARCH({"-"},H103)))&gt;0,"-","n-alkane")))))))))</f>
        <v>aromatic</v>
      </c>
      <c r="H103" s="15" t="s">
        <v>446</v>
      </c>
      <c r="I103" s="15" t="b">
        <v>0</v>
      </c>
      <c r="J103" s="15" t="b">
        <v>0</v>
      </c>
      <c r="K103" s="4">
        <f t="shared" si="19"/>
        <v>11</v>
      </c>
      <c r="L103" s="4">
        <f t="shared" si="20"/>
        <v>0</v>
      </c>
      <c r="M103" s="4">
        <f t="shared" si="21"/>
        <v>0</v>
      </c>
      <c r="N103" s="7">
        <v>148.249</v>
      </c>
      <c r="O103" s="4">
        <v>1.30473E-11</v>
      </c>
      <c r="P103" s="8">
        <v>1.19615E-2</v>
      </c>
      <c r="Q103" s="8">
        <v>5.0830299999999999</v>
      </c>
      <c r="R103" s="4">
        <v>0.50069699999999995</v>
      </c>
      <c r="S103" s="4">
        <v>5.3921800000000003E-5</v>
      </c>
      <c r="T103" s="3">
        <f t="shared" si="22"/>
        <v>6.6011971081647971</v>
      </c>
      <c r="U103" s="4">
        <f t="shared" si="23"/>
        <v>0.40356058719844601</v>
      </c>
      <c r="V103" s="23">
        <v>2.1174358974358976</v>
      </c>
      <c r="W103" s="23">
        <v>0.85988974358974335</v>
      </c>
      <c r="X103" s="23">
        <v>0.39589743589743587</v>
      </c>
      <c r="Y103" s="23">
        <v>0.15</v>
      </c>
    </row>
    <row r="104" spans="1:25" x14ac:dyDescent="0.25">
      <c r="A104" s="19" t="s">
        <v>447</v>
      </c>
      <c r="B104" s="15" t="s">
        <v>445</v>
      </c>
      <c r="C104" s="25">
        <v>3209</v>
      </c>
      <c r="D104" s="12">
        <v>80027</v>
      </c>
      <c r="E104" s="5" t="s">
        <v>573</v>
      </c>
      <c r="F104" s="2" t="str">
        <f t="shared" si="18"/>
        <v>6022054</v>
      </c>
      <c r="G104" s="2" t="str">
        <f>IF(SUMPRODUCT(--ISNUMBER(SEARCH({"F","Cl","F"},H104)))&gt;0,"halocarbon",IF(SUMPRODUCT(--ISNUMBER(SEARCH({"O"},H104)))&gt;0,"oxygenated",IF(SUMPRODUCT(--ISNUMBER(SEARCH({"=CC="},H104)))&gt;0,"aromatic",IF(SUMPRODUCT(--ISNUMBER(SEARCH({"benzene"},A104)))&gt;0,"aromatic",IF(SUMPRODUCT(--ISNUMBER(SEARCH({"naphthalene"},A104)))&gt;0,"aromatic",IF(SUMPRODUCT(--ISNUMBER(SEARCH({"="},H104)))&gt;0,"alkene",IF(SUMPRODUCT(--ISNUMBER(SEARCH({"C1"},H104)))&gt;0,"c-alkane",IF(SUMPRODUCT(--ISNUMBER(SEARCH({"(C)"},H104)))&gt;0,"b-alkane",IF(SUMPRODUCT(--ISNUMBER(SEARCH({"-"},H104)))&gt;0,"-","n-alkane")))))))))</f>
        <v>aromatic</v>
      </c>
      <c r="H104" s="15" t="s">
        <v>446</v>
      </c>
      <c r="I104" s="15" t="b">
        <v>0</v>
      </c>
      <c r="J104" s="15" t="b">
        <v>0</v>
      </c>
      <c r="K104" s="4">
        <f t="shared" si="19"/>
        <v>11</v>
      </c>
      <c r="L104" s="4">
        <f t="shared" si="20"/>
        <v>0</v>
      </c>
      <c r="M104" s="4">
        <f t="shared" si="21"/>
        <v>0</v>
      </c>
      <c r="N104" s="7">
        <v>148.249</v>
      </c>
      <c r="O104" s="4">
        <v>1.30473E-11</v>
      </c>
      <c r="P104" s="8">
        <v>1.19615E-2</v>
      </c>
      <c r="Q104" s="8">
        <v>5.0830299999999999</v>
      </c>
      <c r="R104" s="4">
        <v>0.50069699999999995</v>
      </c>
      <c r="S104" s="4">
        <v>5.3921800000000003E-5</v>
      </c>
      <c r="T104" s="3">
        <f t="shared" si="22"/>
        <v>6.6011971081647971</v>
      </c>
      <c r="U104" s="4">
        <f t="shared" si="23"/>
        <v>0.40356058719844601</v>
      </c>
      <c r="V104" s="23">
        <v>2.1174358974358976</v>
      </c>
      <c r="W104" s="23">
        <v>0.85988974358974335</v>
      </c>
      <c r="X104" s="23">
        <v>0.39589743589743587</v>
      </c>
      <c r="Y104" s="27">
        <v>0.28000000000000003</v>
      </c>
    </row>
    <row r="105" spans="1:25" x14ac:dyDescent="0.25">
      <c r="A105" s="19" t="s">
        <v>448</v>
      </c>
      <c r="B105" s="15" t="s">
        <v>449</v>
      </c>
      <c r="C105" s="25">
        <v>3208</v>
      </c>
      <c r="D105" s="12">
        <v>80028</v>
      </c>
      <c r="E105" s="5" t="s">
        <v>574</v>
      </c>
      <c r="F105" s="2" t="str">
        <f t="shared" si="18"/>
        <v>6061024</v>
      </c>
      <c r="G105" s="2" t="str">
        <f>IF(SUMPRODUCT(--ISNUMBER(SEARCH({"F","Cl","F"},H105)))&gt;0,"halocarbon",IF(SUMPRODUCT(--ISNUMBER(SEARCH({"O"},H105)))&gt;0,"oxygenated",IF(SUMPRODUCT(--ISNUMBER(SEARCH({"=CC="},H105)))&gt;0,"aromatic",IF(SUMPRODUCT(--ISNUMBER(SEARCH({"benzene"},A105)))&gt;0,"aromatic",IF(SUMPRODUCT(--ISNUMBER(SEARCH({"naphthalene"},A105)))&gt;0,"aromatic",IF(SUMPRODUCT(--ISNUMBER(SEARCH({"="},H105)))&gt;0,"alkene",IF(SUMPRODUCT(--ISNUMBER(SEARCH({"C1"},H105)))&gt;0,"c-alkane",IF(SUMPRODUCT(--ISNUMBER(SEARCH({"(C)"},H105)))&gt;0,"b-alkane",IF(SUMPRODUCT(--ISNUMBER(SEARCH({"-"},H105)))&gt;0,"-","n-alkane")))))))))</f>
        <v>aromatic</v>
      </c>
      <c r="H105" s="15" t="s">
        <v>450</v>
      </c>
      <c r="I105" s="15" t="b">
        <v>0</v>
      </c>
      <c r="J105" s="15" t="b">
        <v>0</v>
      </c>
      <c r="K105" s="4">
        <f t="shared" si="19"/>
        <v>11</v>
      </c>
      <c r="L105" s="4">
        <f t="shared" si="20"/>
        <v>0</v>
      </c>
      <c r="M105" s="4">
        <f t="shared" si="21"/>
        <v>0</v>
      </c>
      <c r="N105" s="7">
        <v>148.249</v>
      </c>
      <c r="O105" s="4">
        <v>2.5912300000000001E-11</v>
      </c>
      <c r="P105" s="8">
        <v>7.77205E-3</v>
      </c>
      <c r="Q105" s="8">
        <v>5.05443</v>
      </c>
      <c r="R105" s="4">
        <v>0.11378199999999999</v>
      </c>
      <c r="S105" s="4">
        <v>5.9327799999999998E-5</v>
      </c>
      <c r="T105" s="3">
        <f t="shared" si="22"/>
        <v>5.9576956821958511</v>
      </c>
      <c r="U105" s="4">
        <f t="shared" si="23"/>
        <v>0.37784070706694795</v>
      </c>
      <c r="V105" s="23">
        <v>8.1307948717948726</v>
      </c>
      <c r="W105" s="23">
        <v>2.7259743589743586</v>
      </c>
      <c r="X105" s="23">
        <v>1.4735769230769229</v>
      </c>
      <c r="Y105" s="23">
        <v>0.15</v>
      </c>
    </row>
    <row r="106" spans="1:25" x14ac:dyDescent="0.25">
      <c r="A106" s="19" t="s">
        <v>516</v>
      </c>
      <c r="B106" s="15" t="s">
        <v>451</v>
      </c>
      <c r="C106" s="12">
        <v>9007</v>
      </c>
      <c r="D106" s="12">
        <v>45246</v>
      </c>
      <c r="E106" s="5" t="s">
        <v>575</v>
      </c>
      <c r="F106" s="2" t="str">
        <f t="shared" si="18"/>
        <v>00275014</v>
      </c>
      <c r="G106" s="2" t="str">
        <f>IF(SUMPRODUCT(--ISNUMBER(SEARCH({"F","Cl","F"},H106)))&gt;0,"halocarbon",IF(SUMPRODUCT(--ISNUMBER(SEARCH({"O"},H106)))&gt;0,"oxygenated",IF(SUMPRODUCT(--ISNUMBER(SEARCH({"=CC="},H106)))&gt;0,"aromatic",IF(SUMPRODUCT(--ISNUMBER(SEARCH({"benzene"},A106)))&gt;0,"aromatic",IF(SUMPRODUCT(--ISNUMBER(SEARCH({"naphthalene"},A106)))&gt;0,"aromatic",IF(SUMPRODUCT(--ISNUMBER(SEARCH({"="},H106)))&gt;0,"alkene",IF(SUMPRODUCT(--ISNUMBER(SEARCH({"C1"},H106)))&gt;0,"c-alkane",IF(SUMPRODUCT(--ISNUMBER(SEARCH({"(C)"},H106)))&gt;0,"b-alkane",IF(SUMPRODUCT(--ISNUMBER(SEARCH({"-"},H106)))&gt;0,"-","n-alkane")))))))))</f>
        <v>aromatic</v>
      </c>
      <c r="H106" s="15" t="s">
        <v>452</v>
      </c>
      <c r="I106" s="15" t="b">
        <v>0</v>
      </c>
      <c r="J106" s="15" t="b">
        <v>0</v>
      </c>
      <c r="K106" s="4">
        <f t="shared" si="19"/>
        <v>11</v>
      </c>
      <c r="L106" s="4">
        <f t="shared" si="20"/>
        <v>0</v>
      </c>
      <c r="M106" s="4">
        <f t="shared" si="21"/>
        <v>0</v>
      </c>
      <c r="N106" s="7">
        <v>148.249</v>
      </c>
      <c r="O106" s="4">
        <v>1.4790100000000001E-11</v>
      </c>
      <c r="P106" s="8">
        <v>7.8977700000000001E-3</v>
      </c>
      <c r="Q106" s="8">
        <v>5.0721100000000003</v>
      </c>
      <c r="R106" s="4">
        <v>0.74329100000000004</v>
      </c>
      <c r="S106" s="4">
        <v>2.4008399999999999E-5</v>
      </c>
      <c r="T106" s="3">
        <f t="shared" si="22"/>
        <v>6.7727809931589116</v>
      </c>
      <c r="U106" s="4">
        <f t="shared" si="23"/>
        <v>0.39353987675751029</v>
      </c>
      <c r="V106" s="14" t="s">
        <v>34</v>
      </c>
      <c r="W106" s="14" t="s">
        <v>34</v>
      </c>
      <c r="X106" s="14" t="s">
        <v>34</v>
      </c>
      <c r="Y106" s="23">
        <v>0.15</v>
      </c>
    </row>
    <row r="107" spans="1:25" x14ac:dyDescent="0.25">
      <c r="A107" s="19" t="s">
        <v>516</v>
      </c>
      <c r="B107" s="15" t="s">
        <v>451</v>
      </c>
      <c r="C107" s="12">
        <v>9007</v>
      </c>
      <c r="D107" s="12">
        <v>80029</v>
      </c>
      <c r="E107" s="1" t="s">
        <v>575</v>
      </c>
      <c r="F107" s="2" t="str">
        <f t="shared" si="18"/>
        <v>00275014</v>
      </c>
      <c r="G107" s="2" t="str">
        <f>IF(SUMPRODUCT(--ISNUMBER(SEARCH({"F","Cl","F"},H107)))&gt;0,"halocarbon",IF(SUMPRODUCT(--ISNUMBER(SEARCH({"O"},H107)))&gt;0,"oxygenated",IF(SUMPRODUCT(--ISNUMBER(SEARCH({"=CC="},H107)))&gt;0,"aromatic",IF(SUMPRODUCT(--ISNUMBER(SEARCH({"benzene"},A107)))&gt;0,"aromatic",IF(SUMPRODUCT(--ISNUMBER(SEARCH({"naphthalene"},A107)))&gt;0,"aromatic",IF(SUMPRODUCT(--ISNUMBER(SEARCH({"="},H107)))&gt;0,"alkene",IF(SUMPRODUCT(--ISNUMBER(SEARCH({"C1"},H107)))&gt;0,"c-alkane",IF(SUMPRODUCT(--ISNUMBER(SEARCH({"(C)"},H107)))&gt;0,"b-alkane",IF(SUMPRODUCT(--ISNUMBER(SEARCH({"-"},H107)))&gt;0,"-","n-alkane")))))))))</f>
        <v>aromatic</v>
      </c>
      <c r="H107" s="15" t="s">
        <v>452</v>
      </c>
      <c r="I107" s="15" t="b">
        <v>0</v>
      </c>
      <c r="J107" s="15" t="b">
        <v>0</v>
      </c>
      <c r="K107" s="4">
        <f t="shared" si="19"/>
        <v>11</v>
      </c>
      <c r="L107" s="4">
        <f t="shared" si="20"/>
        <v>0</v>
      </c>
      <c r="M107" s="4">
        <f t="shared" si="21"/>
        <v>0</v>
      </c>
      <c r="N107" s="7">
        <v>148.249</v>
      </c>
      <c r="O107" s="4">
        <v>1.4790100000000001E-11</v>
      </c>
      <c r="P107" s="8">
        <v>7.8977700000000001E-3</v>
      </c>
      <c r="Q107" s="8">
        <v>5.0721100000000003</v>
      </c>
      <c r="R107" s="4">
        <v>0.74329100000000004</v>
      </c>
      <c r="S107" s="4">
        <v>2.4008399999999999E-5</v>
      </c>
      <c r="T107" s="3">
        <f t="shared" si="22"/>
        <v>6.7727809931589116</v>
      </c>
      <c r="U107" s="4">
        <f t="shared" si="23"/>
        <v>0.39353987675751029</v>
      </c>
      <c r="V107" s="14" t="s">
        <v>34</v>
      </c>
      <c r="W107" s="14" t="s">
        <v>34</v>
      </c>
      <c r="X107" s="14" t="s">
        <v>34</v>
      </c>
      <c r="Y107" s="23">
        <v>0.15</v>
      </c>
    </row>
    <row r="108" spans="1:25" x14ac:dyDescent="0.25">
      <c r="A108" s="19" t="s">
        <v>517</v>
      </c>
      <c r="B108" s="15" t="s">
        <v>453</v>
      </c>
      <c r="C108" s="25">
        <v>3228</v>
      </c>
      <c r="D108" s="12">
        <v>80030</v>
      </c>
      <c r="E108" s="5" t="s">
        <v>576</v>
      </c>
      <c r="F108" s="2" t="str">
        <f t="shared" si="18"/>
        <v>90335313</v>
      </c>
      <c r="G108" s="2" t="str">
        <f>IF(SUMPRODUCT(--ISNUMBER(SEARCH({"F","Cl","F"},H108)))&gt;0,"halocarbon",IF(SUMPRODUCT(--ISNUMBER(SEARCH({"O"},H108)))&gt;0,"oxygenated",IF(SUMPRODUCT(--ISNUMBER(SEARCH({"=CC="},H108)))&gt;0,"aromatic",IF(SUMPRODUCT(--ISNUMBER(SEARCH({"benzene"},A108)))&gt;0,"aromatic",IF(SUMPRODUCT(--ISNUMBER(SEARCH({"naphthalene"},A108)))&gt;0,"aromatic",IF(SUMPRODUCT(--ISNUMBER(SEARCH({"="},H108)))&gt;0,"alkene",IF(SUMPRODUCT(--ISNUMBER(SEARCH({"C1"},H108)))&gt;0,"c-alkane",IF(SUMPRODUCT(--ISNUMBER(SEARCH({"(C)"},H108)))&gt;0,"b-alkane",IF(SUMPRODUCT(--ISNUMBER(SEARCH({"-"},H108)))&gt;0,"-","n-alkane")))))))))</f>
        <v>c-alkane</v>
      </c>
      <c r="H108" s="15" t="s">
        <v>454</v>
      </c>
      <c r="I108" s="15" t="b">
        <v>0</v>
      </c>
      <c r="J108" s="15" t="b">
        <v>0</v>
      </c>
      <c r="K108" s="4">
        <f t="shared" si="19"/>
        <v>12</v>
      </c>
      <c r="L108" s="4">
        <f t="shared" si="20"/>
        <v>0</v>
      </c>
      <c r="M108" s="4">
        <f t="shared" si="21"/>
        <v>0</v>
      </c>
      <c r="N108" s="7">
        <v>168.32400000000001</v>
      </c>
      <c r="O108" s="4">
        <v>1.3118500000000001E-11</v>
      </c>
      <c r="P108" s="8">
        <v>6.4100500000000005E-2</v>
      </c>
      <c r="Q108" s="8">
        <v>5.7884900000000004</v>
      </c>
      <c r="R108" s="4">
        <v>2.87075E-2</v>
      </c>
      <c r="S108" s="4">
        <v>2.99498E-7</v>
      </c>
      <c r="T108" s="3">
        <f t="shared" si="22"/>
        <v>5.4147717628791758</v>
      </c>
      <c r="U108" s="4">
        <f t="shared" si="23"/>
        <v>2.0481829439877619</v>
      </c>
      <c r="V108" s="23">
        <v>0.79645128205128191</v>
      </c>
      <c r="W108" s="23">
        <v>0.49321025641025645</v>
      </c>
      <c r="X108" s="23">
        <v>0.19155769230769229</v>
      </c>
      <c r="Y108" s="23">
        <v>0.3206</v>
      </c>
    </row>
    <row r="109" spans="1:25" x14ac:dyDescent="0.25">
      <c r="A109" s="19" t="s">
        <v>518</v>
      </c>
      <c r="B109" s="15" t="s">
        <v>455</v>
      </c>
      <c r="C109" s="25">
        <v>320</v>
      </c>
      <c r="D109" s="12">
        <v>45247</v>
      </c>
      <c r="E109" s="5" t="s">
        <v>577</v>
      </c>
      <c r="F109" s="2" t="str">
        <f t="shared" si="18"/>
        <v>9075034</v>
      </c>
      <c r="G109" s="2" t="str">
        <f>IF(SUMPRODUCT(--ISNUMBER(SEARCH({"F","Cl","F"},H109)))&gt;0,"halocarbon",IF(SUMPRODUCT(--ISNUMBER(SEARCH({"O"},H109)))&gt;0,"oxygenated",IF(SUMPRODUCT(--ISNUMBER(SEARCH({"=CC="},H109)))&gt;0,"aromatic",IF(SUMPRODUCT(--ISNUMBER(SEARCH({"benzene"},A109)))&gt;0,"aromatic",IF(SUMPRODUCT(--ISNUMBER(SEARCH({"naphthalene"},A109)))&gt;0,"aromatic",IF(SUMPRODUCT(--ISNUMBER(SEARCH({"="},H109)))&gt;0,"alkene",IF(SUMPRODUCT(--ISNUMBER(SEARCH({"C1"},H109)))&gt;0,"c-alkane",IF(SUMPRODUCT(--ISNUMBER(SEARCH({"(C)"},H109)))&gt;0,"b-alkane",IF(SUMPRODUCT(--ISNUMBER(SEARCH({"-"},H109)))&gt;0,"-","n-alkane")))))))))</f>
        <v>aromatic</v>
      </c>
      <c r="H109" s="15" t="s">
        <v>456</v>
      </c>
      <c r="I109" s="15" t="b">
        <v>0</v>
      </c>
      <c r="J109" s="15" t="b">
        <v>0</v>
      </c>
      <c r="K109" s="4">
        <f t="shared" si="19"/>
        <v>12</v>
      </c>
      <c r="L109" s="4">
        <f t="shared" si="20"/>
        <v>0</v>
      </c>
      <c r="M109" s="4">
        <f t="shared" si="21"/>
        <v>0</v>
      </c>
      <c r="N109" s="7">
        <v>162.27600000000001</v>
      </c>
      <c r="O109" s="4">
        <v>1.6324299999999999E-11</v>
      </c>
      <c r="P109" s="8">
        <v>1.2525400000000001E-2</v>
      </c>
      <c r="Q109" s="8">
        <v>5.8076600000000003</v>
      </c>
      <c r="R109" s="4">
        <v>0.28431099999999998</v>
      </c>
      <c r="S109" s="4">
        <v>4.3777399999999999E-7</v>
      </c>
      <c r="T109" s="3">
        <f t="shared" si="22"/>
        <v>6.3946783033072174</v>
      </c>
      <c r="U109" s="4">
        <f t="shared" si="23"/>
        <v>2.1406158918120073</v>
      </c>
      <c r="V109" s="14" t="s">
        <v>34</v>
      </c>
      <c r="W109" s="14" t="s">
        <v>34</v>
      </c>
      <c r="X109" s="14" t="s">
        <v>34</v>
      </c>
      <c r="Y109" s="23">
        <v>0.23</v>
      </c>
    </row>
    <row r="110" spans="1:25" x14ac:dyDescent="0.25">
      <c r="A110" s="19" t="s">
        <v>518</v>
      </c>
      <c r="B110" s="15" t="s">
        <v>455</v>
      </c>
      <c r="C110" s="25">
        <v>320</v>
      </c>
      <c r="D110" s="12">
        <v>80031</v>
      </c>
      <c r="E110" s="1" t="s">
        <v>577</v>
      </c>
      <c r="F110" s="2" t="str">
        <f t="shared" si="18"/>
        <v>9075034</v>
      </c>
      <c r="G110" s="2" t="str">
        <f>IF(SUMPRODUCT(--ISNUMBER(SEARCH({"F","Cl","F"},H110)))&gt;0,"halocarbon",IF(SUMPRODUCT(--ISNUMBER(SEARCH({"O"},H110)))&gt;0,"oxygenated",IF(SUMPRODUCT(--ISNUMBER(SEARCH({"=CC="},H110)))&gt;0,"aromatic",IF(SUMPRODUCT(--ISNUMBER(SEARCH({"benzene"},A110)))&gt;0,"aromatic",IF(SUMPRODUCT(--ISNUMBER(SEARCH({"naphthalene"},A110)))&gt;0,"aromatic",IF(SUMPRODUCT(--ISNUMBER(SEARCH({"="},H110)))&gt;0,"alkene",IF(SUMPRODUCT(--ISNUMBER(SEARCH({"C1"},H110)))&gt;0,"c-alkane",IF(SUMPRODUCT(--ISNUMBER(SEARCH({"(C)"},H110)))&gt;0,"b-alkane",IF(SUMPRODUCT(--ISNUMBER(SEARCH({"-"},H110)))&gt;0,"-","n-alkane")))))))))</f>
        <v>aromatic</v>
      </c>
      <c r="H110" s="15" t="s">
        <v>456</v>
      </c>
      <c r="I110" s="15" t="b">
        <v>0</v>
      </c>
      <c r="J110" s="15" t="b">
        <v>0</v>
      </c>
      <c r="K110" s="4">
        <f t="shared" si="19"/>
        <v>12</v>
      </c>
      <c r="L110" s="4">
        <f t="shared" si="20"/>
        <v>0</v>
      </c>
      <c r="M110" s="4">
        <f t="shared" si="21"/>
        <v>0</v>
      </c>
      <c r="N110" s="7">
        <v>162.27600000000001</v>
      </c>
      <c r="O110" s="4">
        <v>1.6324299999999999E-11</v>
      </c>
      <c r="P110" s="8">
        <v>1.2525400000000001E-2</v>
      </c>
      <c r="Q110" s="8">
        <v>5.8076600000000003</v>
      </c>
      <c r="R110" s="4">
        <v>0.28431099999999998</v>
      </c>
      <c r="S110" s="4">
        <v>4.3777399999999999E-7</v>
      </c>
      <c r="T110" s="3">
        <f t="shared" si="22"/>
        <v>6.3946783033072174</v>
      </c>
      <c r="U110" s="4">
        <f t="shared" si="23"/>
        <v>2.1406158918120073</v>
      </c>
      <c r="V110" s="14" t="s">
        <v>34</v>
      </c>
      <c r="W110" s="14" t="s">
        <v>34</v>
      </c>
      <c r="X110" s="14" t="s">
        <v>34</v>
      </c>
      <c r="Y110" s="23">
        <v>0.23</v>
      </c>
    </row>
    <row r="111" spans="1:25" x14ac:dyDescent="0.25">
      <c r="A111" s="19" t="s">
        <v>457</v>
      </c>
      <c r="B111" s="15" t="s">
        <v>458</v>
      </c>
      <c r="C111" s="25">
        <v>3210</v>
      </c>
      <c r="D111" s="12">
        <v>80032</v>
      </c>
      <c r="E111" s="5" t="s">
        <v>578</v>
      </c>
      <c r="F111" s="2" t="str">
        <f t="shared" si="18"/>
        <v>8061476</v>
      </c>
      <c r="G111" s="2" t="str">
        <f>IF(SUMPRODUCT(--ISNUMBER(SEARCH({"F","Cl","F"},H111)))&gt;0,"halocarbon",IF(SUMPRODUCT(--ISNUMBER(SEARCH({"O"},H111)))&gt;0,"oxygenated",IF(SUMPRODUCT(--ISNUMBER(SEARCH({"=CC="},H111)))&gt;0,"aromatic",IF(SUMPRODUCT(--ISNUMBER(SEARCH({"benzene"},A111)))&gt;0,"aromatic",IF(SUMPRODUCT(--ISNUMBER(SEARCH({"naphthalene"},A111)))&gt;0,"aromatic",IF(SUMPRODUCT(--ISNUMBER(SEARCH({"="},H111)))&gt;0,"alkene",IF(SUMPRODUCT(--ISNUMBER(SEARCH({"C1"},H111)))&gt;0,"c-alkane",IF(SUMPRODUCT(--ISNUMBER(SEARCH({"(C)"},H111)))&gt;0,"b-alkane",IF(SUMPRODUCT(--ISNUMBER(SEARCH({"-"},H111)))&gt;0,"-","n-alkane")))))))))</f>
        <v>aromatic</v>
      </c>
      <c r="H111" s="15" t="s">
        <v>459</v>
      </c>
      <c r="I111" s="15" t="b">
        <v>0</v>
      </c>
      <c r="J111" s="15" t="b">
        <v>0</v>
      </c>
      <c r="K111" s="4">
        <f t="shared" si="19"/>
        <v>12</v>
      </c>
      <c r="L111" s="4">
        <f t="shared" si="20"/>
        <v>0</v>
      </c>
      <c r="M111" s="4">
        <f t="shared" si="21"/>
        <v>0</v>
      </c>
      <c r="N111" s="7">
        <v>162.27600000000001</v>
      </c>
      <c r="O111" s="4">
        <v>1.6886600000000001E-11</v>
      </c>
      <c r="P111" s="8">
        <v>4.0309400000000002E-3</v>
      </c>
      <c r="Q111" s="8">
        <v>5.7675799999999997</v>
      </c>
      <c r="R111" s="4">
        <v>9.2290200000000003E-2</v>
      </c>
      <c r="S111" s="4">
        <v>6.0189299999999996E-6</v>
      </c>
      <c r="T111" s="3">
        <f t="shared" si="22"/>
        <v>5.9060402275645618</v>
      </c>
      <c r="U111" s="4">
        <f t="shared" si="23"/>
        <v>1.9519053088664917</v>
      </c>
      <c r="V111" s="23">
        <v>1.9049230769230776</v>
      </c>
      <c r="W111" s="23">
        <v>0.79067435897435878</v>
      </c>
      <c r="X111" s="23">
        <v>0.37143333333333334</v>
      </c>
      <c r="Y111" s="23">
        <v>0.23</v>
      </c>
    </row>
    <row r="112" spans="1:25" x14ac:dyDescent="0.25">
      <c r="A112" s="19" t="s">
        <v>519</v>
      </c>
      <c r="B112" s="15" t="s">
        <v>460</v>
      </c>
      <c r="C112" s="25">
        <v>3212</v>
      </c>
      <c r="D112" s="12">
        <v>80033</v>
      </c>
      <c r="E112" s="5" t="s">
        <v>579</v>
      </c>
      <c r="F112" s="2" t="str">
        <f t="shared" si="18"/>
        <v>9061330</v>
      </c>
      <c r="G112" s="2" t="str">
        <f>IF(SUMPRODUCT(--ISNUMBER(SEARCH({"F","Cl","F"},H112)))&gt;0,"halocarbon",IF(SUMPRODUCT(--ISNUMBER(SEARCH({"O"},H112)))&gt;0,"oxygenated",IF(SUMPRODUCT(--ISNUMBER(SEARCH({"=CC="},H112)))&gt;0,"aromatic",IF(SUMPRODUCT(--ISNUMBER(SEARCH({"benzene"},A112)))&gt;0,"aromatic",IF(SUMPRODUCT(--ISNUMBER(SEARCH({"naphthalene"},A112)))&gt;0,"aromatic",IF(SUMPRODUCT(--ISNUMBER(SEARCH({"="},H112)))&gt;0,"alkene",IF(SUMPRODUCT(--ISNUMBER(SEARCH({"C1"},H112)))&gt;0,"c-alkane",IF(SUMPRODUCT(--ISNUMBER(SEARCH({"(C)"},H112)))&gt;0,"b-alkane",IF(SUMPRODUCT(--ISNUMBER(SEARCH({"-"},H112)))&gt;0,"-","n-alkane")))))))))</f>
        <v>aromatic</v>
      </c>
      <c r="H112" s="15" t="s">
        <v>461</v>
      </c>
      <c r="I112" s="15" t="b">
        <v>1</v>
      </c>
      <c r="J112" s="15" t="b">
        <v>0</v>
      </c>
      <c r="K112" s="4">
        <f t="shared" si="19"/>
        <v>12</v>
      </c>
      <c r="L112" s="4">
        <f t="shared" si="20"/>
        <v>0</v>
      </c>
      <c r="M112" s="4">
        <f t="shared" si="21"/>
        <v>0</v>
      </c>
      <c r="N112" s="7">
        <v>156.22800000000001</v>
      </c>
      <c r="O112" s="4">
        <v>3.8856800000000003E-11</v>
      </c>
      <c r="P112" s="8">
        <v>5.8237600000000001E-4</v>
      </c>
      <c r="Q112" s="8">
        <v>5.9856400000000001</v>
      </c>
      <c r="R112" s="4">
        <v>1.6993600000000001E-2</v>
      </c>
      <c r="S112" s="4">
        <v>6.3066500000000003E-5</v>
      </c>
      <c r="T112" s="3">
        <f t="shared" si="22"/>
        <v>5.1546746108878887</v>
      </c>
      <c r="U112" s="4">
        <f t="shared" si="23"/>
        <v>3.2249185121900705</v>
      </c>
      <c r="V112" s="23">
        <v>3.8876153846153843</v>
      </c>
      <c r="W112" s="23">
        <v>1.2768641025641021</v>
      </c>
      <c r="X112" s="23">
        <v>0.59066666666666667</v>
      </c>
      <c r="Y112" s="27">
        <v>0.36</v>
      </c>
    </row>
    <row r="113" spans="1:25" x14ac:dyDescent="0.25">
      <c r="A113" s="19" t="s">
        <v>462</v>
      </c>
      <c r="B113" s="15" t="s">
        <v>463</v>
      </c>
      <c r="C113" s="25">
        <v>3211</v>
      </c>
      <c r="D113" s="12">
        <v>80034</v>
      </c>
      <c r="E113" s="5" t="s">
        <v>580</v>
      </c>
      <c r="F113" s="2" t="str">
        <f t="shared" si="18"/>
        <v>30881228</v>
      </c>
      <c r="G113" s="2" t="str">
        <f>IF(SUMPRODUCT(--ISNUMBER(SEARCH({"F","Cl","F"},H113)))&gt;0,"halocarbon",IF(SUMPRODUCT(--ISNUMBER(SEARCH({"O"},H113)))&gt;0,"oxygenated",IF(SUMPRODUCT(--ISNUMBER(SEARCH({"=CC="},H113)))&gt;0,"aromatic",IF(SUMPRODUCT(--ISNUMBER(SEARCH({"benzene"},A113)))&gt;0,"aromatic",IF(SUMPRODUCT(--ISNUMBER(SEARCH({"naphthalene"},A113)))&gt;0,"aromatic",IF(SUMPRODUCT(--ISNUMBER(SEARCH({"="},H113)))&gt;0,"alkene",IF(SUMPRODUCT(--ISNUMBER(SEARCH({"C1"},H113)))&gt;0,"c-alkane",IF(SUMPRODUCT(--ISNUMBER(SEARCH({"(C)"},H113)))&gt;0,"b-alkane",IF(SUMPRODUCT(--ISNUMBER(SEARCH({"-"},H113)))&gt;0,"-","n-alkane")))))))))</f>
        <v>aromatic</v>
      </c>
      <c r="H113" s="15" t="s">
        <v>464</v>
      </c>
      <c r="I113" s="15" t="b">
        <v>0</v>
      </c>
      <c r="J113" s="15" t="b">
        <v>0</v>
      </c>
      <c r="K113" s="4">
        <f t="shared" si="19"/>
        <v>12</v>
      </c>
      <c r="L113" s="4">
        <f t="shared" si="20"/>
        <v>0</v>
      </c>
      <c r="M113" s="4">
        <f t="shared" si="21"/>
        <v>0</v>
      </c>
      <c r="N113" s="7">
        <v>164.292</v>
      </c>
      <c r="O113" s="4">
        <v>1.93156E-10</v>
      </c>
      <c r="P113" s="8">
        <v>3.7913799999999998E-2</v>
      </c>
      <c r="Q113" s="8">
        <v>5.75502</v>
      </c>
      <c r="R113" s="4">
        <v>0.40432099999999999</v>
      </c>
      <c r="S113" s="4">
        <v>9.4887900000000007E-6</v>
      </c>
      <c r="T113" s="3">
        <f t="shared" si="22"/>
        <v>6.5529730615609809</v>
      </c>
      <c r="U113" s="4">
        <f t="shared" si="23"/>
        <v>1.8962637603087507</v>
      </c>
      <c r="V113" s="23">
        <v>7.3027948717948741</v>
      </c>
      <c r="W113" s="23">
        <v>2.4551794871794876</v>
      </c>
      <c r="X113" s="23">
        <v>1.3277153846153849</v>
      </c>
      <c r="Y113" s="23">
        <v>0.23</v>
      </c>
    </row>
    <row r="114" spans="1:25" x14ac:dyDescent="0.25">
      <c r="A114" s="19" t="s">
        <v>520</v>
      </c>
      <c r="B114" s="15" t="s">
        <v>465</v>
      </c>
      <c r="C114" s="25">
        <v>1934</v>
      </c>
      <c r="D114" s="12">
        <v>80035</v>
      </c>
      <c r="E114" s="5" t="s">
        <v>581</v>
      </c>
      <c r="F114" s="2" t="str">
        <f t="shared" si="18"/>
        <v>20873238</v>
      </c>
      <c r="G114" s="2" t="str">
        <f>IF(SUMPRODUCT(--ISNUMBER(SEARCH({"F","Cl","F"},H114)))&gt;0,"halocarbon",IF(SUMPRODUCT(--ISNUMBER(SEARCH({"O"},H114)))&gt;0,"oxygenated",IF(SUMPRODUCT(--ISNUMBER(SEARCH({"=CC="},H114)))&gt;0,"aromatic",IF(SUMPRODUCT(--ISNUMBER(SEARCH({"benzene"},A114)))&gt;0,"aromatic",IF(SUMPRODUCT(--ISNUMBER(SEARCH({"naphthalene"},A114)))&gt;0,"aromatic",IF(SUMPRODUCT(--ISNUMBER(SEARCH({"="},H114)))&gt;0,"alkene",IF(SUMPRODUCT(--ISNUMBER(SEARCH({"C1"},H114)))&gt;0,"c-alkane",IF(SUMPRODUCT(--ISNUMBER(SEARCH({"(C)"},H114)))&gt;0,"b-alkane",IF(SUMPRODUCT(--ISNUMBER(SEARCH({"-"},H114)))&gt;0,"-","n-alkane")))))))))</f>
        <v>b-alkane</v>
      </c>
      <c r="H114" s="15" t="s">
        <v>466</v>
      </c>
      <c r="I114" s="15" t="b">
        <v>0</v>
      </c>
      <c r="J114" s="15" t="b">
        <v>0</v>
      </c>
      <c r="K114" s="4">
        <f t="shared" si="19"/>
        <v>13</v>
      </c>
      <c r="L114" s="4">
        <f t="shared" si="20"/>
        <v>0</v>
      </c>
      <c r="M114" s="4">
        <f t="shared" si="21"/>
        <v>0</v>
      </c>
      <c r="N114" s="7">
        <v>184.36699999999999</v>
      </c>
      <c r="O114" s="4">
        <v>2.08919E-11</v>
      </c>
      <c r="P114" s="8">
        <v>0.144228</v>
      </c>
      <c r="Q114" s="8">
        <v>5.6630799999999999</v>
      </c>
      <c r="R114" s="4">
        <v>0.14483599999999999</v>
      </c>
      <c r="S114" s="4">
        <v>2.5760099999999999E-8</v>
      </c>
      <c r="T114" s="3">
        <f t="shared" si="22"/>
        <v>6.1571900575017873</v>
      </c>
      <c r="U114" s="4">
        <f t="shared" si="23"/>
        <v>1.5344712126153524</v>
      </c>
      <c r="V114" s="23">
        <v>0.59757179487179479</v>
      </c>
      <c r="W114" s="23">
        <v>0.40075794871794862</v>
      </c>
      <c r="X114" s="23">
        <v>0.14046615384615385</v>
      </c>
      <c r="Y114" s="23">
        <v>0.11</v>
      </c>
    </row>
    <row r="115" spans="1:25" x14ac:dyDescent="0.25">
      <c r="A115" s="19" t="s">
        <v>467</v>
      </c>
      <c r="B115" s="15" t="s">
        <v>453</v>
      </c>
      <c r="C115" s="25">
        <v>3229</v>
      </c>
      <c r="D115" s="12">
        <v>80036</v>
      </c>
      <c r="E115" s="5" t="s">
        <v>576</v>
      </c>
      <c r="F115" s="2" t="str">
        <f t="shared" si="18"/>
        <v>90335313</v>
      </c>
      <c r="G115" s="2" t="str">
        <f>IF(SUMPRODUCT(--ISNUMBER(SEARCH({"F","Cl","F"},H115)))&gt;0,"halocarbon",IF(SUMPRODUCT(--ISNUMBER(SEARCH({"O"},H115)))&gt;0,"oxygenated",IF(SUMPRODUCT(--ISNUMBER(SEARCH({"=CC="},H115)))&gt;0,"aromatic",IF(SUMPRODUCT(--ISNUMBER(SEARCH({"benzene"},A115)))&gt;0,"aromatic",IF(SUMPRODUCT(--ISNUMBER(SEARCH({"naphthalene"},A115)))&gt;0,"aromatic",IF(SUMPRODUCT(--ISNUMBER(SEARCH({"="},H115)))&gt;0,"alkene",IF(SUMPRODUCT(--ISNUMBER(SEARCH({"C1"},H115)))&gt;0,"c-alkane",IF(SUMPRODUCT(--ISNUMBER(SEARCH({"(C)"},H115)))&gt;0,"b-alkane",IF(SUMPRODUCT(--ISNUMBER(SEARCH({"-"},H115)))&gt;0,"-","n-alkane")))))))))</f>
        <v>c-alkane</v>
      </c>
      <c r="H115" s="15" t="s">
        <v>454</v>
      </c>
      <c r="I115" s="15" t="b">
        <v>0</v>
      </c>
      <c r="J115" s="15" t="b">
        <v>0</v>
      </c>
      <c r="K115" s="4">
        <f t="shared" si="19"/>
        <v>12</v>
      </c>
      <c r="L115" s="4">
        <f t="shared" si="20"/>
        <v>0</v>
      </c>
      <c r="M115" s="4">
        <f t="shared" si="21"/>
        <v>0</v>
      </c>
      <c r="N115" s="7">
        <v>168.32400000000001</v>
      </c>
      <c r="O115" s="4">
        <v>1.3118500000000001E-11</v>
      </c>
      <c r="P115" s="8">
        <v>6.4100500000000005E-2</v>
      </c>
      <c r="Q115" s="8">
        <v>5.7884900000000004</v>
      </c>
      <c r="R115" s="4">
        <v>2.87075E-2</v>
      </c>
      <c r="S115" s="4">
        <v>2.99498E-7</v>
      </c>
      <c r="T115" s="3">
        <f t="shared" si="22"/>
        <v>5.4147717628791758</v>
      </c>
      <c r="U115" s="4">
        <f t="shared" si="23"/>
        <v>2.0481829439877619</v>
      </c>
      <c r="V115" s="23">
        <v>0.69682307692307688</v>
      </c>
      <c r="W115" s="23">
        <v>0.4450146153846154</v>
      </c>
      <c r="X115" s="23">
        <v>0.16954435897435899</v>
      </c>
      <c r="Y115" s="23">
        <v>0.3206</v>
      </c>
    </row>
    <row r="116" spans="1:25" x14ac:dyDescent="0.25">
      <c r="A116" s="19" t="s">
        <v>468</v>
      </c>
      <c r="B116" s="15" t="s">
        <v>465</v>
      </c>
      <c r="C116" s="25">
        <v>3214</v>
      </c>
      <c r="D116" s="12">
        <v>80037</v>
      </c>
      <c r="E116" s="5" t="s">
        <v>581</v>
      </c>
      <c r="F116" s="2" t="str">
        <f t="shared" si="18"/>
        <v>20873238</v>
      </c>
      <c r="G116" s="2" t="str">
        <f>IF(SUMPRODUCT(--ISNUMBER(SEARCH({"F","Cl","F"},H116)))&gt;0,"halocarbon",IF(SUMPRODUCT(--ISNUMBER(SEARCH({"O"},H116)))&gt;0,"oxygenated",IF(SUMPRODUCT(--ISNUMBER(SEARCH({"=CC="},H116)))&gt;0,"aromatic",IF(SUMPRODUCT(--ISNUMBER(SEARCH({"benzene"},A116)))&gt;0,"aromatic",IF(SUMPRODUCT(--ISNUMBER(SEARCH({"naphthalene"},A116)))&gt;0,"aromatic",IF(SUMPRODUCT(--ISNUMBER(SEARCH({"="},H116)))&gt;0,"alkene",IF(SUMPRODUCT(--ISNUMBER(SEARCH({"C1"},H116)))&gt;0,"c-alkane",IF(SUMPRODUCT(--ISNUMBER(SEARCH({"(C)"},H116)))&gt;0,"b-alkane",IF(SUMPRODUCT(--ISNUMBER(SEARCH({"-"},H116)))&gt;0,"-","n-alkane")))))))))</f>
        <v>aromatic</v>
      </c>
      <c r="H116" s="15" t="s">
        <v>466</v>
      </c>
      <c r="I116" s="15" t="b">
        <v>0</v>
      </c>
      <c r="J116" s="15" t="b">
        <v>0</v>
      </c>
      <c r="K116" s="4">
        <f t="shared" si="19"/>
        <v>13</v>
      </c>
      <c r="L116" s="4">
        <f t="shared" si="20"/>
        <v>0</v>
      </c>
      <c r="M116" s="4">
        <f t="shared" si="21"/>
        <v>0</v>
      </c>
      <c r="N116" s="7">
        <v>184.36699999999999</v>
      </c>
      <c r="O116" s="4">
        <v>2.08919E-11</v>
      </c>
      <c r="P116" s="8">
        <v>0.144228</v>
      </c>
      <c r="Q116" s="8">
        <v>5.6630799999999999</v>
      </c>
      <c r="R116" s="4">
        <v>0.14483599999999999</v>
      </c>
      <c r="S116" s="4">
        <v>2.5760099999999999E-8</v>
      </c>
      <c r="T116" s="3">
        <f t="shared" si="22"/>
        <v>6.1571900575017873</v>
      </c>
      <c r="U116" s="4">
        <f t="shared" si="23"/>
        <v>1.5344712126153524</v>
      </c>
      <c r="V116" s="23">
        <v>3.9452820512820503</v>
      </c>
      <c r="W116" s="23">
        <v>1.3716897435897433</v>
      </c>
      <c r="X116" s="23">
        <v>0.6690794871794874</v>
      </c>
      <c r="Y116" s="23">
        <v>0.34</v>
      </c>
    </row>
    <row r="117" spans="1:25" x14ac:dyDescent="0.25">
      <c r="A117" s="19" t="s">
        <v>469</v>
      </c>
      <c r="B117" s="15" t="s">
        <v>465</v>
      </c>
      <c r="C117" s="25">
        <v>3213</v>
      </c>
      <c r="D117" s="12">
        <v>80038</v>
      </c>
      <c r="E117" s="5" t="s">
        <v>581</v>
      </c>
      <c r="F117" s="2" t="str">
        <f t="shared" si="18"/>
        <v>20873238</v>
      </c>
      <c r="G117" s="2" t="str">
        <f>IF(SUMPRODUCT(--ISNUMBER(SEARCH({"F","Cl","F"},H117)))&gt;0,"halocarbon",IF(SUMPRODUCT(--ISNUMBER(SEARCH({"O"},H117)))&gt;0,"oxygenated",IF(SUMPRODUCT(--ISNUMBER(SEARCH({"=CC="},H117)))&gt;0,"aromatic",IF(SUMPRODUCT(--ISNUMBER(SEARCH({"benzene"},A117)))&gt;0,"aromatic",IF(SUMPRODUCT(--ISNUMBER(SEARCH({"naphthalene"},A117)))&gt;0,"aromatic",IF(SUMPRODUCT(--ISNUMBER(SEARCH({"="},H117)))&gt;0,"alkene",IF(SUMPRODUCT(--ISNUMBER(SEARCH({"C1"},H117)))&gt;0,"c-alkane",IF(SUMPRODUCT(--ISNUMBER(SEARCH({"(C)"},H117)))&gt;0,"b-alkane",IF(SUMPRODUCT(--ISNUMBER(SEARCH({"-"},H117)))&gt;0,"-","n-alkane")))))))))</f>
        <v>aromatic</v>
      </c>
      <c r="H117" s="15" t="s">
        <v>466</v>
      </c>
      <c r="I117" s="15" t="b">
        <v>0</v>
      </c>
      <c r="J117" s="15" t="b">
        <v>0</v>
      </c>
      <c r="K117" s="4">
        <f t="shared" si="19"/>
        <v>13</v>
      </c>
      <c r="L117" s="4">
        <f t="shared" si="20"/>
        <v>0</v>
      </c>
      <c r="M117" s="4">
        <f t="shared" si="21"/>
        <v>0</v>
      </c>
      <c r="N117" s="7">
        <v>184.36699999999999</v>
      </c>
      <c r="O117" s="4">
        <v>2.08919E-11</v>
      </c>
      <c r="P117" s="8">
        <v>0.144228</v>
      </c>
      <c r="Q117" s="8">
        <v>5.6630799999999999</v>
      </c>
      <c r="R117" s="4">
        <v>0.14483599999999999</v>
      </c>
      <c r="S117" s="4">
        <v>2.5760099999999999E-8</v>
      </c>
      <c r="T117" s="3">
        <f t="shared" si="22"/>
        <v>6.1571900575017873</v>
      </c>
      <c r="U117" s="4">
        <f t="shared" si="23"/>
        <v>1.5344712126153524</v>
      </c>
      <c r="V117" s="23">
        <v>1.7419794871794874</v>
      </c>
      <c r="W117" s="23">
        <v>0.7351923076923077</v>
      </c>
      <c r="X117" s="23">
        <v>0.35131794871794875</v>
      </c>
      <c r="Y117" s="23">
        <v>0.34</v>
      </c>
    </row>
    <row r="118" spans="1:25" x14ac:dyDescent="0.25">
      <c r="A118" s="19" t="s">
        <v>521</v>
      </c>
      <c r="B118" s="15" t="s">
        <v>470</v>
      </c>
      <c r="C118" s="25">
        <v>3216</v>
      </c>
      <c r="D118" s="12">
        <v>80039</v>
      </c>
      <c r="E118" s="5" t="s">
        <v>582</v>
      </c>
      <c r="F118" s="2" t="str">
        <f t="shared" si="18"/>
        <v>7062291</v>
      </c>
      <c r="G118" s="2" t="str">
        <f>IF(SUMPRODUCT(--ISNUMBER(SEARCH({"F","Cl","F"},H118)))&gt;0,"halocarbon",IF(SUMPRODUCT(--ISNUMBER(SEARCH({"O"},H118)))&gt;0,"oxygenated",IF(SUMPRODUCT(--ISNUMBER(SEARCH({"=CC="},H118)))&gt;0,"aromatic",IF(SUMPRODUCT(--ISNUMBER(SEARCH({"benzene"},A118)))&gt;0,"aromatic",IF(SUMPRODUCT(--ISNUMBER(SEARCH({"naphthalene"},A118)))&gt;0,"aromatic",IF(SUMPRODUCT(--ISNUMBER(SEARCH({"="},H118)))&gt;0,"alkene",IF(SUMPRODUCT(--ISNUMBER(SEARCH({"C1"},H118)))&gt;0,"c-alkane",IF(SUMPRODUCT(--ISNUMBER(SEARCH({"(C)"},H118)))&gt;0,"b-alkane",IF(SUMPRODUCT(--ISNUMBER(SEARCH({"-"},H118)))&gt;0,"-","n-alkane")))))))))</f>
        <v>aromatic</v>
      </c>
      <c r="H118" s="15" t="s">
        <v>471</v>
      </c>
      <c r="I118" s="15" t="b">
        <v>1</v>
      </c>
      <c r="J118" s="15" t="b">
        <v>0</v>
      </c>
      <c r="K118" s="4">
        <f t="shared" si="19"/>
        <v>13</v>
      </c>
      <c r="L118" s="4">
        <f t="shared" si="20"/>
        <v>0</v>
      </c>
      <c r="M118" s="4">
        <f t="shared" si="21"/>
        <v>0</v>
      </c>
      <c r="N118" s="7">
        <v>170.255</v>
      </c>
      <c r="O118" s="4">
        <v>2.2151499999999999E-11</v>
      </c>
      <c r="P118" s="8">
        <v>5.8159900000000003E-4</v>
      </c>
      <c r="Q118" s="8">
        <v>6.7387199999999998</v>
      </c>
      <c r="R118" s="4">
        <v>1.0885000000000001E-2</v>
      </c>
      <c r="S118" s="4">
        <v>1.17602E-5</v>
      </c>
      <c r="T118" s="3">
        <f t="shared" si="22"/>
        <v>4.9985586547299032</v>
      </c>
      <c r="U118" s="4">
        <f t="shared" si="23"/>
        <v>18.264119720821125</v>
      </c>
      <c r="V118" s="23">
        <v>3.5672051282051291</v>
      </c>
      <c r="W118" s="23">
        <v>1.1716153846153843</v>
      </c>
      <c r="X118" s="23">
        <v>0.54199999999999993</v>
      </c>
      <c r="Y118" s="27">
        <v>0.43</v>
      </c>
    </row>
    <row r="119" spans="1:25" x14ac:dyDescent="0.25">
      <c r="A119" s="19" t="s">
        <v>472</v>
      </c>
      <c r="B119" s="15" t="s">
        <v>465</v>
      </c>
      <c r="C119" s="25">
        <v>3215</v>
      </c>
      <c r="D119" s="12">
        <v>80040</v>
      </c>
      <c r="E119" s="5" t="s">
        <v>581</v>
      </c>
      <c r="F119" s="2" t="str">
        <f t="shared" si="18"/>
        <v>20873238</v>
      </c>
      <c r="G119" s="2" t="str">
        <f>IF(SUMPRODUCT(--ISNUMBER(SEARCH({"F","Cl","F"},H119)))&gt;0,"halocarbon",IF(SUMPRODUCT(--ISNUMBER(SEARCH({"O"},H119)))&gt;0,"oxygenated",IF(SUMPRODUCT(--ISNUMBER(SEARCH({"=CC="},H119)))&gt;0,"aromatic",IF(SUMPRODUCT(--ISNUMBER(SEARCH({"benzene"},A119)))&gt;0,"aromatic",IF(SUMPRODUCT(--ISNUMBER(SEARCH({"naphthalene"},A119)))&gt;0,"aromatic",IF(SUMPRODUCT(--ISNUMBER(SEARCH({"="},H119)))&gt;0,"alkene",IF(SUMPRODUCT(--ISNUMBER(SEARCH({"C1"},H119)))&gt;0,"c-alkane",IF(SUMPRODUCT(--ISNUMBER(SEARCH({"(C)"},H119)))&gt;0,"b-alkane",IF(SUMPRODUCT(--ISNUMBER(SEARCH({"-"},H119)))&gt;0,"-","n-alkane")))))))))</f>
        <v>aromatic</v>
      </c>
      <c r="H119" s="15" t="s">
        <v>466</v>
      </c>
      <c r="I119" s="15" t="b">
        <v>0</v>
      </c>
      <c r="J119" s="15" t="b">
        <v>0</v>
      </c>
      <c r="K119" s="4">
        <f t="shared" si="19"/>
        <v>13</v>
      </c>
      <c r="L119" s="4">
        <f t="shared" si="20"/>
        <v>0</v>
      </c>
      <c r="M119" s="4">
        <f t="shared" si="21"/>
        <v>0</v>
      </c>
      <c r="N119" s="7">
        <v>184.36699999999999</v>
      </c>
      <c r="O119" s="4">
        <v>2.08919E-11</v>
      </c>
      <c r="P119" s="8">
        <v>0.144228</v>
      </c>
      <c r="Q119" s="8">
        <v>5.6630799999999999</v>
      </c>
      <c r="R119" s="4">
        <v>0.14483599999999999</v>
      </c>
      <c r="S119" s="4">
        <v>2.5760099999999999E-8</v>
      </c>
      <c r="T119" s="3">
        <f t="shared" si="22"/>
        <v>6.1571900575017873</v>
      </c>
      <c r="U119" s="4">
        <f t="shared" si="23"/>
        <v>1.5344712126153524</v>
      </c>
      <c r="V119" s="23">
        <v>6.5720769230769225</v>
      </c>
      <c r="W119" s="23">
        <v>2.2195384615384617</v>
      </c>
      <c r="X119" s="23">
        <v>1.2025666666666666</v>
      </c>
      <c r="Y119" s="23">
        <v>0.34</v>
      </c>
    </row>
    <row r="120" spans="1:25" x14ac:dyDescent="0.25">
      <c r="A120" s="19" t="s">
        <v>522</v>
      </c>
      <c r="B120" s="15" t="s">
        <v>473</v>
      </c>
      <c r="C120" s="25">
        <v>1936</v>
      </c>
      <c r="D120" s="12">
        <v>80041</v>
      </c>
      <c r="E120" s="5" t="s">
        <v>583</v>
      </c>
      <c r="F120" s="2" t="str">
        <f t="shared" si="18"/>
        <v>30166027</v>
      </c>
      <c r="G120" s="2" t="str">
        <f>IF(SUMPRODUCT(--ISNUMBER(SEARCH({"F","Cl","F"},H120)))&gt;0,"halocarbon",IF(SUMPRODUCT(--ISNUMBER(SEARCH({"O"},H120)))&gt;0,"oxygenated",IF(SUMPRODUCT(--ISNUMBER(SEARCH({"=CC="},H120)))&gt;0,"aromatic",IF(SUMPRODUCT(--ISNUMBER(SEARCH({"benzene"},A120)))&gt;0,"aromatic",IF(SUMPRODUCT(--ISNUMBER(SEARCH({"naphthalene"},A120)))&gt;0,"aromatic",IF(SUMPRODUCT(--ISNUMBER(SEARCH({"="},H120)))&gt;0,"alkene",IF(SUMPRODUCT(--ISNUMBER(SEARCH({"C1"},H120)))&gt;0,"c-alkane",IF(SUMPRODUCT(--ISNUMBER(SEARCH({"(C)"},H120)))&gt;0,"b-alkane",IF(SUMPRODUCT(--ISNUMBER(SEARCH({"-"},H120)))&gt;0,"-","n-alkane")))))))))</f>
        <v>b-alkane</v>
      </c>
      <c r="H120" s="15" t="s">
        <v>474</v>
      </c>
      <c r="I120" s="15" t="b">
        <v>0</v>
      </c>
      <c r="J120" s="15" t="b">
        <v>0</v>
      </c>
      <c r="K120" s="4">
        <f t="shared" si="19"/>
        <v>14</v>
      </c>
      <c r="L120" s="4">
        <f t="shared" si="20"/>
        <v>0</v>
      </c>
      <c r="M120" s="4">
        <f t="shared" si="21"/>
        <v>0</v>
      </c>
      <c r="N120" s="7">
        <v>198.39400000000001</v>
      </c>
      <c r="O120" s="4">
        <v>2.16271E-11</v>
      </c>
      <c r="P120" s="8">
        <v>3.4644599999999999E-3</v>
      </c>
      <c r="Q120" s="8">
        <v>6.1771099999999999</v>
      </c>
      <c r="R120" s="4">
        <v>4.0037799999999998E-2</v>
      </c>
      <c r="S120" s="4">
        <v>7.8120200000000005E-9</v>
      </c>
      <c r="T120" s="3">
        <f t="shared" si="22"/>
        <v>5.6306290858763051</v>
      </c>
      <c r="U120" s="4">
        <f t="shared" si="23"/>
        <v>5.0117424555360568</v>
      </c>
      <c r="V120" s="23">
        <v>0.54979230769230769</v>
      </c>
      <c r="W120" s="23">
        <v>0.37175743589743587</v>
      </c>
      <c r="X120" s="23">
        <v>0.13049974358974359</v>
      </c>
      <c r="Y120" s="23">
        <v>0.15</v>
      </c>
    </row>
    <row r="121" spans="1:25" x14ac:dyDescent="0.25">
      <c r="A121" s="19" t="s">
        <v>475</v>
      </c>
      <c r="B121" s="15" t="s">
        <v>476</v>
      </c>
      <c r="C121" s="25">
        <v>3230</v>
      </c>
      <c r="D121" s="12">
        <v>80042</v>
      </c>
      <c r="E121" s="5" t="s">
        <v>584</v>
      </c>
      <c r="F121" s="2" t="str">
        <f t="shared" si="18"/>
        <v>70335311</v>
      </c>
      <c r="G121" s="2" t="str">
        <f>IF(SUMPRODUCT(--ISNUMBER(SEARCH({"F","Cl","F"},H121)))&gt;0,"halocarbon",IF(SUMPRODUCT(--ISNUMBER(SEARCH({"O"},H121)))&gt;0,"oxygenated",IF(SUMPRODUCT(--ISNUMBER(SEARCH({"=CC="},H121)))&gt;0,"aromatic",IF(SUMPRODUCT(--ISNUMBER(SEARCH({"benzene"},A121)))&gt;0,"aromatic",IF(SUMPRODUCT(--ISNUMBER(SEARCH({"naphthalene"},A121)))&gt;0,"aromatic",IF(SUMPRODUCT(--ISNUMBER(SEARCH({"="},H121)))&gt;0,"alkene",IF(SUMPRODUCT(--ISNUMBER(SEARCH({"C1"},H121)))&gt;0,"c-alkane",IF(SUMPRODUCT(--ISNUMBER(SEARCH({"(C)"},H121)))&gt;0,"b-alkane",IF(SUMPRODUCT(--ISNUMBER(SEARCH({"-"},H121)))&gt;0,"-","n-alkane")))))))))</f>
        <v>c-alkane</v>
      </c>
      <c r="H121" s="15" t="s">
        <v>477</v>
      </c>
      <c r="I121" s="15" t="b">
        <v>0</v>
      </c>
      <c r="J121" s="15" t="b">
        <v>0</v>
      </c>
      <c r="K121" s="4">
        <f t="shared" si="19"/>
        <v>13</v>
      </c>
      <c r="L121" s="4">
        <f t="shared" si="20"/>
        <v>0</v>
      </c>
      <c r="M121" s="4">
        <f t="shared" si="21"/>
        <v>0</v>
      </c>
      <c r="N121" s="7">
        <v>182.351</v>
      </c>
      <c r="O121" s="4">
        <v>1.53694E-11</v>
      </c>
      <c r="P121" s="8">
        <v>1.42446E-2</v>
      </c>
      <c r="Q121" s="8">
        <v>6.0963900000000004</v>
      </c>
      <c r="R121" s="4">
        <v>7.9550000000000003E-3</v>
      </c>
      <c r="S121" s="4">
        <v>6.9110099999999994E-8</v>
      </c>
      <c r="T121" s="3">
        <f t="shared" si="22"/>
        <v>4.8921786796241058</v>
      </c>
      <c r="U121" s="4">
        <f t="shared" si="23"/>
        <v>4.1616805931914529</v>
      </c>
      <c r="V121" s="23">
        <v>0.64994102564102563</v>
      </c>
      <c r="W121" s="23">
        <v>0.41457307692307682</v>
      </c>
      <c r="X121" s="23">
        <v>0.15725358974358977</v>
      </c>
      <c r="Y121" s="23">
        <v>0.39059999999999995</v>
      </c>
    </row>
    <row r="122" spans="1:25" x14ac:dyDescent="0.25">
      <c r="A122" s="19" t="s">
        <v>523</v>
      </c>
      <c r="B122" s="15" t="s">
        <v>478</v>
      </c>
      <c r="C122" s="25">
        <v>3218</v>
      </c>
      <c r="D122" s="12">
        <v>80043</v>
      </c>
      <c r="E122" s="5" t="s">
        <v>585</v>
      </c>
      <c r="F122" s="2" t="str">
        <f t="shared" si="18"/>
        <v>20335326</v>
      </c>
      <c r="G122" s="2" t="str">
        <f>IF(SUMPRODUCT(--ISNUMBER(SEARCH({"F","Cl","F"},H122)))&gt;0,"halocarbon",IF(SUMPRODUCT(--ISNUMBER(SEARCH({"O"},H122)))&gt;0,"oxygenated",IF(SUMPRODUCT(--ISNUMBER(SEARCH({"=CC="},H122)))&gt;0,"aromatic",IF(SUMPRODUCT(--ISNUMBER(SEARCH({"benzene"},A122)))&gt;0,"aromatic",IF(SUMPRODUCT(--ISNUMBER(SEARCH({"naphthalene"},A122)))&gt;0,"aromatic",IF(SUMPRODUCT(--ISNUMBER(SEARCH({"="},H122)))&gt;0,"alkene",IF(SUMPRODUCT(--ISNUMBER(SEARCH({"C1"},H122)))&gt;0,"c-alkane",IF(SUMPRODUCT(--ISNUMBER(SEARCH({"(C)"},H122)))&gt;0,"b-alkane",IF(SUMPRODUCT(--ISNUMBER(SEARCH({"-"},H122)))&gt;0,"-","n-alkane")))))))))</f>
        <v>aromatic</v>
      </c>
      <c r="H122" s="15" t="s">
        <v>479</v>
      </c>
      <c r="I122" s="15" t="b">
        <v>0</v>
      </c>
      <c r="J122" s="15" t="b">
        <v>0</v>
      </c>
      <c r="K122" s="4">
        <f t="shared" si="19"/>
        <v>14</v>
      </c>
      <c r="L122" s="4">
        <f t="shared" si="20"/>
        <v>0</v>
      </c>
      <c r="M122" s="4">
        <f t="shared" si="21"/>
        <v>0</v>
      </c>
      <c r="N122" s="7">
        <v>190.33</v>
      </c>
      <c r="O122" s="4">
        <v>1.82897E-11</v>
      </c>
      <c r="P122" s="8">
        <v>5.2999400000000004E-3</v>
      </c>
      <c r="Q122" s="8">
        <v>6.9037600000000001</v>
      </c>
      <c r="R122" s="4">
        <v>0.22991300000000001</v>
      </c>
      <c r="S122" s="4">
        <v>4.3207700000000001E-7</v>
      </c>
      <c r="T122" s="3">
        <f t="shared" si="22"/>
        <v>6.3717011222783553</v>
      </c>
      <c r="U122" s="4">
        <f t="shared" si="23"/>
        <v>26.707838736904872</v>
      </c>
      <c r="V122" s="23">
        <v>3.562820512820513</v>
      </c>
      <c r="W122" s="23">
        <v>1.2505128205128206</v>
      </c>
      <c r="X122" s="23">
        <v>0.61454615384615374</v>
      </c>
      <c r="Y122" s="23">
        <v>0.46</v>
      </c>
    </row>
    <row r="123" spans="1:25" x14ac:dyDescent="0.25">
      <c r="A123" s="19" t="s">
        <v>524</v>
      </c>
      <c r="B123" s="15" t="s">
        <v>480</v>
      </c>
      <c r="C123" s="25">
        <v>3217</v>
      </c>
      <c r="D123" s="12">
        <v>80044</v>
      </c>
      <c r="E123" s="5" t="s">
        <v>586</v>
      </c>
      <c r="F123" s="2" t="str">
        <f t="shared" si="18"/>
        <v>2062240</v>
      </c>
      <c r="G123" s="2" t="str">
        <f>IF(SUMPRODUCT(--ISNUMBER(SEARCH({"F","Cl","F"},H123)))&gt;0,"halocarbon",IF(SUMPRODUCT(--ISNUMBER(SEARCH({"O"},H123)))&gt;0,"oxygenated",IF(SUMPRODUCT(--ISNUMBER(SEARCH({"=CC="},H123)))&gt;0,"aromatic",IF(SUMPRODUCT(--ISNUMBER(SEARCH({"benzene"},A123)))&gt;0,"aromatic",IF(SUMPRODUCT(--ISNUMBER(SEARCH({"naphthalene"},A123)))&gt;0,"aromatic",IF(SUMPRODUCT(--ISNUMBER(SEARCH({"="},H123)))&gt;0,"alkene",IF(SUMPRODUCT(--ISNUMBER(SEARCH({"C1"},H123)))&gt;0,"c-alkane",IF(SUMPRODUCT(--ISNUMBER(SEARCH({"(C)"},H123)))&gt;0,"b-alkane",IF(SUMPRODUCT(--ISNUMBER(SEARCH({"-"},H123)))&gt;0,"-","n-alkane")))))))))</f>
        <v>aromatic</v>
      </c>
      <c r="H123" s="15" t="s">
        <v>481</v>
      </c>
      <c r="I123" s="15" t="b">
        <v>0</v>
      </c>
      <c r="J123" s="15" t="b">
        <v>0</v>
      </c>
      <c r="K123" s="4">
        <f t="shared" si="19"/>
        <v>14</v>
      </c>
      <c r="L123" s="4">
        <f t="shared" si="20"/>
        <v>0</v>
      </c>
      <c r="M123" s="4">
        <f t="shared" si="21"/>
        <v>0</v>
      </c>
      <c r="N123" s="7">
        <v>190.33</v>
      </c>
      <c r="O123" s="4">
        <v>1.8108000000000002E-11</v>
      </c>
      <c r="P123" s="8">
        <v>2.1049100000000002E-3</v>
      </c>
      <c r="Q123" s="8">
        <v>6.9040299999999997</v>
      </c>
      <c r="R123" s="4">
        <v>1.2048E-2</v>
      </c>
      <c r="S123" s="4">
        <v>3.71816E-7</v>
      </c>
      <c r="T123" s="3">
        <f t="shared" si="22"/>
        <v>5.0910525528033039</v>
      </c>
      <c r="U123" s="4">
        <f t="shared" si="23"/>
        <v>26.724448108638473</v>
      </c>
      <c r="V123" s="23">
        <v>1.601623076923077</v>
      </c>
      <c r="W123" s="23">
        <v>0.68656153846153856</v>
      </c>
      <c r="X123" s="23">
        <v>0.33316666666666661</v>
      </c>
      <c r="Y123" s="23">
        <v>0.46</v>
      </c>
    </row>
    <row r="124" spans="1:25" x14ac:dyDescent="0.25">
      <c r="A124" s="19" t="s">
        <v>525</v>
      </c>
      <c r="B124" s="15" t="s">
        <v>478</v>
      </c>
      <c r="C124" s="25">
        <v>3220</v>
      </c>
      <c r="D124" s="12">
        <v>80045</v>
      </c>
      <c r="E124" s="5" t="s">
        <v>585</v>
      </c>
      <c r="F124" s="2" t="str">
        <f t="shared" si="18"/>
        <v>20335326</v>
      </c>
      <c r="G124" s="2" t="str">
        <f>IF(SUMPRODUCT(--ISNUMBER(SEARCH({"F","Cl","F"},H124)))&gt;0,"halocarbon",IF(SUMPRODUCT(--ISNUMBER(SEARCH({"O"},H124)))&gt;0,"oxygenated",IF(SUMPRODUCT(--ISNUMBER(SEARCH({"=CC="},H124)))&gt;0,"aromatic",IF(SUMPRODUCT(--ISNUMBER(SEARCH({"benzene"},A124)))&gt;0,"aromatic",IF(SUMPRODUCT(--ISNUMBER(SEARCH({"naphthalene"},A124)))&gt;0,"aromatic",IF(SUMPRODUCT(--ISNUMBER(SEARCH({"="},H124)))&gt;0,"alkene",IF(SUMPRODUCT(--ISNUMBER(SEARCH({"C1"},H124)))&gt;0,"c-alkane",IF(SUMPRODUCT(--ISNUMBER(SEARCH({"(C)"},H124)))&gt;0,"b-alkane",IF(SUMPRODUCT(--ISNUMBER(SEARCH({"-"},H124)))&gt;0,"-","n-alkane")))))))))</f>
        <v>aromatic</v>
      </c>
      <c r="H124" s="15" t="s">
        <v>479</v>
      </c>
      <c r="I124" s="15" t="b">
        <v>1</v>
      </c>
      <c r="J124" s="15" t="b">
        <v>0</v>
      </c>
      <c r="K124" s="4">
        <f t="shared" si="19"/>
        <v>14</v>
      </c>
      <c r="L124" s="4">
        <f t="shared" si="20"/>
        <v>0</v>
      </c>
      <c r="M124" s="4">
        <f t="shared" si="21"/>
        <v>0</v>
      </c>
      <c r="N124" s="7">
        <v>190.33</v>
      </c>
      <c r="O124" s="4">
        <v>1.82897E-11</v>
      </c>
      <c r="P124" s="8">
        <v>5.2999400000000004E-3</v>
      </c>
      <c r="Q124" s="8">
        <v>6.9037600000000001</v>
      </c>
      <c r="R124" s="4">
        <v>0.22991300000000001</v>
      </c>
      <c r="S124" s="4">
        <v>4.3207700000000001E-7</v>
      </c>
      <c r="T124" s="3">
        <f t="shared" si="22"/>
        <v>6.3717011222783553</v>
      </c>
      <c r="U124" s="4">
        <f t="shared" si="23"/>
        <v>26.707838736904872</v>
      </c>
      <c r="V124" s="23">
        <v>3.2956153846153846</v>
      </c>
      <c r="W124" s="23">
        <v>1.0823871794871798</v>
      </c>
      <c r="X124" s="23">
        <v>0.50073076923076931</v>
      </c>
      <c r="Y124" s="27">
        <v>0.49</v>
      </c>
    </row>
    <row r="125" spans="1:25" x14ac:dyDescent="0.25">
      <c r="A125" s="19" t="s">
        <v>526</v>
      </c>
      <c r="B125" s="15" t="s">
        <v>478</v>
      </c>
      <c r="C125" s="25">
        <v>3219</v>
      </c>
      <c r="D125" s="12">
        <v>80046</v>
      </c>
      <c r="E125" s="5" t="s">
        <v>585</v>
      </c>
      <c r="F125" s="2" t="str">
        <f t="shared" si="18"/>
        <v>20335326</v>
      </c>
      <c r="G125" s="2" t="str">
        <f>IF(SUMPRODUCT(--ISNUMBER(SEARCH({"F","Cl","F"},H125)))&gt;0,"halocarbon",IF(SUMPRODUCT(--ISNUMBER(SEARCH({"O"},H125)))&gt;0,"oxygenated",IF(SUMPRODUCT(--ISNUMBER(SEARCH({"=CC="},H125)))&gt;0,"aromatic",IF(SUMPRODUCT(--ISNUMBER(SEARCH({"benzene"},A125)))&gt;0,"aromatic",IF(SUMPRODUCT(--ISNUMBER(SEARCH({"naphthalene"},A125)))&gt;0,"aromatic",IF(SUMPRODUCT(--ISNUMBER(SEARCH({"="},H125)))&gt;0,"alkene",IF(SUMPRODUCT(--ISNUMBER(SEARCH({"C1"},H125)))&gt;0,"c-alkane",IF(SUMPRODUCT(--ISNUMBER(SEARCH({"(C)"},H125)))&gt;0,"b-alkane",IF(SUMPRODUCT(--ISNUMBER(SEARCH({"-"},H125)))&gt;0,"-","n-alkane")))))))))</f>
        <v>aromatic</v>
      </c>
      <c r="H125" s="15" t="s">
        <v>479</v>
      </c>
      <c r="I125" s="15" t="b">
        <v>0</v>
      </c>
      <c r="J125" s="15" t="b">
        <v>0</v>
      </c>
      <c r="K125" s="4">
        <f t="shared" si="19"/>
        <v>14</v>
      </c>
      <c r="L125" s="4">
        <f t="shared" si="20"/>
        <v>0</v>
      </c>
      <c r="M125" s="4">
        <f t="shared" si="21"/>
        <v>0</v>
      </c>
      <c r="N125" s="7">
        <v>190.33</v>
      </c>
      <c r="O125" s="4">
        <v>1.82897E-11</v>
      </c>
      <c r="P125" s="8">
        <v>5.2999400000000004E-3</v>
      </c>
      <c r="Q125" s="8">
        <v>6.9037600000000001</v>
      </c>
      <c r="R125" s="4">
        <v>0.22991300000000001</v>
      </c>
      <c r="S125" s="4">
        <v>4.3207700000000001E-7</v>
      </c>
      <c r="T125" s="3">
        <f t="shared" si="22"/>
        <v>6.3717011222783553</v>
      </c>
      <c r="U125" s="4">
        <f t="shared" si="23"/>
        <v>26.707838736904872</v>
      </c>
      <c r="V125" s="23">
        <v>6.0043589743589756</v>
      </c>
      <c r="W125" s="23">
        <v>2.0341025641025641</v>
      </c>
      <c r="X125" s="23">
        <v>1.1045102564102562</v>
      </c>
      <c r="Y125" s="23">
        <v>0.46</v>
      </c>
    </row>
    <row r="126" spans="1:25" x14ac:dyDescent="0.25">
      <c r="A126" s="19" t="s">
        <v>527</v>
      </c>
      <c r="B126" s="15" t="s">
        <v>482</v>
      </c>
      <c r="C126" s="25">
        <v>1938</v>
      </c>
      <c r="D126" s="12">
        <v>80047</v>
      </c>
      <c r="E126" s="5" t="s">
        <v>587</v>
      </c>
      <c r="F126" s="2" t="str">
        <f t="shared" si="18"/>
        <v>90873240</v>
      </c>
      <c r="G126" s="2" t="str">
        <f>IF(SUMPRODUCT(--ISNUMBER(SEARCH({"F","Cl","F"},H126)))&gt;0,"halocarbon",IF(SUMPRODUCT(--ISNUMBER(SEARCH({"O"},H126)))&gt;0,"oxygenated",IF(SUMPRODUCT(--ISNUMBER(SEARCH({"=CC="},H126)))&gt;0,"aromatic",IF(SUMPRODUCT(--ISNUMBER(SEARCH({"benzene"},A126)))&gt;0,"aromatic",IF(SUMPRODUCT(--ISNUMBER(SEARCH({"naphthalene"},A126)))&gt;0,"aromatic",IF(SUMPRODUCT(--ISNUMBER(SEARCH({"="},H126)))&gt;0,"alkene",IF(SUMPRODUCT(--ISNUMBER(SEARCH({"C1"},H126)))&gt;0,"c-alkane",IF(SUMPRODUCT(--ISNUMBER(SEARCH({"(C)"},H126)))&gt;0,"b-alkane",IF(SUMPRODUCT(--ISNUMBER(SEARCH({"-"},H126)))&gt;0,"-","n-alkane")))))))))</f>
        <v>b-alkane</v>
      </c>
      <c r="H126" s="15" t="s">
        <v>483</v>
      </c>
      <c r="I126" s="15" t="b">
        <v>0</v>
      </c>
      <c r="J126" s="15" t="b">
        <v>0</v>
      </c>
      <c r="K126" s="4">
        <f t="shared" si="19"/>
        <v>15</v>
      </c>
      <c r="L126" s="4">
        <f t="shared" si="20"/>
        <v>0</v>
      </c>
      <c r="M126" s="4">
        <f t="shared" si="21"/>
        <v>0</v>
      </c>
      <c r="N126" s="7">
        <v>212.42099999999999</v>
      </c>
      <c r="O126" s="4">
        <v>2.0595700000000001E-11</v>
      </c>
      <c r="P126" s="8">
        <v>8.5157099999999993E-3</v>
      </c>
      <c r="Q126" s="8">
        <v>6.87765</v>
      </c>
      <c r="R126" s="4">
        <v>5.2493100000000001E-3</v>
      </c>
      <c r="S126" s="4">
        <v>3.4636200000000001E-9</v>
      </c>
      <c r="T126" s="3">
        <f t="shared" si="22"/>
        <v>4.7779300163031841</v>
      </c>
      <c r="U126" s="4">
        <f t="shared" si="23"/>
        <v>25.14946467905456</v>
      </c>
      <c r="V126" s="23">
        <v>0.50163948717948703</v>
      </c>
      <c r="W126" s="23">
        <v>0.34385871794871803</v>
      </c>
      <c r="X126" s="23">
        <v>0.11865435897435897</v>
      </c>
      <c r="Y126" s="23">
        <v>0.22</v>
      </c>
    </row>
    <row r="127" spans="1:25" x14ac:dyDescent="0.25">
      <c r="A127" s="19" t="s">
        <v>484</v>
      </c>
      <c r="B127" s="15" t="s">
        <v>485</v>
      </c>
      <c r="C127" s="25">
        <v>3231</v>
      </c>
      <c r="D127" s="12">
        <v>80048</v>
      </c>
      <c r="E127" s="5" t="s">
        <v>588</v>
      </c>
      <c r="F127" s="2" t="str">
        <f t="shared" si="18"/>
        <v>1059781</v>
      </c>
      <c r="G127" s="2" t="str">
        <f>IF(SUMPRODUCT(--ISNUMBER(SEARCH({"F","Cl","F"},H127)))&gt;0,"halocarbon",IF(SUMPRODUCT(--ISNUMBER(SEARCH({"O"},H127)))&gt;0,"oxygenated",IF(SUMPRODUCT(--ISNUMBER(SEARCH({"=CC="},H127)))&gt;0,"aromatic",IF(SUMPRODUCT(--ISNUMBER(SEARCH({"benzene"},A127)))&gt;0,"aromatic",IF(SUMPRODUCT(--ISNUMBER(SEARCH({"naphthalene"},A127)))&gt;0,"aromatic",IF(SUMPRODUCT(--ISNUMBER(SEARCH({"="},H127)))&gt;0,"alkene",IF(SUMPRODUCT(--ISNUMBER(SEARCH({"C1"},H127)))&gt;0,"c-alkane",IF(SUMPRODUCT(--ISNUMBER(SEARCH({"(C)"},H127)))&gt;0,"b-alkane",IF(SUMPRODUCT(--ISNUMBER(SEARCH({"-"},H127)))&gt;0,"-","n-alkane")))))))))</f>
        <v>c-alkane</v>
      </c>
      <c r="H127" s="15" t="s">
        <v>486</v>
      </c>
      <c r="I127" s="15" t="b">
        <v>0</v>
      </c>
      <c r="J127" s="15" t="b">
        <v>0</v>
      </c>
      <c r="K127" s="4">
        <f t="shared" si="19"/>
        <v>15</v>
      </c>
      <c r="L127" s="4">
        <f t="shared" si="20"/>
        <v>0</v>
      </c>
      <c r="M127" s="4">
        <f t="shared" si="21"/>
        <v>0</v>
      </c>
      <c r="N127" s="7">
        <v>210.405</v>
      </c>
      <c r="O127" s="4">
        <v>1.1797299999999999E-11</v>
      </c>
      <c r="P127" s="8">
        <v>1.09894E-2</v>
      </c>
      <c r="Q127" s="8">
        <v>7.4390200000000002</v>
      </c>
      <c r="R127" s="4">
        <v>2.94417E-5</v>
      </c>
      <c r="S127" s="4">
        <v>4.95414E-9</v>
      </c>
      <c r="T127" s="3">
        <f t="shared" si="22"/>
        <v>2.5226492854778093</v>
      </c>
      <c r="U127" s="4">
        <f t="shared" si="23"/>
        <v>91.600690040617891</v>
      </c>
      <c r="V127" s="23">
        <v>0.61343846153846138</v>
      </c>
      <c r="W127" s="23">
        <v>0.39270051282051283</v>
      </c>
      <c r="X127" s="23">
        <v>0.15071179487179481</v>
      </c>
      <c r="Y127" s="23">
        <v>0.55039999999999989</v>
      </c>
    </row>
    <row r="128" spans="1:25" x14ac:dyDescent="0.25">
      <c r="A128" s="19" t="s">
        <v>528</v>
      </c>
      <c r="B128" s="15" t="s">
        <v>487</v>
      </c>
      <c r="C128" s="25">
        <v>3222</v>
      </c>
      <c r="D128" s="12">
        <v>80049</v>
      </c>
      <c r="E128" s="5" t="s">
        <v>589</v>
      </c>
      <c r="F128" s="2" t="str">
        <f t="shared" si="18"/>
        <v>00543109</v>
      </c>
      <c r="G128" s="2" t="str">
        <f>IF(SUMPRODUCT(--ISNUMBER(SEARCH({"F","Cl","F"},H128)))&gt;0,"halocarbon",IF(SUMPRODUCT(--ISNUMBER(SEARCH({"O"},H128)))&gt;0,"oxygenated",IF(SUMPRODUCT(--ISNUMBER(SEARCH({"=CC="},H128)))&gt;0,"aromatic",IF(SUMPRODUCT(--ISNUMBER(SEARCH({"benzene"},A128)))&gt;0,"aromatic",IF(SUMPRODUCT(--ISNUMBER(SEARCH({"naphthalene"},A128)))&gt;0,"aromatic",IF(SUMPRODUCT(--ISNUMBER(SEARCH({"="},H128)))&gt;0,"alkene",IF(SUMPRODUCT(--ISNUMBER(SEARCH({"C1"},H128)))&gt;0,"c-alkane",IF(SUMPRODUCT(--ISNUMBER(SEARCH({"(C)"},H128)))&gt;0,"b-alkane",IF(SUMPRODUCT(--ISNUMBER(SEARCH({"-"},H128)))&gt;0,"-","n-alkane")))))))))</f>
        <v>aromatic</v>
      </c>
      <c r="H128" s="15" t="s">
        <v>488</v>
      </c>
      <c r="I128" s="15" t="b">
        <v>0</v>
      </c>
      <c r="J128" s="15" t="b">
        <v>0</v>
      </c>
      <c r="K128" s="4">
        <f t="shared" si="19"/>
        <v>15</v>
      </c>
      <c r="L128" s="4">
        <f t="shared" si="20"/>
        <v>0</v>
      </c>
      <c r="M128" s="4">
        <f t="shared" si="21"/>
        <v>0</v>
      </c>
      <c r="N128" s="7">
        <v>204.357</v>
      </c>
      <c r="O128" s="4">
        <v>2.1425E-11</v>
      </c>
      <c r="P128" s="8">
        <v>5.3045799999999997E-3</v>
      </c>
      <c r="Q128" s="8">
        <v>7.3264899999999997</v>
      </c>
      <c r="R128" s="4">
        <v>5.7476600000000003E-2</v>
      </c>
      <c r="S128" s="4">
        <v>3.03909E-7</v>
      </c>
      <c r="T128" s="3">
        <f t="shared" si="22"/>
        <v>5.8005109346211237</v>
      </c>
      <c r="U128" s="4">
        <f t="shared" si="23"/>
        <v>70.691752013185848</v>
      </c>
      <c r="V128" s="23">
        <v>3.2454102564102558</v>
      </c>
      <c r="W128" s="23">
        <v>1.1491589743589745</v>
      </c>
      <c r="X128" s="23">
        <v>0.56909230769230768</v>
      </c>
      <c r="Y128" s="23">
        <v>0.55000000000000004</v>
      </c>
    </row>
    <row r="129" spans="1:25" x14ac:dyDescent="0.25">
      <c r="A129" s="19" t="s">
        <v>529</v>
      </c>
      <c r="B129" s="15" t="s">
        <v>487</v>
      </c>
      <c r="C129" s="25">
        <v>3221</v>
      </c>
      <c r="D129" s="12">
        <v>80050</v>
      </c>
      <c r="E129" s="5" t="s">
        <v>589</v>
      </c>
      <c r="F129" s="2" t="str">
        <f t="shared" si="18"/>
        <v>00543109</v>
      </c>
      <c r="G129" s="2" t="str">
        <f>IF(SUMPRODUCT(--ISNUMBER(SEARCH({"F","Cl","F"},H129)))&gt;0,"halocarbon",IF(SUMPRODUCT(--ISNUMBER(SEARCH({"O"},H129)))&gt;0,"oxygenated",IF(SUMPRODUCT(--ISNUMBER(SEARCH({"=CC="},H129)))&gt;0,"aromatic",IF(SUMPRODUCT(--ISNUMBER(SEARCH({"benzene"},A129)))&gt;0,"aromatic",IF(SUMPRODUCT(--ISNUMBER(SEARCH({"naphthalene"},A129)))&gt;0,"aromatic",IF(SUMPRODUCT(--ISNUMBER(SEARCH({"="},H129)))&gt;0,"alkene",IF(SUMPRODUCT(--ISNUMBER(SEARCH({"C1"},H129)))&gt;0,"c-alkane",IF(SUMPRODUCT(--ISNUMBER(SEARCH({"(C)"},H129)))&gt;0,"b-alkane",IF(SUMPRODUCT(--ISNUMBER(SEARCH({"-"},H129)))&gt;0,"-","n-alkane")))))))))</f>
        <v>aromatic</v>
      </c>
      <c r="H129" s="15" t="s">
        <v>488</v>
      </c>
      <c r="I129" s="15" t="b">
        <v>0</v>
      </c>
      <c r="J129" s="15" t="b">
        <v>0</v>
      </c>
      <c r="K129" s="4">
        <f t="shared" si="19"/>
        <v>15</v>
      </c>
      <c r="L129" s="4">
        <f t="shared" si="20"/>
        <v>0</v>
      </c>
      <c r="M129" s="4">
        <f t="shared" si="21"/>
        <v>0</v>
      </c>
      <c r="N129" s="7">
        <v>204.357</v>
      </c>
      <c r="O129" s="4">
        <v>2.1425E-11</v>
      </c>
      <c r="P129" s="8">
        <v>5.3045799999999997E-3</v>
      </c>
      <c r="Q129" s="8">
        <v>7.3264899999999997</v>
      </c>
      <c r="R129" s="4">
        <v>5.7476600000000003E-2</v>
      </c>
      <c r="S129" s="4">
        <v>3.03909E-7</v>
      </c>
      <c r="T129" s="3">
        <f t="shared" si="22"/>
        <v>5.8005109346211237</v>
      </c>
      <c r="U129" s="4">
        <f t="shared" si="23"/>
        <v>70.691752013185848</v>
      </c>
      <c r="V129" s="23">
        <v>1.4822589743589742</v>
      </c>
      <c r="W129" s="23">
        <v>0.64463846153846149</v>
      </c>
      <c r="X129" s="23">
        <v>0.31803846153846155</v>
      </c>
      <c r="Y129" s="23">
        <v>0.55000000000000004</v>
      </c>
    </row>
    <row r="130" spans="1:25" x14ac:dyDescent="0.25">
      <c r="A130" s="19" t="s">
        <v>530</v>
      </c>
      <c r="B130" s="15" t="s">
        <v>487</v>
      </c>
      <c r="C130" s="25">
        <v>3224</v>
      </c>
      <c r="D130" s="12">
        <v>80051</v>
      </c>
      <c r="E130" s="5" t="s">
        <v>589</v>
      </c>
      <c r="F130" s="2" t="str">
        <f t="shared" ref="F130:F161" si="24">RIGHT(E130,LEN(E130)-6)</f>
        <v>00543109</v>
      </c>
      <c r="G130" s="2" t="str">
        <f>IF(SUMPRODUCT(--ISNUMBER(SEARCH({"F","Cl","F"},H130)))&gt;0,"halocarbon",IF(SUMPRODUCT(--ISNUMBER(SEARCH({"O"},H130)))&gt;0,"oxygenated",IF(SUMPRODUCT(--ISNUMBER(SEARCH({"=CC="},H130)))&gt;0,"aromatic",IF(SUMPRODUCT(--ISNUMBER(SEARCH({"benzene"},A130)))&gt;0,"aromatic",IF(SUMPRODUCT(--ISNUMBER(SEARCH({"naphthalene"},A130)))&gt;0,"aromatic",IF(SUMPRODUCT(--ISNUMBER(SEARCH({"="},H130)))&gt;0,"alkene",IF(SUMPRODUCT(--ISNUMBER(SEARCH({"C1"},H130)))&gt;0,"c-alkane",IF(SUMPRODUCT(--ISNUMBER(SEARCH({"(C)"},H130)))&gt;0,"b-alkane",IF(SUMPRODUCT(--ISNUMBER(SEARCH({"-"},H130)))&gt;0,"-","n-alkane")))))))))</f>
        <v>aromatic</v>
      </c>
      <c r="H130" s="15" t="s">
        <v>488</v>
      </c>
      <c r="I130" s="15" t="b">
        <v>1</v>
      </c>
      <c r="J130" s="15" t="b">
        <v>0</v>
      </c>
      <c r="K130" s="4">
        <f t="shared" ref="K130:K144" si="25">LEN(H130)-LEN(SUBSTITUTE(UPPER(H130),"C",""))</f>
        <v>15</v>
      </c>
      <c r="L130" s="4">
        <f t="shared" ref="L130:L144" si="26">LEN(H130)-LEN(SUBSTITUTE(UPPER(H130),"O",""))</f>
        <v>0</v>
      </c>
      <c r="M130" s="4">
        <f t="shared" ref="M130:M144" si="27">L130/K130</f>
        <v>0</v>
      </c>
      <c r="N130" s="7">
        <v>204.357</v>
      </c>
      <c r="O130" s="4">
        <v>2.1425E-11</v>
      </c>
      <c r="P130" s="8">
        <v>5.3045799999999997E-3</v>
      </c>
      <c r="Q130" s="8">
        <v>7.3264899999999997</v>
      </c>
      <c r="R130" s="4">
        <v>5.7476600000000003E-2</v>
      </c>
      <c r="S130" s="4">
        <v>3.03909E-7</v>
      </c>
      <c r="T130" s="3">
        <f t="shared" ref="T130:T144" si="28">IFERROR(LOG((R130*133.322)*N130/8.31451/298.15*1000000),"")</f>
        <v>5.8005109346211237</v>
      </c>
      <c r="U130" s="4">
        <f t="shared" ref="U130:U144" si="29">IFERROR(((10^Q130)*0.1/1000)/30,"")</f>
        <v>70.691752013185848</v>
      </c>
      <c r="V130" s="23">
        <v>3.0625641025641031</v>
      </c>
      <c r="W130" s="23">
        <v>1.0058717948717952</v>
      </c>
      <c r="X130" s="23">
        <v>0.46532051282051273</v>
      </c>
      <c r="Y130" s="27">
        <v>0.52</v>
      </c>
    </row>
    <row r="131" spans="1:25" x14ac:dyDescent="0.25">
      <c r="A131" s="19" t="s">
        <v>531</v>
      </c>
      <c r="B131" s="15" t="s">
        <v>487</v>
      </c>
      <c r="C131" s="25">
        <v>3223</v>
      </c>
      <c r="D131" s="12">
        <v>80052</v>
      </c>
      <c r="E131" s="5" t="s">
        <v>589</v>
      </c>
      <c r="F131" s="2" t="str">
        <f t="shared" si="24"/>
        <v>00543109</v>
      </c>
      <c r="G131" s="2" t="str">
        <f>IF(SUMPRODUCT(--ISNUMBER(SEARCH({"F","Cl","F"},H131)))&gt;0,"halocarbon",IF(SUMPRODUCT(--ISNUMBER(SEARCH({"O"},H131)))&gt;0,"oxygenated",IF(SUMPRODUCT(--ISNUMBER(SEARCH({"=CC="},H131)))&gt;0,"aromatic",IF(SUMPRODUCT(--ISNUMBER(SEARCH({"benzene"},A131)))&gt;0,"aromatic",IF(SUMPRODUCT(--ISNUMBER(SEARCH({"naphthalene"},A131)))&gt;0,"aromatic",IF(SUMPRODUCT(--ISNUMBER(SEARCH({"="},H131)))&gt;0,"alkene",IF(SUMPRODUCT(--ISNUMBER(SEARCH({"C1"},H131)))&gt;0,"c-alkane",IF(SUMPRODUCT(--ISNUMBER(SEARCH({"(C)"},H131)))&gt;0,"b-alkane",IF(SUMPRODUCT(--ISNUMBER(SEARCH({"-"},H131)))&gt;0,"-","n-alkane")))))))))</f>
        <v>aromatic</v>
      </c>
      <c r="H131" s="15" t="s">
        <v>488</v>
      </c>
      <c r="I131" s="15" t="b">
        <v>0</v>
      </c>
      <c r="J131" s="15" t="b">
        <v>0</v>
      </c>
      <c r="K131" s="4">
        <f t="shared" si="25"/>
        <v>15</v>
      </c>
      <c r="L131" s="4">
        <f t="shared" si="26"/>
        <v>0</v>
      </c>
      <c r="M131" s="4">
        <f t="shared" si="27"/>
        <v>0</v>
      </c>
      <c r="N131" s="7">
        <v>204.357</v>
      </c>
      <c r="O131" s="4">
        <v>2.1425E-11</v>
      </c>
      <c r="P131" s="8">
        <v>5.3045799999999997E-3</v>
      </c>
      <c r="Q131" s="8">
        <v>7.3264899999999997</v>
      </c>
      <c r="R131" s="4">
        <v>5.7476600000000003E-2</v>
      </c>
      <c r="S131" s="4">
        <v>3.03909E-7</v>
      </c>
      <c r="T131" s="3">
        <f t="shared" si="28"/>
        <v>5.8005109346211237</v>
      </c>
      <c r="U131" s="4">
        <f t="shared" si="29"/>
        <v>70.691752013185848</v>
      </c>
      <c r="V131" s="23">
        <v>5.5017179487179506</v>
      </c>
      <c r="W131" s="23">
        <v>1.8698974358974358</v>
      </c>
      <c r="X131" s="23">
        <v>1.0168846153846152</v>
      </c>
      <c r="Y131" s="23">
        <v>0.55000000000000004</v>
      </c>
    </row>
    <row r="132" spans="1:25" x14ac:dyDescent="0.25">
      <c r="A132" s="19" t="s">
        <v>532</v>
      </c>
      <c r="B132" s="15" t="s">
        <v>489</v>
      </c>
      <c r="C132" s="25">
        <v>1941</v>
      </c>
      <c r="D132" s="12">
        <v>80053</v>
      </c>
      <c r="E132" s="5" t="s">
        <v>590</v>
      </c>
      <c r="F132" s="2" t="str">
        <f t="shared" si="24"/>
        <v>70166026</v>
      </c>
      <c r="G132" s="2" t="str">
        <f>IF(SUMPRODUCT(--ISNUMBER(SEARCH({"F","Cl","F"},H132)))&gt;0,"halocarbon",IF(SUMPRODUCT(--ISNUMBER(SEARCH({"O"},H132)))&gt;0,"oxygenated",IF(SUMPRODUCT(--ISNUMBER(SEARCH({"=CC="},H132)))&gt;0,"aromatic",IF(SUMPRODUCT(--ISNUMBER(SEARCH({"benzene"},A132)))&gt;0,"aromatic",IF(SUMPRODUCT(--ISNUMBER(SEARCH({"naphthalene"},A132)))&gt;0,"aromatic",IF(SUMPRODUCT(--ISNUMBER(SEARCH({"="},H132)))&gt;0,"alkene",IF(SUMPRODUCT(--ISNUMBER(SEARCH({"C1"},H132)))&gt;0,"c-alkane",IF(SUMPRODUCT(--ISNUMBER(SEARCH({"(C)"},H132)))&gt;0,"b-alkane",IF(SUMPRODUCT(--ISNUMBER(SEARCH({"-"},H132)))&gt;0,"-","n-alkane")))))))))</f>
        <v>b-alkane</v>
      </c>
      <c r="H132" s="15" t="s">
        <v>490</v>
      </c>
      <c r="I132" s="15" t="b">
        <v>0</v>
      </c>
      <c r="J132" s="15" t="b">
        <v>0</v>
      </c>
      <c r="K132" s="4">
        <f t="shared" si="25"/>
        <v>16</v>
      </c>
      <c r="L132" s="4">
        <f t="shared" si="26"/>
        <v>0</v>
      </c>
      <c r="M132" s="4">
        <f t="shared" si="27"/>
        <v>0</v>
      </c>
      <c r="N132" s="7">
        <v>226.44800000000001</v>
      </c>
      <c r="O132" s="4">
        <v>1.99959E-11</v>
      </c>
      <c r="P132" s="8">
        <v>1.25E-3</v>
      </c>
      <c r="Q132" s="8">
        <v>7.4363799999999998</v>
      </c>
      <c r="R132" s="4">
        <v>1.71529E-3</v>
      </c>
      <c r="S132" s="4">
        <v>4.2371599999999999E-9</v>
      </c>
      <c r="T132" s="3">
        <f t="shared" si="28"/>
        <v>4.3199363913917281</v>
      </c>
      <c r="U132" s="4">
        <f t="shared" si="29"/>
        <v>91.045554503697019</v>
      </c>
      <c r="V132" s="23">
        <v>0.47105025641025644</v>
      </c>
      <c r="W132" s="23">
        <v>0.32524999999999998</v>
      </c>
      <c r="X132" s="23">
        <v>0.12049794871794872</v>
      </c>
      <c r="Y132" s="23">
        <v>0.3</v>
      </c>
    </row>
    <row r="133" spans="1:25" x14ac:dyDescent="0.25">
      <c r="A133" s="19" t="s">
        <v>491</v>
      </c>
      <c r="B133" s="15" t="s">
        <v>492</v>
      </c>
      <c r="C133" s="25">
        <v>3232</v>
      </c>
      <c r="D133" s="12">
        <v>80054</v>
      </c>
      <c r="E133" s="5" t="s">
        <v>591</v>
      </c>
      <c r="F133" s="2" t="str">
        <f t="shared" si="24"/>
        <v>40183700</v>
      </c>
      <c r="G133" s="2" t="str">
        <f>IF(SUMPRODUCT(--ISNUMBER(SEARCH({"F","Cl","F"},H133)))&gt;0,"halocarbon",IF(SUMPRODUCT(--ISNUMBER(SEARCH({"O"},H133)))&gt;0,"oxygenated",IF(SUMPRODUCT(--ISNUMBER(SEARCH({"=CC="},H133)))&gt;0,"aromatic",IF(SUMPRODUCT(--ISNUMBER(SEARCH({"benzene"},A133)))&gt;0,"aromatic",IF(SUMPRODUCT(--ISNUMBER(SEARCH({"naphthalene"},A133)))&gt;0,"aromatic",IF(SUMPRODUCT(--ISNUMBER(SEARCH({"="},H133)))&gt;0,"alkene",IF(SUMPRODUCT(--ISNUMBER(SEARCH({"C1"},H133)))&gt;0,"c-alkane",IF(SUMPRODUCT(--ISNUMBER(SEARCH({"(C)"},H133)))&gt;0,"b-alkane",IF(SUMPRODUCT(--ISNUMBER(SEARCH({"-"},H133)))&gt;0,"-","n-alkane")))))))))</f>
        <v>c-alkane</v>
      </c>
      <c r="H133" s="15" t="s">
        <v>493</v>
      </c>
      <c r="I133" s="15" t="b">
        <v>0</v>
      </c>
      <c r="J133" s="15" t="b">
        <v>0</v>
      </c>
      <c r="K133" s="4">
        <f t="shared" si="25"/>
        <v>16</v>
      </c>
      <c r="L133" s="4">
        <f t="shared" si="26"/>
        <v>0</v>
      </c>
      <c r="M133" s="4">
        <f t="shared" si="27"/>
        <v>0</v>
      </c>
      <c r="N133" s="7">
        <v>224.43199999999999</v>
      </c>
      <c r="O133" s="4">
        <v>1.37624E-11</v>
      </c>
      <c r="P133" s="8">
        <v>4.7241799999999997E-3</v>
      </c>
      <c r="Q133" s="8">
        <v>7.5453999999999999</v>
      </c>
      <c r="R133" s="4">
        <v>1.31697E-5</v>
      </c>
      <c r="S133" s="4">
        <v>3.73972E-9</v>
      </c>
      <c r="T133" s="3">
        <f t="shared" si="28"/>
        <v>2.2012910080269017</v>
      </c>
      <c r="U133" s="4">
        <f t="shared" si="29"/>
        <v>117.02502572827707</v>
      </c>
      <c r="V133" s="23">
        <v>0.54962820512820498</v>
      </c>
      <c r="W133" s="23">
        <v>0.35859538461538459</v>
      </c>
      <c r="X133" s="23">
        <v>0.13468820512820509</v>
      </c>
      <c r="Y133" s="23">
        <v>0.64019999999999999</v>
      </c>
    </row>
    <row r="134" spans="1:25" x14ac:dyDescent="0.25">
      <c r="A134" s="19" t="s">
        <v>533</v>
      </c>
      <c r="B134" s="15" t="s">
        <v>492</v>
      </c>
      <c r="C134" s="25">
        <v>3225</v>
      </c>
      <c r="D134" s="12">
        <v>80055</v>
      </c>
      <c r="E134" s="5" t="s">
        <v>591</v>
      </c>
      <c r="F134" s="2" t="str">
        <f t="shared" si="24"/>
        <v>40183700</v>
      </c>
      <c r="G134" s="2" t="str">
        <f>IF(SUMPRODUCT(--ISNUMBER(SEARCH({"F","Cl","F"},H134)))&gt;0,"halocarbon",IF(SUMPRODUCT(--ISNUMBER(SEARCH({"O"},H134)))&gt;0,"oxygenated",IF(SUMPRODUCT(--ISNUMBER(SEARCH({"=CC="},H134)))&gt;0,"aromatic",IF(SUMPRODUCT(--ISNUMBER(SEARCH({"benzene"},A134)))&gt;0,"aromatic",IF(SUMPRODUCT(--ISNUMBER(SEARCH({"naphthalene"},A134)))&gt;0,"aromatic",IF(SUMPRODUCT(--ISNUMBER(SEARCH({"="},H134)))&gt;0,"alkene",IF(SUMPRODUCT(--ISNUMBER(SEARCH({"C1"},H134)))&gt;0,"c-alkane",IF(SUMPRODUCT(--ISNUMBER(SEARCH({"(C)"},H134)))&gt;0,"b-alkane",IF(SUMPRODUCT(--ISNUMBER(SEARCH({"-"},H134)))&gt;0,"-","n-alkane")))))))))</f>
        <v>aromatic</v>
      </c>
      <c r="H134" s="15" t="s">
        <v>493</v>
      </c>
      <c r="I134" s="15" t="b">
        <v>1</v>
      </c>
      <c r="J134" s="15" t="b">
        <v>0</v>
      </c>
      <c r="K134" s="4">
        <f t="shared" si="25"/>
        <v>16</v>
      </c>
      <c r="L134" s="4">
        <f t="shared" si="26"/>
        <v>0</v>
      </c>
      <c r="M134" s="4">
        <f t="shared" si="27"/>
        <v>0</v>
      </c>
      <c r="N134" s="7">
        <v>224.43199999999999</v>
      </c>
      <c r="O134" s="4">
        <v>1.37624E-11</v>
      </c>
      <c r="P134" s="8">
        <v>4.7241799999999997E-3</v>
      </c>
      <c r="Q134" s="8">
        <v>7.5453999999999999</v>
      </c>
      <c r="R134" s="4">
        <v>1.31697E-5</v>
      </c>
      <c r="S134" s="4">
        <v>3.73972E-9</v>
      </c>
      <c r="T134" s="3">
        <f t="shared" si="28"/>
        <v>2.2012910080269017</v>
      </c>
      <c r="U134" s="4">
        <f t="shared" si="29"/>
        <v>117.02502572827707</v>
      </c>
      <c r="V134" s="23">
        <v>2.8603076923076927</v>
      </c>
      <c r="W134" s="23">
        <v>0.93934358974358956</v>
      </c>
      <c r="X134" s="23">
        <v>0.43457692307692308</v>
      </c>
      <c r="Y134" s="23">
        <v>0.55000000000000004</v>
      </c>
    </row>
    <row r="135" spans="1:25" x14ac:dyDescent="0.25">
      <c r="A135" s="19" t="s">
        <v>534</v>
      </c>
      <c r="B135" s="15" t="s">
        <v>494</v>
      </c>
      <c r="C135" s="25">
        <v>3233</v>
      </c>
      <c r="D135" s="12">
        <v>80056</v>
      </c>
      <c r="E135" s="5" t="s">
        <v>592</v>
      </c>
      <c r="F135" s="2" t="str">
        <f t="shared" si="24"/>
        <v>60183702</v>
      </c>
      <c r="G135" s="2" t="str">
        <f>IF(SUMPRODUCT(--ISNUMBER(SEARCH({"F","Cl","F"},H135)))&gt;0,"halocarbon",IF(SUMPRODUCT(--ISNUMBER(SEARCH({"O"},H135)))&gt;0,"oxygenated",IF(SUMPRODUCT(--ISNUMBER(SEARCH({"=CC="},H135)))&gt;0,"aromatic",IF(SUMPRODUCT(--ISNUMBER(SEARCH({"benzene"},A135)))&gt;0,"aromatic",IF(SUMPRODUCT(--ISNUMBER(SEARCH({"naphthalene"},A135)))&gt;0,"aromatic",IF(SUMPRODUCT(--ISNUMBER(SEARCH({"="},H135)))&gt;0,"alkene",IF(SUMPRODUCT(--ISNUMBER(SEARCH({"C1"},H135)))&gt;0,"c-alkane",IF(SUMPRODUCT(--ISNUMBER(SEARCH({"(C)"},H135)))&gt;0,"b-alkane",IF(SUMPRODUCT(--ISNUMBER(SEARCH({"-"},H135)))&gt;0,"-","n-alkane")))))))))</f>
        <v>c-alkane</v>
      </c>
      <c r="H135" s="15" t="s">
        <v>495</v>
      </c>
      <c r="I135" s="15" t="b">
        <v>0</v>
      </c>
      <c r="J135" s="15" t="b">
        <v>0</v>
      </c>
      <c r="K135" s="4">
        <f t="shared" si="25"/>
        <v>17</v>
      </c>
      <c r="L135" s="4">
        <f t="shared" si="26"/>
        <v>0</v>
      </c>
      <c r="M135" s="4">
        <f t="shared" si="27"/>
        <v>0</v>
      </c>
      <c r="N135" s="7">
        <v>238.459</v>
      </c>
      <c r="O135" s="4">
        <v>1.5904400000000002E-11</v>
      </c>
      <c r="P135" s="8">
        <v>1.3202800000000001E-3</v>
      </c>
      <c r="Q135" s="8">
        <v>8.2083700000000004</v>
      </c>
      <c r="R135" s="4">
        <v>1.11069E-5</v>
      </c>
      <c r="S135" s="4">
        <v>4.9408899999999999E-9</v>
      </c>
      <c r="T135" s="3">
        <f t="shared" si="28"/>
        <v>2.1536369264658464</v>
      </c>
      <c r="U135" s="4">
        <f t="shared" si="29"/>
        <v>538.57816870278896</v>
      </c>
      <c r="V135" s="23">
        <v>0.51729717948717957</v>
      </c>
      <c r="W135" s="23">
        <v>0.33751051282051275</v>
      </c>
      <c r="X135" s="23">
        <v>0.12677179487179488</v>
      </c>
      <c r="Y135" s="23">
        <v>0.73660000000000003</v>
      </c>
    </row>
    <row r="136" spans="1:25" x14ac:dyDescent="0.25">
      <c r="A136" s="19" t="s">
        <v>535</v>
      </c>
      <c r="B136" s="15" t="s">
        <v>264</v>
      </c>
      <c r="C136" s="25">
        <v>3200</v>
      </c>
      <c r="D136" s="12">
        <v>80057</v>
      </c>
      <c r="E136" s="5" t="s">
        <v>593</v>
      </c>
      <c r="F136" s="2" t="str">
        <f t="shared" si="24"/>
        <v>8025468</v>
      </c>
      <c r="G136" s="2" t="str">
        <f>IF(SUMPRODUCT(--ISNUMBER(SEARCH({"F","Cl","F"},H136)))&gt;0,"halocarbon",IF(SUMPRODUCT(--ISNUMBER(SEARCH({"O"},H136)))&gt;0,"oxygenated",IF(SUMPRODUCT(--ISNUMBER(SEARCH({"=CC="},H136)))&gt;0,"aromatic",IF(SUMPRODUCT(--ISNUMBER(SEARCH({"benzene"},A136)))&gt;0,"aromatic",IF(SUMPRODUCT(--ISNUMBER(SEARCH({"naphthalene"},A136)))&gt;0,"aromatic",IF(SUMPRODUCT(--ISNUMBER(SEARCH({"="},H136)))&gt;0,"alkene",IF(SUMPRODUCT(--ISNUMBER(SEARCH({"C1"},H136)))&gt;0,"c-alkane",IF(SUMPRODUCT(--ISNUMBER(SEARCH({"(C)"},H136)))&gt;0,"b-alkane",IF(SUMPRODUCT(--ISNUMBER(SEARCH({"-"},H136)))&gt;0,"-","n-alkane")))))))))</f>
        <v>b-alkane</v>
      </c>
      <c r="H136" s="15" t="s">
        <v>265</v>
      </c>
      <c r="I136" s="15" t="b">
        <v>0</v>
      </c>
      <c r="J136" s="15" t="b">
        <v>0</v>
      </c>
      <c r="K136" s="4">
        <f t="shared" si="25"/>
        <v>5</v>
      </c>
      <c r="L136" s="4">
        <f t="shared" si="26"/>
        <v>0</v>
      </c>
      <c r="M136" s="4">
        <f t="shared" si="27"/>
        <v>0</v>
      </c>
      <c r="N136" s="7">
        <v>72.150999999999996</v>
      </c>
      <c r="O136" s="4">
        <v>4.4655899999999998E-12</v>
      </c>
      <c r="P136" s="8">
        <v>0.58824399999999999</v>
      </c>
      <c r="Q136" s="8">
        <v>2.2619699999999998</v>
      </c>
      <c r="R136" s="4">
        <v>554.94799999999998</v>
      </c>
      <c r="S136" s="4">
        <v>6.8711E-4</v>
      </c>
      <c r="T136" s="3">
        <f t="shared" si="28"/>
        <v>9.3331249916224266</v>
      </c>
      <c r="U136" s="4">
        <f t="shared" si="29"/>
        <v>6.0932464660501254E-4</v>
      </c>
      <c r="V136" s="23">
        <v>1.4457487179487178</v>
      </c>
      <c r="W136" s="23">
        <v>0.93443076923076918</v>
      </c>
      <c r="X136" s="23">
        <v>0.64842307692307699</v>
      </c>
      <c r="Y136" s="23">
        <v>0</v>
      </c>
    </row>
    <row r="137" spans="1:25" x14ac:dyDescent="0.25">
      <c r="A137" s="21" t="s">
        <v>938</v>
      </c>
      <c r="B137" s="2" t="s">
        <v>976</v>
      </c>
      <c r="C137" s="12">
        <v>1995</v>
      </c>
      <c r="D137" s="12">
        <v>99334</v>
      </c>
      <c r="E137" s="1" t="s">
        <v>1001</v>
      </c>
      <c r="F137" s="2" t="str">
        <f t="shared" si="24"/>
        <v>9044164</v>
      </c>
      <c r="G137" s="2" t="str">
        <f>IF(SUMPRODUCT(--ISNUMBER(SEARCH({"F","Cl","F"},H137)))&gt;0,"halocarbon",IF(SUMPRODUCT(--ISNUMBER(SEARCH({"O"},H137)))&gt;0,"oxygenated",IF(SUMPRODUCT(--ISNUMBER(SEARCH({"=CC="},H137)))&gt;0,"aromatic",IF(SUMPRODUCT(--ISNUMBER(SEARCH({"benzene"},A137)))&gt;0,"aromatic",IF(SUMPRODUCT(--ISNUMBER(SEARCH({"naphthalene"},A137)))&gt;0,"aromatic",IF(SUMPRODUCT(--ISNUMBER(SEARCH({"="},H137)))&gt;0,"alkene",IF(SUMPRODUCT(--ISNUMBER(SEARCH({"C1"},H137)))&gt;0,"c-alkane",IF(SUMPRODUCT(--ISNUMBER(SEARCH({"(C)"},H137)))&gt;0,"b-alkane",IF(SUMPRODUCT(--ISNUMBER(SEARCH({"-"},H137)))&gt;0,"-","n-alkane")))))))))</f>
        <v>oxygenated</v>
      </c>
      <c r="H137" s="18" t="s">
        <v>1037</v>
      </c>
      <c r="I137" s="15" t="b">
        <v>0</v>
      </c>
      <c r="J137" s="15" t="b">
        <v>0</v>
      </c>
      <c r="K137" s="4">
        <f t="shared" si="25"/>
        <v>11</v>
      </c>
      <c r="L137" s="4">
        <f t="shared" si="26"/>
        <v>1</v>
      </c>
      <c r="M137" s="4">
        <f t="shared" si="27"/>
        <v>9.0909090909090912E-2</v>
      </c>
      <c r="N137" s="7">
        <v>164.24799999999999</v>
      </c>
      <c r="O137" s="4">
        <v>2.9489099999999997E-11</v>
      </c>
      <c r="P137" s="8">
        <v>1.60409E-6</v>
      </c>
      <c r="Q137" s="8">
        <v>8.3738299999999999</v>
      </c>
      <c r="R137" s="4">
        <v>4.9405899999999999E-3</v>
      </c>
      <c r="S137" s="4">
        <v>1.87761E-3</v>
      </c>
      <c r="T137" s="3">
        <f t="shared" si="28"/>
        <v>4.6399092513371292</v>
      </c>
      <c r="U137" s="4">
        <f t="shared" si="29"/>
        <v>788.33125479281182</v>
      </c>
      <c r="V137" s="14" t="s">
        <v>34</v>
      </c>
      <c r="W137" s="14" t="s">
        <v>34</v>
      </c>
      <c r="X137" s="14" t="s">
        <v>34</v>
      </c>
      <c r="Y137" s="23">
        <v>0.14430000000000001</v>
      </c>
    </row>
    <row r="138" spans="1:25" x14ac:dyDescent="0.25">
      <c r="A138" s="19" t="s">
        <v>496</v>
      </c>
      <c r="B138" s="15" t="s">
        <v>294</v>
      </c>
      <c r="C138" s="25">
        <v>3234</v>
      </c>
      <c r="D138" s="12">
        <v>80058</v>
      </c>
      <c r="E138" s="5" t="s">
        <v>594</v>
      </c>
      <c r="F138" s="2" t="str">
        <f t="shared" si="24"/>
        <v>3025590</v>
      </c>
      <c r="G138" s="2" t="str">
        <f>IF(SUMPRODUCT(--ISNUMBER(SEARCH({"F","Cl","F"},H138)))&gt;0,"halocarbon",IF(SUMPRODUCT(--ISNUMBER(SEARCH({"O"},H138)))&gt;0,"oxygenated",IF(SUMPRODUCT(--ISNUMBER(SEARCH({"=CC="},H138)))&gt;0,"aromatic",IF(SUMPRODUCT(--ISNUMBER(SEARCH({"benzene"},A138)))&gt;0,"aromatic",IF(SUMPRODUCT(--ISNUMBER(SEARCH({"naphthalene"},A138)))&gt;0,"aromatic",IF(SUMPRODUCT(--ISNUMBER(SEARCH({"="},H138)))&gt;0,"alkene",IF(SUMPRODUCT(--ISNUMBER(SEARCH({"C1"},H138)))&gt;0,"c-alkane",IF(SUMPRODUCT(--ISNUMBER(SEARCH({"(C)"},H138)))&gt;0,"b-alkane",IF(SUMPRODUCT(--ISNUMBER(SEARCH({"-"},H138)))&gt;0,"-","n-alkane")))))))))</f>
        <v>c-alkane</v>
      </c>
      <c r="H138" s="15" t="s">
        <v>295</v>
      </c>
      <c r="I138" s="15" t="b">
        <v>0</v>
      </c>
      <c r="J138" s="15" t="b">
        <v>0</v>
      </c>
      <c r="K138" s="4">
        <f t="shared" si="25"/>
        <v>6</v>
      </c>
      <c r="L138" s="4">
        <f t="shared" si="26"/>
        <v>0</v>
      </c>
      <c r="M138" s="4">
        <f t="shared" si="27"/>
        <v>0</v>
      </c>
      <c r="N138" s="7">
        <v>84.162000000000006</v>
      </c>
      <c r="O138" s="4">
        <v>8.0576200000000002E-12</v>
      </c>
      <c r="P138" s="8">
        <v>0.203209</v>
      </c>
      <c r="Q138" s="8">
        <v>3.1070799999999998</v>
      </c>
      <c r="R138" s="4">
        <v>88.8613</v>
      </c>
      <c r="S138" s="4">
        <v>6.20124E-4</v>
      </c>
      <c r="T138" s="3">
        <f t="shared" si="28"/>
        <v>8.6044590561984133</v>
      </c>
      <c r="U138" s="4">
        <f t="shared" si="29"/>
        <v>4.2653899887015751E-3</v>
      </c>
      <c r="V138" s="23">
        <v>2.1906384615384611</v>
      </c>
      <c r="W138" s="23">
        <v>1.2311846153846158</v>
      </c>
      <c r="X138" s="23">
        <v>0.7270974358974357</v>
      </c>
      <c r="Y138" s="23">
        <v>3.9199999999999971E-2</v>
      </c>
    </row>
    <row r="139" spans="1:25" x14ac:dyDescent="0.25">
      <c r="A139" s="19" t="s">
        <v>536</v>
      </c>
      <c r="B139" s="15" t="s">
        <v>280</v>
      </c>
      <c r="C139" s="25">
        <v>550</v>
      </c>
      <c r="D139" s="12">
        <v>80059</v>
      </c>
      <c r="E139" s="5" t="s">
        <v>595</v>
      </c>
      <c r="F139" s="2" t="str">
        <f t="shared" si="24"/>
        <v>0047749</v>
      </c>
      <c r="G139" s="2" t="str">
        <f>IF(SUMPRODUCT(--ISNUMBER(SEARCH({"F","Cl","F"},H139)))&gt;0,"halocarbon",IF(SUMPRODUCT(--ISNUMBER(SEARCH({"O"},H139)))&gt;0,"oxygenated",IF(SUMPRODUCT(--ISNUMBER(SEARCH({"=CC="},H139)))&gt;0,"aromatic",IF(SUMPRODUCT(--ISNUMBER(SEARCH({"benzene"},A139)))&gt;0,"aromatic",IF(SUMPRODUCT(--ISNUMBER(SEARCH({"naphthalene"},A139)))&gt;0,"aromatic",IF(SUMPRODUCT(--ISNUMBER(SEARCH({"="},H139)))&gt;0,"alkene",IF(SUMPRODUCT(--ISNUMBER(SEARCH({"C1"},H139)))&gt;0,"c-alkane",IF(SUMPRODUCT(--ISNUMBER(SEARCH({"(C)"},H139)))&gt;0,"b-alkane",IF(SUMPRODUCT(--ISNUMBER(SEARCH({"-"},H139)))&gt;0,"-","n-alkane")))))))))</f>
        <v>c-alkane</v>
      </c>
      <c r="H139" s="15" t="s">
        <v>281</v>
      </c>
      <c r="I139" s="15" t="b">
        <v>0</v>
      </c>
      <c r="J139" s="15" t="b">
        <v>0</v>
      </c>
      <c r="K139" s="4">
        <f t="shared" si="25"/>
        <v>7</v>
      </c>
      <c r="L139" s="4">
        <f t="shared" si="26"/>
        <v>0</v>
      </c>
      <c r="M139" s="4">
        <f t="shared" si="27"/>
        <v>0</v>
      </c>
      <c r="N139" s="7">
        <v>98.188999999999993</v>
      </c>
      <c r="O139" s="4">
        <v>8.3529399999999997E-12</v>
      </c>
      <c r="P139" s="8">
        <v>0.316328</v>
      </c>
      <c r="Q139" s="8">
        <v>3.59172</v>
      </c>
      <c r="R139" s="4">
        <v>35.595999999999997</v>
      </c>
      <c r="S139" s="4">
        <v>1.7510900000000001E-4</v>
      </c>
      <c r="T139" s="3">
        <f t="shared" si="28"/>
        <v>8.2740943814473855</v>
      </c>
      <c r="U139" s="4">
        <f t="shared" si="29"/>
        <v>1.3019633085580866E-2</v>
      </c>
      <c r="V139" s="23">
        <v>1.6979512820512821</v>
      </c>
      <c r="W139" s="23">
        <v>0.99746666666666672</v>
      </c>
      <c r="X139" s="23">
        <v>0.53374358974358971</v>
      </c>
      <c r="Y139" s="23">
        <v>6.9600000000000009E-2</v>
      </c>
    </row>
    <row r="140" spans="1:25" x14ac:dyDescent="0.25">
      <c r="A140" s="19" t="s">
        <v>537</v>
      </c>
      <c r="B140" s="15" t="s">
        <v>497</v>
      </c>
      <c r="C140" s="12">
        <v>9008</v>
      </c>
      <c r="D140" s="12">
        <v>80060</v>
      </c>
      <c r="E140" s="5" t="s">
        <v>596</v>
      </c>
      <c r="F140" s="2" t="str">
        <f t="shared" si="24"/>
        <v>60194176</v>
      </c>
      <c r="G140" s="2" t="str">
        <f>IF(SUMPRODUCT(--ISNUMBER(SEARCH({"F","Cl","F"},H140)))&gt;0,"halocarbon",IF(SUMPRODUCT(--ISNUMBER(SEARCH({"O"},H140)))&gt;0,"oxygenated",IF(SUMPRODUCT(--ISNUMBER(SEARCH({"=CC="},H140)))&gt;0,"aromatic",IF(SUMPRODUCT(--ISNUMBER(SEARCH({"benzene"},A140)))&gt;0,"aromatic",IF(SUMPRODUCT(--ISNUMBER(SEARCH({"naphthalene"},A140)))&gt;0,"aromatic",IF(SUMPRODUCT(--ISNUMBER(SEARCH({"="},H140)))&gt;0,"alkene",IF(SUMPRODUCT(--ISNUMBER(SEARCH({"C1"},H140)))&gt;0,"c-alkane",IF(SUMPRODUCT(--ISNUMBER(SEARCH({"(C)"},H140)))&gt;0,"b-alkane",IF(SUMPRODUCT(--ISNUMBER(SEARCH({"-"},H140)))&gt;0,"-","n-alkane")))))))))</f>
        <v>c-alkane</v>
      </c>
      <c r="H140" s="15" t="s">
        <v>498</v>
      </c>
      <c r="I140" s="15" t="b">
        <v>0</v>
      </c>
      <c r="J140" s="15" t="b">
        <v>0</v>
      </c>
      <c r="K140" s="4">
        <f t="shared" si="25"/>
        <v>8</v>
      </c>
      <c r="L140" s="4">
        <f t="shared" si="26"/>
        <v>0</v>
      </c>
      <c r="M140" s="4">
        <f t="shared" si="27"/>
        <v>0</v>
      </c>
      <c r="N140" s="7">
        <v>112.21599999999999</v>
      </c>
      <c r="O140" s="4">
        <v>9.5432899999999994E-12</v>
      </c>
      <c r="P140" s="8">
        <v>9.5627500000000004E-2</v>
      </c>
      <c r="Q140" s="8">
        <v>3.8756200000000001</v>
      </c>
      <c r="R140" s="4">
        <v>7.7911999999999999</v>
      </c>
      <c r="S140" s="4">
        <v>4.0869299999999998E-5</v>
      </c>
      <c r="T140" s="3">
        <f t="shared" si="28"/>
        <v>7.6722894831522215</v>
      </c>
      <c r="U140" s="4">
        <f t="shared" si="29"/>
        <v>2.5032184163274282E-2</v>
      </c>
      <c r="V140" s="23">
        <v>1.4739128205128205</v>
      </c>
      <c r="W140" s="23">
        <v>0.86636153846153852</v>
      </c>
      <c r="X140" s="23">
        <v>0.45198717948717954</v>
      </c>
      <c r="Y140" s="23">
        <v>0.10659999999999999</v>
      </c>
    </row>
    <row r="141" spans="1:25" x14ac:dyDescent="0.25">
      <c r="A141" s="19" t="s">
        <v>538</v>
      </c>
      <c r="B141" s="15" t="s">
        <v>28</v>
      </c>
      <c r="C141" s="25">
        <v>30</v>
      </c>
      <c r="D141" s="12">
        <v>80061</v>
      </c>
      <c r="E141" s="5" t="s">
        <v>552</v>
      </c>
      <c r="F141" s="2" t="str">
        <f t="shared" si="24"/>
        <v>6021402</v>
      </c>
      <c r="G141" s="2" t="str">
        <f>IF(SUMPRODUCT(--ISNUMBER(SEARCH({"F","Cl","F"},H141)))&gt;0,"halocarbon",IF(SUMPRODUCT(--ISNUMBER(SEARCH({"O"},H141)))&gt;0,"oxygenated",IF(SUMPRODUCT(--ISNUMBER(SEARCH({"=CC="},H141)))&gt;0,"aromatic",IF(SUMPRODUCT(--ISNUMBER(SEARCH({"benzene"},A141)))&gt;0,"aromatic",IF(SUMPRODUCT(--ISNUMBER(SEARCH({"naphthalene"},A141)))&gt;0,"aromatic",IF(SUMPRODUCT(--ISNUMBER(SEARCH({"="},H141)))&gt;0,"alkene",IF(SUMPRODUCT(--ISNUMBER(SEARCH({"C1"},H141)))&gt;0,"c-alkane",IF(SUMPRODUCT(--ISNUMBER(SEARCH({"(C)"},H141)))&gt;0,"b-alkane",IF(SUMPRODUCT(--ISNUMBER(SEARCH({"-"},H141)))&gt;0,"-","n-alkane")))))))))</f>
        <v>aromatic</v>
      </c>
      <c r="H141" s="15" t="s">
        <v>29</v>
      </c>
      <c r="I141" s="15" t="b">
        <v>0</v>
      </c>
      <c r="J141" s="15" t="b">
        <v>0</v>
      </c>
      <c r="K141" s="4">
        <f t="shared" si="25"/>
        <v>9</v>
      </c>
      <c r="L141" s="4">
        <f t="shared" si="26"/>
        <v>0</v>
      </c>
      <c r="M141" s="4">
        <f t="shared" si="27"/>
        <v>0</v>
      </c>
      <c r="N141" s="7">
        <v>120.19499999999999</v>
      </c>
      <c r="O141" s="4">
        <v>3.44622E-11</v>
      </c>
      <c r="P141" s="8">
        <v>7.06473E-3</v>
      </c>
      <c r="Q141" s="8">
        <v>4.5353300000000001</v>
      </c>
      <c r="R141" s="4">
        <v>1.87805</v>
      </c>
      <c r="S141" s="4">
        <v>4.9280899999999998E-4</v>
      </c>
      <c r="T141" s="3">
        <f t="shared" si="28"/>
        <v>7.0842238986036961</v>
      </c>
      <c r="U141" s="4">
        <f t="shared" si="29"/>
        <v>0.11434277956105131</v>
      </c>
      <c r="V141" s="23">
        <v>8.8724358974358957</v>
      </c>
      <c r="W141" s="23">
        <v>3.046128205128205</v>
      </c>
      <c r="X141" s="23">
        <v>1.6455666666666668</v>
      </c>
      <c r="Y141" s="23">
        <v>7.2999999999999995E-2</v>
      </c>
    </row>
    <row r="142" spans="1:25" x14ac:dyDescent="0.25">
      <c r="A142" s="19" t="s">
        <v>539</v>
      </c>
      <c r="B142" s="15" t="s">
        <v>499</v>
      </c>
      <c r="C142" s="25">
        <v>2170</v>
      </c>
      <c r="D142" s="12">
        <v>80062</v>
      </c>
      <c r="E142" s="5" t="s">
        <v>597</v>
      </c>
      <c r="F142" s="2" t="str">
        <f t="shared" si="24"/>
        <v>20164491</v>
      </c>
      <c r="G142" s="2" t="str">
        <f>IF(SUMPRODUCT(--ISNUMBER(SEARCH({"F","Cl","F"},H142)))&gt;0,"halocarbon",IF(SUMPRODUCT(--ISNUMBER(SEARCH({"O"},H142)))&gt;0,"oxygenated",IF(SUMPRODUCT(--ISNUMBER(SEARCH({"=CC="},H142)))&gt;0,"aromatic",IF(SUMPRODUCT(--ISNUMBER(SEARCH({"benzene"},A142)))&gt;0,"aromatic",IF(SUMPRODUCT(--ISNUMBER(SEARCH({"naphthalene"},A142)))&gt;0,"aromatic",IF(SUMPRODUCT(--ISNUMBER(SEARCH({"="},H142)))&gt;0,"alkene",IF(SUMPRODUCT(--ISNUMBER(SEARCH({"C1"},H142)))&gt;0,"c-alkane",IF(SUMPRODUCT(--ISNUMBER(SEARCH({"(C)"},H142)))&gt;0,"b-alkane",IF(SUMPRODUCT(--ISNUMBER(SEARCH({"-"},H142)))&gt;0,"-","n-alkane")))))))))</f>
        <v>c-alkane</v>
      </c>
      <c r="H142" s="15" t="s">
        <v>500</v>
      </c>
      <c r="I142" s="15" t="b">
        <v>0</v>
      </c>
      <c r="J142" s="15" t="b">
        <v>0</v>
      </c>
      <c r="K142" s="4">
        <f t="shared" si="25"/>
        <v>9</v>
      </c>
      <c r="L142" s="4">
        <f t="shared" si="26"/>
        <v>0</v>
      </c>
      <c r="M142" s="4">
        <f t="shared" si="27"/>
        <v>0</v>
      </c>
      <c r="N142" s="7">
        <v>126.24299999999999</v>
      </c>
      <c r="O142" s="4">
        <v>1.35418E-11</v>
      </c>
      <c r="P142" s="8">
        <v>7.3838699999999993E-2</v>
      </c>
      <c r="Q142" s="8">
        <v>4.5595999999999997</v>
      </c>
      <c r="R142" s="4">
        <v>1.8351500000000001</v>
      </c>
      <c r="S142" s="4">
        <v>7.6079200000000002E-6</v>
      </c>
      <c r="T142" s="3">
        <f t="shared" si="28"/>
        <v>7.0955092208225174</v>
      </c>
      <c r="U142" s="4">
        <f t="shared" si="29"/>
        <v>0.12091460049215269</v>
      </c>
      <c r="V142" s="23">
        <v>1.3637333333333335</v>
      </c>
      <c r="W142" s="23">
        <v>0.79028461538461547</v>
      </c>
      <c r="X142" s="23">
        <v>0.38074564102564107</v>
      </c>
      <c r="Y142" s="23">
        <v>0.15019999999999994</v>
      </c>
    </row>
    <row r="143" spans="1:25" x14ac:dyDescent="0.25">
      <c r="A143" s="19" t="s">
        <v>122</v>
      </c>
      <c r="B143" s="15" t="s">
        <v>122</v>
      </c>
      <c r="C143" s="25">
        <v>330</v>
      </c>
      <c r="D143" s="12">
        <v>98166</v>
      </c>
      <c r="E143" s="1" t="s">
        <v>874</v>
      </c>
      <c r="F143" s="2" t="str">
        <f t="shared" si="24"/>
        <v>5030955</v>
      </c>
      <c r="G143" s="2" t="str">
        <f>IF(SUMPRODUCT(--ISNUMBER(SEARCH({"F","Cl","F"},H143)))&gt;0,"halocarbon",IF(SUMPRODUCT(--ISNUMBER(SEARCH({"O"},H143)))&gt;0,"oxygenated",IF(SUMPRODUCT(--ISNUMBER(SEARCH({"=CC="},H143)))&gt;0,"aromatic",IF(SUMPRODUCT(--ISNUMBER(SEARCH({"benzene"},A143)))&gt;0,"aromatic",IF(SUMPRODUCT(--ISNUMBER(SEARCH({"naphthalene"},A143)))&gt;0,"aromatic",IF(SUMPRODUCT(--ISNUMBER(SEARCH({"="},H143)))&gt;0,"alkene",IF(SUMPRODUCT(--ISNUMBER(SEARCH({"C1"},H143)))&gt;0,"c-alkane",IF(SUMPRODUCT(--ISNUMBER(SEARCH({"(C)"},H143)))&gt;0,"b-alkane",IF(SUMPRODUCT(--ISNUMBER(SEARCH({"-"},H143)))&gt;0,"-","n-alkane")))))))))</f>
        <v>oxygenated</v>
      </c>
      <c r="H143" s="15" t="s">
        <v>889</v>
      </c>
      <c r="I143" s="15" t="b">
        <v>0</v>
      </c>
      <c r="J143" s="15" t="b">
        <v>0</v>
      </c>
      <c r="K143" s="4">
        <f t="shared" si="25"/>
        <v>10</v>
      </c>
      <c r="L143" s="4">
        <f t="shared" si="26"/>
        <v>1</v>
      </c>
      <c r="M143" s="4">
        <f t="shared" si="27"/>
        <v>0.1</v>
      </c>
      <c r="N143" s="7">
        <v>152.23699999999999</v>
      </c>
      <c r="O143" s="4">
        <v>1.7949100000000001E-11</v>
      </c>
      <c r="P143" s="8">
        <v>7.9391600000000001E-5</v>
      </c>
      <c r="Q143" s="8">
        <v>4.8462500000000004</v>
      </c>
      <c r="R143" s="4">
        <v>0.34070699999999998</v>
      </c>
      <c r="S143" s="4">
        <v>4.8957499999999999E-3</v>
      </c>
      <c r="T143" s="3">
        <f t="shared" si="28"/>
        <v>6.4455316199130577</v>
      </c>
      <c r="U143" s="4">
        <f t="shared" si="29"/>
        <v>0.23395306826360113</v>
      </c>
      <c r="V143" s="23">
        <v>0.48986923076923078</v>
      </c>
      <c r="W143" s="23">
        <v>0.31165820512820519</v>
      </c>
      <c r="X143" s="23">
        <v>0.12932358974358973</v>
      </c>
      <c r="Y143" s="23">
        <v>0.14430000000000001</v>
      </c>
    </row>
    <row r="144" spans="1:25" x14ac:dyDescent="0.25">
      <c r="A144" s="21" t="s">
        <v>940</v>
      </c>
      <c r="B144" s="2" t="s">
        <v>940</v>
      </c>
      <c r="C144" s="12">
        <v>2025</v>
      </c>
      <c r="D144" s="12">
        <v>99343</v>
      </c>
      <c r="E144" s="1" t="s">
        <v>1002</v>
      </c>
      <c r="F144" s="2" t="str">
        <f t="shared" si="24"/>
        <v>8024739</v>
      </c>
      <c r="G144" s="2" t="str">
        <f>IF(SUMPRODUCT(--ISNUMBER(SEARCH({"F","Cl","F"},H144)))&gt;0,"halocarbon",IF(SUMPRODUCT(--ISNUMBER(SEARCH({"O"},H144)))&gt;0,"oxygenated",IF(SUMPRODUCT(--ISNUMBER(SEARCH({"=CC="},H144)))&gt;0,"aromatic",IF(SUMPRODUCT(--ISNUMBER(SEARCH({"benzene"},A144)))&gt;0,"aromatic",IF(SUMPRODUCT(--ISNUMBER(SEARCH({"naphthalene"},A144)))&gt;0,"aromatic",IF(SUMPRODUCT(--ISNUMBER(SEARCH({"="},H144)))&gt;0,"alkene",IF(SUMPRODUCT(--ISNUMBER(SEARCH({"C1"},H144)))&gt;0,"c-alkane",IF(SUMPRODUCT(--ISNUMBER(SEARCH({"(C)"},H144)))&gt;0,"b-alkane",IF(SUMPRODUCT(--ISNUMBER(SEARCH({"-"},H144)))&gt;0,"-","n-alkane")))))))))</f>
        <v>alkene</v>
      </c>
      <c r="H144" s="18" t="s">
        <v>1038</v>
      </c>
      <c r="I144" s="15" t="b">
        <v>0</v>
      </c>
      <c r="J144" s="15" t="b">
        <v>0</v>
      </c>
      <c r="K144" s="4">
        <f t="shared" si="25"/>
        <v>15</v>
      </c>
      <c r="L144" s="4">
        <f t="shared" si="26"/>
        <v>0</v>
      </c>
      <c r="M144" s="4">
        <f t="shared" si="27"/>
        <v>0</v>
      </c>
      <c r="N144" s="7">
        <v>204.357</v>
      </c>
      <c r="O144" s="4">
        <v>1.9947000000000001E-10</v>
      </c>
      <c r="P144" s="8">
        <v>1.4005200000000001E-2</v>
      </c>
      <c r="Q144" s="8">
        <v>6.9037600000000001</v>
      </c>
      <c r="R144" s="4">
        <v>4.7464100000000002E-2</v>
      </c>
      <c r="S144" s="4">
        <v>1.9186900000000001E-6</v>
      </c>
      <c r="T144" s="3">
        <f t="shared" si="28"/>
        <v>5.7173851152016351</v>
      </c>
      <c r="U144" s="4">
        <f t="shared" si="29"/>
        <v>26.707838736904872</v>
      </c>
      <c r="V144" s="14" t="s">
        <v>34</v>
      </c>
      <c r="W144" s="14" t="s">
        <v>34</v>
      </c>
      <c r="X144" s="14" t="s">
        <v>34</v>
      </c>
      <c r="Y144" s="23">
        <v>0.42</v>
      </c>
    </row>
    <row r="145" spans="1:25" x14ac:dyDescent="0.25">
      <c r="A145" s="19" t="s">
        <v>704</v>
      </c>
      <c r="B145" s="15" t="s">
        <v>704</v>
      </c>
      <c r="C145" s="12">
        <v>9009</v>
      </c>
      <c r="D145" s="12">
        <v>44216</v>
      </c>
      <c r="E145" s="1" t="s">
        <v>864</v>
      </c>
      <c r="F145" s="2" t="str">
        <f t="shared" si="24"/>
        <v>7024742</v>
      </c>
      <c r="G145" s="2" t="str">
        <f>IF(SUMPRODUCT(--ISNUMBER(SEARCH({"F","Cl","F"},H145)))&gt;0,"halocarbon",IF(SUMPRODUCT(--ISNUMBER(SEARCH({"O"},H145)))&gt;0,"oxygenated",IF(SUMPRODUCT(--ISNUMBER(SEARCH({"=CC="},H145)))&gt;0,"aromatic",IF(SUMPRODUCT(--ISNUMBER(SEARCH({"benzene"},A145)))&gt;0,"aromatic",IF(SUMPRODUCT(--ISNUMBER(SEARCH({"naphthalene"},A145)))&gt;0,"aromatic",IF(SUMPRODUCT(--ISNUMBER(SEARCH({"="},H145)))&gt;0,"alkene",IF(SUMPRODUCT(--ISNUMBER(SEARCH({"C1"},H145)))&gt;0,"c-alkane",IF(SUMPRODUCT(--ISNUMBER(SEARCH({"(C)"},H145)))&gt;0,"b-alkane",IF(SUMPRODUCT(--ISNUMBER(SEARCH({"-"},H145)))&gt;0,"-","n-alkane")))))))))</f>
        <v>-</v>
      </c>
      <c r="H145" s="15" t="s">
        <v>34</v>
      </c>
      <c r="I145" s="15" t="s">
        <v>34</v>
      </c>
      <c r="J145" s="13" t="s">
        <v>34</v>
      </c>
      <c r="K145" s="13" t="s">
        <v>34</v>
      </c>
      <c r="L145" s="13" t="s">
        <v>34</v>
      </c>
      <c r="M145" s="13" t="s">
        <v>34</v>
      </c>
      <c r="N145" s="6" t="s">
        <v>34</v>
      </c>
      <c r="O145" s="13" t="s">
        <v>34</v>
      </c>
      <c r="P145" s="14" t="s">
        <v>34</v>
      </c>
      <c r="Q145" s="14" t="s">
        <v>34</v>
      </c>
      <c r="R145" s="13" t="s">
        <v>34</v>
      </c>
      <c r="S145" s="13" t="s">
        <v>34</v>
      </c>
      <c r="T145" s="14" t="s">
        <v>34</v>
      </c>
      <c r="U145" s="13" t="s">
        <v>34</v>
      </c>
      <c r="V145" s="14" t="s">
        <v>34</v>
      </c>
      <c r="W145" s="14" t="s">
        <v>34</v>
      </c>
      <c r="X145" s="14" t="s">
        <v>34</v>
      </c>
      <c r="Y145" s="23">
        <v>0</v>
      </c>
    </row>
    <row r="146" spans="1:25" x14ac:dyDescent="0.25">
      <c r="A146" s="2" t="s">
        <v>1059</v>
      </c>
      <c r="B146" s="15" t="s">
        <v>1059</v>
      </c>
      <c r="C146" s="25">
        <v>352</v>
      </c>
      <c r="D146" s="12">
        <v>98180</v>
      </c>
      <c r="E146" s="1" t="s">
        <v>1092</v>
      </c>
      <c r="F146" s="2" t="str">
        <f t="shared" si="24"/>
        <v>30858738</v>
      </c>
      <c r="G146" s="2" t="str">
        <f>IF(SUMPRODUCT(--ISNUMBER(SEARCH({"F","Cl","F"},H146)))&gt;0,"halocarbon",IF(SUMPRODUCT(--ISNUMBER(SEARCH({"O"},H146)))&gt;0,"oxygenated",IF(SUMPRODUCT(--ISNUMBER(SEARCH({"=CC="},H146)))&gt;0,"aromatic",IF(SUMPRODUCT(--ISNUMBER(SEARCH({"benzene"},A146)))&gt;0,"aromatic",IF(SUMPRODUCT(--ISNUMBER(SEARCH({"naphthalene"},A146)))&gt;0,"aromatic",IF(SUMPRODUCT(--ISNUMBER(SEARCH({"="},H146)))&gt;0,"alkene",IF(SUMPRODUCT(--ISNUMBER(SEARCH({"C1"},H146)))&gt;0,"c-alkane",IF(SUMPRODUCT(--ISNUMBER(SEARCH({"(C)"},H146)))&gt;0,"b-alkane",IF(SUMPRODUCT(--ISNUMBER(SEARCH({"-"},H146)))&gt;0,"-","n-alkane")))))))))</f>
        <v>c-alkane</v>
      </c>
      <c r="H146" s="15" t="s">
        <v>1113</v>
      </c>
      <c r="I146" s="15" t="b">
        <v>0</v>
      </c>
      <c r="J146" s="15" t="b">
        <v>0</v>
      </c>
      <c r="K146" s="4">
        <f t="shared" ref="K146:K161" si="30">LEN(H146)-LEN(SUBSTITUTE(UPPER(H146),"C",""))</f>
        <v>8</v>
      </c>
      <c r="L146" s="4">
        <f t="shared" ref="L146:L161" si="31">LEN(H146)-LEN(SUBSTITUTE(UPPER(H146),"O",""))</f>
        <v>0</v>
      </c>
      <c r="M146" s="4">
        <f t="shared" ref="M146:M161" si="32">L146/K146</f>
        <v>0</v>
      </c>
      <c r="N146" s="7">
        <v>112.21599999999999</v>
      </c>
      <c r="O146" s="4">
        <v>1.32431E-11</v>
      </c>
      <c r="P146" s="8">
        <v>0.13889699999999999</v>
      </c>
      <c r="Q146" s="8">
        <v>3.4766300000000001</v>
      </c>
      <c r="R146" s="4">
        <v>17.3874</v>
      </c>
      <c r="S146" s="4">
        <v>4.2857800000000002E-5</v>
      </c>
      <c r="T146" s="3">
        <f t="shared" ref="T146:T161" si="33">IFERROR(LOG((R146*133.322)*N146/8.31451/298.15*1000000),"")</f>
        <v>8.0209197755798805</v>
      </c>
      <c r="U146" s="4">
        <f t="shared" ref="U146:U161" si="34">IFERROR(((10^Q146)*0.1/1000)/30,"")</f>
        <v>9.9886948372120525E-3</v>
      </c>
      <c r="V146" s="23">
        <v>1.5229076923076925</v>
      </c>
      <c r="W146" s="23">
        <v>0.86199743589743605</v>
      </c>
      <c r="X146" s="23">
        <v>0.41371794871794887</v>
      </c>
      <c r="Y146" s="23">
        <v>0.10659999999999999</v>
      </c>
    </row>
    <row r="147" spans="1:25" x14ac:dyDescent="0.25">
      <c r="A147" s="2" t="s">
        <v>1076</v>
      </c>
      <c r="B147" s="15" t="s">
        <v>1091</v>
      </c>
      <c r="C147" s="25">
        <v>356</v>
      </c>
      <c r="D147" s="12">
        <v>91061</v>
      </c>
      <c r="E147" s="1" t="s">
        <v>1106</v>
      </c>
      <c r="F147" s="2" t="str">
        <f t="shared" si="24"/>
        <v>20862763</v>
      </c>
      <c r="G147" s="2" t="str">
        <f>IF(SUMPRODUCT(--ISNUMBER(SEARCH({"F","Cl","F"},H147)))&gt;0,"halocarbon",IF(SUMPRODUCT(--ISNUMBER(SEARCH({"O"},H147)))&gt;0,"oxygenated",IF(SUMPRODUCT(--ISNUMBER(SEARCH({"=CC="},H147)))&gt;0,"aromatic",IF(SUMPRODUCT(--ISNUMBER(SEARCH({"benzene"},A147)))&gt;0,"aromatic",IF(SUMPRODUCT(--ISNUMBER(SEARCH({"naphthalene"},A147)))&gt;0,"aromatic",IF(SUMPRODUCT(--ISNUMBER(SEARCH({"="},H147)))&gt;0,"alkene",IF(SUMPRODUCT(--ISNUMBER(SEARCH({"C1"},H147)))&gt;0,"c-alkane",IF(SUMPRODUCT(--ISNUMBER(SEARCH({"(C)"},H147)))&gt;0,"b-alkane",IF(SUMPRODUCT(--ISNUMBER(SEARCH({"-"},H147)))&gt;0,"-","n-alkane")))))))))</f>
        <v>c-alkane</v>
      </c>
      <c r="H147" s="15" t="s">
        <v>1127</v>
      </c>
      <c r="I147" s="15" t="b">
        <v>0</v>
      </c>
      <c r="J147" s="15" t="b">
        <v>0</v>
      </c>
      <c r="K147" s="4">
        <f t="shared" si="30"/>
        <v>9</v>
      </c>
      <c r="L147" s="4">
        <f t="shared" si="31"/>
        <v>0</v>
      </c>
      <c r="M147" s="4">
        <f t="shared" si="32"/>
        <v>0</v>
      </c>
      <c r="N147" s="7">
        <v>126.24299999999999</v>
      </c>
      <c r="O147" s="4">
        <v>9.0127199999999996E-12</v>
      </c>
      <c r="P147" s="8">
        <v>8.0050499999999997E-2</v>
      </c>
      <c r="Q147" s="8">
        <v>3.8686500000000001</v>
      </c>
      <c r="R147" s="4">
        <v>14.000400000000001</v>
      </c>
      <c r="S147" s="4">
        <v>8.8360399999999992E-6</v>
      </c>
      <c r="T147" s="3">
        <f t="shared" si="33"/>
        <v>7.9779780966887408</v>
      </c>
      <c r="U147" s="4">
        <f t="shared" si="34"/>
        <v>2.4633648791523757E-2</v>
      </c>
      <c r="V147" s="23">
        <v>1.1465538461538458</v>
      </c>
      <c r="W147" s="23">
        <v>0.65972307692307686</v>
      </c>
      <c r="X147" s="23">
        <v>0.2834748717948718</v>
      </c>
      <c r="Y147" s="23">
        <v>0.15019999999999994</v>
      </c>
    </row>
    <row r="148" spans="1:25" x14ac:dyDescent="0.25">
      <c r="A148" s="20" t="s">
        <v>123</v>
      </c>
      <c r="B148" s="17" t="s">
        <v>70</v>
      </c>
      <c r="C148" s="12">
        <v>3121</v>
      </c>
      <c r="D148" s="12">
        <v>43934</v>
      </c>
      <c r="E148" s="1" t="s">
        <v>900</v>
      </c>
      <c r="F148" s="2" t="str">
        <f t="shared" si="24"/>
        <v>3041790</v>
      </c>
      <c r="G148" s="2" t="str">
        <f>IF(SUMPRODUCT(--ISNUMBER(SEARCH({"F","Cl","F"},H148)))&gt;0,"halocarbon",IF(SUMPRODUCT(--ISNUMBER(SEARCH({"O"},H148)))&gt;0,"oxygenated",IF(SUMPRODUCT(--ISNUMBER(SEARCH({"=CC="},H148)))&gt;0,"aromatic",IF(SUMPRODUCT(--ISNUMBER(SEARCH({"benzene"},A148)))&gt;0,"aromatic",IF(SUMPRODUCT(--ISNUMBER(SEARCH({"naphthalene"},A148)))&gt;0,"aromatic",IF(SUMPRODUCT(--ISNUMBER(SEARCH({"="},H148)))&gt;0,"alkene",IF(SUMPRODUCT(--ISNUMBER(SEARCH({"C1"},H148)))&gt;0,"c-alkane",IF(SUMPRODUCT(--ISNUMBER(SEARCH({"(C)"},H148)))&gt;0,"b-alkane",IF(SUMPRODUCT(--ISNUMBER(SEARCH({"-"},H148)))&gt;0,"-","n-alkane")))))))))</f>
        <v>oxygenated</v>
      </c>
      <c r="H148" s="15" t="s">
        <v>71</v>
      </c>
      <c r="I148" s="15" t="b">
        <v>0</v>
      </c>
      <c r="J148" s="15" t="b">
        <v>0</v>
      </c>
      <c r="K148" s="4">
        <f t="shared" si="30"/>
        <v>10</v>
      </c>
      <c r="L148" s="4">
        <f t="shared" si="31"/>
        <v>1</v>
      </c>
      <c r="M148" s="4">
        <f t="shared" si="32"/>
        <v>0.1</v>
      </c>
      <c r="N148" s="7">
        <v>154.25299999999999</v>
      </c>
      <c r="O148" s="4">
        <v>1.1484500000000001E-10</v>
      </c>
      <c r="P148" s="8">
        <v>1.75582E-4</v>
      </c>
      <c r="Q148" s="8">
        <v>4.8639400000000004</v>
      </c>
      <c r="R148" s="4">
        <v>0.38367800000000002</v>
      </c>
      <c r="S148" s="4">
        <v>1.4385999999999999E-3</v>
      </c>
      <c r="T148" s="3">
        <f t="shared" si="33"/>
        <v>6.5028308631141103</v>
      </c>
      <c r="U148" s="4">
        <f t="shared" si="34"/>
        <v>0.2436793599544636</v>
      </c>
      <c r="V148" s="23">
        <v>5.7887435897435884</v>
      </c>
      <c r="W148" s="23">
        <v>1.9859230769230776</v>
      </c>
      <c r="X148" s="23">
        <v>1.0947538461538464</v>
      </c>
      <c r="Y148" s="23">
        <v>0</v>
      </c>
    </row>
    <row r="149" spans="1:25" x14ac:dyDescent="0.25">
      <c r="A149" s="20" t="s">
        <v>124</v>
      </c>
      <c r="B149" s="17" t="s">
        <v>92</v>
      </c>
      <c r="C149" s="12">
        <v>378</v>
      </c>
      <c r="D149" s="12">
        <v>99260</v>
      </c>
      <c r="E149" s="1" t="s">
        <v>791</v>
      </c>
      <c r="F149" s="2" t="str">
        <f t="shared" si="24"/>
        <v>1020778</v>
      </c>
      <c r="G149" s="2" t="str">
        <f>IF(SUMPRODUCT(--ISNUMBER(SEARCH({"F","Cl","F"},H149)))&gt;0,"halocarbon",IF(SUMPRODUCT(--ISNUMBER(SEARCH({"O"},H149)))&gt;0,"oxygenated",IF(SUMPRODUCT(--ISNUMBER(SEARCH({"=CC="},H149)))&gt;0,"aromatic",IF(SUMPRODUCT(--ISNUMBER(SEARCH({"benzene"},A149)))&gt;0,"aromatic",IF(SUMPRODUCT(--ISNUMBER(SEARCH({"naphthalene"},A149)))&gt;0,"aromatic",IF(SUMPRODUCT(--ISNUMBER(SEARCH({"="},H149)))&gt;0,"alkene",IF(SUMPRODUCT(--ISNUMBER(SEARCH({"C1"},H149)))&gt;0,"c-alkane",IF(SUMPRODUCT(--ISNUMBER(SEARCH({"(C)"},H149)))&gt;0,"b-alkane",IF(SUMPRODUCT(--ISNUMBER(SEARCH({"-"},H149)))&gt;0,"-","n-alkane")))))))))</f>
        <v>alkene</v>
      </c>
      <c r="H149" s="15" t="s">
        <v>93</v>
      </c>
      <c r="I149" s="15" t="b">
        <v>0</v>
      </c>
      <c r="J149" s="15" t="b">
        <v>0</v>
      </c>
      <c r="K149" s="4">
        <f t="shared" si="30"/>
        <v>10</v>
      </c>
      <c r="L149" s="4">
        <f t="shared" si="31"/>
        <v>0</v>
      </c>
      <c r="M149" s="4">
        <f t="shared" si="32"/>
        <v>0</v>
      </c>
      <c r="N149" s="7">
        <v>136.238</v>
      </c>
      <c r="O149" s="4">
        <v>1.7217600000000001E-10</v>
      </c>
      <c r="P149" s="8">
        <v>3.1357599999999999E-2</v>
      </c>
      <c r="Q149" s="8">
        <v>4.3110999999999997</v>
      </c>
      <c r="R149" s="4">
        <v>1.36771</v>
      </c>
      <c r="S149" s="4">
        <v>5.5714300000000003E-5</v>
      </c>
      <c r="T149" s="3">
        <f t="shared" si="33"/>
        <v>7.0009226280935097</v>
      </c>
      <c r="U149" s="4">
        <f t="shared" si="34"/>
        <v>6.8230530075682E-2</v>
      </c>
      <c r="V149" s="23">
        <v>4.5517179487179504</v>
      </c>
      <c r="W149" s="23">
        <v>1.7037846153846152</v>
      </c>
      <c r="X149" s="23">
        <v>0.96423589743589766</v>
      </c>
      <c r="Y149" s="23">
        <v>0.13</v>
      </c>
    </row>
    <row r="150" spans="1:25" x14ac:dyDescent="0.25">
      <c r="A150" s="19" t="s">
        <v>125</v>
      </c>
      <c r="B150" s="15" t="s">
        <v>125</v>
      </c>
      <c r="C150" s="12">
        <v>514</v>
      </c>
      <c r="D150" s="12">
        <v>80063</v>
      </c>
      <c r="E150" s="5" t="s">
        <v>598</v>
      </c>
      <c r="F150" s="2" t="str">
        <f t="shared" si="24"/>
        <v>1021827</v>
      </c>
      <c r="G150" s="2" t="str">
        <f>IF(SUMPRODUCT(--ISNUMBER(SEARCH({"F","Cl","F"},H150)))&gt;0,"halocarbon",IF(SUMPRODUCT(--ISNUMBER(SEARCH({"O"},H150)))&gt;0,"oxygenated",IF(SUMPRODUCT(--ISNUMBER(SEARCH({"=CC="},H150)))&gt;0,"aromatic",IF(SUMPRODUCT(--ISNUMBER(SEARCH({"benzene"},A150)))&gt;0,"aromatic",IF(SUMPRODUCT(--ISNUMBER(SEARCH({"naphthalene"},A150)))&gt;0,"aromatic",IF(SUMPRODUCT(--ISNUMBER(SEARCH({"="},H150)))&gt;0,"alkene",IF(SUMPRODUCT(--ISNUMBER(SEARCH({"C1"},H150)))&gt;0,"c-alkane",IF(SUMPRODUCT(--ISNUMBER(SEARCH({"(C)"},H150)))&gt;0,"b-alkane",IF(SUMPRODUCT(--ISNUMBER(SEARCH({"-"},H150)))&gt;0,"-","n-alkane")))))))))</f>
        <v>aromatic</v>
      </c>
      <c r="H150" s="15" t="s">
        <v>126</v>
      </c>
      <c r="I150" s="15" t="b">
        <v>1</v>
      </c>
      <c r="J150" s="15" t="b">
        <v>0</v>
      </c>
      <c r="K150" s="4">
        <f t="shared" si="30"/>
        <v>9</v>
      </c>
      <c r="L150" s="4">
        <f t="shared" si="31"/>
        <v>0</v>
      </c>
      <c r="M150" s="4">
        <f t="shared" si="32"/>
        <v>0</v>
      </c>
      <c r="N150" s="7">
        <v>120.19499999999999</v>
      </c>
      <c r="O150" s="4">
        <v>8.2814800000000008E-12</v>
      </c>
      <c r="P150" s="8">
        <v>8.6004400000000009E-3</v>
      </c>
      <c r="Q150" s="8">
        <v>3.96563</v>
      </c>
      <c r="R150" s="4">
        <v>3.2301700000000002</v>
      </c>
      <c r="S150" s="4">
        <v>5.1758100000000003E-4</v>
      </c>
      <c r="T150" s="3">
        <f t="shared" si="33"/>
        <v>7.319742127475557</v>
      </c>
      <c r="U150" s="4">
        <f t="shared" si="34"/>
        <v>3.0797023560810145E-2</v>
      </c>
      <c r="V150" s="23">
        <v>2.5155384615384619</v>
      </c>
      <c r="W150" s="23">
        <v>0.94205128205128208</v>
      </c>
      <c r="X150" s="23">
        <v>0.39154205128205122</v>
      </c>
      <c r="Y150" s="23">
        <v>7.2999999999999995E-2</v>
      </c>
    </row>
    <row r="151" spans="1:25" x14ac:dyDescent="0.25">
      <c r="A151" s="19" t="s">
        <v>663</v>
      </c>
      <c r="B151" s="15" t="s">
        <v>663</v>
      </c>
      <c r="C151" s="25">
        <v>383</v>
      </c>
      <c r="D151" s="12">
        <v>99435</v>
      </c>
      <c r="E151" s="1" t="s">
        <v>848</v>
      </c>
      <c r="F151" s="2" t="str">
        <f t="shared" si="24"/>
        <v>3024869</v>
      </c>
      <c r="G151" s="2" t="str">
        <f>IF(SUMPRODUCT(--ISNUMBER(SEARCH({"F","Cl","F"},H151)))&gt;0,"halocarbon",IF(SUMPRODUCT(--ISNUMBER(SEARCH({"O"},H151)))&gt;0,"oxygenated",IF(SUMPRODUCT(--ISNUMBER(SEARCH({"=CC="},H151)))&gt;0,"aromatic",IF(SUMPRODUCT(--ISNUMBER(SEARCH({"benzene"},A151)))&gt;0,"aromatic",IF(SUMPRODUCT(--ISNUMBER(SEARCH({"naphthalene"},A151)))&gt;0,"aromatic",IF(SUMPRODUCT(--ISNUMBER(SEARCH({"="},H151)))&gt;0,"alkene",IF(SUMPRODUCT(--ISNUMBER(SEARCH({"C1"},H151)))&gt;0,"c-alkane",IF(SUMPRODUCT(--ISNUMBER(SEARCH({"(C)"},H151)))&gt;0,"b-alkane",IF(SUMPRODUCT(--ISNUMBER(SEARCH({"-"},H151)))&gt;0,"-","n-alkane")))))))))</f>
        <v>oxygenated</v>
      </c>
      <c r="H151" s="15" t="s">
        <v>879</v>
      </c>
      <c r="I151" s="15" t="b">
        <v>0</v>
      </c>
      <c r="J151" s="15" t="b">
        <v>0</v>
      </c>
      <c r="K151" s="4">
        <f t="shared" si="30"/>
        <v>9</v>
      </c>
      <c r="L151" s="4">
        <f t="shared" si="31"/>
        <v>2</v>
      </c>
      <c r="M151" s="4">
        <f t="shared" si="32"/>
        <v>0.22222222222222221</v>
      </c>
      <c r="N151" s="7">
        <v>152.19300000000001</v>
      </c>
      <c r="O151" s="4">
        <v>1.5385800000000001E-12</v>
      </c>
      <c r="P151" s="8">
        <v>1.75867E-6</v>
      </c>
      <c r="Q151" s="8">
        <v>7.0464200000000003</v>
      </c>
      <c r="R151" s="4">
        <v>4.6042000000000001E-3</v>
      </c>
      <c r="S151" s="4">
        <v>7.2624900000000006E-2</v>
      </c>
      <c r="T151" s="3">
        <f t="shared" si="33"/>
        <v>4.5761792047096881</v>
      </c>
      <c r="U151" s="4">
        <f t="shared" si="34"/>
        <v>37.093579574152237</v>
      </c>
      <c r="V151" s="14" t="s">
        <v>34</v>
      </c>
      <c r="W151" s="14" t="s">
        <v>34</v>
      </c>
      <c r="X151" s="14" t="s">
        <v>34</v>
      </c>
      <c r="Y151" s="23">
        <v>0.14430000000000001</v>
      </c>
    </row>
    <row r="152" spans="1:25" x14ac:dyDescent="0.25">
      <c r="A152" s="19" t="s">
        <v>129</v>
      </c>
      <c r="B152" s="15" t="s">
        <v>129</v>
      </c>
      <c r="C152" s="25">
        <v>385</v>
      </c>
      <c r="D152" s="12">
        <v>43248</v>
      </c>
      <c r="E152" s="1" t="s">
        <v>720</v>
      </c>
      <c r="F152" s="2" t="str">
        <f t="shared" si="24"/>
        <v>4021923</v>
      </c>
      <c r="G152" s="2" t="str">
        <f>IF(SUMPRODUCT(--ISNUMBER(SEARCH({"F","Cl","F"},H152)))&gt;0,"halocarbon",IF(SUMPRODUCT(--ISNUMBER(SEARCH({"O"},H152)))&gt;0,"oxygenated",IF(SUMPRODUCT(--ISNUMBER(SEARCH({"=CC="},H152)))&gt;0,"aromatic",IF(SUMPRODUCT(--ISNUMBER(SEARCH({"benzene"},A152)))&gt;0,"aromatic",IF(SUMPRODUCT(--ISNUMBER(SEARCH({"naphthalene"},A152)))&gt;0,"aromatic",IF(SUMPRODUCT(--ISNUMBER(SEARCH({"="},H152)))&gt;0,"alkene",IF(SUMPRODUCT(--ISNUMBER(SEARCH({"C1"},H152)))&gt;0,"c-alkane",IF(SUMPRODUCT(--ISNUMBER(SEARCH({"(C)"},H152)))&gt;0,"b-alkane",IF(SUMPRODUCT(--ISNUMBER(SEARCH({"-"},H152)))&gt;0,"-","n-alkane")))))))))</f>
        <v>c-alkane</v>
      </c>
      <c r="H152" s="15" t="s">
        <v>130</v>
      </c>
      <c r="I152" s="15" t="b">
        <v>0</v>
      </c>
      <c r="J152" s="15" t="b">
        <v>0</v>
      </c>
      <c r="K152" s="4">
        <f t="shared" si="30"/>
        <v>6</v>
      </c>
      <c r="L152" s="4">
        <f t="shared" si="31"/>
        <v>0</v>
      </c>
      <c r="M152" s="4">
        <f t="shared" si="32"/>
        <v>0</v>
      </c>
      <c r="N152" s="7">
        <v>84.162000000000006</v>
      </c>
      <c r="O152" s="4">
        <v>7.1875899999999997E-12</v>
      </c>
      <c r="P152" s="8">
        <v>0.182557</v>
      </c>
      <c r="Q152" s="8">
        <v>3.2164700000000002</v>
      </c>
      <c r="R152" s="4">
        <v>91.864000000000004</v>
      </c>
      <c r="S152" s="4">
        <v>6.3761999999999998E-4</v>
      </c>
      <c r="T152" s="3">
        <f t="shared" si="33"/>
        <v>8.6188917455351</v>
      </c>
      <c r="U152" s="4">
        <f t="shared" si="34"/>
        <v>5.4871741674392153E-3</v>
      </c>
      <c r="V152" s="23">
        <v>1.2501282051282052</v>
      </c>
      <c r="W152" s="23">
        <v>0.8185410256410256</v>
      </c>
      <c r="X152" s="23">
        <v>0.4683615384615385</v>
      </c>
      <c r="Y152" s="23">
        <v>3.9199999999999971E-2</v>
      </c>
    </row>
    <row r="153" spans="1:25" x14ac:dyDescent="0.25">
      <c r="A153" s="19" t="s">
        <v>131</v>
      </c>
      <c r="B153" s="15" t="s">
        <v>131</v>
      </c>
      <c r="C153" s="25">
        <v>386</v>
      </c>
      <c r="D153" s="12">
        <v>98127</v>
      </c>
      <c r="E153" s="1" t="s">
        <v>872</v>
      </c>
      <c r="F153" s="2" t="str">
        <f t="shared" si="24"/>
        <v>4021894</v>
      </c>
      <c r="G153" s="2" t="str">
        <f>IF(SUMPRODUCT(--ISNUMBER(SEARCH({"F","Cl","F"},H153)))&gt;0,"halocarbon",IF(SUMPRODUCT(--ISNUMBER(SEARCH({"O"},H153)))&gt;0,"oxygenated",IF(SUMPRODUCT(--ISNUMBER(SEARCH({"=CC="},H153)))&gt;0,"aromatic",IF(SUMPRODUCT(--ISNUMBER(SEARCH({"benzene"},A153)))&gt;0,"aromatic",IF(SUMPRODUCT(--ISNUMBER(SEARCH({"naphthalene"},A153)))&gt;0,"aromatic",IF(SUMPRODUCT(--ISNUMBER(SEARCH({"="},H153)))&gt;0,"alkene",IF(SUMPRODUCT(--ISNUMBER(SEARCH({"C1"},H153)))&gt;0,"c-alkane",IF(SUMPRODUCT(--ISNUMBER(SEARCH({"(C)"},H153)))&gt;0,"b-alkane",IF(SUMPRODUCT(--ISNUMBER(SEARCH({"-"},H153)))&gt;0,"-","n-alkane")))))))))</f>
        <v>oxygenated</v>
      </c>
      <c r="H153" s="15" t="s">
        <v>132</v>
      </c>
      <c r="I153" s="15" t="b">
        <v>0</v>
      </c>
      <c r="J153" s="15" t="b">
        <v>0</v>
      </c>
      <c r="K153" s="4">
        <f t="shared" si="30"/>
        <v>6</v>
      </c>
      <c r="L153" s="4">
        <f t="shared" si="31"/>
        <v>1</v>
      </c>
      <c r="M153" s="4">
        <f t="shared" si="32"/>
        <v>0.16666666666666666</v>
      </c>
      <c r="N153" s="7">
        <v>100.161</v>
      </c>
      <c r="O153" s="4">
        <v>1.23948E-11</v>
      </c>
      <c r="P153" s="8">
        <v>4.9967400000000002E-6</v>
      </c>
      <c r="Q153" s="8">
        <v>4.8141400000000001</v>
      </c>
      <c r="R153" s="4">
        <v>0.89510199999999995</v>
      </c>
      <c r="S153" s="4">
        <v>0.233989</v>
      </c>
      <c r="T153" s="3">
        <f t="shared" si="33"/>
        <v>6.6832015257061581</v>
      </c>
      <c r="U153" s="4">
        <f t="shared" si="34"/>
        <v>0.21727949603262303</v>
      </c>
      <c r="V153" s="23">
        <v>1.9470076923076924</v>
      </c>
      <c r="W153" s="23">
        <v>1.0728666666666669</v>
      </c>
      <c r="X153" s="23">
        <v>0.67936153846153846</v>
      </c>
      <c r="Y153" s="23">
        <v>2.1999999999999999E-2</v>
      </c>
    </row>
    <row r="154" spans="1:25" x14ac:dyDescent="0.25">
      <c r="A154" s="19" t="s">
        <v>133</v>
      </c>
      <c r="B154" s="15" t="s">
        <v>133</v>
      </c>
      <c r="C154" s="25">
        <v>387</v>
      </c>
      <c r="D154" s="12">
        <v>43264</v>
      </c>
      <c r="E154" s="1" t="s">
        <v>721</v>
      </c>
      <c r="F154" s="2" t="str">
        <f t="shared" si="24"/>
        <v>6020359</v>
      </c>
      <c r="G154" s="2" t="str">
        <f>IF(SUMPRODUCT(--ISNUMBER(SEARCH({"F","Cl","F"},H154)))&gt;0,"halocarbon",IF(SUMPRODUCT(--ISNUMBER(SEARCH({"O"},H154)))&gt;0,"oxygenated",IF(SUMPRODUCT(--ISNUMBER(SEARCH({"=CC="},H154)))&gt;0,"aromatic",IF(SUMPRODUCT(--ISNUMBER(SEARCH({"benzene"},A154)))&gt;0,"aromatic",IF(SUMPRODUCT(--ISNUMBER(SEARCH({"naphthalene"},A154)))&gt;0,"aromatic",IF(SUMPRODUCT(--ISNUMBER(SEARCH({"="},H154)))&gt;0,"alkene",IF(SUMPRODUCT(--ISNUMBER(SEARCH({"C1"},H154)))&gt;0,"c-alkane",IF(SUMPRODUCT(--ISNUMBER(SEARCH({"(C)"},H154)))&gt;0,"b-alkane",IF(SUMPRODUCT(--ISNUMBER(SEARCH({"-"},H154)))&gt;0,"-","n-alkane")))))))))</f>
        <v>oxygenated</v>
      </c>
      <c r="H154" s="15" t="s">
        <v>134</v>
      </c>
      <c r="I154" s="15" t="b">
        <v>0</v>
      </c>
      <c r="J154" s="15" t="b">
        <v>0</v>
      </c>
      <c r="K154" s="4">
        <f t="shared" si="30"/>
        <v>6</v>
      </c>
      <c r="L154" s="4">
        <f t="shared" si="31"/>
        <v>1</v>
      </c>
      <c r="M154" s="4">
        <f t="shared" si="32"/>
        <v>0.16666666666666666</v>
      </c>
      <c r="N154" s="7">
        <v>98.144999999999996</v>
      </c>
      <c r="O154" s="4">
        <v>5.1984499999999999E-12</v>
      </c>
      <c r="P154" s="8">
        <v>1.27939E-5</v>
      </c>
      <c r="Q154" s="8">
        <v>3.4877799999999999</v>
      </c>
      <c r="R154" s="4">
        <v>4.9471800000000004</v>
      </c>
      <c r="S154" s="4">
        <v>0.149947</v>
      </c>
      <c r="T154" s="3">
        <f t="shared" si="33"/>
        <v>7.4168562378793155</v>
      </c>
      <c r="U154" s="4">
        <f t="shared" si="34"/>
        <v>1.0248463183093666E-2</v>
      </c>
      <c r="V154" s="23">
        <v>1.3454282051282047</v>
      </c>
      <c r="W154" s="23">
        <v>0.78549230769230782</v>
      </c>
      <c r="X154" s="23">
        <v>0.47667179487179479</v>
      </c>
      <c r="Y154" s="23">
        <v>1.9E-3</v>
      </c>
    </row>
    <row r="155" spans="1:25" x14ac:dyDescent="0.25">
      <c r="A155" s="21" t="s">
        <v>936</v>
      </c>
      <c r="B155" s="2" t="s">
        <v>936</v>
      </c>
      <c r="C155" s="12">
        <v>388</v>
      </c>
      <c r="D155" s="12">
        <v>43273</v>
      </c>
      <c r="E155" s="1" t="s">
        <v>999</v>
      </c>
      <c r="F155" s="2" t="str">
        <f t="shared" si="24"/>
        <v>9038717</v>
      </c>
      <c r="G155" s="2" t="str">
        <f>IF(SUMPRODUCT(--ISNUMBER(SEARCH({"F","Cl","F"},H155)))&gt;0,"halocarbon",IF(SUMPRODUCT(--ISNUMBER(SEARCH({"O"},H155)))&gt;0,"oxygenated",IF(SUMPRODUCT(--ISNUMBER(SEARCH({"=CC="},H155)))&gt;0,"aromatic",IF(SUMPRODUCT(--ISNUMBER(SEARCH({"benzene"},A155)))&gt;0,"aromatic",IF(SUMPRODUCT(--ISNUMBER(SEARCH({"naphthalene"},A155)))&gt;0,"aromatic",IF(SUMPRODUCT(--ISNUMBER(SEARCH({"="},H155)))&gt;0,"alkene",IF(SUMPRODUCT(--ISNUMBER(SEARCH({"C1"},H155)))&gt;0,"c-alkane",IF(SUMPRODUCT(--ISNUMBER(SEARCH({"(C)"},H155)))&gt;0,"b-alkane",IF(SUMPRODUCT(--ISNUMBER(SEARCH({"-"},H155)))&gt;0,"-","n-alkane")))))))))</f>
        <v>alkene</v>
      </c>
      <c r="H155" s="18" t="s">
        <v>1035</v>
      </c>
      <c r="I155" s="15" t="b">
        <v>0</v>
      </c>
      <c r="J155" s="15" t="b">
        <v>0</v>
      </c>
      <c r="K155" s="4">
        <f t="shared" si="30"/>
        <v>6</v>
      </c>
      <c r="L155" s="4">
        <f t="shared" si="31"/>
        <v>0</v>
      </c>
      <c r="M155" s="4">
        <f t="shared" si="32"/>
        <v>0</v>
      </c>
      <c r="N155" s="7">
        <v>82.146000000000001</v>
      </c>
      <c r="O155" s="4">
        <v>6.5156900000000005E-11</v>
      </c>
      <c r="P155" s="8">
        <v>4.3044800000000001E-2</v>
      </c>
      <c r="Q155" s="8">
        <v>3.2290700000000001</v>
      </c>
      <c r="R155" s="4">
        <v>139.44499999999999</v>
      </c>
      <c r="S155" s="4">
        <v>2.1843499999999998E-3</v>
      </c>
      <c r="T155" s="3">
        <f t="shared" si="33"/>
        <v>8.7896197138181336</v>
      </c>
      <c r="U155" s="4">
        <f t="shared" si="34"/>
        <v>5.6487030581489853E-3</v>
      </c>
      <c r="V155" s="23">
        <v>4.9954102564102572</v>
      </c>
      <c r="W155" s="23">
        <v>2.0448</v>
      </c>
      <c r="X155" s="23">
        <v>1.2897564102564105</v>
      </c>
      <c r="Y155" s="23">
        <v>0.03</v>
      </c>
    </row>
    <row r="156" spans="1:25" x14ac:dyDescent="0.25">
      <c r="A156" s="19" t="s">
        <v>137</v>
      </c>
      <c r="B156" s="15" t="s">
        <v>137</v>
      </c>
      <c r="C156" s="25">
        <v>390</v>
      </c>
      <c r="D156" s="12">
        <v>43242</v>
      </c>
      <c r="E156" s="5" t="s">
        <v>599</v>
      </c>
      <c r="F156" s="2" t="str">
        <f t="shared" si="24"/>
        <v>6024886</v>
      </c>
      <c r="G156" s="2" t="str">
        <f>IF(SUMPRODUCT(--ISNUMBER(SEARCH({"F","Cl","F"},H156)))&gt;0,"halocarbon",IF(SUMPRODUCT(--ISNUMBER(SEARCH({"O"},H156)))&gt;0,"oxygenated",IF(SUMPRODUCT(--ISNUMBER(SEARCH({"=CC="},H156)))&gt;0,"aromatic",IF(SUMPRODUCT(--ISNUMBER(SEARCH({"benzene"},A156)))&gt;0,"aromatic",IF(SUMPRODUCT(--ISNUMBER(SEARCH({"naphthalene"},A156)))&gt;0,"aromatic",IF(SUMPRODUCT(--ISNUMBER(SEARCH({"="},H156)))&gt;0,"alkene",IF(SUMPRODUCT(--ISNUMBER(SEARCH({"C1"},H156)))&gt;0,"c-alkane",IF(SUMPRODUCT(--ISNUMBER(SEARCH({"(C)"},H156)))&gt;0,"b-alkane",IF(SUMPRODUCT(--ISNUMBER(SEARCH({"-"},H156)))&gt;0,"-","n-alkane")))))))))</f>
        <v>c-alkane</v>
      </c>
      <c r="H156" s="15" t="s">
        <v>138</v>
      </c>
      <c r="I156" s="15" t="b">
        <v>0</v>
      </c>
      <c r="J156" s="15" t="b">
        <v>0</v>
      </c>
      <c r="K156" s="4">
        <f t="shared" si="30"/>
        <v>5</v>
      </c>
      <c r="L156" s="4">
        <f t="shared" si="31"/>
        <v>0</v>
      </c>
      <c r="M156" s="4">
        <f t="shared" si="32"/>
        <v>0</v>
      </c>
      <c r="N156" s="7">
        <v>70.135000000000005</v>
      </c>
      <c r="O156" s="4">
        <v>5.7828800000000001E-12</v>
      </c>
      <c r="P156" s="8">
        <v>0.17593300000000001</v>
      </c>
      <c r="Q156" s="8">
        <v>2.78104</v>
      </c>
      <c r="R156" s="4">
        <v>262.94799999999998</v>
      </c>
      <c r="S156" s="4">
        <v>2.6017499999999999E-3</v>
      </c>
      <c r="T156" s="3">
        <f t="shared" si="33"/>
        <v>8.9964350195599732</v>
      </c>
      <c r="U156" s="4">
        <f t="shared" si="34"/>
        <v>2.0133475255418526E-3</v>
      </c>
      <c r="V156" s="23">
        <v>2.3923076923076914</v>
      </c>
      <c r="W156" s="23">
        <v>1.4123000000000003</v>
      </c>
      <c r="X156" s="23">
        <v>0.89485641025641027</v>
      </c>
      <c r="Y156" s="23">
        <v>1.5399999999999983E-2</v>
      </c>
    </row>
    <row r="157" spans="1:25" x14ac:dyDescent="0.25">
      <c r="A157" s="19" t="s">
        <v>137</v>
      </c>
      <c r="B157" s="15" t="s">
        <v>137</v>
      </c>
      <c r="C157" s="25">
        <v>390</v>
      </c>
      <c r="D157" s="12">
        <v>80064</v>
      </c>
      <c r="E157" s="1" t="s">
        <v>599</v>
      </c>
      <c r="F157" s="2" t="str">
        <f t="shared" si="24"/>
        <v>6024886</v>
      </c>
      <c r="G157" s="2" t="str">
        <f>IF(SUMPRODUCT(--ISNUMBER(SEARCH({"F","Cl","F"},H157)))&gt;0,"halocarbon",IF(SUMPRODUCT(--ISNUMBER(SEARCH({"O"},H157)))&gt;0,"oxygenated",IF(SUMPRODUCT(--ISNUMBER(SEARCH({"=CC="},H157)))&gt;0,"aromatic",IF(SUMPRODUCT(--ISNUMBER(SEARCH({"benzene"},A157)))&gt;0,"aromatic",IF(SUMPRODUCT(--ISNUMBER(SEARCH({"naphthalene"},A157)))&gt;0,"aromatic",IF(SUMPRODUCT(--ISNUMBER(SEARCH({"="},H157)))&gt;0,"alkene",IF(SUMPRODUCT(--ISNUMBER(SEARCH({"C1"},H157)))&gt;0,"c-alkane",IF(SUMPRODUCT(--ISNUMBER(SEARCH({"(C)"},H157)))&gt;0,"b-alkane",IF(SUMPRODUCT(--ISNUMBER(SEARCH({"-"},H157)))&gt;0,"-","n-alkane")))))))))</f>
        <v>c-alkane</v>
      </c>
      <c r="H157" s="15" t="s">
        <v>138</v>
      </c>
      <c r="I157" s="15" t="b">
        <v>0</v>
      </c>
      <c r="J157" s="15" t="b">
        <v>0</v>
      </c>
      <c r="K157" s="4">
        <f t="shared" si="30"/>
        <v>5</v>
      </c>
      <c r="L157" s="4">
        <f t="shared" si="31"/>
        <v>0</v>
      </c>
      <c r="M157" s="4">
        <f t="shared" si="32"/>
        <v>0</v>
      </c>
      <c r="N157" s="7">
        <v>70.135000000000005</v>
      </c>
      <c r="O157" s="4">
        <v>5.7828800000000001E-12</v>
      </c>
      <c r="P157" s="8">
        <v>0.17593300000000001</v>
      </c>
      <c r="Q157" s="8">
        <v>2.78104</v>
      </c>
      <c r="R157" s="4">
        <v>262.94799999999998</v>
      </c>
      <c r="S157" s="4">
        <v>2.6017499999999999E-3</v>
      </c>
      <c r="T157" s="3">
        <f t="shared" si="33"/>
        <v>8.9964350195599732</v>
      </c>
      <c r="U157" s="4">
        <f t="shared" si="34"/>
        <v>2.0133475255418526E-3</v>
      </c>
      <c r="V157" s="23">
        <v>2.3923076923076914</v>
      </c>
      <c r="W157" s="23">
        <v>1.4123000000000003</v>
      </c>
      <c r="X157" s="23">
        <v>0.89485641025641027</v>
      </c>
      <c r="Y157" s="23">
        <v>1.5399999999999983E-2</v>
      </c>
    </row>
    <row r="158" spans="1:25" x14ac:dyDescent="0.25">
      <c r="A158" s="20" t="s">
        <v>135</v>
      </c>
      <c r="B158" s="17" t="s">
        <v>135</v>
      </c>
      <c r="C158" s="12">
        <v>9010</v>
      </c>
      <c r="D158" s="12" t="s">
        <v>34</v>
      </c>
      <c r="E158" s="1" t="s">
        <v>811</v>
      </c>
      <c r="F158" s="2" t="str">
        <f t="shared" si="24"/>
        <v>1027184</v>
      </c>
      <c r="G158" s="2" t="str">
        <f>IF(SUMPRODUCT(--ISNUMBER(SEARCH({"F","Cl","F"},H158)))&gt;0,"halocarbon",IF(SUMPRODUCT(--ISNUMBER(SEARCH({"O"},H158)))&gt;0,"oxygenated",IF(SUMPRODUCT(--ISNUMBER(SEARCH({"=CC="},H158)))&gt;0,"aromatic",IF(SUMPRODUCT(--ISNUMBER(SEARCH({"benzene"},A158)))&gt;0,"aromatic",IF(SUMPRODUCT(--ISNUMBER(SEARCH({"naphthalene"},A158)))&gt;0,"aromatic",IF(SUMPRODUCT(--ISNUMBER(SEARCH({"="},H158)))&gt;0,"alkene",IF(SUMPRODUCT(--ISNUMBER(SEARCH({"C1"},H158)))&gt;0,"c-alkane",IF(SUMPRODUCT(--ISNUMBER(SEARCH({"(C)"},H158)))&gt;0,"b-alkane",IF(SUMPRODUCT(--ISNUMBER(SEARCH({"-"},H158)))&gt;0,"-","n-alkane")))))))))</f>
        <v>oxygenated</v>
      </c>
      <c r="H158" s="15" t="s">
        <v>136</v>
      </c>
      <c r="I158" s="15" t="b">
        <v>0</v>
      </c>
      <c r="J158" s="15" t="b">
        <v>1</v>
      </c>
      <c r="K158" s="4">
        <f t="shared" si="30"/>
        <v>10</v>
      </c>
      <c r="L158" s="4">
        <f t="shared" si="31"/>
        <v>5</v>
      </c>
      <c r="M158" s="4">
        <f t="shared" si="32"/>
        <v>0.5</v>
      </c>
      <c r="N158" s="7">
        <v>370.77</v>
      </c>
      <c r="O158" s="4">
        <v>1.6551199999999999E-12</v>
      </c>
      <c r="P158" s="8">
        <v>27.403099999999998</v>
      </c>
      <c r="Q158" s="8">
        <v>4.9739100000000001</v>
      </c>
      <c r="R158" s="4">
        <v>0.17862600000000001</v>
      </c>
      <c r="S158" s="4">
        <v>4.4871200000000003E-8</v>
      </c>
      <c r="T158" s="3">
        <f t="shared" si="33"/>
        <v>6.5516796064138196</v>
      </c>
      <c r="U158" s="4">
        <f t="shared" si="34"/>
        <v>0.31389814215378925</v>
      </c>
      <c r="V158" s="23">
        <v>-6.9458205128205122E-2</v>
      </c>
      <c r="W158" s="23">
        <v>-1.3080128205128204E-2</v>
      </c>
      <c r="X158" s="23">
        <v>3.0005538461538462E-3</v>
      </c>
      <c r="Y158" s="23">
        <v>0.14445307156193965</v>
      </c>
    </row>
    <row r="159" spans="1:25" x14ac:dyDescent="0.25">
      <c r="A159" s="22" t="s">
        <v>967</v>
      </c>
      <c r="B159" s="2" t="s">
        <v>967</v>
      </c>
      <c r="C159" s="12">
        <v>396</v>
      </c>
      <c r="D159" s="12">
        <v>99213</v>
      </c>
      <c r="E159" s="1" t="s">
        <v>730</v>
      </c>
      <c r="F159" s="2" t="str">
        <f t="shared" si="24"/>
        <v>6024917</v>
      </c>
      <c r="G159" s="2" t="str">
        <f>IF(SUMPRODUCT(--ISNUMBER(SEARCH({"F","Cl","F"},H159)))&gt;0,"halocarbon",IF(SUMPRODUCT(--ISNUMBER(SEARCH({"O"},H159)))&gt;0,"oxygenated",IF(SUMPRODUCT(--ISNUMBER(SEARCH({"=CC="},H159)))&gt;0,"aromatic",IF(SUMPRODUCT(--ISNUMBER(SEARCH({"benzene"},A159)))&gt;0,"aromatic",IF(SUMPRODUCT(--ISNUMBER(SEARCH({"naphthalene"},A159)))&gt;0,"aromatic",IF(SUMPRODUCT(--ISNUMBER(SEARCH({"="},H159)))&gt;0,"alkene",IF(SUMPRODUCT(--ISNUMBER(SEARCH({"C1"},H159)))&gt;0,"c-alkane",IF(SUMPRODUCT(--ISNUMBER(SEARCH({"(C)"},H159)))&gt;0,"b-alkane",IF(SUMPRODUCT(--ISNUMBER(SEARCH({"-"},H159)))&gt;0,"-","n-alkane")))))))))</f>
        <v>oxygenated</v>
      </c>
      <c r="H159" s="18" t="s">
        <v>143</v>
      </c>
      <c r="I159" s="15" t="b">
        <v>0</v>
      </c>
      <c r="J159" s="15" t="b">
        <v>0</v>
      </c>
      <c r="K159" s="4">
        <f t="shared" si="30"/>
        <v>6</v>
      </c>
      <c r="L159" s="4">
        <f t="shared" si="31"/>
        <v>2</v>
      </c>
      <c r="M159" s="4">
        <f t="shared" si="32"/>
        <v>0.33333333333333331</v>
      </c>
      <c r="N159" s="7">
        <v>116.16</v>
      </c>
      <c r="O159" s="4">
        <v>5.6293699999999999E-12</v>
      </c>
      <c r="P159" s="8">
        <v>6.6874699999999997E-7</v>
      </c>
      <c r="Q159" s="8">
        <v>4.7619400000000001</v>
      </c>
      <c r="R159" s="4">
        <v>1.4030400000000001</v>
      </c>
      <c r="S159" s="4">
        <v>5.1044600000000004</v>
      </c>
      <c r="T159" s="3">
        <f t="shared" si="33"/>
        <v>6.9427570024339635</v>
      </c>
      <c r="U159" s="4">
        <f t="shared" si="34"/>
        <v>0.19267206200067036</v>
      </c>
      <c r="V159" s="23">
        <v>0.59519487179487163</v>
      </c>
      <c r="W159" s="23">
        <v>0.31989230769230764</v>
      </c>
      <c r="X159" s="23">
        <v>0.20078692307692306</v>
      </c>
      <c r="Y159" s="23">
        <v>0</v>
      </c>
    </row>
    <row r="160" spans="1:25" x14ac:dyDescent="0.25">
      <c r="A160" s="19" t="s">
        <v>142</v>
      </c>
      <c r="B160" s="15" t="s">
        <v>142</v>
      </c>
      <c r="C160" s="12">
        <v>396</v>
      </c>
      <c r="D160" s="12">
        <v>43320</v>
      </c>
      <c r="E160" s="1" t="s">
        <v>730</v>
      </c>
      <c r="F160" s="2" t="str">
        <f t="shared" si="24"/>
        <v>6024917</v>
      </c>
      <c r="G160" s="2" t="str">
        <f>IF(SUMPRODUCT(--ISNUMBER(SEARCH({"F","Cl","F"},H160)))&gt;0,"halocarbon",IF(SUMPRODUCT(--ISNUMBER(SEARCH({"O"},H160)))&gt;0,"oxygenated",IF(SUMPRODUCT(--ISNUMBER(SEARCH({"=CC="},H160)))&gt;0,"aromatic",IF(SUMPRODUCT(--ISNUMBER(SEARCH({"benzene"},A160)))&gt;0,"aromatic",IF(SUMPRODUCT(--ISNUMBER(SEARCH({"naphthalene"},A160)))&gt;0,"aromatic",IF(SUMPRODUCT(--ISNUMBER(SEARCH({"="},H160)))&gt;0,"alkene",IF(SUMPRODUCT(--ISNUMBER(SEARCH({"C1"},H160)))&gt;0,"c-alkane",IF(SUMPRODUCT(--ISNUMBER(SEARCH({"(C)"},H160)))&gt;0,"b-alkane",IF(SUMPRODUCT(--ISNUMBER(SEARCH({"-"},H160)))&gt;0,"-","n-alkane")))))))))</f>
        <v>oxygenated</v>
      </c>
      <c r="H160" s="15" t="s">
        <v>143</v>
      </c>
      <c r="I160" s="15" t="b">
        <v>0</v>
      </c>
      <c r="J160" s="15" t="b">
        <v>0</v>
      </c>
      <c r="K160" s="4">
        <f t="shared" si="30"/>
        <v>6</v>
      </c>
      <c r="L160" s="4">
        <f t="shared" si="31"/>
        <v>2</v>
      </c>
      <c r="M160" s="4">
        <f t="shared" si="32"/>
        <v>0.33333333333333331</v>
      </c>
      <c r="N160" s="7">
        <v>116.16</v>
      </c>
      <c r="O160" s="4">
        <v>5.6293699999999999E-12</v>
      </c>
      <c r="P160" s="8">
        <v>6.6874699999999997E-7</v>
      </c>
      <c r="Q160" s="8">
        <v>4.7619400000000001</v>
      </c>
      <c r="R160" s="4">
        <v>1.4030400000000001</v>
      </c>
      <c r="S160" s="4">
        <v>5.1044600000000004</v>
      </c>
      <c r="T160" s="3">
        <f t="shared" si="33"/>
        <v>6.9427570024339635</v>
      </c>
      <c r="U160" s="4">
        <f t="shared" si="34"/>
        <v>0.19267206200067036</v>
      </c>
      <c r="V160" s="23">
        <v>0.59519487179487163</v>
      </c>
      <c r="W160" s="23">
        <v>0.31989230769230764</v>
      </c>
      <c r="X160" s="23">
        <v>0.20078692307692306</v>
      </c>
      <c r="Y160" s="23">
        <v>6.7000000000000004E-2</v>
      </c>
    </row>
    <row r="161" spans="1:25" x14ac:dyDescent="0.25">
      <c r="A161" s="19" t="s">
        <v>144</v>
      </c>
      <c r="B161" s="15" t="s">
        <v>144</v>
      </c>
      <c r="C161" s="25">
        <v>398</v>
      </c>
      <c r="D161" s="12">
        <v>98029</v>
      </c>
      <c r="E161" s="1" t="s">
        <v>792</v>
      </c>
      <c r="F161" s="2" t="str">
        <f t="shared" si="24"/>
        <v>2021781</v>
      </c>
      <c r="G161" s="2" t="str">
        <f>IF(SUMPRODUCT(--ISNUMBER(SEARCH({"F","Cl","F"},H161)))&gt;0,"halocarbon",IF(SUMPRODUCT(--ISNUMBER(SEARCH({"O"},H161)))&gt;0,"oxygenated",IF(SUMPRODUCT(--ISNUMBER(SEARCH({"=CC="},H161)))&gt;0,"aromatic",IF(SUMPRODUCT(--ISNUMBER(SEARCH({"benzene"},A161)))&gt;0,"aromatic",IF(SUMPRODUCT(--ISNUMBER(SEARCH({"naphthalene"},A161)))&gt;0,"aromatic",IF(SUMPRODUCT(--ISNUMBER(SEARCH({"="},H161)))&gt;0,"alkene",IF(SUMPRODUCT(--ISNUMBER(SEARCH({"C1"},H161)))&gt;0,"c-alkane",IF(SUMPRODUCT(--ISNUMBER(SEARCH({"(C)"},H161)))&gt;0,"b-alkane",IF(SUMPRODUCT(--ISNUMBER(SEARCH({"-"},H161)))&gt;0,"-","n-alkane")))))))))</f>
        <v>oxygenated</v>
      </c>
      <c r="H161" s="15" t="s">
        <v>145</v>
      </c>
      <c r="I161" s="15" t="b">
        <v>1</v>
      </c>
      <c r="J161" s="15" t="b">
        <v>0</v>
      </c>
      <c r="K161" s="4">
        <f t="shared" si="30"/>
        <v>16</v>
      </c>
      <c r="L161" s="4">
        <f t="shared" si="31"/>
        <v>4</v>
      </c>
      <c r="M161" s="4">
        <f t="shared" si="32"/>
        <v>0.25</v>
      </c>
      <c r="N161" s="7">
        <v>278.34800000000001</v>
      </c>
      <c r="O161" s="4">
        <v>1.4430000000000001E-11</v>
      </c>
      <c r="P161" s="8">
        <v>1.1986099999999999E-6</v>
      </c>
      <c r="Q161" s="8">
        <v>8.8434699999999999</v>
      </c>
      <c r="R161" s="4">
        <v>2.4290800000000001E-5</v>
      </c>
      <c r="S161" s="4">
        <v>3.6188700000000001E-5</v>
      </c>
      <c r="T161" s="3">
        <f t="shared" si="33"/>
        <v>2.5606602697011951</v>
      </c>
      <c r="U161" s="4">
        <f t="shared" si="34"/>
        <v>2324.6027395243686</v>
      </c>
      <c r="V161" s="23">
        <v>1.2462179487179488</v>
      </c>
      <c r="W161" s="23">
        <v>0.49067179487179485</v>
      </c>
      <c r="X161" s="23">
        <v>0.22986692307692302</v>
      </c>
      <c r="Y161" s="23">
        <v>0.61</v>
      </c>
    </row>
    <row r="162" spans="1:25" x14ac:dyDescent="0.25">
      <c r="A162" s="20" t="s">
        <v>955</v>
      </c>
      <c r="B162" s="16" t="s">
        <v>955</v>
      </c>
      <c r="C162" s="12">
        <v>2136</v>
      </c>
      <c r="D162" s="12">
        <v>44219</v>
      </c>
      <c r="E162" s="1" t="s">
        <v>1016</v>
      </c>
      <c r="F162" s="2" t="str">
        <f t="shared" ref="F162:F192" si="35">RIGHT(E162,LEN(E162)-6)</f>
        <v>5028455</v>
      </c>
      <c r="G162" s="2" t="str">
        <f>IF(SUMPRODUCT(--ISNUMBER(SEARCH({"F","Cl","F"},H162)))&gt;0,"halocarbon",IF(SUMPRODUCT(--ISNUMBER(SEARCH({"O"},H162)))&gt;0,"oxygenated",IF(SUMPRODUCT(--ISNUMBER(SEARCH({"=CC="},H162)))&gt;0,"aromatic",IF(SUMPRODUCT(--ISNUMBER(SEARCH({"benzene"},A162)))&gt;0,"aromatic",IF(SUMPRODUCT(--ISNUMBER(SEARCH({"naphthalene"},A162)))&gt;0,"aromatic",IF(SUMPRODUCT(--ISNUMBER(SEARCH({"="},H162)))&gt;0,"alkene",IF(SUMPRODUCT(--ISNUMBER(SEARCH({"C1"},H162)))&gt;0,"c-alkane",IF(SUMPRODUCT(--ISNUMBER(SEARCH({"(C)"},H162)))&gt;0,"b-alkane",IF(SUMPRODUCT(--ISNUMBER(SEARCH({"-"},H162)))&gt;0,"-","n-alkane")))))))))</f>
        <v>-</v>
      </c>
      <c r="H162" s="18" t="s">
        <v>34</v>
      </c>
      <c r="I162" s="15" t="b">
        <v>0</v>
      </c>
      <c r="J162" s="15" t="b">
        <v>0</v>
      </c>
      <c r="K162" s="13" t="s">
        <v>34</v>
      </c>
      <c r="L162" s="13" t="s">
        <v>34</v>
      </c>
      <c r="M162" s="13" t="s">
        <v>34</v>
      </c>
      <c r="N162" s="6" t="s">
        <v>34</v>
      </c>
      <c r="O162" s="13" t="s">
        <v>34</v>
      </c>
      <c r="P162" s="14" t="s">
        <v>34</v>
      </c>
      <c r="Q162" s="14" t="s">
        <v>34</v>
      </c>
      <c r="R162" s="13" t="s">
        <v>34</v>
      </c>
      <c r="S162" s="13" t="s">
        <v>34</v>
      </c>
      <c r="T162" s="14" t="s">
        <v>34</v>
      </c>
      <c r="U162" s="13" t="s">
        <v>34</v>
      </c>
      <c r="V162" s="14" t="s">
        <v>34</v>
      </c>
      <c r="W162" s="14" t="s">
        <v>34</v>
      </c>
      <c r="X162" s="14" t="s">
        <v>34</v>
      </c>
      <c r="Y162" s="23">
        <v>0</v>
      </c>
    </row>
    <row r="163" spans="1:25" x14ac:dyDescent="0.25">
      <c r="A163" s="19" t="s">
        <v>146</v>
      </c>
      <c r="B163" s="15" t="s">
        <v>146</v>
      </c>
      <c r="C163" s="25">
        <v>402</v>
      </c>
      <c r="D163" s="12">
        <v>43724</v>
      </c>
      <c r="E163" s="1" t="s">
        <v>754</v>
      </c>
      <c r="F163" s="2" t="str">
        <f t="shared" si="35"/>
        <v>3021932</v>
      </c>
      <c r="G163" s="2" t="str">
        <f>IF(SUMPRODUCT(--ISNUMBER(SEARCH({"F","Cl","F"},H163)))&gt;0,"halocarbon",IF(SUMPRODUCT(--ISNUMBER(SEARCH({"O"},H163)))&gt;0,"oxygenated",IF(SUMPRODUCT(--ISNUMBER(SEARCH({"=CC="},H163)))&gt;0,"aromatic",IF(SUMPRODUCT(--ISNUMBER(SEARCH({"benzene"},A163)))&gt;0,"aromatic",IF(SUMPRODUCT(--ISNUMBER(SEARCH({"naphthalene"},A163)))&gt;0,"aromatic",IF(SUMPRODUCT(--ISNUMBER(SEARCH({"="},H163)))&gt;0,"alkene",IF(SUMPRODUCT(--ISNUMBER(SEARCH({"C1"},H163)))&gt;0,"c-alkane",IF(SUMPRODUCT(--ISNUMBER(SEARCH({"(C)"},H163)))&gt;0,"b-alkane",IF(SUMPRODUCT(--ISNUMBER(SEARCH({"-"},H163)))&gt;0,"-","n-alkane")))))))))</f>
        <v>oxygenated</v>
      </c>
      <c r="H163" s="15" t="s">
        <v>147</v>
      </c>
      <c r="I163" s="15" t="b">
        <v>1</v>
      </c>
      <c r="J163" s="15" t="b">
        <v>0</v>
      </c>
      <c r="K163" s="4">
        <f t="shared" ref="K163:K192" si="36">LEN(H163)-LEN(SUBSTITUTE(UPPER(H163),"C",""))</f>
        <v>4</v>
      </c>
      <c r="L163" s="4">
        <f t="shared" ref="L163:L192" si="37">LEN(H163)-LEN(SUBSTITUTE(UPPER(H163),"O",""))</f>
        <v>2</v>
      </c>
      <c r="M163" s="4">
        <f t="shared" ref="M163:M192" si="38">L163/K163</f>
        <v>0.5</v>
      </c>
      <c r="N163" s="7">
        <v>105.137</v>
      </c>
      <c r="O163" s="4">
        <v>2.8916500000000001E-11</v>
      </c>
      <c r="P163" s="8">
        <v>6.4920899999999997E-10</v>
      </c>
      <c r="Q163" s="8">
        <v>6.7670199999999996</v>
      </c>
      <c r="R163" s="4">
        <v>2.5823000000000003E-4</v>
      </c>
      <c r="S163" s="4">
        <v>9.4084299999999992</v>
      </c>
      <c r="T163" s="3">
        <f t="shared" ref="T163:T192" si="39">IFERROR(LOG((R163*133.322)*N163/8.31451/298.15*1000000),"")</f>
        <v>3.1643926222003462</v>
      </c>
      <c r="U163" s="4">
        <f t="shared" ref="U163:U192" si="40">IFERROR(((10^Q163)*0.1/1000)/30,"")</f>
        <v>19.493900511439861</v>
      </c>
      <c r="V163" s="23">
        <v>2.4712307692307687</v>
      </c>
      <c r="W163" s="23">
        <v>1.1743435897435897</v>
      </c>
      <c r="X163" s="23">
        <v>0.7554102564102565</v>
      </c>
      <c r="Y163" s="23">
        <v>0</v>
      </c>
    </row>
    <row r="164" spans="1:25" x14ac:dyDescent="0.25">
      <c r="A164" s="19" t="s">
        <v>711</v>
      </c>
      <c r="B164" s="15" t="s">
        <v>170</v>
      </c>
      <c r="C164" s="25">
        <v>403</v>
      </c>
      <c r="D164" s="12">
        <v>99186</v>
      </c>
      <c r="E164" s="1" t="s">
        <v>875</v>
      </c>
      <c r="F164" s="2" t="str">
        <f t="shared" si="35"/>
        <v>5021837</v>
      </c>
      <c r="G164" s="2" t="str">
        <f>IF(SUMPRODUCT(--ISNUMBER(SEARCH({"F","Cl","F"},H164)))&gt;0,"halocarbon",IF(SUMPRODUCT(--ISNUMBER(SEARCH({"O"},H164)))&gt;0,"oxygenated",IF(SUMPRODUCT(--ISNUMBER(SEARCH({"=CC="},H164)))&gt;0,"aromatic",IF(SUMPRODUCT(--ISNUMBER(SEARCH({"benzene"},A164)))&gt;0,"aromatic",IF(SUMPRODUCT(--ISNUMBER(SEARCH({"naphthalene"},A164)))&gt;0,"aromatic",IF(SUMPRODUCT(--ISNUMBER(SEARCH({"="},H164)))&gt;0,"alkene",IF(SUMPRODUCT(--ISNUMBER(SEARCH({"C1"},H164)))&gt;0,"c-alkane",IF(SUMPRODUCT(--ISNUMBER(SEARCH({"(C)"},H164)))&gt;0,"b-alkane",IF(SUMPRODUCT(--ISNUMBER(SEARCH({"-"},H164)))&gt;0,"-","n-alkane")))))))))</f>
        <v>oxygenated</v>
      </c>
      <c r="H164" s="15" t="s">
        <v>60</v>
      </c>
      <c r="I164" s="15" t="b">
        <v>0</v>
      </c>
      <c r="J164" s="15" t="b">
        <v>0</v>
      </c>
      <c r="K164" s="4">
        <f t="shared" si="36"/>
        <v>6</v>
      </c>
      <c r="L164" s="4">
        <f t="shared" si="37"/>
        <v>1</v>
      </c>
      <c r="M164" s="4">
        <f t="shared" si="38"/>
        <v>0.16666666666666666</v>
      </c>
      <c r="N164" s="7">
        <v>117.19199999999999</v>
      </c>
      <c r="O164" s="4">
        <v>1.5983400000000001E-11</v>
      </c>
      <c r="P164" s="8">
        <v>8.0023700000000005E-7</v>
      </c>
      <c r="Q164" s="8">
        <v>4.7974199999999998</v>
      </c>
      <c r="R164" s="4">
        <v>1.1597200000000001</v>
      </c>
      <c r="S164" s="4">
        <v>6.8080400000000001</v>
      </c>
      <c r="T164" s="3">
        <f t="shared" si="39"/>
        <v>6.8638814592111439</v>
      </c>
      <c r="U164" s="4">
        <f t="shared" si="40"/>
        <v>0.2090733823736862</v>
      </c>
      <c r="V164" s="14" t="s">
        <v>34</v>
      </c>
      <c r="W164" s="14" t="s">
        <v>34</v>
      </c>
      <c r="X164" s="14" t="s">
        <v>34</v>
      </c>
      <c r="Y164" s="23">
        <v>0</v>
      </c>
    </row>
    <row r="165" spans="1:25" x14ac:dyDescent="0.25">
      <c r="A165" s="20" t="s">
        <v>148</v>
      </c>
      <c r="B165" s="17" t="s">
        <v>149</v>
      </c>
      <c r="C165" s="12">
        <v>9011</v>
      </c>
      <c r="D165" s="12" t="s">
        <v>34</v>
      </c>
      <c r="E165" s="1" t="s">
        <v>902</v>
      </c>
      <c r="F165" s="2" t="str">
        <f t="shared" si="35"/>
        <v>3021720</v>
      </c>
      <c r="G165" s="2" t="str">
        <f>IF(SUMPRODUCT(--ISNUMBER(SEARCH({"F","Cl","F"},H165)))&gt;0,"halocarbon",IF(SUMPRODUCT(--ISNUMBER(SEARCH({"O"},H165)))&gt;0,"oxygenated",IF(SUMPRODUCT(--ISNUMBER(SEARCH({"=CC="},H165)))&gt;0,"aromatic",IF(SUMPRODUCT(--ISNUMBER(SEARCH({"benzene"},A165)))&gt;0,"aromatic",IF(SUMPRODUCT(--ISNUMBER(SEARCH({"naphthalene"},A165)))&gt;0,"aromatic",IF(SUMPRODUCT(--ISNUMBER(SEARCH({"="},H165)))&gt;0,"alkene",IF(SUMPRODUCT(--ISNUMBER(SEARCH({"C1"},H165)))&gt;0,"c-alkane",IF(SUMPRODUCT(--ISNUMBER(SEARCH({"(C)"},H165)))&gt;0,"b-alkane",IF(SUMPRODUCT(--ISNUMBER(SEARCH({"-"},H165)))&gt;0,"-","n-alkane")))))))))</f>
        <v>oxygenated</v>
      </c>
      <c r="H165" s="15" t="s">
        <v>150</v>
      </c>
      <c r="I165" s="15" t="b">
        <v>0</v>
      </c>
      <c r="J165" s="15" t="b">
        <v>0</v>
      </c>
      <c r="K165" s="4">
        <f t="shared" si="36"/>
        <v>4</v>
      </c>
      <c r="L165" s="4">
        <f t="shared" si="37"/>
        <v>1</v>
      </c>
      <c r="M165" s="4">
        <f t="shared" si="38"/>
        <v>0.25</v>
      </c>
      <c r="N165" s="7">
        <v>74.123000000000005</v>
      </c>
      <c r="O165" s="4">
        <v>1.06028E-11</v>
      </c>
      <c r="P165" s="8">
        <v>9.5717999999999997E-4</v>
      </c>
      <c r="Q165" s="8">
        <v>2.1875900000000001</v>
      </c>
      <c r="R165" s="4">
        <v>435.62099999999998</v>
      </c>
      <c r="S165" s="4">
        <v>0.52957299999999996</v>
      </c>
      <c r="T165" s="3">
        <f t="shared" si="39"/>
        <v>9.2396921423050689</v>
      </c>
      <c r="U165" s="4">
        <f t="shared" si="40"/>
        <v>5.1341522739860887E-4</v>
      </c>
      <c r="V165" s="23">
        <v>3.7567179487179496</v>
      </c>
      <c r="W165" s="23">
        <v>1.7492051282051277</v>
      </c>
      <c r="X165" s="23">
        <v>1.1295128205128204</v>
      </c>
      <c r="Y165" s="23">
        <v>0</v>
      </c>
    </row>
    <row r="166" spans="1:25" x14ac:dyDescent="0.25">
      <c r="A166" s="19" t="s">
        <v>151</v>
      </c>
      <c r="B166" s="15" t="s">
        <v>151</v>
      </c>
      <c r="C166" s="25">
        <v>2355</v>
      </c>
      <c r="D166" s="12">
        <v>50178</v>
      </c>
      <c r="E166" s="1" t="s">
        <v>787</v>
      </c>
      <c r="F166" s="2" t="str">
        <f t="shared" si="35"/>
        <v>7021780</v>
      </c>
      <c r="G166" s="2" t="str">
        <f>IF(SUMPRODUCT(--ISNUMBER(SEARCH({"F","Cl","F"},H166)))&gt;0,"halocarbon",IF(SUMPRODUCT(--ISNUMBER(SEARCH({"O"},H166)))&gt;0,"oxygenated",IF(SUMPRODUCT(--ISNUMBER(SEARCH({"=CC="},H166)))&gt;0,"aromatic",IF(SUMPRODUCT(--ISNUMBER(SEARCH({"benzene"},A166)))&gt;0,"aromatic",IF(SUMPRODUCT(--ISNUMBER(SEARCH({"naphthalene"},A166)))&gt;0,"aromatic",IF(SUMPRODUCT(--ISNUMBER(SEARCH({"="},H166)))&gt;0,"alkene",IF(SUMPRODUCT(--ISNUMBER(SEARCH({"C1"},H166)))&gt;0,"c-alkane",IF(SUMPRODUCT(--ISNUMBER(SEARCH({"(C)"},H166)))&gt;0,"b-alkane",IF(SUMPRODUCT(--ISNUMBER(SEARCH({"-"},H166)))&gt;0,"-","n-alkane")))))))))</f>
        <v>oxygenated</v>
      </c>
      <c r="H166" s="15" t="s">
        <v>152</v>
      </c>
      <c r="I166" s="15" t="b">
        <v>0</v>
      </c>
      <c r="J166" s="15" t="b">
        <v>0</v>
      </c>
      <c r="K166" s="4">
        <f t="shared" si="36"/>
        <v>12</v>
      </c>
      <c r="L166" s="4">
        <f t="shared" si="37"/>
        <v>4</v>
      </c>
      <c r="M166" s="4">
        <f t="shared" si="38"/>
        <v>0.33333333333333331</v>
      </c>
      <c r="N166" s="7">
        <v>222.24</v>
      </c>
      <c r="O166" s="4">
        <v>8.9890199999999992E-12</v>
      </c>
      <c r="P166" s="8">
        <v>2.38023E-8</v>
      </c>
      <c r="Q166" s="8">
        <v>6.7479800000000001</v>
      </c>
      <c r="R166" s="4">
        <v>2.0323300000000002E-3</v>
      </c>
      <c r="S166" s="4">
        <v>3.6622099999999999E-3</v>
      </c>
      <c r="T166" s="3">
        <f t="shared" si="39"/>
        <v>4.3854468027316527</v>
      </c>
      <c r="U166" s="4">
        <f t="shared" si="40"/>
        <v>18.657727476615992</v>
      </c>
      <c r="V166" s="23">
        <v>1.6155743589743592</v>
      </c>
      <c r="W166" s="23">
        <v>0.59531025641025648</v>
      </c>
      <c r="X166" s="23">
        <v>0.26456769230769228</v>
      </c>
      <c r="Y166" s="23">
        <v>0.14430000000000001</v>
      </c>
    </row>
    <row r="167" spans="1:25" x14ac:dyDescent="0.25">
      <c r="A167" s="19" t="s">
        <v>155</v>
      </c>
      <c r="B167" s="15" t="s">
        <v>155</v>
      </c>
      <c r="C167" s="25">
        <v>406</v>
      </c>
      <c r="D167" s="12">
        <v>43373</v>
      </c>
      <c r="E167" s="1" t="s">
        <v>737</v>
      </c>
      <c r="F167" s="2" t="str">
        <f t="shared" si="35"/>
        <v>8020462</v>
      </c>
      <c r="G167" s="2" t="str">
        <f>IF(SUMPRODUCT(--ISNUMBER(SEARCH({"F","Cl","F"},H167)))&gt;0,"halocarbon",IF(SUMPRODUCT(--ISNUMBER(SEARCH({"O"},H167)))&gt;0,"oxygenated",IF(SUMPRODUCT(--ISNUMBER(SEARCH({"=CC="},H167)))&gt;0,"aromatic",IF(SUMPRODUCT(--ISNUMBER(SEARCH({"benzene"},A167)))&gt;0,"aromatic",IF(SUMPRODUCT(--ISNUMBER(SEARCH({"naphthalene"},A167)))&gt;0,"aromatic",IF(SUMPRODUCT(--ISNUMBER(SEARCH({"="},H167)))&gt;0,"alkene",IF(SUMPRODUCT(--ISNUMBER(SEARCH({"C1"},H167)))&gt;0,"c-alkane",IF(SUMPRODUCT(--ISNUMBER(SEARCH({"(C)"},H167)))&gt;0,"b-alkane",IF(SUMPRODUCT(--ISNUMBER(SEARCH({"-"},H167)))&gt;0,"-","n-alkane")))))))))</f>
        <v>oxygenated</v>
      </c>
      <c r="H167" s="15" t="s">
        <v>156</v>
      </c>
      <c r="I167" s="15" t="b">
        <v>0</v>
      </c>
      <c r="J167" s="15" t="b">
        <v>0</v>
      </c>
      <c r="K167" s="4">
        <f t="shared" si="36"/>
        <v>4</v>
      </c>
      <c r="L167" s="4">
        <f t="shared" si="37"/>
        <v>3</v>
      </c>
      <c r="M167" s="4">
        <f t="shared" si="38"/>
        <v>0.75</v>
      </c>
      <c r="N167" s="7">
        <v>106.121</v>
      </c>
      <c r="O167" s="4">
        <v>2.4443900000000001E-11</v>
      </c>
      <c r="P167" s="8">
        <v>2.9589299999999998E-9</v>
      </c>
      <c r="Q167" s="8">
        <v>7.1303999999999998</v>
      </c>
      <c r="R167" s="4">
        <v>5.7368999999999996E-3</v>
      </c>
      <c r="S167" s="4">
        <v>8.51553</v>
      </c>
      <c r="T167" s="3">
        <f t="shared" si="39"/>
        <v>4.5151089598747118</v>
      </c>
      <c r="U167" s="4">
        <f t="shared" si="40"/>
        <v>45.006863188741292</v>
      </c>
      <c r="V167" s="23">
        <v>3.3546410256410253</v>
      </c>
      <c r="W167" s="23">
        <v>1.4441358974358978</v>
      </c>
      <c r="X167" s="23">
        <v>0.90362307692307675</v>
      </c>
      <c r="Y167" s="23">
        <v>0</v>
      </c>
    </row>
    <row r="168" spans="1:25" x14ac:dyDescent="0.25">
      <c r="A168" s="19" t="s">
        <v>637</v>
      </c>
      <c r="B168" s="15" t="s">
        <v>161</v>
      </c>
      <c r="C168" s="25">
        <v>3118</v>
      </c>
      <c r="D168" s="12">
        <v>43929</v>
      </c>
      <c r="E168" s="1" t="s">
        <v>765</v>
      </c>
      <c r="F168" s="2" t="str">
        <f t="shared" si="35"/>
        <v>4026921</v>
      </c>
      <c r="G168" s="2" t="str">
        <f>IF(SUMPRODUCT(--ISNUMBER(SEARCH({"F","Cl","F"},H168)))&gt;0,"halocarbon",IF(SUMPRODUCT(--ISNUMBER(SEARCH({"O"},H168)))&gt;0,"oxygenated",IF(SUMPRODUCT(--ISNUMBER(SEARCH({"=CC="},H168)))&gt;0,"aromatic",IF(SUMPRODUCT(--ISNUMBER(SEARCH({"benzene"},A168)))&gt;0,"aromatic",IF(SUMPRODUCT(--ISNUMBER(SEARCH({"naphthalene"},A168)))&gt;0,"aromatic",IF(SUMPRODUCT(--ISNUMBER(SEARCH({"="},H168)))&gt;0,"alkene",IF(SUMPRODUCT(--ISNUMBER(SEARCH({"C1"},H168)))&gt;0,"c-alkane",IF(SUMPRODUCT(--ISNUMBER(SEARCH({"(C)"},H168)))&gt;0,"b-alkane",IF(SUMPRODUCT(--ISNUMBER(SEARCH({"-"},H168)))&gt;0,"-","n-alkane")))))))))</f>
        <v>oxygenated</v>
      </c>
      <c r="H168" s="15" t="s">
        <v>162</v>
      </c>
      <c r="I168" s="15" t="b">
        <v>0</v>
      </c>
      <c r="J168" s="15" t="b">
        <v>0</v>
      </c>
      <c r="K168" s="4">
        <f t="shared" si="36"/>
        <v>10</v>
      </c>
      <c r="L168" s="4">
        <f t="shared" si="37"/>
        <v>3</v>
      </c>
      <c r="M168" s="4">
        <f t="shared" si="38"/>
        <v>0.3</v>
      </c>
      <c r="N168" s="7">
        <v>190.28299999999999</v>
      </c>
      <c r="O168" s="4">
        <v>3.6986800000000001E-11</v>
      </c>
      <c r="P168" s="8">
        <v>1.4771899999999999E-9</v>
      </c>
      <c r="Q168" s="8">
        <v>8.3814399999999996</v>
      </c>
      <c r="R168" s="4">
        <v>3.2401999999999999E-3</v>
      </c>
      <c r="S168" s="4">
        <v>0.13622000000000001</v>
      </c>
      <c r="T168" s="3">
        <f t="shared" si="39"/>
        <v>4.5206021539100867</v>
      </c>
      <c r="U168" s="4">
        <f t="shared" si="40"/>
        <v>802.2666614580213</v>
      </c>
      <c r="V168" s="23">
        <v>1.8385487179487181</v>
      </c>
      <c r="W168" s="23">
        <v>0.96876410256410261</v>
      </c>
      <c r="X168" s="23">
        <v>0.57005641025641018</v>
      </c>
      <c r="Y168" s="23">
        <v>0.01</v>
      </c>
    </row>
    <row r="169" spans="1:25" x14ac:dyDescent="0.25">
      <c r="A169" s="20" t="s">
        <v>965</v>
      </c>
      <c r="B169" s="2" t="s">
        <v>982</v>
      </c>
      <c r="C169" s="12">
        <v>407</v>
      </c>
      <c r="D169" s="12">
        <v>99210</v>
      </c>
      <c r="E169" s="1" t="s">
        <v>1012</v>
      </c>
      <c r="F169" s="2" t="str">
        <f t="shared" si="35"/>
        <v>9027021</v>
      </c>
      <c r="G169" s="2" t="str">
        <f>IF(SUMPRODUCT(--ISNUMBER(SEARCH({"F","Cl","F"},H169)))&gt;0,"halocarbon",IF(SUMPRODUCT(--ISNUMBER(SEARCH({"O"},H169)))&gt;0,"oxygenated",IF(SUMPRODUCT(--ISNUMBER(SEARCH({"=CC="},H169)))&gt;0,"aromatic",IF(SUMPRODUCT(--ISNUMBER(SEARCH({"benzene"},A169)))&gt;0,"aromatic",IF(SUMPRODUCT(--ISNUMBER(SEARCH({"naphthalene"},A169)))&gt;0,"aromatic",IF(SUMPRODUCT(--ISNUMBER(SEARCH({"="},H169)))&gt;0,"alkene",IF(SUMPRODUCT(--ISNUMBER(SEARCH({"C1"},H169)))&gt;0,"c-alkane",IF(SUMPRODUCT(--ISNUMBER(SEARCH({"(C)"},H169)))&gt;0,"b-alkane",IF(SUMPRODUCT(--ISNUMBER(SEARCH({"-"},H169)))&gt;0,"-","n-alkane")))))))))</f>
        <v>oxygenated</v>
      </c>
      <c r="H169" s="18" t="s">
        <v>1048</v>
      </c>
      <c r="I169" s="15" t="b">
        <v>1</v>
      </c>
      <c r="J169" s="15" t="b">
        <v>0</v>
      </c>
      <c r="K169" s="4">
        <f t="shared" si="36"/>
        <v>10</v>
      </c>
      <c r="L169" s="4">
        <f t="shared" si="37"/>
        <v>4</v>
      </c>
      <c r="M169" s="4">
        <f t="shared" si="38"/>
        <v>0.4</v>
      </c>
      <c r="N169" s="7">
        <v>204.26599999999999</v>
      </c>
      <c r="O169" s="4">
        <v>1.31283E-11</v>
      </c>
      <c r="P169" s="8">
        <v>4.2823100000000003E-6</v>
      </c>
      <c r="Q169" s="8">
        <v>5.6764999999999999</v>
      </c>
      <c r="R169" s="4">
        <v>4.5734700000000003E-2</v>
      </c>
      <c r="S169" s="4">
        <v>0.11414299999999999</v>
      </c>
      <c r="T169" s="3">
        <f t="shared" si="39"/>
        <v>5.7010722654823329</v>
      </c>
      <c r="U169" s="4">
        <f t="shared" si="40"/>
        <v>1.5826276364719913</v>
      </c>
      <c r="V169" s="23">
        <v>1.3796666666666666</v>
      </c>
      <c r="W169" s="23">
        <v>0.73102307692307678</v>
      </c>
      <c r="X169" s="23">
        <v>0.44145128205128203</v>
      </c>
      <c r="Y169" s="23">
        <v>0.01</v>
      </c>
    </row>
    <row r="170" spans="1:25" x14ac:dyDescent="0.25">
      <c r="A170" s="19" t="s">
        <v>159</v>
      </c>
      <c r="B170" s="15" t="s">
        <v>159</v>
      </c>
      <c r="C170" s="12">
        <v>9012</v>
      </c>
      <c r="D170" s="12">
        <v>98110</v>
      </c>
      <c r="E170" s="1" t="s">
        <v>795</v>
      </c>
      <c r="F170" s="2" t="str">
        <f t="shared" si="35"/>
        <v>8021519</v>
      </c>
      <c r="G170" s="2" t="str">
        <f>IF(SUMPRODUCT(--ISNUMBER(SEARCH({"F","Cl","F"},H170)))&gt;0,"halocarbon",IF(SUMPRODUCT(--ISNUMBER(SEARCH({"O"},H170)))&gt;0,"oxygenated",IF(SUMPRODUCT(--ISNUMBER(SEARCH({"=CC="},H170)))&gt;0,"aromatic",IF(SUMPRODUCT(--ISNUMBER(SEARCH({"benzene"},A170)))&gt;0,"aromatic",IF(SUMPRODUCT(--ISNUMBER(SEARCH({"naphthalene"},A170)))&gt;0,"aromatic",IF(SUMPRODUCT(--ISNUMBER(SEARCH({"="},H170)))&gt;0,"alkene",IF(SUMPRODUCT(--ISNUMBER(SEARCH({"C1"},H170)))&gt;0,"c-alkane",IF(SUMPRODUCT(--ISNUMBER(SEARCH({"(C)"},H170)))&gt;0,"b-alkane",IF(SUMPRODUCT(--ISNUMBER(SEARCH({"-"},H170)))&gt;0,"-","n-alkane")))))))))</f>
        <v>oxygenated</v>
      </c>
      <c r="H170" s="15" t="s">
        <v>160</v>
      </c>
      <c r="I170" s="15" t="b">
        <v>0</v>
      </c>
      <c r="J170" s="15" t="b">
        <v>0</v>
      </c>
      <c r="K170" s="4">
        <f t="shared" si="36"/>
        <v>8</v>
      </c>
      <c r="L170" s="4">
        <f t="shared" si="37"/>
        <v>3</v>
      </c>
      <c r="M170" s="4">
        <f t="shared" si="38"/>
        <v>0.375</v>
      </c>
      <c r="N170" s="7">
        <v>162.22900000000001</v>
      </c>
      <c r="O170" s="4">
        <v>5.8079800000000002E-11</v>
      </c>
      <c r="P170" s="8">
        <v>6.4188999999999998E-9</v>
      </c>
      <c r="Q170" s="8">
        <v>7.2185100000000002</v>
      </c>
      <c r="R170" s="4">
        <v>3.1552200000000002E-2</v>
      </c>
      <c r="S170" s="4">
        <v>4.9759900000000004</v>
      </c>
      <c r="T170" s="3">
        <f t="shared" si="39"/>
        <v>5.4397884836246284</v>
      </c>
      <c r="U170" s="4">
        <f t="shared" si="40"/>
        <v>55.130095561791954</v>
      </c>
      <c r="V170" s="23">
        <v>2.3868717948717948</v>
      </c>
      <c r="W170" s="23">
        <v>1.1454974358974357</v>
      </c>
      <c r="X170" s="23">
        <v>0.69336923076923074</v>
      </c>
      <c r="Y170" s="23">
        <v>0.01</v>
      </c>
    </row>
    <row r="171" spans="1:25" x14ac:dyDescent="0.25">
      <c r="A171" s="19" t="s">
        <v>157</v>
      </c>
      <c r="B171" s="15" t="s">
        <v>157</v>
      </c>
      <c r="C171" s="12">
        <v>9013</v>
      </c>
      <c r="D171" s="12">
        <v>98096</v>
      </c>
      <c r="E171" s="1" t="s">
        <v>794</v>
      </c>
      <c r="F171" s="2" t="str">
        <f t="shared" si="35"/>
        <v>2021941</v>
      </c>
      <c r="G171" s="2" t="str">
        <f>IF(SUMPRODUCT(--ISNUMBER(SEARCH({"F","Cl","F"},H171)))&gt;0,"halocarbon",IF(SUMPRODUCT(--ISNUMBER(SEARCH({"O"},H171)))&gt;0,"oxygenated",IF(SUMPRODUCT(--ISNUMBER(SEARCH({"=CC="},H171)))&gt;0,"aromatic",IF(SUMPRODUCT(--ISNUMBER(SEARCH({"benzene"},A171)))&gt;0,"aromatic",IF(SUMPRODUCT(--ISNUMBER(SEARCH({"naphthalene"},A171)))&gt;0,"aromatic",IF(SUMPRODUCT(--ISNUMBER(SEARCH({"="},H171)))&gt;0,"alkene",IF(SUMPRODUCT(--ISNUMBER(SEARCH({"C1"},H171)))&gt;0,"c-alkane",IF(SUMPRODUCT(--ISNUMBER(SEARCH({"(C)"},H171)))&gt;0,"b-alkane",IF(SUMPRODUCT(--ISNUMBER(SEARCH({"-"},H171)))&gt;0,"-","n-alkane")))))))))</f>
        <v>oxygenated</v>
      </c>
      <c r="H171" s="15" t="s">
        <v>158</v>
      </c>
      <c r="I171" s="15" t="b">
        <v>0</v>
      </c>
      <c r="J171" s="15" t="b">
        <v>0</v>
      </c>
      <c r="K171" s="4">
        <f t="shared" si="36"/>
        <v>6</v>
      </c>
      <c r="L171" s="4">
        <f t="shared" si="37"/>
        <v>3</v>
      </c>
      <c r="M171" s="4">
        <f t="shared" si="38"/>
        <v>0.5</v>
      </c>
      <c r="N171" s="7">
        <v>134.17500000000001</v>
      </c>
      <c r="O171" s="4">
        <v>4.0808899999999997E-11</v>
      </c>
      <c r="P171" s="8">
        <v>3.4370099999999999E-9</v>
      </c>
      <c r="Q171" s="8">
        <v>5.64323</v>
      </c>
      <c r="R171" s="4">
        <v>0.14049600000000001</v>
      </c>
      <c r="S171" s="4">
        <v>7.4802</v>
      </c>
      <c r="T171" s="3">
        <f t="shared" si="39"/>
        <v>6.0059659101133738</v>
      </c>
      <c r="U171" s="4">
        <f t="shared" si="40"/>
        <v>1.4659148531378381</v>
      </c>
      <c r="V171" s="23">
        <v>3.2607692307692306</v>
      </c>
      <c r="W171" s="23">
        <v>1.5027333333333328</v>
      </c>
      <c r="X171" s="23">
        <v>0.93771538461538451</v>
      </c>
      <c r="Y171" s="23">
        <v>8.0000000000000002E-3</v>
      </c>
    </row>
    <row r="172" spans="1:25" x14ac:dyDescent="0.25">
      <c r="A172" s="19" t="s">
        <v>163</v>
      </c>
      <c r="B172" s="15" t="s">
        <v>163</v>
      </c>
      <c r="C172" s="12">
        <v>9014</v>
      </c>
      <c r="D172" s="12">
        <v>98123</v>
      </c>
      <c r="E172" s="1" t="s">
        <v>798</v>
      </c>
      <c r="F172" s="2" t="str">
        <f t="shared" si="35"/>
        <v>3025049</v>
      </c>
      <c r="G172" s="2" t="str">
        <f>IF(SUMPRODUCT(--ISNUMBER(SEARCH({"F","Cl","F"},H172)))&gt;0,"halocarbon",IF(SUMPRODUCT(--ISNUMBER(SEARCH({"O"},H172)))&gt;0,"oxygenated",IF(SUMPRODUCT(--ISNUMBER(SEARCH({"=CC="},H172)))&gt;0,"aromatic",IF(SUMPRODUCT(--ISNUMBER(SEARCH({"benzene"},A172)))&gt;0,"aromatic",IF(SUMPRODUCT(--ISNUMBER(SEARCH({"naphthalene"},A172)))&gt;0,"aromatic",IF(SUMPRODUCT(--ISNUMBER(SEARCH({"="},H172)))&gt;0,"alkene",IF(SUMPRODUCT(--ISNUMBER(SEARCH({"C1"},H172)))&gt;0,"c-alkane",IF(SUMPRODUCT(--ISNUMBER(SEARCH({"(C)"},H172)))&gt;0,"b-alkane",IF(SUMPRODUCT(--ISNUMBER(SEARCH({"-"},H172)))&gt;0,"-","n-alkane")))))))))</f>
        <v>oxygenated</v>
      </c>
      <c r="H172" s="15" t="s">
        <v>164</v>
      </c>
      <c r="I172" s="15" t="b">
        <v>0</v>
      </c>
      <c r="J172" s="15" t="b">
        <v>0</v>
      </c>
      <c r="K172" s="4">
        <f t="shared" si="36"/>
        <v>5</v>
      </c>
      <c r="L172" s="4">
        <f t="shared" si="37"/>
        <v>3</v>
      </c>
      <c r="M172" s="4">
        <f t="shared" si="38"/>
        <v>0.6</v>
      </c>
      <c r="N172" s="7">
        <v>120.148</v>
      </c>
      <c r="O172" s="4">
        <v>2.37305E-11</v>
      </c>
      <c r="P172" s="8">
        <v>3.1168400000000002E-9</v>
      </c>
      <c r="Q172" s="8">
        <v>4.7981400000000001</v>
      </c>
      <c r="R172" s="4">
        <v>0.24177599999999999</v>
      </c>
      <c r="S172" s="4">
        <v>8.5680300000000003</v>
      </c>
      <c r="T172" s="3">
        <f t="shared" si="39"/>
        <v>6.193760080453111</v>
      </c>
      <c r="U172" s="4">
        <f t="shared" si="40"/>
        <v>0.20942028451463132</v>
      </c>
      <c r="V172" s="23">
        <v>2.6597948717948721</v>
      </c>
      <c r="W172" s="23">
        <v>1.2865025641025642</v>
      </c>
      <c r="X172" s="23">
        <v>0.86553589743589732</v>
      </c>
      <c r="Y172" s="23">
        <v>8.0000000000000002E-3</v>
      </c>
    </row>
    <row r="173" spans="1:25" x14ac:dyDescent="0.25">
      <c r="A173" s="20" t="s">
        <v>165</v>
      </c>
      <c r="B173" s="17" t="s">
        <v>166</v>
      </c>
      <c r="C173" s="12">
        <v>3116</v>
      </c>
      <c r="D173" s="12" t="s">
        <v>34</v>
      </c>
      <c r="E173" s="1" t="s">
        <v>903</v>
      </c>
      <c r="F173" s="2" t="str">
        <f t="shared" si="35"/>
        <v>1027639</v>
      </c>
      <c r="G173" s="2" t="str">
        <f>IF(SUMPRODUCT(--ISNUMBER(SEARCH({"F","Cl","F"},H173)))&gt;0,"halocarbon",IF(SUMPRODUCT(--ISNUMBER(SEARCH({"O"},H173)))&gt;0,"oxygenated",IF(SUMPRODUCT(--ISNUMBER(SEARCH({"=CC="},H173)))&gt;0,"aromatic",IF(SUMPRODUCT(--ISNUMBER(SEARCH({"benzene"},A173)))&gt;0,"aromatic",IF(SUMPRODUCT(--ISNUMBER(SEARCH({"naphthalene"},A173)))&gt;0,"aromatic",IF(SUMPRODUCT(--ISNUMBER(SEARCH({"="},H173)))&gt;0,"alkene",IF(SUMPRODUCT(--ISNUMBER(SEARCH({"C1"},H173)))&gt;0,"c-alkane",IF(SUMPRODUCT(--ISNUMBER(SEARCH({"(C)"},H173)))&gt;0,"b-alkane",IF(SUMPRODUCT(--ISNUMBER(SEARCH({"-"},H173)))&gt;0,"-","n-alkane")))))))))</f>
        <v>oxygenated</v>
      </c>
      <c r="H173" s="15" t="s">
        <v>167</v>
      </c>
      <c r="I173" s="15" t="b">
        <v>0</v>
      </c>
      <c r="J173" s="15" t="b">
        <v>0</v>
      </c>
      <c r="K173" s="4">
        <f t="shared" si="36"/>
        <v>7</v>
      </c>
      <c r="L173" s="4">
        <f t="shared" si="37"/>
        <v>3</v>
      </c>
      <c r="M173" s="4">
        <f t="shared" si="38"/>
        <v>0.42857142857142855</v>
      </c>
      <c r="N173" s="7">
        <v>148.202</v>
      </c>
      <c r="O173" s="4">
        <v>3.3353199999999999E-11</v>
      </c>
      <c r="P173" s="8">
        <v>4.1534000000000002E-9</v>
      </c>
      <c r="Q173" s="8">
        <v>6.1098499999999998</v>
      </c>
      <c r="R173" s="4">
        <v>9.1383000000000006E-2</v>
      </c>
      <c r="S173" s="4">
        <v>6.7214799999999997</v>
      </c>
      <c r="T173" s="3">
        <f t="shared" si="39"/>
        <v>5.8623498222206916</v>
      </c>
      <c r="U173" s="4">
        <f t="shared" si="40"/>
        <v>4.292682276305368</v>
      </c>
      <c r="V173" s="23">
        <v>2.8466666666666671</v>
      </c>
      <c r="W173" s="23">
        <v>1.369328205128205</v>
      </c>
      <c r="X173" s="23">
        <v>0.86305641025641022</v>
      </c>
      <c r="Y173" s="23">
        <v>8.9999999999999993E-3</v>
      </c>
    </row>
    <row r="174" spans="1:25" x14ac:dyDescent="0.25">
      <c r="A174" s="19" t="s">
        <v>168</v>
      </c>
      <c r="B174" s="15" t="s">
        <v>168</v>
      </c>
      <c r="C174" s="25">
        <v>3054</v>
      </c>
      <c r="D174" s="12">
        <v>99204</v>
      </c>
      <c r="E174" s="1" t="s">
        <v>820</v>
      </c>
      <c r="F174" s="2" t="str">
        <f t="shared" si="35"/>
        <v>2025050</v>
      </c>
      <c r="G174" s="2" t="str">
        <f>IF(SUMPRODUCT(--ISNUMBER(SEARCH({"F","Cl","F"},H174)))&gt;0,"halocarbon",IF(SUMPRODUCT(--ISNUMBER(SEARCH({"O"},H174)))&gt;0,"oxygenated",IF(SUMPRODUCT(--ISNUMBER(SEARCH({"=CC="},H174)))&gt;0,"aromatic",IF(SUMPRODUCT(--ISNUMBER(SEARCH({"benzene"},A174)))&gt;0,"aromatic",IF(SUMPRODUCT(--ISNUMBER(SEARCH({"naphthalene"},A174)))&gt;0,"aromatic",IF(SUMPRODUCT(--ISNUMBER(SEARCH({"="},H174)))&gt;0,"alkene",IF(SUMPRODUCT(--ISNUMBER(SEARCH({"C1"},H174)))&gt;0,"c-alkane",IF(SUMPRODUCT(--ISNUMBER(SEARCH({"(C)"},H174)))&gt;0,"b-alkane",IF(SUMPRODUCT(--ISNUMBER(SEARCH({"-"},H174)))&gt;0,"-","n-alkane")))))))))</f>
        <v>n-alkane</v>
      </c>
      <c r="H174" s="15" t="s">
        <v>169</v>
      </c>
      <c r="I174" s="15" t="b">
        <v>0</v>
      </c>
      <c r="J174" s="15" t="b">
        <v>0</v>
      </c>
      <c r="K174" s="4">
        <f t="shared" si="36"/>
        <v>4</v>
      </c>
      <c r="L174" s="4">
        <f t="shared" si="37"/>
        <v>0</v>
      </c>
      <c r="M174" s="4">
        <f t="shared" si="38"/>
        <v>0</v>
      </c>
      <c r="N174" s="7">
        <v>103.169</v>
      </c>
      <c r="O174" s="4">
        <v>1.24314E-11</v>
      </c>
      <c r="P174" s="8">
        <v>6.4599299999999998E-10</v>
      </c>
      <c r="Q174" s="8">
        <v>6.76919</v>
      </c>
      <c r="R174" s="4">
        <v>0.108975</v>
      </c>
      <c r="S174" s="4">
        <v>8.3189600000000006</v>
      </c>
      <c r="T174" s="3">
        <f t="shared" si="39"/>
        <v>5.7815064450523614</v>
      </c>
      <c r="U174" s="4">
        <f t="shared" si="40"/>
        <v>19.591547672103513</v>
      </c>
      <c r="V174" s="14" t="s">
        <v>34</v>
      </c>
      <c r="W174" s="14" t="s">
        <v>34</v>
      </c>
      <c r="X174" s="14" t="s">
        <v>34</v>
      </c>
      <c r="Y174" s="23">
        <v>0</v>
      </c>
    </row>
    <row r="175" spans="1:25" x14ac:dyDescent="0.25">
      <c r="A175" s="20" t="s">
        <v>170</v>
      </c>
      <c r="B175" s="17" t="s">
        <v>59</v>
      </c>
      <c r="C175" s="12">
        <v>403</v>
      </c>
      <c r="D175" s="12" t="s">
        <v>34</v>
      </c>
      <c r="E175" s="1" t="s">
        <v>875</v>
      </c>
      <c r="F175" s="2" t="str">
        <f t="shared" si="35"/>
        <v>5021837</v>
      </c>
      <c r="G175" s="2" t="str">
        <f>IF(SUMPRODUCT(--ISNUMBER(SEARCH({"F","Cl","F"},H175)))&gt;0,"halocarbon",IF(SUMPRODUCT(--ISNUMBER(SEARCH({"O"},H175)))&gt;0,"oxygenated",IF(SUMPRODUCT(--ISNUMBER(SEARCH({"=CC="},H175)))&gt;0,"aromatic",IF(SUMPRODUCT(--ISNUMBER(SEARCH({"benzene"},A175)))&gt;0,"aromatic",IF(SUMPRODUCT(--ISNUMBER(SEARCH({"naphthalene"},A175)))&gt;0,"aromatic",IF(SUMPRODUCT(--ISNUMBER(SEARCH({"="},H175)))&gt;0,"alkene",IF(SUMPRODUCT(--ISNUMBER(SEARCH({"C1"},H175)))&gt;0,"c-alkane",IF(SUMPRODUCT(--ISNUMBER(SEARCH({"(C)"},H175)))&gt;0,"b-alkane",IF(SUMPRODUCT(--ISNUMBER(SEARCH({"-"},H175)))&gt;0,"-","n-alkane")))))))))</f>
        <v>oxygenated</v>
      </c>
      <c r="H175" s="15" t="s">
        <v>60</v>
      </c>
      <c r="I175" s="15" t="b">
        <v>0</v>
      </c>
      <c r="J175" s="15" t="b">
        <v>0</v>
      </c>
      <c r="K175" s="4">
        <f t="shared" si="36"/>
        <v>6</v>
      </c>
      <c r="L175" s="4">
        <f t="shared" si="37"/>
        <v>1</v>
      </c>
      <c r="M175" s="4">
        <f t="shared" si="38"/>
        <v>0.16666666666666666</v>
      </c>
      <c r="N175" s="7">
        <v>117.19199999999999</v>
      </c>
      <c r="O175" s="4">
        <v>1.5983400000000001E-11</v>
      </c>
      <c r="P175" s="8">
        <v>8.0023700000000005E-7</v>
      </c>
      <c r="Q175" s="8">
        <v>4.7974199999999998</v>
      </c>
      <c r="R175" s="4">
        <v>1.1597200000000001</v>
      </c>
      <c r="S175" s="4">
        <v>6.8080400000000001</v>
      </c>
      <c r="T175" s="3">
        <f t="shared" si="39"/>
        <v>6.8638814592111439</v>
      </c>
      <c r="U175" s="4">
        <f t="shared" si="40"/>
        <v>0.2090733823736862</v>
      </c>
      <c r="V175" s="14" t="s">
        <v>34</v>
      </c>
      <c r="W175" s="14" t="s">
        <v>34</v>
      </c>
      <c r="X175" s="14" t="s">
        <v>34</v>
      </c>
      <c r="Y175" s="23">
        <v>0</v>
      </c>
    </row>
    <row r="176" spans="1:25" x14ac:dyDescent="0.25">
      <c r="A176" s="19" t="s">
        <v>171</v>
      </c>
      <c r="B176" s="15" t="s">
        <v>171</v>
      </c>
      <c r="C176" s="25">
        <v>2050</v>
      </c>
      <c r="D176" s="12">
        <v>43922</v>
      </c>
      <c r="E176" s="1" t="s">
        <v>857</v>
      </c>
      <c r="F176" s="2" t="str">
        <f t="shared" si="35"/>
        <v>0025072</v>
      </c>
      <c r="G176" s="2" t="str">
        <f>IF(SUMPRODUCT(--ISNUMBER(SEARCH({"F","Cl","F"},H176)))&gt;0,"halocarbon",IF(SUMPRODUCT(--ISNUMBER(SEARCH({"O"},H176)))&gt;0,"oxygenated",IF(SUMPRODUCT(--ISNUMBER(SEARCH({"=CC="},H176)))&gt;0,"aromatic",IF(SUMPRODUCT(--ISNUMBER(SEARCH({"benzene"},A176)))&gt;0,"aromatic",IF(SUMPRODUCT(--ISNUMBER(SEARCH({"naphthalene"},A176)))&gt;0,"aromatic",IF(SUMPRODUCT(--ISNUMBER(SEARCH({"="},H176)))&gt;0,"alkene",IF(SUMPRODUCT(--ISNUMBER(SEARCH({"C1"},H176)))&gt;0,"c-alkane",IF(SUMPRODUCT(--ISNUMBER(SEARCH({"(C)"},H176)))&gt;0,"b-alkane",IF(SUMPRODUCT(--ISNUMBER(SEARCH({"-"},H176)))&gt;0,"-","n-alkane")))))))))</f>
        <v>oxygenated</v>
      </c>
      <c r="H176" s="15" t="s">
        <v>172</v>
      </c>
      <c r="I176" s="15" t="b">
        <v>0</v>
      </c>
      <c r="J176" s="15" t="b">
        <v>0</v>
      </c>
      <c r="K176" s="4">
        <f t="shared" si="36"/>
        <v>3</v>
      </c>
      <c r="L176" s="4">
        <f t="shared" si="37"/>
        <v>3</v>
      </c>
      <c r="M176" s="4">
        <f t="shared" si="38"/>
        <v>1</v>
      </c>
      <c r="N176" s="7">
        <v>90.078000000000003</v>
      </c>
      <c r="O176" s="4">
        <v>1.64039E-12</v>
      </c>
      <c r="P176" s="8">
        <v>9.0058100000000004E-9</v>
      </c>
      <c r="Q176" s="8">
        <v>6.7216699999999996</v>
      </c>
      <c r="R176" s="4">
        <v>6.1646100000000002E-2</v>
      </c>
      <c r="S176" s="4">
        <v>3.1709399999999999</v>
      </c>
      <c r="T176" s="3">
        <f t="shared" si="39"/>
        <v>5.4751546877735571</v>
      </c>
      <c r="U176" s="4">
        <f t="shared" si="40"/>
        <v>17.560979878498866</v>
      </c>
      <c r="V176" s="23">
        <v>3.9863333333333335</v>
      </c>
      <c r="W176" s="23">
        <v>1.44375641025641</v>
      </c>
      <c r="X176" s="23">
        <v>0.80484615384615388</v>
      </c>
      <c r="Y176" s="23">
        <v>0</v>
      </c>
    </row>
    <row r="177" spans="1:25" x14ac:dyDescent="0.25">
      <c r="A177" s="20" t="s">
        <v>173</v>
      </c>
      <c r="B177" s="17" t="s">
        <v>174</v>
      </c>
      <c r="C177" s="12">
        <v>9015</v>
      </c>
      <c r="D177" s="12" t="s">
        <v>34</v>
      </c>
      <c r="E177" s="1" t="s">
        <v>904</v>
      </c>
      <c r="F177" s="2" t="str">
        <f t="shared" si="35"/>
        <v>9036690</v>
      </c>
      <c r="G177" s="2" t="str">
        <f>IF(SUMPRODUCT(--ISNUMBER(SEARCH({"F","Cl","F"},H177)))&gt;0,"halocarbon",IF(SUMPRODUCT(--ISNUMBER(SEARCH({"O"},H177)))&gt;0,"oxygenated",IF(SUMPRODUCT(--ISNUMBER(SEARCH({"=CC="},H177)))&gt;0,"aromatic",IF(SUMPRODUCT(--ISNUMBER(SEARCH({"benzene"},A177)))&gt;0,"aromatic",IF(SUMPRODUCT(--ISNUMBER(SEARCH({"naphthalene"},A177)))&gt;0,"aromatic",IF(SUMPRODUCT(--ISNUMBER(SEARCH({"="},H177)))&gt;0,"alkene",IF(SUMPRODUCT(--ISNUMBER(SEARCH({"C1"},H177)))&gt;0,"c-alkane",IF(SUMPRODUCT(--ISNUMBER(SEARCH({"(C)"},H177)))&gt;0,"b-alkane",IF(SUMPRODUCT(--ISNUMBER(SEARCH({"-"},H177)))&gt;0,"-","n-alkane")))))))))</f>
        <v>oxygenated</v>
      </c>
      <c r="H177" s="15" t="s">
        <v>175</v>
      </c>
      <c r="I177" s="15" t="b">
        <v>0</v>
      </c>
      <c r="J177" s="15" t="b">
        <v>0</v>
      </c>
      <c r="K177" s="4">
        <f t="shared" si="36"/>
        <v>14</v>
      </c>
      <c r="L177" s="4">
        <f t="shared" si="37"/>
        <v>4</v>
      </c>
      <c r="M177" s="4">
        <f t="shared" si="38"/>
        <v>0.2857142857142857</v>
      </c>
      <c r="N177" s="7">
        <v>258.358</v>
      </c>
      <c r="O177" s="4">
        <v>1.16946E-11</v>
      </c>
      <c r="P177" s="8">
        <v>9.7076800000000005E-8</v>
      </c>
      <c r="Q177" s="8">
        <v>7.4186100000000001</v>
      </c>
      <c r="R177" s="4">
        <v>1.4598199999999999E-3</v>
      </c>
      <c r="S177" s="4">
        <v>8.6198799999999995E-4</v>
      </c>
      <c r="T177" s="3">
        <f t="shared" si="39"/>
        <v>4.3071515695984557</v>
      </c>
      <c r="U177" s="4">
        <f t="shared" si="40"/>
        <v>87.395434381424323</v>
      </c>
      <c r="V177" s="14" t="s">
        <v>34</v>
      </c>
      <c r="W177" s="14" t="s">
        <v>34</v>
      </c>
      <c r="X177" s="14" t="s">
        <v>34</v>
      </c>
      <c r="Y177" s="23">
        <v>0.14430000000000001</v>
      </c>
    </row>
    <row r="178" spans="1:25" x14ac:dyDescent="0.25">
      <c r="A178" s="20" t="s">
        <v>176</v>
      </c>
      <c r="B178" s="17" t="s">
        <v>177</v>
      </c>
      <c r="C178" s="25">
        <v>411</v>
      </c>
      <c r="D178" s="12">
        <v>99194</v>
      </c>
      <c r="E178" s="1" t="s">
        <v>905</v>
      </c>
      <c r="F178" s="2" t="str">
        <f t="shared" si="35"/>
        <v>4025080</v>
      </c>
      <c r="G178" s="2" t="str">
        <f>IF(SUMPRODUCT(--ISNUMBER(SEARCH({"F","Cl","F"},H178)))&gt;0,"halocarbon",IF(SUMPRODUCT(--ISNUMBER(SEARCH({"O"},H178)))&gt;0,"oxygenated",IF(SUMPRODUCT(--ISNUMBER(SEARCH({"=CC="},H178)))&gt;0,"aromatic",IF(SUMPRODUCT(--ISNUMBER(SEARCH({"benzene"},A178)))&gt;0,"aromatic",IF(SUMPRODUCT(--ISNUMBER(SEARCH({"naphthalene"},A178)))&gt;0,"aromatic",IF(SUMPRODUCT(--ISNUMBER(SEARCH({"="},H178)))&gt;0,"alkene",IF(SUMPRODUCT(--ISNUMBER(SEARCH({"C1"},H178)))&gt;0,"c-alkane",IF(SUMPRODUCT(--ISNUMBER(SEARCH({"(C)"},H178)))&gt;0,"b-alkane",IF(SUMPRODUCT(--ISNUMBER(SEARCH({"-"},H178)))&gt;0,"-","n-alkane")))))))))</f>
        <v>oxygenated</v>
      </c>
      <c r="H178" s="15" t="s">
        <v>178</v>
      </c>
      <c r="I178" s="15" t="b">
        <v>0</v>
      </c>
      <c r="J178" s="15" t="b">
        <v>0</v>
      </c>
      <c r="K178" s="4">
        <f t="shared" si="36"/>
        <v>9</v>
      </c>
      <c r="L178" s="4">
        <f t="shared" si="37"/>
        <v>1</v>
      </c>
      <c r="M178" s="4">
        <f t="shared" si="38"/>
        <v>0.1111111111111111</v>
      </c>
      <c r="N178" s="7">
        <v>142.24199999999999</v>
      </c>
      <c r="O178" s="4">
        <v>1.91075E-11</v>
      </c>
      <c r="P178" s="8">
        <v>1.9054299999999999E-4</v>
      </c>
      <c r="Q178" s="8">
        <v>4.5355400000000001</v>
      </c>
      <c r="R178" s="4">
        <v>1.5872999999999999</v>
      </c>
      <c r="S178" s="4">
        <v>8.3065900000000008E-3</v>
      </c>
      <c r="T178" s="3">
        <f t="shared" si="39"/>
        <v>7.084317212682687</v>
      </c>
      <c r="U178" s="4">
        <f t="shared" si="40"/>
        <v>0.11439808256639969</v>
      </c>
      <c r="V178" s="23">
        <v>2.6813846153846153</v>
      </c>
      <c r="W178" s="23">
        <v>1.1979666666666666</v>
      </c>
      <c r="X178" s="23">
        <v>0.72281025641025642</v>
      </c>
      <c r="Y178" s="23">
        <v>2.9000000000000001E-2</v>
      </c>
    </row>
    <row r="179" spans="1:25" x14ac:dyDescent="0.25">
      <c r="A179" s="19" t="s">
        <v>179</v>
      </c>
      <c r="B179" s="15" t="s">
        <v>179</v>
      </c>
      <c r="C179" s="25">
        <v>412</v>
      </c>
      <c r="D179" s="12">
        <v>98128</v>
      </c>
      <c r="E179" s="1" t="s">
        <v>873</v>
      </c>
      <c r="F179" s="2" t="str">
        <f t="shared" si="35"/>
        <v>5027641</v>
      </c>
      <c r="G179" s="2" t="str">
        <f>IF(SUMPRODUCT(--ISNUMBER(SEARCH({"F","Cl","F"},H179)))&gt;0,"halocarbon",IF(SUMPRODUCT(--ISNUMBER(SEARCH({"O"},H179)))&gt;0,"oxygenated",IF(SUMPRODUCT(--ISNUMBER(SEARCH({"=CC="},H179)))&gt;0,"aromatic",IF(SUMPRODUCT(--ISNUMBER(SEARCH({"benzene"},A179)))&gt;0,"aromatic",IF(SUMPRODUCT(--ISNUMBER(SEARCH({"naphthalene"},A179)))&gt;0,"aromatic",IF(SUMPRODUCT(--ISNUMBER(SEARCH({"="},H179)))&gt;0,"alkene",IF(SUMPRODUCT(--ISNUMBER(SEARCH({"C1"},H179)))&gt;0,"c-alkane",IF(SUMPRODUCT(--ISNUMBER(SEARCH({"(C)"},H179)))&gt;0,"b-alkane",IF(SUMPRODUCT(--ISNUMBER(SEARCH({"-"},H179)))&gt;0,"-","n-alkane")))))))))</f>
        <v>oxygenated</v>
      </c>
      <c r="H179" s="15" t="s">
        <v>180</v>
      </c>
      <c r="I179" s="15" t="b">
        <v>0</v>
      </c>
      <c r="J179" s="15" t="b">
        <v>0</v>
      </c>
      <c r="K179" s="4">
        <f t="shared" si="36"/>
        <v>12</v>
      </c>
      <c r="L179" s="4">
        <f t="shared" si="37"/>
        <v>4</v>
      </c>
      <c r="M179" s="4">
        <f t="shared" si="38"/>
        <v>0.33333333333333331</v>
      </c>
      <c r="N179" s="7">
        <v>230.304</v>
      </c>
      <c r="O179" s="4">
        <v>7.3418300000000004E-12</v>
      </c>
      <c r="P179" s="8">
        <v>2.27739E-7</v>
      </c>
      <c r="Q179" s="8">
        <v>6.1488100000000001</v>
      </c>
      <c r="R179" s="4">
        <v>6.0153799999999999E-3</v>
      </c>
      <c r="S179" s="4">
        <v>1.91275E-3</v>
      </c>
      <c r="T179" s="3">
        <f t="shared" si="39"/>
        <v>4.8721948948869311</v>
      </c>
      <c r="U179" s="4">
        <f t="shared" si="40"/>
        <v>4.6955746062270123</v>
      </c>
      <c r="V179" s="23">
        <v>1.278274358974359</v>
      </c>
      <c r="W179" s="23">
        <v>0.55327435897435884</v>
      </c>
      <c r="X179" s="23">
        <v>0.25046923076923078</v>
      </c>
      <c r="Y179" s="23">
        <v>0.14430000000000001</v>
      </c>
    </row>
    <row r="180" spans="1:25" x14ac:dyDescent="0.25">
      <c r="A180" s="22" t="s">
        <v>966</v>
      </c>
      <c r="B180" s="2" t="s">
        <v>986</v>
      </c>
      <c r="C180" s="12">
        <v>413</v>
      </c>
      <c r="D180" s="12">
        <v>99203</v>
      </c>
      <c r="E180" s="1" t="s">
        <v>733</v>
      </c>
      <c r="F180" s="2" t="str">
        <f t="shared" si="35"/>
        <v>0021206</v>
      </c>
      <c r="G180" s="2" t="str">
        <f>IF(SUMPRODUCT(--ISNUMBER(SEARCH({"F","Cl","F"},H180)))&gt;0,"halocarbon",IF(SUMPRODUCT(--ISNUMBER(SEARCH({"O"},H180)))&gt;0,"oxygenated",IF(SUMPRODUCT(--ISNUMBER(SEARCH({"=CC="},H180)))&gt;0,"aromatic",IF(SUMPRODUCT(--ISNUMBER(SEARCH({"benzene"},A180)))&gt;0,"aromatic",IF(SUMPRODUCT(--ISNUMBER(SEARCH({"naphthalene"},A180)))&gt;0,"aromatic",IF(SUMPRODUCT(--ISNUMBER(SEARCH({"="},H180)))&gt;0,"alkene",IF(SUMPRODUCT(--ISNUMBER(SEARCH({"C1"},H180)))&gt;0,"c-alkane",IF(SUMPRODUCT(--ISNUMBER(SEARCH({"(C)"},H180)))&gt;0,"b-alkane",IF(SUMPRODUCT(--ISNUMBER(SEARCH({"-"},H180)))&gt;0,"-","n-alkane")))))))))</f>
        <v>oxygenated</v>
      </c>
      <c r="H180" s="18" t="s">
        <v>343</v>
      </c>
      <c r="I180" s="15" t="b">
        <v>0</v>
      </c>
      <c r="J180" s="15" t="b">
        <v>0</v>
      </c>
      <c r="K180" s="4">
        <f t="shared" si="36"/>
        <v>3</v>
      </c>
      <c r="L180" s="4">
        <f t="shared" si="37"/>
        <v>2</v>
      </c>
      <c r="M180" s="4">
        <f t="shared" si="38"/>
        <v>0.66666666666666663</v>
      </c>
      <c r="N180" s="7">
        <v>76.094999999999999</v>
      </c>
      <c r="O180" s="4">
        <v>1.29844E-11</v>
      </c>
      <c r="P180" s="8">
        <v>6.0238699999999998E-8</v>
      </c>
      <c r="Q180" s="8">
        <v>6.7378499999999999</v>
      </c>
      <c r="R180" s="4">
        <v>6.8492600000000001E-2</v>
      </c>
      <c r="S180" s="4">
        <v>11.6663</v>
      </c>
      <c r="T180" s="3">
        <f t="shared" si="39"/>
        <v>5.4476301201918984</v>
      </c>
      <c r="U180" s="4">
        <f t="shared" si="40"/>
        <v>18.227568763248506</v>
      </c>
      <c r="V180" s="23">
        <v>2.5779743589743593</v>
      </c>
      <c r="W180" s="23">
        <v>1.174941025641026</v>
      </c>
      <c r="X180" s="23">
        <v>0.763602564102564</v>
      </c>
      <c r="Y180" s="23">
        <v>0</v>
      </c>
    </row>
    <row r="181" spans="1:25" x14ac:dyDescent="0.25">
      <c r="A181" s="20" t="s">
        <v>181</v>
      </c>
      <c r="B181" s="17" t="s">
        <v>140</v>
      </c>
      <c r="C181" s="12">
        <v>9016</v>
      </c>
      <c r="D181" s="12" t="s">
        <v>34</v>
      </c>
      <c r="E181" s="1" t="s">
        <v>906</v>
      </c>
      <c r="F181" s="2" t="str">
        <f t="shared" si="35"/>
        <v>2044551</v>
      </c>
      <c r="G181" s="2" t="str">
        <f>IF(SUMPRODUCT(--ISNUMBER(SEARCH({"F","Cl","F"},H181)))&gt;0,"halocarbon",IF(SUMPRODUCT(--ISNUMBER(SEARCH({"O"},H181)))&gt;0,"oxygenated",IF(SUMPRODUCT(--ISNUMBER(SEARCH({"=CC="},H181)))&gt;0,"aromatic",IF(SUMPRODUCT(--ISNUMBER(SEARCH({"benzene"},A181)))&gt;0,"aromatic",IF(SUMPRODUCT(--ISNUMBER(SEARCH({"naphthalene"},A181)))&gt;0,"aromatic",IF(SUMPRODUCT(--ISNUMBER(SEARCH({"="},H181)))&gt;0,"alkene",IF(SUMPRODUCT(--ISNUMBER(SEARCH({"C1"},H181)))&gt;0,"c-alkane",IF(SUMPRODUCT(--ISNUMBER(SEARCH({"(C)"},H181)))&gt;0,"b-alkane",IF(SUMPRODUCT(--ISNUMBER(SEARCH({"-"},H181)))&gt;0,"-","n-alkane")))))))))</f>
        <v>oxygenated</v>
      </c>
      <c r="H181" s="15" t="s">
        <v>141</v>
      </c>
      <c r="I181" s="15" t="b">
        <v>0</v>
      </c>
      <c r="J181" s="15" t="b">
        <v>1</v>
      </c>
      <c r="K181" s="4">
        <f t="shared" si="36"/>
        <v>10</v>
      </c>
      <c r="L181" s="4">
        <f t="shared" si="37"/>
        <v>3</v>
      </c>
      <c r="M181" s="4">
        <f t="shared" si="38"/>
        <v>0.3</v>
      </c>
      <c r="N181" s="7">
        <v>310.68700000000001</v>
      </c>
      <c r="O181" s="4">
        <v>2.06119E-12</v>
      </c>
      <c r="P181" s="8">
        <v>15.0451</v>
      </c>
      <c r="Q181" s="8">
        <v>4.54237</v>
      </c>
      <c r="R181" s="4">
        <v>0.32974300000000001</v>
      </c>
      <c r="S181" s="4">
        <v>2.6341399999999999E-8</v>
      </c>
      <c r="T181" s="3">
        <f t="shared" si="39"/>
        <v>6.7411290127315411</v>
      </c>
      <c r="U181" s="4">
        <f t="shared" si="40"/>
        <v>0.11621140324101251</v>
      </c>
      <c r="V181" s="14" t="s">
        <v>34</v>
      </c>
      <c r="W181" s="14" t="s">
        <v>34</v>
      </c>
      <c r="X181" s="14" t="s">
        <v>34</v>
      </c>
      <c r="Y181" s="23">
        <v>0.14445307156193965</v>
      </c>
    </row>
    <row r="182" spans="1:25" x14ac:dyDescent="0.25">
      <c r="A182" s="19" t="s">
        <v>182</v>
      </c>
      <c r="B182" s="15" t="s">
        <v>182</v>
      </c>
      <c r="C182" s="25">
        <v>3164</v>
      </c>
      <c r="D182" s="12">
        <v>44220</v>
      </c>
      <c r="E182" s="1" t="s">
        <v>782</v>
      </c>
      <c r="F182" s="2" t="str">
        <f t="shared" si="35"/>
        <v>8025096</v>
      </c>
      <c r="G182" s="2" t="str">
        <f>IF(SUMPRODUCT(--ISNUMBER(SEARCH({"F","Cl","F"},H182)))&gt;0,"halocarbon",IF(SUMPRODUCT(--ISNUMBER(SEARCH({"O"},H182)))&gt;0,"oxygenated",IF(SUMPRODUCT(--ISNUMBER(SEARCH({"=CC="},H182)))&gt;0,"aromatic",IF(SUMPRODUCT(--ISNUMBER(SEARCH({"benzene"},A182)))&gt;0,"aromatic",IF(SUMPRODUCT(--ISNUMBER(SEARCH({"naphthalene"},A182)))&gt;0,"aromatic",IF(SUMPRODUCT(--ISNUMBER(SEARCH({"="},H182)))&gt;0,"alkene",IF(SUMPRODUCT(--ISNUMBER(SEARCH({"C1"},H182)))&gt;0,"c-alkane",IF(SUMPRODUCT(--ISNUMBER(SEARCH({"(C)"},H182)))&gt;0,"b-alkane",IF(SUMPRODUCT(--ISNUMBER(SEARCH({"-"},H182)))&gt;0,"-","n-alkane")))))))))</f>
        <v>oxygenated</v>
      </c>
      <c r="H182" s="15" t="s">
        <v>183</v>
      </c>
      <c r="I182" s="15" t="b">
        <v>0</v>
      </c>
      <c r="J182" s="15" t="b">
        <v>0</v>
      </c>
      <c r="K182" s="4">
        <f t="shared" si="36"/>
        <v>8</v>
      </c>
      <c r="L182" s="4">
        <f t="shared" si="37"/>
        <v>4</v>
      </c>
      <c r="M182" s="4">
        <f t="shared" si="38"/>
        <v>0.5</v>
      </c>
      <c r="N182" s="7">
        <v>174.196</v>
      </c>
      <c r="O182" s="4">
        <v>7.3903099999999994E-12</v>
      </c>
      <c r="P182" s="8">
        <v>4.5244000000000003E-6</v>
      </c>
      <c r="Q182" s="8">
        <v>4.7414300000000003</v>
      </c>
      <c r="R182" s="4">
        <v>7.3708099999999999E-2</v>
      </c>
      <c r="S182" s="4">
        <v>0.11654399999999999</v>
      </c>
      <c r="T182" s="3">
        <f t="shared" si="39"/>
        <v>5.8391837409634837</v>
      </c>
      <c r="U182" s="4">
        <f t="shared" si="40"/>
        <v>0.18378444252092041</v>
      </c>
      <c r="V182" s="23">
        <v>1.797066666666667</v>
      </c>
      <c r="W182" s="23">
        <v>0.84204102564102556</v>
      </c>
      <c r="X182" s="23">
        <v>0.47937948717948725</v>
      </c>
      <c r="Y182" s="23">
        <v>0.11</v>
      </c>
    </row>
    <row r="183" spans="1:25" x14ac:dyDescent="0.25">
      <c r="A183" s="19" t="s">
        <v>184</v>
      </c>
      <c r="B183" s="15" t="s">
        <v>184</v>
      </c>
      <c r="C183" s="25">
        <v>417</v>
      </c>
      <c r="D183" s="12">
        <v>98018</v>
      </c>
      <c r="E183" s="1" t="s">
        <v>790</v>
      </c>
      <c r="F183" s="2" t="str">
        <f t="shared" si="35"/>
        <v>8026937</v>
      </c>
      <c r="G183" s="2" t="str">
        <f>IF(SUMPRODUCT(--ISNUMBER(SEARCH({"F","Cl","F"},H183)))&gt;0,"halocarbon",IF(SUMPRODUCT(--ISNUMBER(SEARCH({"O"},H183)))&gt;0,"oxygenated",IF(SUMPRODUCT(--ISNUMBER(SEARCH({"=CC="},H183)))&gt;0,"aromatic",IF(SUMPRODUCT(--ISNUMBER(SEARCH({"benzene"},A183)))&gt;0,"aromatic",IF(SUMPRODUCT(--ISNUMBER(SEARCH({"naphthalene"},A183)))&gt;0,"aromatic",IF(SUMPRODUCT(--ISNUMBER(SEARCH({"="},H183)))&gt;0,"alkene",IF(SUMPRODUCT(--ISNUMBER(SEARCH({"C1"},H183)))&gt;0,"c-alkane",IF(SUMPRODUCT(--ISNUMBER(SEARCH({"(C)"},H183)))&gt;0,"b-alkane",IF(SUMPRODUCT(--ISNUMBER(SEARCH({"-"},H183)))&gt;0,"-","n-alkane")))))))))</f>
        <v>oxygenated</v>
      </c>
      <c r="H183" s="15" t="s">
        <v>185</v>
      </c>
      <c r="I183" s="15" t="b">
        <v>0</v>
      </c>
      <c r="J183" s="15" t="b">
        <v>0</v>
      </c>
      <c r="K183" s="4">
        <f t="shared" si="36"/>
        <v>2</v>
      </c>
      <c r="L183" s="4">
        <f t="shared" si="37"/>
        <v>1</v>
      </c>
      <c r="M183" s="4">
        <f t="shared" si="38"/>
        <v>0.5</v>
      </c>
      <c r="N183" s="7">
        <v>46.069000000000003</v>
      </c>
      <c r="O183" s="4">
        <v>3.5207000000000001E-12</v>
      </c>
      <c r="P183" s="8">
        <v>2.7517900000000002E-4</v>
      </c>
      <c r="Q183" s="8">
        <v>1.5698000000000001</v>
      </c>
      <c r="R183" s="4">
        <v>2362.4</v>
      </c>
      <c r="S183" s="4">
        <v>7.7019200000000003</v>
      </c>
      <c r="T183" s="3">
        <f t="shared" si="39"/>
        <v>9.7673925656131129</v>
      </c>
      <c r="U183" s="4">
        <f t="shared" si="40"/>
        <v>1.2378805673065202E-4</v>
      </c>
      <c r="V183" s="23">
        <v>0.80677179487179507</v>
      </c>
      <c r="W183" s="23">
        <v>0.56263846153846153</v>
      </c>
      <c r="X183" s="23">
        <v>0.43990512820512823</v>
      </c>
      <c r="Y183" s="23">
        <v>0</v>
      </c>
    </row>
    <row r="184" spans="1:25" x14ac:dyDescent="0.25">
      <c r="A184" s="19" t="s">
        <v>705</v>
      </c>
      <c r="B184" s="15" t="s">
        <v>842</v>
      </c>
      <c r="C184" s="12">
        <v>9017</v>
      </c>
      <c r="D184" s="12">
        <v>44222</v>
      </c>
      <c r="E184" s="1" t="s">
        <v>865</v>
      </c>
      <c r="F184" s="2" t="str">
        <f t="shared" si="35"/>
        <v>5046196</v>
      </c>
      <c r="G184" s="2" t="str">
        <f>IF(SUMPRODUCT(--ISNUMBER(SEARCH({"F","Cl","F"},H184)))&gt;0,"halocarbon",IF(SUMPRODUCT(--ISNUMBER(SEARCH({"O"},H184)))&gt;0,"oxygenated",IF(SUMPRODUCT(--ISNUMBER(SEARCH({"=CC="},H184)))&gt;0,"aromatic",IF(SUMPRODUCT(--ISNUMBER(SEARCH({"benzene"},A184)))&gt;0,"aromatic",IF(SUMPRODUCT(--ISNUMBER(SEARCH({"naphthalene"},A184)))&gt;0,"aromatic",IF(SUMPRODUCT(--ISNUMBER(SEARCH({"="},H184)))&gt;0,"alkene",IF(SUMPRODUCT(--ISNUMBER(SEARCH({"C1"},H184)))&gt;0,"c-alkane",IF(SUMPRODUCT(--ISNUMBER(SEARCH({"(C)"},H184)))&gt;0,"b-alkane",IF(SUMPRODUCT(--ISNUMBER(SEARCH({"-"},H184)))&gt;0,"-","n-alkane")))))))))</f>
        <v>oxygenated</v>
      </c>
      <c r="H184" s="15" t="s">
        <v>886</v>
      </c>
      <c r="I184" s="15" t="b">
        <v>0</v>
      </c>
      <c r="J184" s="15" t="b">
        <v>0</v>
      </c>
      <c r="K184" s="4">
        <f t="shared" si="36"/>
        <v>6</v>
      </c>
      <c r="L184" s="4">
        <f t="shared" si="37"/>
        <v>4</v>
      </c>
      <c r="M184" s="4">
        <f t="shared" si="38"/>
        <v>0.66666666666666663</v>
      </c>
      <c r="N184" s="7">
        <v>146.142</v>
      </c>
      <c r="O184" s="4">
        <v>2.698E-11</v>
      </c>
      <c r="P184" s="8">
        <v>2.0232700000000001E-7</v>
      </c>
      <c r="Q184" s="8">
        <v>7.5954100000000002</v>
      </c>
      <c r="R184" s="4">
        <v>6.0710900000000003E-6</v>
      </c>
      <c r="S184" s="4">
        <v>5.2886199999999999</v>
      </c>
      <c r="T184" s="3">
        <f t="shared" si="39"/>
        <v>1.6786720639103594</v>
      </c>
      <c r="U184" s="4">
        <f t="shared" si="40"/>
        <v>131.30726190891886</v>
      </c>
      <c r="V184" s="14" t="s">
        <v>34</v>
      </c>
      <c r="W184" s="14" t="s">
        <v>34</v>
      </c>
      <c r="X184" s="14" t="s">
        <v>34</v>
      </c>
      <c r="Y184" s="23">
        <v>0.14430000000000001</v>
      </c>
    </row>
    <row r="185" spans="1:25" x14ac:dyDescent="0.25">
      <c r="A185" s="19" t="s">
        <v>187</v>
      </c>
      <c r="B185" s="15" t="s">
        <v>187</v>
      </c>
      <c r="C185" s="25">
        <v>420</v>
      </c>
      <c r="D185" s="12">
        <v>99190</v>
      </c>
      <c r="E185" s="1" t="s">
        <v>817</v>
      </c>
      <c r="F185" s="2" t="str">
        <f t="shared" si="35"/>
        <v>5025152</v>
      </c>
      <c r="G185" s="2" t="str">
        <f>IF(SUMPRODUCT(--ISNUMBER(SEARCH({"F","Cl","F"},H185)))&gt;0,"halocarbon",IF(SUMPRODUCT(--ISNUMBER(SEARCH({"O"},H185)))&gt;0,"oxygenated",IF(SUMPRODUCT(--ISNUMBER(SEARCH({"=CC="},H185)))&gt;0,"aromatic",IF(SUMPRODUCT(--ISNUMBER(SEARCH({"benzene"},A185)))&gt;0,"aromatic",IF(SUMPRODUCT(--ISNUMBER(SEARCH({"naphthalene"},A185)))&gt;0,"aromatic",IF(SUMPRODUCT(--ISNUMBER(SEARCH({"="},H185)))&gt;0,"alkene",IF(SUMPRODUCT(--ISNUMBER(SEARCH({"C1"},H185)))&gt;0,"c-alkane",IF(SUMPRODUCT(--ISNUMBER(SEARCH({"(C)"},H185)))&gt;0,"b-alkane",IF(SUMPRODUCT(--ISNUMBER(SEARCH({"-"},H185)))&gt;0,"-","n-alkane")))))))))</f>
        <v>oxygenated</v>
      </c>
      <c r="H185" s="15" t="s">
        <v>139</v>
      </c>
      <c r="I185" s="15" t="b">
        <v>0</v>
      </c>
      <c r="J185" s="15" t="b">
        <v>0</v>
      </c>
      <c r="K185" s="4">
        <f t="shared" si="36"/>
        <v>6</v>
      </c>
      <c r="L185" s="4">
        <f t="shared" si="37"/>
        <v>4</v>
      </c>
      <c r="M185" s="4">
        <f t="shared" si="38"/>
        <v>0.66666666666666663</v>
      </c>
      <c r="N185" s="7">
        <v>146.142</v>
      </c>
      <c r="O185" s="4">
        <v>1.69422E-12</v>
      </c>
      <c r="P185" s="8">
        <v>1.16825E-5</v>
      </c>
      <c r="Q185" s="8">
        <v>3.8689200000000001</v>
      </c>
      <c r="R185" s="4">
        <v>0.40390799999999999</v>
      </c>
      <c r="S185" s="4">
        <v>0.25396200000000002</v>
      </c>
      <c r="T185" s="3">
        <f t="shared" si="39"/>
        <v>6.5016878479583866</v>
      </c>
      <c r="U185" s="4">
        <f t="shared" si="40"/>
        <v>2.4648968242639409E-2</v>
      </c>
      <c r="V185" s="23">
        <v>0.2251358974358974</v>
      </c>
      <c r="W185" s="23">
        <v>0.14207435897435899</v>
      </c>
      <c r="X185" s="23">
        <v>8.8745897435897461E-2</v>
      </c>
      <c r="Y185" s="23">
        <v>3.7999999999999999E-2</v>
      </c>
    </row>
    <row r="186" spans="1:25" x14ac:dyDescent="0.25">
      <c r="A186" s="19" t="s">
        <v>188</v>
      </c>
      <c r="B186" s="15" t="s">
        <v>188</v>
      </c>
      <c r="C186" s="25">
        <v>422</v>
      </c>
      <c r="D186" s="12">
        <v>99172</v>
      </c>
      <c r="E186" s="1" t="s">
        <v>812</v>
      </c>
      <c r="F186" s="2" t="str">
        <f t="shared" si="35"/>
        <v>2021735</v>
      </c>
      <c r="G186" s="2" t="str">
        <f>IF(SUMPRODUCT(--ISNUMBER(SEARCH({"F","Cl","F"},H186)))&gt;0,"halocarbon",IF(SUMPRODUCT(--ISNUMBER(SEARCH({"O"},H186)))&gt;0,"oxygenated",IF(SUMPRODUCT(--ISNUMBER(SEARCH({"=CC="},H186)))&gt;0,"aromatic",IF(SUMPRODUCT(--ISNUMBER(SEARCH({"benzene"},A186)))&gt;0,"aromatic",IF(SUMPRODUCT(--ISNUMBER(SEARCH({"naphthalene"},A186)))&gt;0,"aromatic",IF(SUMPRODUCT(--ISNUMBER(SEARCH({"="},H186)))&gt;0,"alkene",IF(SUMPRODUCT(--ISNUMBER(SEARCH({"C1"},H186)))&gt;0,"c-alkane",IF(SUMPRODUCT(--ISNUMBER(SEARCH({"(C)"},H186)))&gt;0,"b-alkane",IF(SUMPRODUCT(--ISNUMBER(SEARCH({"-"},H186)))&gt;0,"-","n-alkane")))))))))</f>
        <v>oxygenated</v>
      </c>
      <c r="H186" s="15" t="s">
        <v>189</v>
      </c>
      <c r="I186" s="15" t="b">
        <v>0</v>
      </c>
      <c r="J186" s="15" t="b">
        <v>0</v>
      </c>
      <c r="K186" s="4">
        <f t="shared" si="36"/>
        <v>2</v>
      </c>
      <c r="L186" s="4">
        <f t="shared" si="37"/>
        <v>1</v>
      </c>
      <c r="M186" s="4">
        <f t="shared" si="38"/>
        <v>0.5</v>
      </c>
      <c r="N186" s="7">
        <v>78.13</v>
      </c>
      <c r="O186" s="4">
        <v>2.92253E-11</v>
      </c>
      <c r="P186" s="8">
        <v>4.5659599999999998E-9</v>
      </c>
      <c r="Q186" s="8">
        <v>4.02041</v>
      </c>
      <c r="R186" s="4">
        <v>0.46865699999999999</v>
      </c>
      <c r="S186" s="4">
        <v>10.471299999999999</v>
      </c>
      <c r="T186" s="3">
        <f t="shared" si="39"/>
        <v>6.2943032788164608</v>
      </c>
      <c r="U186" s="4">
        <f t="shared" si="40"/>
        <v>3.4937252229462562E-2</v>
      </c>
      <c r="V186" s="23">
        <v>6.6762820512820502</v>
      </c>
      <c r="W186" s="23">
        <v>2.3674615384615381</v>
      </c>
      <c r="X186" s="23">
        <v>1.4556410256410259</v>
      </c>
      <c r="Y186" s="23">
        <v>0</v>
      </c>
    </row>
    <row r="187" spans="1:25" x14ac:dyDescent="0.25">
      <c r="A187" s="20" t="s">
        <v>190</v>
      </c>
      <c r="B187" s="17" t="s">
        <v>191</v>
      </c>
      <c r="C187" s="25">
        <v>2057</v>
      </c>
      <c r="D187" s="12">
        <v>43738</v>
      </c>
      <c r="E187" s="1" t="s">
        <v>907</v>
      </c>
      <c r="F187" s="2" t="str">
        <f t="shared" si="35"/>
        <v>7034705</v>
      </c>
      <c r="G187" s="2" t="str">
        <f>IF(SUMPRODUCT(--ISNUMBER(SEARCH({"F","Cl","F"},H187)))&gt;0,"halocarbon",IF(SUMPRODUCT(--ISNUMBER(SEARCH({"O"},H187)))&gt;0,"oxygenated",IF(SUMPRODUCT(--ISNUMBER(SEARCH({"=CC="},H187)))&gt;0,"aromatic",IF(SUMPRODUCT(--ISNUMBER(SEARCH({"benzene"},A187)))&gt;0,"aromatic",IF(SUMPRODUCT(--ISNUMBER(SEARCH({"naphthalene"},A187)))&gt;0,"aromatic",IF(SUMPRODUCT(--ISNUMBER(SEARCH({"="},H187)))&gt;0,"alkene",IF(SUMPRODUCT(--ISNUMBER(SEARCH({"C1"},H187)))&gt;0,"c-alkane",IF(SUMPRODUCT(--ISNUMBER(SEARCH({"(C)"},H187)))&gt;0,"b-alkane",IF(SUMPRODUCT(--ISNUMBER(SEARCH({"-"},H187)))&gt;0,"-","n-alkane")))))))))</f>
        <v>halocarbon</v>
      </c>
      <c r="H187" s="15" t="s">
        <v>192</v>
      </c>
      <c r="I187" s="15" t="b">
        <v>0</v>
      </c>
      <c r="J187" s="15" t="b">
        <v>0</v>
      </c>
      <c r="K187" s="4">
        <f t="shared" si="36"/>
        <v>13</v>
      </c>
      <c r="L187" s="4">
        <f t="shared" si="37"/>
        <v>3</v>
      </c>
      <c r="M187" s="4">
        <f t="shared" si="38"/>
        <v>0.23076923076923078</v>
      </c>
      <c r="N187" s="7">
        <v>259.73</v>
      </c>
      <c r="O187" s="4">
        <v>1.3931399999999999E-11</v>
      </c>
      <c r="P187" s="8">
        <v>1.6223000000000001E-9</v>
      </c>
      <c r="Q187" s="8">
        <v>8.6653699999999994</v>
      </c>
      <c r="R187" s="4">
        <v>1.58989E-6</v>
      </c>
      <c r="S187" s="4">
        <v>1.84223E-3</v>
      </c>
      <c r="T187" s="3">
        <f t="shared" si="39"/>
        <v>1.3465195396164706</v>
      </c>
      <c r="U187" s="4">
        <f t="shared" si="40"/>
        <v>1542.583725871159</v>
      </c>
      <c r="V187" s="23">
        <v>3.1730974358974366</v>
      </c>
      <c r="W187" s="23">
        <v>2.0670230769230775</v>
      </c>
      <c r="X187" s="23">
        <v>1.4665871794871794</v>
      </c>
      <c r="Y187" s="23">
        <v>0</v>
      </c>
    </row>
    <row r="188" spans="1:25" x14ac:dyDescent="0.25">
      <c r="A188" s="21" t="s">
        <v>944</v>
      </c>
      <c r="B188" s="2" t="s">
        <v>978</v>
      </c>
      <c r="C188" s="12">
        <v>2064</v>
      </c>
      <c r="D188" s="12">
        <v>99381</v>
      </c>
      <c r="E188" s="1" t="s">
        <v>1006</v>
      </c>
      <c r="F188" s="2" t="str">
        <f t="shared" si="35"/>
        <v>40333687</v>
      </c>
      <c r="G188" s="2" t="str">
        <f>IF(SUMPRODUCT(--ISNUMBER(SEARCH({"F","Cl","F"},H188)))&gt;0,"halocarbon",IF(SUMPRODUCT(--ISNUMBER(SEARCH({"O"},H188)))&gt;0,"oxygenated",IF(SUMPRODUCT(--ISNUMBER(SEARCH({"=CC="},H188)))&gt;0,"aromatic",IF(SUMPRODUCT(--ISNUMBER(SEARCH({"benzene"},A188)))&gt;0,"aromatic",IF(SUMPRODUCT(--ISNUMBER(SEARCH({"naphthalene"},A188)))&gt;0,"aromatic",IF(SUMPRODUCT(--ISNUMBER(SEARCH({"="},H188)))&gt;0,"alkene",IF(SUMPRODUCT(--ISNUMBER(SEARCH({"C1"},H188)))&gt;0,"c-alkane",IF(SUMPRODUCT(--ISNUMBER(SEARCH({"(C)"},H188)))&gt;0,"b-alkane",IF(SUMPRODUCT(--ISNUMBER(SEARCH({"-"},H188)))&gt;0,"-","n-alkane")))))))))</f>
        <v>oxygenated</v>
      </c>
      <c r="H188" s="18" t="s">
        <v>1042</v>
      </c>
      <c r="I188" s="15" t="b">
        <v>0</v>
      </c>
      <c r="J188" s="15" t="b">
        <v>0</v>
      </c>
      <c r="K188" s="4">
        <f t="shared" si="36"/>
        <v>9</v>
      </c>
      <c r="L188" s="4">
        <f t="shared" si="37"/>
        <v>1</v>
      </c>
      <c r="M188" s="4">
        <f t="shared" si="38"/>
        <v>0.1111111111111111</v>
      </c>
      <c r="N188" s="7">
        <v>144.25800000000001</v>
      </c>
      <c r="O188" s="4">
        <v>2.81399E-11</v>
      </c>
      <c r="P188" s="8">
        <v>3.8276599999999999E-5</v>
      </c>
      <c r="Q188" s="8">
        <v>6.0486000000000004</v>
      </c>
      <c r="R188" s="4">
        <v>0.16883899999999999</v>
      </c>
      <c r="S188" s="4">
        <v>6.5791699999999996E-3</v>
      </c>
      <c r="T188" s="3">
        <f t="shared" si="39"/>
        <v>6.1172430244103477</v>
      </c>
      <c r="U188" s="4">
        <f t="shared" si="40"/>
        <v>3.7280243924662027</v>
      </c>
      <c r="V188" s="23">
        <v>0.9409205128205127</v>
      </c>
      <c r="W188" s="23">
        <v>0.53370000000000006</v>
      </c>
      <c r="X188" s="23">
        <v>0.27839435897435888</v>
      </c>
      <c r="Y188" s="23">
        <v>0.14430000000000001</v>
      </c>
    </row>
    <row r="189" spans="1:25" x14ac:dyDescent="0.25">
      <c r="A189" s="21" t="s">
        <v>943</v>
      </c>
      <c r="B189" s="2" t="s">
        <v>943</v>
      </c>
      <c r="C189" s="12">
        <v>2074</v>
      </c>
      <c r="D189" s="12" t="s">
        <v>34</v>
      </c>
      <c r="E189" s="1" t="s">
        <v>1005</v>
      </c>
      <c r="F189" s="2" t="str">
        <f t="shared" si="35"/>
        <v>5044360</v>
      </c>
      <c r="G189" s="2" t="str">
        <f>IF(SUMPRODUCT(--ISNUMBER(SEARCH({"F","Cl","F"},H189)))&gt;0,"halocarbon",IF(SUMPRODUCT(--ISNUMBER(SEARCH({"O"},H189)))&gt;0,"oxygenated",IF(SUMPRODUCT(--ISNUMBER(SEARCH({"=CC="},H189)))&gt;0,"aromatic",IF(SUMPRODUCT(--ISNUMBER(SEARCH({"benzene"},A189)))&gt;0,"aromatic",IF(SUMPRODUCT(--ISNUMBER(SEARCH({"naphthalene"},A189)))&gt;0,"aromatic",IF(SUMPRODUCT(--ISNUMBER(SEARCH({"="},H189)))&gt;0,"alkene",IF(SUMPRODUCT(--ISNUMBER(SEARCH({"C1"},H189)))&gt;0,"c-alkane",IF(SUMPRODUCT(--ISNUMBER(SEARCH({"(C)"},H189)))&gt;0,"b-alkane",IF(SUMPRODUCT(--ISNUMBER(SEARCH({"-"},H189)))&gt;0,"-","n-alkane")))))))))</f>
        <v>oxygenated</v>
      </c>
      <c r="H189" s="18" t="s">
        <v>1041</v>
      </c>
      <c r="I189" s="15" t="b">
        <v>0</v>
      </c>
      <c r="J189" s="15" t="b">
        <v>0</v>
      </c>
      <c r="K189" s="4">
        <f t="shared" si="36"/>
        <v>10</v>
      </c>
      <c r="L189" s="4">
        <f t="shared" si="37"/>
        <v>1</v>
      </c>
      <c r="M189" s="4">
        <f t="shared" si="38"/>
        <v>0.1</v>
      </c>
      <c r="N189" s="7">
        <v>158.285</v>
      </c>
      <c r="O189" s="4">
        <v>3.01011E-11</v>
      </c>
      <c r="P189" s="8">
        <v>2.24297E-5</v>
      </c>
      <c r="Q189" s="8">
        <v>6.8638199999999996</v>
      </c>
      <c r="R189" s="4">
        <v>9.6102800000000002E-2</v>
      </c>
      <c r="S189" s="4">
        <v>5.8217299999999996E-4</v>
      </c>
      <c r="T189" s="3">
        <f t="shared" si="39"/>
        <v>5.912806148131625</v>
      </c>
      <c r="U189" s="4">
        <f t="shared" si="40"/>
        <v>24.361203816033697</v>
      </c>
      <c r="V189" s="23">
        <v>1.1983641025641025</v>
      </c>
      <c r="W189" s="23">
        <v>0.63441794871794888</v>
      </c>
      <c r="X189" s="23">
        <v>0.34455358974358968</v>
      </c>
      <c r="Y189" s="23">
        <v>0.14430000000000001</v>
      </c>
    </row>
    <row r="190" spans="1:25" x14ac:dyDescent="0.25">
      <c r="A190" s="20" t="s">
        <v>193</v>
      </c>
      <c r="B190" s="17" t="s">
        <v>140</v>
      </c>
      <c r="C190" s="12">
        <v>9018</v>
      </c>
      <c r="D190" s="12" t="s">
        <v>34</v>
      </c>
      <c r="E190" s="1" t="s">
        <v>906</v>
      </c>
      <c r="F190" s="2" t="str">
        <f t="shared" si="35"/>
        <v>2044551</v>
      </c>
      <c r="G190" s="2" t="str">
        <f>IF(SUMPRODUCT(--ISNUMBER(SEARCH({"F","Cl","F"},H190)))&gt;0,"halocarbon",IF(SUMPRODUCT(--ISNUMBER(SEARCH({"O"},H190)))&gt;0,"oxygenated",IF(SUMPRODUCT(--ISNUMBER(SEARCH({"=CC="},H190)))&gt;0,"aromatic",IF(SUMPRODUCT(--ISNUMBER(SEARCH({"benzene"},A190)))&gt;0,"aromatic",IF(SUMPRODUCT(--ISNUMBER(SEARCH({"naphthalene"},A190)))&gt;0,"aromatic",IF(SUMPRODUCT(--ISNUMBER(SEARCH({"="},H190)))&gt;0,"alkene",IF(SUMPRODUCT(--ISNUMBER(SEARCH({"C1"},H190)))&gt;0,"c-alkane",IF(SUMPRODUCT(--ISNUMBER(SEARCH({"(C)"},H190)))&gt;0,"b-alkane",IF(SUMPRODUCT(--ISNUMBER(SEARCH({"-"},H190)))&gt;0,"-","n-alkane")))))))))</f>
        <v>oxygenated</v>
      </c>
      <c r="H190" s="15" t="s">
        <v>141</v>
      </c>
      <c r="I190" s="15" t="b">
        <v>0</v>
      </c>
      <c r="J190" s="15" t="b">
        <v>1</v>
      </c>
      <c r="K190" s="4">
        <f t="shared" si="36"/>
        <v>10</v>
      </c>
      <c r="L190" s="4">
        <f t="shared" si="37"/>
        <v>3</v>
      </c>
      <c r="M190" s="4">
        <f t="shared" si="38"/>
        <v>0.3</v>
      </c>
      <c r="N190" s="7">
        <v>310.68700000000001</v>
      </c>
      <c r="O190" s="4">
        <v>2.06119E-12</v>
      </c>
      <c r="P190" s="8">
        <v>15.0451</v>
      </c>
      <c r="Q190" s="8">
        <v>4.54237</v>
      </c>
      <c r="R190" s="4">
        <v>0.32974300000000001</v>
      </c>
      <c r="S190" s="4">
        <v>2.6341399999999999E-8</v>
      </c>
      <c r="T190" s="3">
        <f t="shared" si="39"/>
        <v>6.7411290127315411</v>
      </c>
      <c r="U190" s="4">
        <f t="shared" si="40"/>
        <v>0.11621140324101251</v>
      </c>
      <c r="V190" s="14" t="s">
        <v>34</v>
      </c>
      <c r="W190" s="14" t="s">
        <v>34</v>
      </c>
      <c r="X190" s="14" t="s">
        <v>34</v>
      </c>
      <c r="Y190" s="23">
        <v>0.14445307156193965</v>
      </c>
    </row>
    <row r="191" spans="1:25" x14ac:dyDescent="0.25">
      <c r="A191" s="21" t="s">
        <v>935</v>
      </c>
      <c r="B191" s="2" t="s">
        <v>974</v>
      </c>
      <c r="C191" s="12">
        <v>430</v>
      </c>
      <c r="D191" s="12">
        <v>90071</v>
      </c>
      <c r="E191" s="1" t="s">
        <v>998</v>
      </c>
      <c r="F191" s="2" t="str">
        <f t="shared" si="35"/>
        <v>2058623</v>
      </c>
      <c r="G191" s="2" t="str">
        <f>IF(SUMPRODUCT(--ISNUMBER(SEARCH({"F","Cl","F"},H191)))&gt;0,"halocarbon",IF(SUMPRODUCT(--ISNUMBER(SEARCH({"O"},H191)))&gt;0,"oxygenated",IF(SUMPRODUCT(--ISNUMBER(SEARCH({"=CC="},H191)))&gt;0,"aromatic",IF(SUMPRODUCT(--ISNUMBER(SEARCH({"benzene"},A191)))&gt;0,"aromatic",IF(SUMPRODUCT(--ISNUMBER(SEARCH({"naphthalene"},A191)))&gt;0,"aromatic",IF(SUMPRODUCT(--ISNUMBER(SEARCH({"="},H191)))&gt;0,"alkene",IF(SUMPRODUCT(--ISNUMBER(SEARCH({"C1"},H191)))&gt;0,"c-alkane",IF(SUMPRODUCT(--ISNUMBER(SEARCH({"(C)"},H191)))&gt;0,"b-alkane",IF(SUMPRODUCT(--ISNUMBER(SEARCH({"-"},H191)))&gt;0,"-","n-alkane")))))))))</f>
        <v>b-alkane</v>
      </c>
      <c r="H191" s="18" t="s">
        <v>1034</v>
      </c>
      <c r="I191" s="15" t="b">
        <v>0</v>
      </c>
      <c r="J191" s="15" t="b">
        <v>0</v>
      </c>
      <c r="K191" s="4">
        <f t="shared" si="36"/>
        <v>13</v>
      </c>
      <c r="L191" s="4">
        <f t="shared" si="37"/>
        <v>0</v>
      </c>
      <c r="M191" s="4">
        <f t="shared" si="38"/>
        <v>0</v>
      </c>
      <c r="N191" s="7">
        <v>184.36699999999999</v>
      </c>
      <c r="O191" s="4">
        <v>2.1233000000000001E-11</v>
      </c>
      <c r="P191" s="8">
        <v>0.14441699999999999</v>
      </c>
      <c r="Q191" s="8">
        <v>5.8076800000000004</v>
      </c>
      <c r="R191" s="4">
        <v>0.86250899999999997</v>
      </c>
      <c r="S191" s="4">
        <v>2.6581900000000001E-8</v>
      </c>
      <c r="T191" s="3">
        <f t="shared" si="39"/>
        <v>6.9320771707845434</v>
      </c>
      <c r="U191" s="4">
        <f t="shared" si="40"/>
        <v>2.1407144730867538</v>
      </c>
      <c r="V191" s="23">
        <v>0.68628205128205144</v>
      </c>
      <c r="W191" s="23">
        <v>0.442125641025641</v>
      </c>
      <c r="X191" s="23">
        <v>0.17455487179487181</v>
      </c>
      <c r="Y191" s="23">
        <v>0.11</v>
      </c>
    </row>
    <row r="192" spans="1:25" x14ac:dyDescent="0.25">
      <c r="A192" s="19" t="s">
        <v>194</v>
      </c>
      <c r="B192" s="15" t="s">
        <v>195</v>
      </c>
      <c r="C192" s="25">
        <v>432</v>
      </c>
      <c r="D192" s="12">
        <v>43374</v>
      </c>
      <c r="E192" s="1" t="s">
        <v>738</v>
      </c>
      <c r="F192" s="2" t="str">
        <f t="shared" si="35"/>
        <v>7026863</v>
      </c>
      <c r="G192" s="2" t="str">
        <f>IF(SUMPRODUCT(--ISNUMBER(SEARCH({"F","Cl","F"},H192)))&gt;0,"halocarbon",IF(SUMPRODUCT(--ISNUMBER(SEARCH({"O"},H192)))&gt;0,"oxygenated",IF(SUMPRODUCT(--ISNUMBER(SEARCH({"=CC="},H192)))&gt;0,"aromatic",IF(SUMPRODUCT(--ISNUMBER(SEARCH({"benzene"},A192)))&gt;0,"aromatic",IF(SUMPRODUCT(--ISNUMBER(SEARCH({"naphthalene"},A192)))&gt;0,"aromatic",IF(SUMPRODUCT(--ISNUMBER(SEARCH({"="},H192)))&gt;0,"alkene",IF(SUMPRODUCT(--ISNUMBER(SEARCH({"C1"},H192)))&gt;0,"c-alkane",IF(SUMPRODUCT(--ISNUMBER(SEARCH({"(C)"},H192)))&gt;0,"b-alkane",IF(SUMPRODUCT(--ISNUMBER(SEARCH({"-"},H192)))&gt;0,"-","n-alkane")))))))))</f>
        <v>oxygenated</v>
      </c>
      <c r="H192" s="15" t="s">
        <v>196</v>
      </c>
      <c r="I192" s="15" t="b">
        <v>0</v>
      </c>
      <c r="J192" s="15" t="b">
        <v>0</v>
      </c>
      <c r="K192" s="4">
        <f t="shared" si="36"/>
        <v>6</v>
      </c>
      <c r="L192" s="4">
        <f t="shared" si="37"/>
        <v>3</v>
      </c>
      <c r="M192" s="4">
        <f t="shared" si="38"/>
        <v>0.5</v>
      </c>
      <c r="N192" s="7">
        <v>134.17500000000001</v>
      </c>
      <c r="O192" s="4">
        <v>4.1429600000000001E-11</v>
      </c>
      <c r="P192" s="8">
        <v>2.9759799999999999E-9</v>
      </c>
      <c r="Q192" s="8">
        <v>7.40238</v>
      </c>
      <c r="R192" s="4">
        <v>2.5285800000000001E-4</v>
      </c>
      <c r="S192" s="4">
        <v>4.7053799999999999</v>
      </c>
      <c r="T192" s="3">
        <f t="shared" si="39"/>
        <v>3.2611786488337335</v>
      </c>
      <c r="U192" s="4">
        <f t="shared" si="40"/>
        <v>84.189657994761333</v>
      </c>
      <c r="V192" s="23">
        <v>2.3119743589743589</v>
      </c>
      <c r="W192" s="23">
        <v>1.1829948717948717</v>
      </c>
      <c r="X192" s="23">
        <v>0.78523333333333334</v>
      </c>
      <c r="Y192" s="23">
        <v>0.27</v>
      </c>
    </row>
    <row r="193" spans="1:25" x14ac:dyDescent="0.25">
      <c r="A193" s="20" t="s">
        <v>959</v>
      </c>
      <c r="B193" s="16" t="s">
        <v>987</v>
      </c>
      <c r="C193" s="25">
        <v>433</v>
      </c>
      <c r="D193" s="12">
        <v>99276</v>
      </c>
      <c r="E193" s="12" t="s">
        <v>34</v>
      </c>
      <c r="F193" s="12" t="s">
        <v>34</v>
      </c>
      <c r="G193" s="2" t="str">
        <f>IF(SUMPRODUCT(--ISNUMBER(SEARCH({"F","Cl","F"},H193)))&gt;0,"halocarbon",IF(SUMPRODUCT(--ISNUMBER(SEARCH({"O"},H193)))&gt;0,"oxygenated",IF(SUMPRODUCT(--ISNUMBER(SEARCH({"=CC="},H193)))&gt;0,"aromatic",IF(SUMPRODUCT(--ISNUMBER(SEARCH({"benzene"},A193)))&gt;0,"aromatic",IF(SUMPRODUCT(--ISNUMBER(SEARCH({"naphthalene"},A193)))&gt;0,"aromatic",IF(SUMPRODUCT(--ISNUMBER(SEARCH({"="},H193)))&gt;0,"alkene",IF(SUMPRODUCT(--ISNUMBER(SEARCH({"C1"},H193)))&gt;0,"c-alkane",IF(SUMPRODUCT(--ISNUMBER(SEARCH({"(C)"},H193)))&gt;0,"b-alkane",IF(SUMPRODUCT(--ISNUMBER(SEARCH({"-"},H193)))&gt;0,"-","n-alkane")))))))))</f>
        <v>-</v>
      </c>
      <c r="H193" s="15" t="s">
        <v>34</v>
      </c>
      <c r="I193" s="15" t="b">
        <v>0</v>
      </c>
      <c r="J193" s="15" t="b">
        <v>0</v>
      </c>
      <c r="K193" s="13" t="s">
        <v>34</v>
      </c>
      <c r="L193" s="13" t="s">
        <v>34</v>
      </c>
      <c r="M193" s="13" t="s">
        <v>34</v>
      </c>
      <c r="N193" s="6" t="s">
        <v>34</v>
      </c>
      <c r="O193" s="13" t="s">
        <v>34</v>
      </c>
      <c r="P193" s="14" t="s">
        <v>34</v>
      </c>
      <c r="Q193" s="14" t="s">
        <v>34</v>
      </c>
      <c r="R193" s="13" t="s">
        <v>34</v>
      </c>
      <c r="S193" s="13" t="s">
        <v>34</v>
      </c>
      <c r="T193" s="14" t="s">
        <v>34</v>
      </c>
      <c r="U193" s="13" t="s">
        <v>34</v>
      </c>
      <c r="V193" s="23">
        <v>2.0181794871794874</v>
      </c>
      <c r="W193" s="23">
        <v>0.98272051282051287</v>
      </c>
      <c r="X193" s="23">
        <v>0.63991538461538466</v>
      </c>
      <c r="Y193" s="23">
        <v>0</v>
      </c>
    </row>
    <row r="194" spans="1:25" x14ac:dyDescent="0.25">
      <c r="A194" s="19" t="s">
        <v>199</v>
      </c>
      <c r="B194" s="15" t="s">
        <v>349</v>
      </c>
      <c r="C194" s="25">
        <v>3165</v>
      </c>
      <c r="D194" s="12">
        <v>44223</v>
      </c>
      <c r="E194" s="1" t="s">
        <v>743</v>
      </c>
      <c r="F194" s="2" t="str">
        <f t="shared" ref="F194:F225" si="41">RIGHT(E194,LEN(E194)-6)</f>
        <v>1026796</v>
      </c>
      <c r="G194" s="2" t="str">
        <f>IF(SUMPRODUCT(--ISNUMBER(SEARCH({"F","Cl","F"},H194)))&gt;0,"halocarbon",IF(SUMPRODUCT(--ISNUMBER(SEARCH({"O"},H194)))&gt;0,"oxygenated",IF(SUMPRODUCT(--ISNUMBER(SEARCH({"=CC="},H194)))&gt;0,"aromatic",IF(SUMPRODUCT(--ISNUMBER(SEARCH({"benzene"},A194)))&gt;0,"aromatic",IF(SUMPRODUCT(--ISNUMBER(SEARCH({"naphthalene"},A194)))&gt;0,"aromatic",IF(SUMPRODUCT(--ISNUMBER(SEARCH({"="},H194)))&gt;0,"alkene",IF(SUMPRODUCT(--ISNUMBER(SEARCH({"C1"},H194)))&gt;0,"c-alkane",IF(SUMPRODUCT(--ISNUMBER(SEARCH({"(C)"},H194)))&gt;0,"b-alkane",IF(SUMPRODUCT(--ISNUMBER(SEARCH({"-"},H194)))&gt;0,"-","n-alkane")))))))))</f>
        <v>oxygenated</v>
      </c>
      <c r="H194" s="15" t="s">
        <v>350</v>
      </c>
      <c r="I194" s="15" t="b">
        <v>0</v>
      </c>
      <c r="J194" s="15" t="b">
        <v>0</v>
      </c>
      <c r="K194" s="4">
        <f t="shared" ref="K194:K225" si="42">LEN(H194)-LEN(SUBSTITUTE(UPPER(H194),"C",""))</f>
        <v>6</v>
      </c>
      <c r="L194" s="4">
        <f t="shared" ref="L194:L225" si="43">LEN(H194)-LEN(SUBSTITUTE(UPPER(H194),"O",""))</f>
        <v>3</v>
      </c>
      <c r="M194" s="4">
        <f t="shared" ref="M194:M225" si="44">L194/K194</f>
        <v>0.5</v>
      </c>
      <c r="N194" s="7">
        <v>132.15899999999999</v>
      </c>
      <c r="O194" s="4">
        <v>1.19674E-11</v>
      </c>
      <c r="P194" s="8">
        <v>1.8187400000000001E-5</v>
      </c>
      <c r="Q194" s="8">
        <v>4.0153800000000004</v>
      </c>
      <c r="R194" s="4">
        <v>3.8733</v>
      </c>
      <c r="S194" s="4">
        <v>1.1253899999999999</v>
      </c>
      <c r="T194" s="3">
        <f t="shared" ref="T194:T225" si="45">IFERROR(LOG((R194*133.322)*N194/8.31451/298.15*1000000),"")</f>
        <v>7.439808226026809</v>
      </c>
      <c r="U194" s="4">
        <f t="shared" ref="U194:U225" si="46">IFERROR(((10^Q194)*0.1/1000)/30,"")</f>
        <v>3.4534943138490308E-2</v>
      </c>
      <c r="V194" s="23">
        <v>1.7045974358974361</v>
      </c>
      <c r="W194" s="23">
        <v>0.85818205128205116</v>
      </c>
      <c r="X194" s="23">
        <v>0.57637435897435896</v>
      </c>
      <c r="Y194" s="23">
        <v>0.12</v>
      </c>
    </row>
    <row r="195" spans="1:25" x14ac:dyDescent="0.25">
      <c r="A195" s="19" t="s">
        <v>630</v>
      </c>
      <c r="B195" s="15" t="s">
        <v>197</v>
      </c>
      <c r="C195" s="12">
        <v>395</v>
      </c>
      <c r="D195" s="12">
        <v>43366</v>
      </c>
      <c r="E195" s="1" t="s">
        <v>732</v>
      </c>
      <c r="F195" s="2" t="str">
        <f t="shared" si="41"/>
        <v>2058621</v>
      </c>
      <c r="G195" s="2" t="str">
        <f>IF(SUMPRODUCT(--ISNUMBER(SEARCH({"F","Cl","F"},H195)))&gt;0,"halocarbon",IF(SUMPRODUCT(--ISNUMBER(SEARCH({"O"},H195)))&gt;0,"oxygenated",IF(SUMPRODUCT(--ISNUMBER(SEARCH({"=CC="},H195)))&gt;0,"aromatic",IF(SUMPRODUCT(--ISNUMBER(SEARCH({"benzene"},A195)))&gt;0,"aromatic",IF(SUMPRODUCT(--ISNUMBER(SEARCH({"naphthalene"},A195)))&gt;0,"aromatic",IF(SUMPRODUCT(--ISNUMBER(SEARCH({"="},H195)))&gt;0,"alkene",IF(SUMPRODUCT(--ISNUMBER(SEARCH({"C1"},H195)))&gt;0,"c-alkane",IF(SUMPRODUCT(--ISNUMBER(SEARCH({"(C)"},H195)))&gt;0,"b-alkane",IF(SUMPRODUCT(--ISNUMBER(SEARCH({"-"},H195)))&gt;0,"-","n-alkane")))))))))</f>
        <v>oxygenated</v>
      </c>
      <c r="H195" s="15" t="s">
        <v>198</v>
      </c>
      <c r="I195" s="15" t="b">
        <v>0</v>
      </c>
      <c r="J195" s="15" t="b">
        <v>0</v>
      </c>
      <c r="K195" s="4">
        <f t="shared" si="42"/>
        <v>7</v>
      </c>
      <c r="L195" s="4">
        <f t="shared" si="43"/>
        <v>3</v>
      </c>
      <c r="M195" s="4">
        <f t="shared" si="44"/>
        <v>0.42857142857142855</v>
      </c>
      <c r="N195" s="7">
        <v>148.202</v>
      </c>
      <c r="O195" s="4">
        <v>4.70845E-11</v>
      </c>
      <c r="P195" s="8">
        <v>3.7352500000000003E-9</v>
      </c>
      <c r="Q195" s="8">
        <v>5.6887999999999996</v>
      </c>
      <c r="R195" s="4">
        <v>0.23707600000000001</v>
      </c>
      <c r="S195" s="4">
        <v>3.3847299999999998</v>
      </c>
      <c r="T195" s="3">
        <f t="shared" si="45"/>
        <v>6.2763720019867399</v>
      </c>
      <c r="U195" s="4">
        <f t="shared" si="46"/>
        <v>1.62809126140975</v>
      </c>
      <c r="V195" s="23">
        <v>2.5769743589743586</v>
      </c>
      <c r="W195" s="23">
        <v>1.1559948717948718</v>
      </c>
      <c r="X195" s="23">
        <v>0.7302564102564103</v>
      </c>
      <c r="Y195" s="23">
        <v>0.12</v>
      </c>
    </row>
    <row r="196" spans="1:25" x14ac:dyDescent="0.25">
      <c r="A196" s="19" t="s">
        <v>641</v>
      </c>
      <c r="B196" s="15" t="s">
        <v>641</v>
      </c>
      <c r="C196" s="25">
        <v>3157</v>
      </c>
      <c r="D196" s="12">
        <v>44206</v>
      </c>
      <c r="E196" s="1" t="s">
        <v>780</v>
      </c>
      <c r="F196" s="2" t="str">
        <f t="shared" si="41"/>
        <v>3033276</v>
      </c>
      <c r="G196" s="2" t="str">
        <f>IF(SUMPRODUCT(--ISNUMBER(SEARCH({"F","Cl","F"},H196)))&gt;0,"halocarbon",IF(SUMPRODUCT(--ISNUMBER(SEARCH({"O"},H196)))&gt;0,"oxygenated",IF(SUMPRODUCT(--ISNUMBER(SEARCH({"=CC="},H196)))&gt;0,"aromatic",IF(SUMPRODUCT(--ISNUMBER(SEARCH({"benzene"},A196)))&gt;0,"aromatic",IF(SUMPRODUCT(--ISNUMBER(SEARCH({"naphthalene"},A196)))&gt;0,"aromatic",IF(SUMPRODUCT(--ISNUMBER(SEARCH({"="},H196)))&gt;0,"alkene",IF(SUMPRODUCT(--ISNUMBER(SEARCH({"C1"},H196)))&gt;0,"c-alkane",IF(SUMPRODUCT(--ISNUMBER(SEARCH({"(C)"},H196)))&gt;0,"b-alkane",IF(SUMPRODUCT(--ISNUMBER(SEARCH({"-"},H196)))&gt;0,"-","n-alkane")))))))))</f>
        <v>oxygenated</v>
      </c>
      <c r="H196" s="15" t="s">
        <v>203</v>
      </c>
      <c r="I196" s="15" t="b">
        <v>0</v>
      </c>
      <c r="J196" s="15" t="b">
        <v>0</v>
      </c>
      <c r="K196" s="4">
        <f t="shared" si="42"/>
        <v>9</v>
      </c>
      <c r="L196" s="4">
        <f t="shared" si="43"/>
        <v>3</v>
      </c>
      <c r="M196" s="4">
        <f t="shared" si="44"/>
        <v>0.33333333333333331</v>
      </c>
      <c r="N196" s="7">
        <v>176.256</v>
      </c>
      <c r="O196" s="4">
        <v>3.7252800000000001E-11</v>
      </c>
      <c r="P196" s="8">
        <v>5.8086500000000002E-9</v>
      </c>
      <c r="Q196" s="8">
        <v>7.3917099999999998</v>
      </c>
      <c r="R196" s="4">
        <v>0.10934099999999999</v>
      </c>
      <c r="S196" s="4">
        <v>0.75958700000000001</v>
      </c>
      <c r="T196" s="3">
        <f t="shared" si="45"/>
        <v>6.0155572977505223</v>
      </c>
      <c r="U196" s="4">
        <f t="shared" si="46"/>
        <v>82.146439664394919</v>
      </c>
      <c r="V196" s="23">
        <v>2.6842564102564102</v>
      </c>
      <c r="W196" s="23">
        <v>1.3636564102564102</v>
      </c>
      <c r="X196" s="23">
        <v>0.91778461538461553</v>
      </c>
      <c r="Y196" s="23">
        <v>0.21</v>
      </c>
    </row>
    <row r="197" spans="1:25" x14ac:dyDescent="0.25">
      <c r="A197" s="20" t="s">
        <v>200</v>
      </c>
      <c r="B197" s="17" t="s">
        <v>201</v>
      </c>
      <c r="C197" s="12">
        <v>9019</v>
      </c>
      <c r="D197" s="12" t="s">
        <v>34</v>
      </c>
      <c r="E197" s="1" t="s">
        <v>835</v>
      </c>
      <c r="F197" s="2" t="str">
        <f t="shared" si="41"/>
        <v>8027959</v>
      </c>
      <c r="G197" s="2" t="str">
        <f>IF(SUMPRODUCT(--ISNUMBER(SEARCH({"F","Cl","F"},H197)))&gt;0,"halocarbon",IF(SUMPRODUCT(--ISNUMBER(SEARCH({"O"},H197)))&gt;0,"oxygenated",IF(SUMPRODUCT(--ISNUMBER(SEARCH({"=CC="},H197)))&gt;0,"aromatic",IF(SUMPRODUCT(--ISNUMBER(SEARCH({"benzene"},A197)))&gt;0,"aromatic",IF(SUMPRODUCT(--ISNUMBER(SEARCH({"naphthalene"},A197)))&gt;0,"aromatic",IF(SUMPRODUCT(--ISNUMBER(SEARCH({"="},H197)))&gt;0,"alkene",IF(SUMPRODUCT(--ISNUMBER(SEARCH({"C1"},H197)))&gt;0,"c-alkane",IF(SUMPRODUCT(--ISNUMBER(SEARCH({"(C)"},H197)))&gt;0,"b-alkane",IF(SUMPRODUCT(--ISNUMBER(SEARCH({"-"},H197)))&gt;0,"-","n-alkane")))))))))</f>
        <v>oxygenated</v>
      </c>
      <c r="H197" s="15" t="s">
        <v>202</v>
      </c>
      <c r="I197" s="15" t="b">
        <v>0</v>
      </c>
      <c r="J197" s="15" t="b">
        <v>0</v>
      </c>
      <c r="K197" s="4">
        <f t="shared" si="42"/>
        <v>10</v>
      </c>
      <c r="L197" s="4">
        <f t="shared" si="43"/>
        <v>3</v>
      </c>
      <c r="M197" s="4">
        <f t="shared" si="44"/>
        <v>0.3</v>
      </c>
      <c r="N197" s="7">
        <v>190.28299999999999</v>
      </c>
      <c r="O197" s="4">
        <v>2.7357500000000001E-11</v>
      </c>
      <c r="P197" s="8">
        <v>5.38342E-9</v>
      </c>
      <c r="Q197" s="8">
        <v>7.7127999999999997</v>
      </c>
      <c r="R197" s="4">
        <v>7.9597200000000007E-2</v>
      </c>
      <c r="S197" s="4">
        <v>0.29443200000000003</v>
      </c>
      <c r="T197" s="3">
        <f t="shared" si="45"/>
        <v>5.9109281270081642</v>
      </c>
      <c r="U197" s="4">
        <f t="shared" si="46"/>
        <v>172.05953516555746</v>
      </c>
      <c r="V197" s="23">
        <v>1.828110256410256</v>
      </c>
      <c r="W197" s="23">
        <v>0.92627435897435895</v>
      </c>
      <c r="X197" s="23">
        <v>0.57213589743589743</v>
      </c>
      <c r="Y197" s="23">
        <v>0.25</v>
      </c>
    </row>
    <row r="198" spans="1:25" x14ac:dyDescent="0.25">
      <c r="A198" s="19" t="s">
        <v>681</v>
      </c>
      <c r="B198" s="15" t="s">
        <v>841</v>
      </c>
      <c r="C198" s="12">
        <v>2081</v>
      </c>
      <c r="D198" s="12">
        <v>99385</v>
      </c>
      <c r="E198" s="1" t="s">
        <v>846</v>
      </c>
      <c r="F198" s="2" t="str">
        <f t="shared" si="41"/>
        <v>30110005</v>
      </c>
      <c r="G198" s="2" t="str">
        <f>IF(SUMPRODUCT(--ISNUMBER(SEARCH({"F","Cl","F"},H198)))&gt;0,"halocarbon",IF(SUMPRODUCT(--ISNUMBER(SEARCH({"O"},H198)))&gt;0,"oxygenated",IF(SUMPRODUCT(--ISNUMBER(SEARCH({"=CC="},H198)))&gt;0,"aromatic",IF(SUMPRODUCT(--ISNUMBER(SEARCH({"benzene"},A198)))&gt;0,"aromatic",IF(SUMPRODUCT(--ISNUMBER(SEARCH({"naphthalene"},A198)))&gt;0,"aromatic",IF(SUMPRODUCT(--ISNUMBER(SEARCH({"="},H198)))&gt;0,"alkene",IF(SUMPRODUCT(--ISNUMBER(SEARCH({"C1"},H198)))&gt;0,"c-alkane",IF(SUMPRODUCT(--ISNUMBER(SEARCH({"(C)"},H198)))&gt;0,"b-alkane",IF(SUMPRODUCT(--ISNUMBER(SEARCH({"-"},H198)))&gt;0,"-","n-alkane")))))))))</f>
        <v>aromatic</v>
      </c>
      <c r="H198" s="15" t="s">
        <v>878</v>
      </c>
      <c r="I198" s="15" t="b">
        <v>0</v>
      </c>
      <c r="J198" s="15" t="b">
        <v>0</v>
      </c>
      <c r="K198" s="4">
        <f t="shared" si="42"/>
        <v>10</v>
      </c>
      <c r="L198" s="4">
        <f t="shared" si="43"/>
        <v>0</v>
      </c>
      <c r="M198" s="4">
        <f t="shared" si="44"/>
        <v>0</v>
      </c>
      <c r="N198" s="7">
        <v>130.19</v>
      </c>
      <c r="O198" s="4">
        <v>5.8539299999999996E-11</v>
      </c>
      <c r="P198" s="8">
        <v>1.9375E-3</v>
      </c>
      <c r="Q198" s="8">
        <v>4.3112399999999997</v>
      </c>
      <c r="R198" s="4">
        <v>0.84022600000000003</v>
      </c>
      <c r="S198" s="4">
        <v>3.87508E-4</v>
      </c>
      <c r="T198" s="3">
        <f t="shared" si="45"/>
        <v>6.7696040895875544</v>
      </c>
      <c r="U198" s="4">
        <f t="shared" si="46"/>
        <v>6.8252528545427404E-2</v>
      </c>
      <c r="V198" s="14" t="s">
        <v>34</v>
      </c>
      <c r="W198" s="14" t="s">
        <v>34</v>
      </c>
      <c r="X198" s="14" t="s">
        <v>34</v>
      </c>
      <c r="Y198" s="23">
        <v>0.1</v>
      </c>
    </row>
    <row r="199" spans="1:25" x14ac:dyDescent="0.25">
      <c r="A199" s="19" t="s">
        <v>693</v>
      </c>
      <c r="B199" s="15" t="s">
        <v>693</v>
      </c>
      <c r="C199" s="12">
        <v>392</v>
      </c>
      <c r="D199" s="12">
        <v>98027</v>
      </c>
      <c r="E199" s="1" t="s">
        <v>791</v>
      </c>
      <c r="F199" s="2" t="str">
        <f t="shared" si="41"/>
        <v>1020778</v>
      </c>
      <c r="G199" s="2" t="str">
        <f>IF(SUMPRODUCT(--ISNUMBER(SEARCH({"F","Cl","F"},H199)))&gt;0,"halocarbon",IF(SUMPRODUCT(--ISNUMBER(SEARCH({"O"},H199)))&gt;0,"oxygenated",IF(SUMPRODUCT(--ISNUMBER(SEARCH({"=CC="},H199)))&gt;0,"aromatic",IF(SUMPRODUCT(--ISNUMBER(SEARCH({"benzene"},A199)))&gt;0,"aromatic",IF(SUMPRODUCT(--ISNUMBER(SEARCH({"naphthalene"},A199)))&gt;0,"aromatic",IF(SUMPRODUCT(--ISNUMBER(SEARCH({"="},H199)))&gt;0,"alkene",IF(SUMPRODUCT(--ISNUMBER(SEARCH({"C1"},H199)))&gt;0,"c-alkane",IF(SUMPRODUCT(--ISNUMBER(SEARCH({"(C)"},H199)))&gt;0,"b-alkane",IF(SUMPRODUCT(--ISNUMBER(SEARCH({"-"},H199)))&gt;0,"-","n-alkane")))))))))</f>
        <v>alkene</v>
      </c>
      <c r="H199" s="15" t="s">
        <v>93</v>
      </c>
      <c r="I199" s="15" t="b">
        <v>0</v>
      </c>
      <c r="J199" s="15" t="b">
        <v>0</v>
      </c>
      <c r="K199" s="4">
        <f t="shared" si="42"/>
        <v>10</v>
      </c>
      <c r="L199" s="4">
        <f t="shared" si="43"/>
        <v>0</v>
      </c>
      <c r="M199" s="4">
        <f t="shared" si="44"/>
        <v>0</v>
      </c>
      <c r="N199" s="7">
        <v>136.238</v>
      </c>
      <c r="O199" s="4">
        <v>1.7217600000000001E-10</v>
      </c>
      <c r="P199" s="8">
        <v>3.1357599999999999E-2</v>
      </c>
      <c r="Q199" s="8">
        <v>4.3110999999999997</v>
      </c>
      <c r="R199" s="4">
        <v>1.36771</v>
      </c>
      <c r="S199" s="4">
        <v>5.5714300000000003E-5</v>
      </c>
      <c r="T199" s="3">
        <f t="shared" si="45"/>
        <v>7.0009226280935097</v>
      </c>
      <c r="U199" s="4">
        <f t="shared" si="46"/>
        <v>6.8230530075682E-2</v>
      </c>
      <c r="V199" s="23">
        <v>4.5517179487179504</v>
      </c>
      <c r="W199" s="23">
        <v>1.7037846153846152</v>
      </c>
      <c r="X199" s="23">
        <v>0.96423589743589766</v>
      </c>
      <c r="Y199" s="23">
        <v>0.13</v>
      </c>
    </row>
    <row r="200" spans="1:25" x14ac:dyDescent="0.25">
      <c r="A200" s="19" t="s">
        <v>674</v>
      </c>
      <c r="B200" s="15" t="s">
        <v>43</v>
      </c>
      <c r="C200" s="25">
        <v>435</v>
      </c>
      <c r="D200" s="12">
        <v>99214</v>
      </c>
      <c r="E200" s="1" t="s">
        <v>824</v>
      </c>
      <c r="F200" s="2" t="str">
        <f t="shared" si="41"/>
        <v>2029612</v>
      </c>
      <c r="G200" s="2" t="str">
        <f>IF(SUMPRODUCT(--ISNUMBER(SEARCH({"F","Cl","F"},H200)))&gt;0,"halocarbon",IF(SUMPRODUCT(--ISNUMBER(SEARCH({"O"},H200)))&gt;0,"oxygenated",IF(SUMPRODUCT(--ISNUMBER(SEARCH({"=CC="},H200)))&gt;0,"aromatic",IF(SUMPRODUCT(--ISNUMBER(SEARCH({"benzene"},A200)))&gt;0,"aromatic",IF(SUMPRODUCT(--ISNUMBER(SEARCH({"naphthalene"},A200)))&gt;0,"aromatic",IF(SUMPRODUCT(--ISNUMBER(SEARCH({"="},H200)))&gt;0,"alkene",IF(SUMPRODUCT(--ISNUMBER(SEARCH({"C1"},H200)))&gt;0,"c-alkane",IF(SUMPRODUCT(--ISNUMBER(SEARCH({"(C)"},H200)))&gt;0,"b-alkane",IF(SUMPRODUCT(--ISNUMBER(SEARCH({"-"},H200)))&gt;0,"-","n-alkane")))))))))</f>
        <v>alkene</v>
      </c>
      <c r="H200" s="15" t="s">
        <v>44</v>
      </c>
      <c r="I200" s="15" t="b">
        <v>0</v>
      </c>
      <c r="J200" s="15" t="b">
        <v>0</v>
      </c>
      <c r="K200" s="4">
        <f t="shared" si="42"/>
        <v>10</v>
      </c>
      <c r="L200" s="4">
        <f t="shared" si="43"/>
        <v>0</v>
      </c>
      <c r="M200" s="4">
        <f t="shared" si="44"/>
        <v>0</v>
      </c>
      <c r="N200" s="7">
        <v>136.238</v>
      </c>
      <c r="O200" s="4">
        <v>1.7217600000000001E-10</v>
      </c>
      <c r="P200" s="8">
        <v>3.1357599999999999E-2</v>
      </c>
      <c r="Q200" s="8">
        <v>4.3110999999999997</v>
      </c>
      <c r="R200" s="4">
        <v>1.36771</v>
      </c>
      <c r="S200" s="4">
        <v>5.5714300000000003E-5</v>
      </c>
      <c r="T200" s="3">
        <f t="shared" si="45"/>
        <v>7.0009226280935097</v>
      </c>
      <c r="U200" s="4">
        <f t="shared" si="46"/>
        <v>6.8230530075682E-2</v>
      </c>
      <c r="V200" s="23">
        <v>4.5517179487179504</v>
      </c>
      <c r="W200" s="23">
        <v>1.7037846153846152</v>
      </c>
      <c r="X200" s="23">
        <v>0.96423589743589766</v>
      </c>
      <c r="Y200" s="23">
        <v>0.13</v>
      </c>
    </row>
    <row r="201" spans="1:25" x14ac:dyDescent="0.25">
      <c r="A201" s="20" t="s">
        <v>204</v>
      </c>
      <c r="B201" s="17" t="s">
        <v>204</v>
      </c>
      <c r="C201" s="12">
        <v>9020</v>
      </c>
      <c r="D201" s="12" t="s">
        <v>34</v>
      </c>
      <c r="E201" s="1" t="s">
        <v>908</v>
      </c>
      <c r="F201" s="2" t="str">
        <f t="shared" si="41"/>
        <v>6027183</v>
      </c>
      <c r="G201" s="2" t="str">
        <f>IF(SUMPRODUCT(--ISNUMBER(SEARCH({"F","Cl","F"},H201)))&gt;0,"halocarbon",IF(SUMPRODUCT(--ISNUMBER(SEARCH({"O"},H201)))&gt;0,"oxygenated",IF(SUMPRODUCT(--ISNUMBER(SEARCH({"=CC="},H201)))&gt;0,"aromatic",IF(SUMPRODUCT(--ISNUMBER(SEARCH({"benzene"},A201)))&gt;0,"aromatic",IF(SUMPRODUCT(--ISNUMBER(SEARCH({"naphthalene"},A201)))&gt;0,"aromatic",IF(SUMPRODUCT(--ISNUMBER(SEARCH({"="},H201)))&gt;0,"alkene",IF(SUMPRODUCT(--ISNUMBER(SEARCH({"C1"},H201)))&gt;0,"c-alkane",IF(SUMPRODUCT(--ISNUMBER(SEARCH({"(C)"},H201)))&gt;0,"b-alkane",IF(SUMPRODUCT(--ISNUMBER(SEARCH({"-"},H201)))&gt;0,"-","n-alkane")))))))))</f>
        <v>oxygenated</v>
      </c>
      <c r="H201" s="15" t="s">
        <v>205</v>
      </c>
      <c r="I201" s="15" t="b">
        <v>0</v>
      </c>
      <c r="J201" s="15" t="b">
        <v>1</v>
      </c>
      <c r="K201" s="4">
        <f t="shared" si="42"/>
        <v>12</v>
      </c>
      <c r="L201" s="4">
        <f t="shared" si="43"/>
        <v>6</v>
      </c>
      <c r="M201" s="4">
        <f t="shared" si="44"/>
        <v>0.5</v>
      </c>
      <c r="N201" s="7">
        <v>444.92399999999998</v>
      </c>
      <c r="O201" s="4">
        <v>2.7391599999999998E-12</v>
      </c>
      <c r="P201" s="8">
        <v>9.5114300000000007</v>
      </c>
      <c r="Q201" s="8">
        <v>5.7784500000000003</v>
      </c>
      <c r="R201" s="4">
        <v>2.0622399999999999E-2</v>
      </c>
      <c r="S201" s="4">
        <v>1.4951599999999999E-8</v>
      </c>
      <c r="T201" s="3">
        <f t="shared" si="45"/>
        <v>5.6932553856948491</v>
      </c>
      <c r="U201" s="4">
        <f t="shared" si="46"/>
        <v>2.001376266136321</v>
      </c>
      <c r="V201" s="14" t="s">
        <v>34</v>
      </c>
      <c r="W201" s="14" t="s">
        <v>34</v>
      </c>
      <c r="X201" s="14" t="s">
        <v>34</v>
      </c>
      <c r="Y201" s="23">
        <v>0.14445307156193965</v>
      </c>
    </row>
    <row r="202" spans="1:25" x14ac:dyDescent="0.25">
      <c r="A202" s="19" t="s">
        <v>662</v>
      </c>
      <c r="B202" s="15" t="s">
        <v>840</v>
      </c>
      <c r="C202" s="25">
        <v>1007</v>
      </c>
      <c r="D202" s="12">
        <v>99301</v>
      </c>
      <c r="E202" s="1" t="s">
        <v>845</v>
      </c>
      <c r="F202" s="2" t="str">
        <f t="shared" si="41"/>
        <v>5026914</v>
      </c>
      <c r="G202" s="2" t="str">
        <f>IF(SUMPRODUCT(--ISNUMBER(SEARCH({"F","Cl","F"},H202)))&gt;0,"halocarbon",IF(SUMPRODUCT(--ISNUMBER(SEARCH({"O"},H202)))&gt;0,"oxygenated",IF(SUMPRODUCT(--ISNUMBER(SEARCH({"=CC="},H202)))&gt;0,"aromatic",IF(SUMPRODUCT(--ISNUMBER(SEARCH({"benzene"},A202)))&gt;0,"aromatic",IF(SUMPRODUCT(--ISNUMBER(SEARCH({"naphthalene"},A202)))&gt;0,"aromatic",IF(SUMPRODUCT(--ISNUMBER(SEARCH({"="},H202)))&gt;0,"alkene",IF(SUMPRODUCT(--ISNUMBER(SEARCH({"C1"},H202)))&gt;0,"c-alkane",IF(SUMPRODUCT(--ISNUMBER(SEARCH({"(C)"},H202)))&gt;0,"b-alkane",IF(SUMPRODUCT(--ISNUMBER(SEARCH({"-"},H202)))&gt;0,"-","n-alkane")))))))))</f>
        <v>alkene</v>
      </c>
      <c r="H202" s="15" t="s">
        <v>42</v>
      </c>
      <c r="I202" s="15" t="b">
        <v>0</v>
      </c>
      <c r="J202" s="15" t="b">
        <v>0</v>
      </c>
      <c r="K202" s="4">
        <f t="shared" si="42"/>
        <v>12</v>
      </c>
      <c r="L202" s="4">
        <f t="shared" si="43"/>
        <v>0</v>
      </c>
      <c r="M202" s="4">
        <f t="shared" si="44"/>
        <v>0</v>
      </c>
      <c r="N202" s="7">
        <v>168.32400000000001</v>
      </c>
      <c r="O202" s="4">
        <v>5.8014099999999997E-11</v>
      </c>
      <c r="P202" s="8">
        <v>1.9533999999999999E-2</v>
      </c>
      <c r="Q202" s="8">
        <v>5.5066699999999997</v>
      </c>
      <c r="R202" s="4">
        <v>0.127024</v>
      </c>
      <c r="S202" s="4">
        <v>2.5501000000000001E-7</v>
      </c>
      <c r="T202" s="3">
        <f t="shared" si="45"/>
        <v>6.060662173982605</v>
      </c>
      <c r="U202" s="4">
        <f t="shared" si="46"/>
        <v>1.0704065187637251</v>
      </c>
      <c r="V202" s="23">
        <v>1.6449358974358967</v>
      </c>
      <c r="W202" s="23">
        <v>0.76193333333333368</v>
      </c>
      <c r="X202" s="23">
        <v>0.40560153846153851</v>
      </c>
      <c r="Y202" s="23">
        <v>0.32</v>
      </c>
    </row>
    <row r="203" spans="1:25" x14ac:dyDescent="0.25">
      <c r="A203" s="21" t="s">
        <v>931</v>
      </c>
      <c r="B203" s="2" t="s">
        <v>931</v>
      </c>
      <c r="C203" s="12">
        <v>1042</v>
      </c>
      <c r="D203" s="12">
        <v>43285</v>
      </c>
      <c r="E203" s="1" t="s">
        <v>994</v>
      </c>
      <c r="F203" s="2" t="str">
        <f t="shared" si="41"/>
        <v>1025227</v>
      </c>
      <c r="G203" s="2" t="str">
        <f>IF(SUMPRODUCT(--ISNUMBER(SEARCH({"F","Cl","F"},H203)))&gt;0,"halocarbon",IF(SUMPRODUCT(--ISNUMBER(SEARCH({"O"},H203)))&gt;0,"oxygenated",IF(SUMPRODUCT(--ISNUMBER(SEARCH({"=CC="},H203)))&gt;0,"aromatic",IF(SUMPRODUCT(--ISNUMBER(SEARCH({"benzene"},A203)))&gt;0,"aromatic",IF(SUMPRODUCT(--ISNUMBER(SEARCH({"naphthalene"},A203)))&gt;0,"aromatic",IF(SUMPRODUCT(--ISNUMBER(SEARCH({"="},H203)))&gt;0,"alkene",IF(SUMPRODUCT(--ISNUMBER(SEARCH({"C1"},H203)))&gt;0,"c-alkane",IF(SUMPRODUCT(--ISNUMBER(SEARCH({"(C)"},H203)))&gt;0,"b-alkane",IF(SUMPRODUCT(--ISNUMBER(SEARCH({"-"},H203)))&gt;0,"-","n-alkane")))))))))</f>
        <v>n-alkane</v>
      </c>
      <c r="H203" s="18" t="s">
        <v>1030</v>
      </c>
      <c r="I203" s="15" t="b">
        <v>0</v>
      </c>
      <c r="J203" s="15" t="b">
        <v>0</v>
      </c>
      <c r="K203" s="4">
        <f t="shared" si="42"/>
        <v>20</v>
      </c>
      <c r="L203" s="4">
        <f t="shared" si="43"/>
        <v>0</v>
      </c>
      <c r="M203" s="4">
        <f t="shared" si="44"/>
        <v>0</v>
      </c>
      <c r="N203" s="7">
        <v>282.55599999999998</v>
      </c>
      <c r="O203" s="4">
        <v>1.9636499999999999E-11</v>
      </c>
      <c r="P203" s="8">
        <v>9.1945499999999999E-6</v>
      </c>
      <c r="Q203" s="8">
        <v>8.8249499999999994</v>
      </c>
      <c r="R203" s="4">
        <v>1.0155E-5</v>
      </c>
      <c r="S203" s="4">
        <v>7.2301800000000004E-9</v>
      </c>
      <c r="T203" s="3">
        <f t="shared" si="45"/>
        <v>2.1884148079430754</v>
      </c>
      <c r="U203" s="4">
        <f t="shared" si="46"/>
        <v>2227.5565868691028</v>
      </c>
      <c r="V203" s="23">
        <v>0.35902153846153845</v>
      </c>
      <c r="W203" s="23">
        <v>0.25805000000000011</v>
      </c>
      <c r="X203" s="23">
        <v>8.3624102564102548E-2</v>
      </c>
      <c r="Y203" s="23">
        <v>0.73660000000000003</v>
      </c>
    </row>
    <row r="204" spans="1:25" x14ac:dyDescent="0.25">
      <c r="A204" s="20" t="s">
        <v>206</v>
      </c>
      <c r="B204" s="17" t="s">
        <v>206</v>
      </c>
      <c r="C204" s="12">
        <v>442</v>
      </c>
      <c r="D204" s="12">
        <v>43302</v>
      </c>
      <c r="E204" s="1" t="s">
        <v>724</v>
      </c>
      <c r="F204" s="2" t="str">
        <f t="shared" si="41"/>
        <v>9020584</v>
      </c>
      <c r="G204" s="2" t="str">
        <f>IF(SUMPRODUCT(--ISNUMBER(SEARCH({"F","Cl","F"},H204)))&gt;0,"halocarbon",IF(SUMPRODUCT(--ISNUMBER(SEARCH({"O"},H204)))&gt;0,"oxygenated",IF(SUMPRODUCT(--ISNUMBER(SEARCH({"=CC="},H204)))&gt;0,"aromatic",IF(SUMPRODUCT(--ISNUMBER(SEARCH({"benzene"},A204)))&gt;0,"aromatic",IF(SUMPRODUCT(--ISNUMBER(SEARCH({"naphthalene"},A204)))&gt;0,"aromatic",IF(SUMPRODUCT(--ISNUMBER(SEARCH({"="},H204)))&gt;0,"alkene",IF(SUMPRODUCT(--ISNUMBER(SEARCH({"C1"},H204)))&gt;0,"c-alkane",IF(SUMPRODUCT(--ISNUMBER(SEARCH({"(C)"},H204)))&gt;0,"b-alkane",IF(SUMPRODUCT(--ISNUMBER(SEARCH({"-"},H204)))&gt;0,"-","n-alkane")))))))))</f>
        <v>oxygenated</v>
      </c>
      <c r="H204" s="15" t="s">
        <v>207</v>
      </c>
      <c r="I204" s="15" t="b">
        <v>0</v>
      </c>
      <c r="J204" s="15" t="b">
        <v>0</v>
      </c>
      <c r="K204" s="4">
        <f t="shared" si="42"/>
        <v>2</v>
      </c>
      <c r="L204" s="4">
        <f t="shared" si="43"/>
        <v>1</v>
      </c>
      <c r="M204" s="4">
        <f t="shared" si="44"/>
        <v>0.5</v>
      </c>
      <c r="N204" s="7">
        <v>46.069000000000003</v>
      </c>
      <c r="O204" s="4">
        <v>3.8595499999999996E-12</v>
      </c>
      <c r="P204" s="8">
        <v>5.5761400000000001E-6</v>
      </c>
      <c r="Q204" s="8">
        <v>3.0906799999999999</v>
      </c>
      <c r="R204" s="4">
        <v>40.704300000000003</v>
      </c>
      <c r="S204" s="4">
        <v>17.958300000000001</v>
      </c>
      <c r="T204" s="3">
        <f t="shared" si="45"/>
        <v>8.0036794221498404</v>
      </c>
      <c r="U204" s="4">
        <f t="shared" si="46"/>
        <v>4.1073219422120191E-3</v>
      </c>
      <c r="V204" s="23">
        <v>1.525694871794872</v>
      </c>
      <c r="W204" s="23">
        <v>0.87472051282051289</v>
      </c>
      <c r="X204" s="23">
        <v>0.59164871794871809</v>
      </c>
      <c r="Y204" s="23">
        <v>0</v>
      </c>
    </row>
    <row r="205" spans="1:25" x14ac:dyDescent="0.25">
      <c r="A205" s="19" t="s">
        <v>298</v>
      </c>
      <c r="B205" s="15" t="s">
        <v>298</v>
      </c>
      <c r="C205" s="25">
        <v>439</v>
      </c>
      <c r="D205" s="12">
        <v>43723</v>
      </c>
      <c r="E205" s="1" t="s">
        <v>753</v>
      </c>
      <c r="F205" s="2" t="str">
        <f t="shared" si="41"/>
        <v>6022000</v>
      </c>
      <c r="G205" s="2" t="str">
        <f>IF(SUMPRODUCT(--ISNUMBER(SEARCH({"F","Cl","F"},H205)))&gt;0,"halocarbon",IF(SUMPRODUCT(--ISNUMBER(SEARCH({"O"},H205)))&gt;0,"oxygenated",IF(SUMPRODUCT(--ISNUMBER(SEARCH({"=CC="},H205)))&gt;0,"aromatic",IF(SUMPRODUCT(--ISNUMBER(SEARCH({"benzene"},A205)))&gt;0,"aromatic",IF(SUMPRODUCT(--ISNUMBER(SEARCH({"naphthalene"},A205)))&gt;0,"aromatic",IF(SUMPRODUCT(--ISNUMBER(SEARCH({"="},H205)))&gt;0,"alkene",IF(SUMPRODUCT(--ISNUMBER(SEARCH({"C1"},H205)))&gt;0,"c-alkane",IF(SUMPRODUCT(--ISNUMBER(SEARCH({"(C)"},H205)))&gt;0,"b-alkane",IF(SUMPRODUCT(--ISNUMBER(SEARCH({"-"},H205)))&gt;0,"-","n-alkane")))))))))</f>
        <v>oxygenated</v>
      </c>
      <c r="H205" s="15" t="s">
        <v>299</v>
      </c>
      <c r="I205" s="15" t="b">
        <v>0</v>
      </c>
      <c r="J205" s="15" t="b">
        <v>0</v>
      </c>
      <c r="K205" s="4">
        <f t="shared" si="42"/>
        <v>2</v>
      </c>
      <c r="L205" s="4">
        <f t="shared" si="43"/>
        <v>1</v>
      </c>
      <c r="M205" s="4">
        <f t="shared" si="44"/>
        <v>0.5</v>
      </c>
      <c r="N205" s="7">
        <v>61.084000000000003</v>
      </c>
      <c r="O205" s="4">
        <v>2.0834199999999999E-11</v>
      </c>
      <c r="P205" s="8">
        <v>5.9015600000000002E-8</v>
      </c>
      <c r="Q205" s="8">
        <v>6.7180600000000004</v>
      </c>
      <c r="R205" s="4">
        <v>0.44141200000000003</v>
      </c>
      <c r="S205" s="4">
        <v>15.2042</v>
      </c>
      <c r="T205" s="3">
        <f t="shared" si="45"/>
        <v>6.1614019503179778</v>
      </c>
      <c r="U205" s="4">
        <f t="shared" si="46"/>
        <v>17.415612189514679</v>
      </c>
      <c r="V205" s="23">
        <v>6.8090512820512821</v>
      </c>
      <c r="W205" s="23">
        <v>3.046230769230768</v>
      </c>
      <c r="X205" s="23">
        <v>1.8849282051282046</v>
      </c>
      <c r="Y205" s="23">
        <v>0</v>
      </c>
    </row>
    <row r="206" spans="1:25" x14ac:dyDescent="0.25">
      <c r="A206" s="19" t="s">
        <v>209</v>
      </c>
      <c r="B206" s="15" t="s">
        <v>209</v>
      </c>
      <c r="C206" s="25">
        <v>440</v>
      </c>
      <c r="D206" s="12">
        <v>43433</v>
      </c>
      <c r="E206" s="1" t="s">
        <v>745</v>
      </c>
      <c r="F206" s="2" t="str">
        <f t="shared" si="41"/>
        <v>1022001</v>
      </c>
      <c r="G206" s="2" t="str">
        <f>IF(SUMPRODUCT(--ISNUMBER(SEARCH({"F","Cl","F"},H206)))&gt;0,"halocarbon",IF(SUMPRODUCT(--ISNUMBER(SEARCH({"O"},H206)))&gt;0,"oxygenated",IF(SUMPRODUCT(--ISNUMBER(SEARCH({"=CC="},H206)))&gt;0,"aromatic",IF(SUMPRODUCT(--ISNUMBER(SEARCH({"benzene"},A206)))&gt;0,"aromatic",IF(SUMPRODUCT(--ISNUMBER(SEARCH({"naphthalene"},A206)))&gt;0,"aromatic",IF(SUMPRODUCT(--ISNUMBER(SEARCH({"="},H206)))&gt;0,"alkene",IF(SUMPRODUCT(--ISNUMBER(SEARCH({"C1"},H206)))&gt;0,"c-alkane",IF(SUMPRODUCT(--ISNUMBER(SEARCH({"(C)"},H206)))&gt;0,"b-alkane",IF(SUMPRODUCT(--ISNUMBER(SEARCH({"-"},H206)))&gt;0,"-","n-alkane")))))))))</f>
        <v>oxygenated</v>
      </c>
      <c r="H206" s="15" t="s">
        <v>210</v>
      </c>
      <c r="I206" s="15" t="b">
        <v>0</v>
      </c>
      <c r="J206" s="15" t="b">
        <v>0</v>
      </c>
      <c r="K206" s="4">
        <f t="shared" si="42"/>
        <v>4</v>
      </c>
      <c r="L206" s="4">
        <f t="shared" si="43"/>
        <v>2</v>
      </c>
      <c r="M206" s="4">
        <f t="shared" si="44"/>
        <v>0.5</v>
      </c>
      <c r="N206" s="7">
        <v>88.105999999999995</v>
      </c>
      <c r="O206" s="4">
        <v>1.8151799999999999E-12</v>
      </c>
      <c r="P206" s="8">
        <v>1.5878800000000001E-4</v>
      </c>
      <c r="Q206" s="8">
        <v>2.6987299999999999</v>
      </c>
      <c r="R206" s="4">
        <v>90.517499999999998</v>
      </c>
      <c r="S206" s="4">
        <v>0.60020600000000002</v>
      </c>
      <c r="T206" s="3">
        <f t="shared" si="45"/>
        <v>8.6323683818092114</v>
      </c>
      <c r="U206" s="4">
        <f t="shared" si="46"/>
        <v>1.6657458704428117E-3</v>
      </c>
      <c r="V206" s="23">
        <v>0.62612564102564106</v>
      </c>
      <c r="W206" s="23">
        <v>0.36869743589743587</v>
      </c>
      <c r="X206" s="23">
        <v>0.25311487179487174</v>
      </c>
      <c r="Y206" s="23">
        <v>0</v>
      </c>
    </row>
    <row r="207" spans="1:25" x14ac:dyDescent="0.25">
      <c r="A207" s="19" t="s">
        <v>644</v>
      </c>
      <c r="B207" s="15" t="s">
        <v>644</v>
      </c>
      <c r="C207" s="12">
        <v>449</v>
      </c>
      <c r="D207" s="12">
        <v>45203</v>
      </c>
      <c r="E207" s="1" t="s">
        <v>600</v>
      </c>
      <c r="F207" s="2" t="str">
        <f t="shared" si="41"/>
        <v>3020596</v>
      </c>
      <c r="G207" s="2" t="str">
        <f>IF(SUMPRODUCT(--ISNUMBER(SEARCH({"F","Cl","F"},H207)))&gt;0,"halocarbon",IF(SUMPRODUCT(--ISNUMBER(SEARCH({"O"},H207)))&gt;0,"oxygenated",IF(SUMPRODUCT(--ISNUMBER(SEARCH({"=CC="},H207)))&gt;0,"aromatic",IF(SUMPRODUCT(--ISNUMBER(SEARCH({"benzene"},A207)))&gt;0,"aromatic",IF(SUMPRODUCT(--ISNUMBER(SEARCH({"naphthalene"},A207)))&gt;0,"aromatic",IF(SUMPRODUCT(--ISNUMBER(SEARCH({"="},H207)))&gt;0,"alkene",IF(SUMPRODUCT(--ISNUMBER(SEARCH({"C1"},H207)))&gt;0,"c-alkane",IF(SUMPRODUCT(--ISNUMBER(SEARCH({"(C)"},H207)))&gt;0,"b-alkane",IF(SUMPRODUCT(--ISNUMBER(SEARCH({"-"},H207)))&gt;0,"-","n-alkane")))))))))</f>
        <v>aromatic</v>
      </c>
      <c r="H207" s="15" t="s">
        <v>154</v>
      </c>
      <c r="I207" s="15" t="b">
        <v>1</v>
      </c>
      <c r="J207" s="15" t="b">
        <v>0</v>
      </c>
      <c r="K207" s="4">
        <f t="shared" si="42"/>
        <v>8</v>
      </c>
      <c r="L207" s="4">
        <f t="shared" si="43"/>
        <v>0</v>
      </c>
      <c r="M207" s="4">
        <f t="shared" si="44"/>
        <v>0</v>
      </c>
      <c r="N207" s="7">
        <v>106.16800000000001</v>
      </c>
      <c r="O207" s="4">
        <v>1.05276E-11</v>
      </c>
      <c r="P207" s="8">
        <v>7.14695E-3</v>
      </c>
      <c r="Q207" s="8">
        <v>3.8681399999999999</v>
      </c>
      <c r="R207" s="4">
        <v>6.6672399999999996</v>
      </c>
      <c r="S207" s="4">
        <v>1.6295700000000001E-3</v>
      </c>
      <c r="T207" s="3">
        <f t="shared" si="45"/>
        <v>7.5805700711740229</v>
      </c>
      <c r="U207" s="4">
        <f t="shared" si="46"/>
        <v>2.4604738023098101E-2</v>
      </c>
      <c r="V207" s="23">
        <v>3.0377692307692303</v>
      </c>
      <c r="W207" s="23">
        <v>1.1514717948717943</v>
      </c>
      <c r="X207" s="23">
        <v>0.50137435897435889</v>
      </c>
      <c r="Y207" s="23">
        <v>4.9000000000000002E-2</v>
      </c>
    </row>
    <row r="208" spans="1:25" x14ac:dyDescent="0.25">
      <c r="A208" s="19" t="s">
        <v>661</v>
      </c>
      <c r="B208" s="15" t="s">
        <v>661</v>
      </c>
      <c r="C208" s="25">
        <v>444</v>
      </c>
      <c r="D208" s="12">
        <v>99235</v>
      </c>
      <c r="E208" s="1" t="s">
        <v>832</v>
      </c>
      <c r="F208" s="2" t="str">
        <f t="shared" si="41"/>
        <v>1025279</v>
      </c>
      <c r="G208" s="2" t="str">
        <f>IF(SUMPRODUCT(--ISNUMBER(SEARCH({"F","Cl","F"},H208)))&gt;0,"halocarbon",IF(SUMPRODUCT(--ISNUMBER(SEARCH({"O"},H208)))&gt;0,"oxygenated",IF(SUMPRODUCT(--ISNUMBER(SEARCH({"=CC="},H208)))&gt;0,"aromatic",IF(SUMPRODUCT(--ISNUMBER(SEARCH({"benzene"},A208)))&gt;0,"aromatic",IF(SUMPRODUCT(--ISNUMBER(SEARCH({"naphthalene"},A208)))&gt;0,"aromatic",IF(SUMPRODUCT(--ISNUMBER(SEARCH({"="},H208)))&gt;0,"alkene",IF(SUMPRODUCT(--ISNUMBER(SEARCH({"C1"},H208)))&gt;0,"c-alkane",IF(SUMPRODUCT(--ISNUMBER(SEARCH({"(C)"},H208)))&gt;0,"b-alkane",IF(SUMPRODUCT(--ISNUMBER(SEARCH({"-"},H208)))&gt;0,"-","n-alkane")))))))))</f>
        <v>oxygenated</v>
      </c>
      <c r="H208" s="15" t="s">
        <v>208</v>
      </c>
      <c r="I208" s="15" t="b">
        <v>0</v>
      </c>
      <c r="J208" s="15" t="b">
        <v>0</v>
      </c>
      <c r="K208" s="4">
        <f t="shared" si="42"/>
        <v>6</v>
      </c>
      <c r="L208" s="4">
        <f t="shared" si="43"/>
        <v>2</v>
      </c>
      <c r="M208" s="4">
        <f t="shared" si="44"/>
        <v>0.33333333333333331</v>
      </c>
      <c r="N208" s="7">
        <v>125.127</v>
      </c>
      <c r="O208" s="4">
        <v>2.99939E-11</v>
      </c>
      <c r="P208" s="8">
        <v>4.1191100000000001E-7</v>
      </c>
      <c r="Q208" s="8">
        <v>3.7310699999999999</v>
      </c>
      <c r="R208" s="4">
        <v>0.19956499999999999</v>
      </c>
      <c r="S208" s="4">
        <v>1.12229</v>
      </c>
      <c r="T208" s="3">
        <f t="shared" si="45"/>
        <v>6.1280657549784987</v>
      </c>
      <c r="U208" s="4">
        <f t="shared" si="46"/>
        <v>1.7945218278233543E-2</v>
      </c>
      <c r="V208" s="14" t="s">
        <v>34</v>
      </c>
      <c r="W208" s="14" t="s">
        <v>34</v>
      </c>
      <c r="X208" s="14" t="s">
        <v>34</v>
      </c>
      <c r="Y208" s="23">
        <v>0.14430000000000001</v>
      </c>
    </row>
    <row r="209" spans="1:25" x14ac:dyDescent="0.25">
      <c r="A209" s="19" t="s">
        <v>211</v>
      </c>
      <c r="B209" s="15" t="s">
        <v>211</v>
      </c>
      <c r="C209" s="25">
        <v>3168</v>
      </c>
      <c r="D209" s="12">
        <v>44227</v>
      </c>
      <c r="E209" s="1" t="s">
        <v>866</v>
      </c>
      <c r="F209" s="2" t="str">
        <f t="shared" si="41"/>
        <v>6029127</v>
      </c>
      <c r="G209" s="2" t="str">
        <f>IF(SUMPRODUCT(--ISNUMBER(SEARCH({"F","Cl","F"},H209)))&gt;0,"halocarbon",IF(SUMPRODUCT(--ISNUMBER(SEARCH({"O"},H209)))&gt;0,"oxygenated",IF(SUMPRODUCT(--ISNUMBER(SEARCH({"=CC="},H209)))&gt;0,"aromatic",IF(SUMPRODUCT(--ISNUMBER(SEARCH({"benzene"},A209)))&gt;0,"aromatic",IF(SUMPRODUCT(--ISNUMBER(SEARCH({"naphthalene"},A209)))&gt;0,"aromatic",IF(SUMPRODUCT(--ISNUMBER(SEARCH({"="},H209)))&gt;0,"alkene",IF(SUMPRODUCT(--ISNUMBER(SEARCH({"C1"},H209)))&gt;0,"c-alkane",IF(SUMPRODUCT(--ISNUMBER(SEARCH({"(C)"},H209)))&gt;0,"b-alkane",IF(SUMPRODUCT(--ISNUMBER(SEARCH({"-"},H209)))&gt;0,"-","n-alkane")))))))))</f>
        <v>oxygenated</v>
      </c>
      <c r="H209" s="15" t="s">
        <v>887</v>
      </c>
      <c r="I209" s="15" t="b">
        <v>0</v>
      </c>
      <c r="J209" s="15" t="b">
        <v>0</v>
      </c>
      <c r="K209" s="4">
        <f t="shared" si="42"/>
        <v>5</v>
      </c>
      <c r="L209" s="4">
        <f t="shared" si="43"/>
        <v>3</v>
      </c>
      <c r="M209" s="4">
        <f t="shared" si="44"/>
        <v>0.6</v>
      </c>
      <c r="N209" s="7">
        <v>118.13200000000001</v>
      </c>
      <c r="O209" s="4">
        <v>4.46356E-12</v>
      </c>
      <c r="P209" s="8">
        <v>6.7264699999999995E-7</v>
      </c>
      <c r="Q209" s="8">
        <v>4.20289</v>
      </c>
      <c r="R209" s="4">
        <v>1.599</v>
      </c>
      <c r="S209" s="4">
        <v>6.3889800000000001</v>
      </c>
      <c r="T209" s="3">
        <f t="shared" si="45"/>
        <v>7.0068463668152559</v>
      </c>
      <c r="U209" s="4">
        <f t="shared" si="46"/>
        <v>5.3182499573126374E-2</v>
      </c>
      <c r="V209" s="23">
        <v>2.4804871794871794</v>
      </c>
      <c r="W209" s="23">
        <v>1.0527282051282052</v>
      </c>
      <c r="X209" s="23">
        <v>0.60576153846153857</v>
      </c>
      <c r="Y209" s="23">
        <v>0</v>
      </c>
    </row>
    <row r="210" spans="1:25" x14ac:dyDescent="0.25">
      <c r="A210" s="20" t="s">
        <v>212</v>
      </c>
      <c r="B210" s="17" t="s">
        <v>213</v>
      </c>
      <c r="C210" s="25">
        <v>448</v>
      </c>
      <c r="D210" s="12">
        <v>99222</v>
      </c>
      <c r="E210" s="1" t="s">
        <v>909</v>
      </c>
      <c r="F210" s="2" t="str">
        <f t="shared" si="41"/>
        <v>0027309</v>
      </c>
      <c r="G210" s="2" t="str">
        <f>IF(SUMPRODUCT(--ISNUMBER(SEARCH({"F","Cl","F"},H210)))&gt;0,"halocarbon",IF(SUMPRODUCT(--ISNUMBER(SEARCH({"O"},H210)))&gt;0,"oxygenated",IF(SUMPRODUCT(--ISNUMBER(SEARCH({"=CC="},H210)))&gt;0,"aromatic",IF(SUMPRODUCT(--ISNUMBER(SEARCH({"benzene"},A210)))&gt;0,"aromatic",IF(SUMPRODUCT(--ISNUMBER(SEARCH({"naphthalene"},A210)))&gt;0,"aromatic",IF(SUMPRODUCT(--ISNUMBER(SEARCH({"="},H210)))&gt;0,"alkene",IF(SUMPRODUCT(--ISNUMBER(SEARCH({"C1"},H210)))&gt;0,"c-alkane",IF(SUMPRODUCT(--ISNUMBER(SEARCH({"(C)"},H210)))&gt;0,"b-alkane",IF(SUMPRODUCT(--ISNUMBER(SEARCH({"-"},H210)))&gt;0,"-","n-alkane")))))))))</f>
        <v>oxygenated</v>
      </c>
      <c r="H210" s="15" t="s">
        <v>214</v>
      </c>
      <c r="I210" s="15" t="b">
        <v>0</v>
      </c>
      <c r="J210" s="15" t="b">
        <v>0</v>
      </c>
      <c r="K210" s="4">
        <f t="shared" si="42"/>
        <v>7</v>
      </c>
      <c r="L210" s="4">
        <f t="shared" si="43"/>
        <v>3</v>
      </c>
      <c r="M210" s="4">
        <f t="shared" si="44"/>
        <v>0.42857142857142855</v>
      </c>
      <c r="N210" s="7">
        <v>146.18600000000001</v>
      </c>
      <c r="O210" s="4">
        <v>1.8164700000000001E-11</v>
      </c>
      <c r="P210" s="8">
        <v>2.5000299999999998E-5</v>
      </c>
      <c r="Q210" s="8">
        <v>4.1273499999999999</v>
      </c>
      <c r="R210" s="4">
        <v>1.00251</v>
      </c>
      <c r="S210" s="4">
        <v>0.21704999999999999</v>
      </c>
      <c r="T210" s="3">
        <f t="shared" si="45"/>
        <v>6.8966248426536927</v>
      </c>
      <c r="U210" s="4">
        <f t="shared" si="46"/>
        <v>4.4691892481352906E-2</v>
      </c>
      <c r="V210" s="23">
        <v>3.5816923076923084</v>
      </c>
      <c r="W210" s="23">
        <v>1.4526102564102565</v>
      </c>
      <c r="X210" s="23">
        <v>0.85029999999999994</v>
      </c>
      <c r="Y210" s="23">
        <v>3.7999999999999999E-2</v>
      </c>
    </row>
    <row r="211" spans="1:25" x14ac:dyDescent="0.25">
      <c r="A211" s="19" t="s">
        <v>153</v>
      </c>
      <c r="B211" s="15" t="s">
        <v>153</v>
      </c>
      <c r="C211" s="25">
        <v>449</v>
      </c>
      <c r="D211" s="12">
        <v>80065</v>
      </c>
      <c r="E211" s="5" t="s">
        <v>600</v>
      </c>
      <c r="F211" s="2" t="str">
        <f t="shared" si="41"/>
        <v>3020596</v>
      </c>
      <c r="G211" s="2" t="str">
        <f>IF(SUMPRODUCT(--ISNUMBER(SEARCH({"F","Cl","F"},H211)))&gt;0,"halocarbon",IF(SUMPRODUCT(--ISNUMBER(SEARCH({"O"},H211)))&gt;0,"oxygenated",IF(SUMPRODUCT(--ISNUMBER(SEARCH({"=CC="},H211)))&gt;0,"aromatic",IF(SUMPRODUCT(--ISNUMBER(SEARCH({"benzene"},A211)))&gt;0,"aromatic",IF(SUMPRODUCT(--ISNUMBER(SEARCH({"naphthalene"},A211)))&gt;0,"aromatic",IF(SUMPRODUCT(--ISNUMBER(SEARCH({"="},H211)))&gt;0,"alkene",IF(SUMPRODUCT(--ISNUMBER(SEARCH({"C1"},H211)))&gt;0,"c-alkane",IF(SUMPRODUCT(--ISNUMBER(SEARCH({"(C)"},H211)))&gt;0,"b-alkane",IF(SUMPRODUCT(--ISNUMBER(SEARCH({"-"},H211)))&gt;0,"-","n-alkane")))))))))</f>
        <v>aromatic</v>
      </c>
      <c r="H211" s="15" t="s">
        <v>154</v>
      </c>
      <c r="I211" s="15" t="b">
        <v>1</v>
      </c>
      <c r="J211" s="15" t="b">
        <v>0</v>
      </c>
      <c r="K211" s="4">
        <f t="shared" si="42"/>
        <v>8</v>
      </c>
      <c r="L211" s="4">
        <f t="shared" si="43"/>
        <v>0</v>
      </c>
      <c r="M211" s="4">
        <f t="shared" si="44"/>
        <v>0</v>
      </c>
      <c r="N211" s="7">
        <v>106.16800000000001</v>
      </c>
      <c r="O211" s="4">
        <v>1.05276E-11</v>
      </c>
      <c r="P211" s="8">
        <v>7.14695E-3</v>
      </c>
      <c r="Q211" s="8">
        <v>3.8681399999999999</v>
      </c>
      <c r="R211" s="4">
        <v>6.6672399999999996</v>
      </c>
      <c r="S211" s="4">
        <v>1.6295700000000001E-3</v>
      </c>
      <c r="T211" s="3">
        <f t="shared" si="45"/>
        <v>7.5805700711740229</v>
      </c>
      <c r="U211" s="4">
        <f t="shared" si="46"/>
        <v>2.4604738023098101E-2</v>
      </c>
      <c r="V211" s="23">
        <v>3.0377692307692303</v>
      </c>
      <c r="W211" s="23">
        <v>1.1514717948717943</v>
      </c>
      <c r="X211" s="23">
        <v>0.50137435897435889</v>
      </c>
      <c r="Y211" s="23">
        <v>4.9000000000000002E-2</v>
      </c>
    </row>
    <row r="212" spans="1:25" x14ac:dyDescent="0.25">
      <c r="A212" s="2" t="s">
        <v>1085</v>
      </c>
      <c r="B212" s="15" t="s">
        <v>1068</v>
      </c>
      <c r="C212" s="25">
        <v>450</v>
      </c>
      <c r="D212" s="12">
        <v>43288</v>
      </c>
      <c r="E212" s="1" t="s">
        <v>1099</v>
      </c>
      <c r="F212" s="2" t="str">
        <f t="shared" si="41"/>
        <v>1051779</v>
      </c>
      <c r="G212" s="2" t="str">
        <f>IF(SUMPRODUCT(--ISNUMBER(SEARCH({"F","Cl","F"},H212)))&gt;0,"halocarbon",IF(SUMPRODUCT(--ISNUMBER(SEARCH({"O"},H212)))&gt;0,"oxygenated",IF(SUMPRODUCT(--ISNUMBER(SEARCH({"=CC="},H212)))&gt;0,"aromatic",IF(SUMPRODUCT(--ISNUMBER(SEARCH({"benzene"},A212)))&gt;0,"aromatic",IF(SUMPRODUCT(--ISNUMBER(SEARCH({"naphthalene"},A212)))&gt;0,"aromatic",IF(SUMPRODUCT(--ISNUMBER(SEARCH({"="},H212)))&gt;0,"alkene",IF(SUMPRODUCT(--ISNUMBER(SEARCH({"C1"},H212)))&gt;0,"c-alkane",IF(SUMPRODUCT(--ISNUMBER(SEARCH({"(C)"},H212)))&gt;0,"b-alkane",IF(SUMPRODUCT(--ISNUMBER(SEARCH({"-"},H212)))&gt;0,"-","n-alkane")))))))))</f>
        <v>c-alkane</v>
      </c>
      <c r="H212" s="15" t="s">
        <v>1120</v>
      </c>
      <c r="I212" s="15" t="b">
        <v>0</v>
      </c>
      <c r="J212" s="15" t="b">
        <v>0</v>
      </c>
      <c r="K212" s="4">
        <f t="shared" si="42"/>
        <v>8</v>
      </c>
      <c r="L212" s="4">
        <f t="shared" si="43"/>
        <v>0</v>
      </c>
      <c r="M212" s="4">
        <f t="shared" si="44"/>
        <v>0</v>
      </c>
      <c r="N212" s="7">
        <v>112.21599999999999</v>
      </c>
      <c r="O212" s="4">
        <v>9.5276800000000001E-12</v>
      </c>
      <c r="P212" s="8">
        <v>0.13062099999999999</v>
      </c>
      <c r="Q212" s="8">
        <v>3.8756200000000001</v>
      </c>
      <c r="R212" s="4">
        <v>10.986000000000001</v>
      </c>
      <c r="S212" s="4">
        <v>3.8840600000000002E-5</v>
      </c>
      <c r="T212" s="3">
        <f t="shared" si="45"/>
        <v>7.821524725011952</v>
      </c>
      <c r="U212" s="4">
        <f t="shared" si="46"/>
        <v>2.5032184163274282E-2</v>
      </c>
      <c r="V212" s="23">
        <v>1.4739128205128205</v>
      </c>
      <c r="W212" s="23">
        <v>0.86636153846153852</v>
      </c>
      <c r="X212" s="23">
        <v>0.45198717948717954</v>
      </c>
      <c r="Y212" s="23">
        <v>0.10659999999999999</v>
      </c>
    </row>
    <row r="213" spans="1:25" x14ac:dyDescent="0.25">
      <c r="A213" s="19" t="s">
        <v>215</v>
      </c>
      <c r="B213" s="15" t="s">
        <v>215</v>
      </c>
      <c r="C213" s="25">
        <v>455</v>
      </c>
      <c r="D213" s="12">
        <v>43370</v>
      </c>
      <c r="E213" s="1" t="s">
        <v>734</v>
      </c>
      <c r="F213" s="2" t="str">
        <f t="shared" si="41"/>
        <v>8020597</v>
      </c>
      <c r="G213" s="2" t="str">
        <f>IF(SUMPRODUCT(--ISNUMBER(SEARCH({"F","Cl","F"},H213)))&gt;0,"halocarbon",IF(SUMPRODUCT(--ISNUMBER(SEARCH({"O"},H213)))&gt;0,"oxygenated",IF(SUMPRODUCT(--ISNUMBER(SEARCH({"=CC="},H213)))&gt;0,"aromatic",IF(SUMPRODUCT(--ISNUMBER(SEARCH({"benzene"},A213)))&gt;0,"aromatic",IF(SUMPRODUCT(--ISNUMBER(SEARCH({"naphthalene"},A213)))&gt;0,"aromatic",IF(SUMPRODUCT(--ISNUMBER(SEARCH({"="},H213)))&gt;0,"alkene",IF(SUMPRODUCT(--ISNUMBER(SEARCH({"C1"},H213)))&gt;0,"c-alkane",IF(SUMPRODUCT(--ISNUMBER(SEARCH({"(C)"},H213)))&gt;0,"b-alkane",IF(SUMPRODUCT(--ISNUMBER(SEARCH({"-"},H213)))&gt;0,"-","n-alkane")))))))))</f>
        <v>oxygenated</v>
      </c>
      <c r="H213" s="15" t="s">
        <v>216</v>
      </c>
      <c r="I213" s="15" t="b">
        <v>1</v>
      </c>
      <c r="J213" s="15" t="b">
        <v>0</v>
      </c>
      <c r="K213" s="4">
        <f t="shared" si="42"/>
        <v>2</v>
      </c>
      <c r="L213" s="4">
        <f t="shared" si="43"/>
        <v>2</v>
      </c>
      <c r="M213" s="4">
        <f t="shared" si="44"/>
        <v>1</v>
      </c>
      <c r="N213" s="7">
        <v>62.067999999999998</v>
      </c>
      <c r="O213" s="4">
        <v>8.3263400000000006E-12</v>
      </c>
      <c r="P213" s="8">
        <v>5.9492500000000002E-8</v>
      </c>
      <c r="Q213" s="8">
        <v>6.6529600000000002</v>
      </c>
      <c r="R213" s="4">
        <v>6.1138600000000001E-2</v>
      </c>
      <c r="S213" s="4">
        <v>13.907</v>
      </c>
      <c r="T213" s="3">
        <f t="shared" si="45"/>
        <v>5.309813587490309</v>
      </c>
      <c r="U213" s="4">
        <f t="shared" si="46"/>
        <v>14.991281018180663</v>
      </c>
      <c r="V213" s="23">
        <v>3.133</v>
      </c>
      <c r="W213" s="23">
        <v>1.508271794871795</v>
      </c>
      <c r="X213" s="23">
        <v>1.0163256410256407</v>
      </c>
      <c r="Y213" s="23">
        <v>0</v>
      </c>
    </row>
    <row r="214" spans="1:25" x14ac:dyDescent="0.25">
      <c r="A214" s="19" t="s">
        <v>673</v>
      </c>
      <c r="B214" s="15" t="s">
        <v>776</v>
      </c>
      <c r="C214" s="25">
        <v>456</v>
      </c>
      <c r="D214" s="12">
        <v>99148</v>
      </c>
      <c r="E214" s="1" t="s">
        <v>802</v>
      </c>
      <c r="F214" s="2" t="str">
        <f t="shared" si="41"/>
        <v>1026904</v>
      </c>
      <c r="G214" s="2" t="str">
        <f>IF(SUMPRODUCT(--ISNUMBER(SEARCH({"F","Cl","F"},H214)))&gt;0,"halocarbon",IF(SUMPRODUCT(--ISNUMBER(SEARCH({"O"},H214)))&gt;0,"oxygenated",IF(SUMPRODUCT(--ISNUMBER(SEARCH({"=CC="},H214)))&gt;0,"aromatic",IF(SUMPRODUCT(--ISNUMBER(SEARCH({"benzene"},A214)))&gt;0,"aromatic",IF(SUMPRODUCT(--ISNUMBER(SEARCH({"naphthalene"},A214)))&gt;0,"aromatic",IF(SUMPRODUCT(--ISNUMBER(SEARCH({"="},H214)))&gt;0,"alkene",IF(SUMPRODUCT(--ISNUMBER(SEARCH({"C1"},H214)))&gt;0,"c-alkane",IF(SUMPRODUCT(--ISNUMBER(SEARCH({"(C)"},H214)))&gt;0,"b-alkane",IF(SUMPRODUCT(--ISNUMBER(SEARCH({"-"},H214)))&gt;0,"-","n-alkane")))))))))</f>
        <v>oxygenated</v>
      </c>
      <c r="H214" s="15" t="s">
        <v>217</v>
      </c>
      <c r="I214" s="15" t="b">
        <v>1</v>
      </c>
      <c r="J214" s="15" t="b">
        <v>0</v>
      </c>
      <c r="K214" s="4">
        <f t="shared" si="42"/>
        <v>8</v>
      </c>
      <c r="L214" s="4">
        <f t="shared" si="43"/>
        <v>3</v>
      </c>
      <c r="M214" s="4">
        <f t="shared" si="44"/>
        <v>0.375</v>
      </c>
      <c r="N214" s="7">
        <v>160.21299999999999</v>
      </c>
      <c r="O214" s="4">
        <v>1.2390700000000001E-11</v>
      </c>
      <c r="P214" s="8">
        <v>1.06268E-5</v>
      </c>
      <c r="Q214" s="8">
        <v>4.3170799999999998</v>
      </c>
      <c r="R214" s="4">
        <v>0.49441299999999999</v>
      </c>
      <c r="S214" s="4">
        <v>5.9664399999999999E-2</v>
      </c>
      <c r="T214" s="3">
        <f t="shared" si="45"/>
        <v>6.629417980523149</v>
      </c>
      <c r="U214" s="4">
        <f t="shared" si="46"/>
        <v>6.9176525528499108E-2</v>
      </c>
      <c r="V214" s="23">
        <v>1.6194230769230766</v>
      </c>
      <c r="W214" s="23">
        <v>0.84667948717948716</v>
      </c>
      <c r="X214" s="23">
        <v>0.53225128205128192</v>
      </c>
      <c r="Y214" s="23">
        <v>4.2000000000000003E-2</v>
      </c>
    </row>
    <row r="215" spans="1:25" x14ac:dyDescent="0.25">
      <c r="A215" s="19" t="s">
        <v>218</v>
      </c>
      <c r="B215" s="15" t="s">
        <v>218</v>
      </c>
      <c r="C215" s="12">
        <v>310</v>
      </c>
      <c r="D215" s="12">
        <v>98074</v>
      </c>
      <c r="E215" s="1" t="s">
        <v>793</v>
      </c>
      <c r="F215" s="2" t="str">
        <f t="shared" si="41"/>
        <v>1024097</v>
      </c>
      <c r="G215" s="2" t="str">
        <f>IF(SUMPRODUCT(--ISNUMBER(SEARCH({"F","Cl","F"},H215)))&gt;0,"halocarbon",IF(SUMPRODUCT(--ISNUMBER(SEARCH({"O"},H215)))&gt;0,"oxygenated",IF(SUMPRODUCT(--ISNUMBER(SEARCH({"=CC="},H215)))&gt;0,"aromatic",IF(SUMPRODUCT(--ISNUMBER(SEARCH({"benzene"},A215)))&gt;0,"aromatic",IF(SUMPRODUCT(--ISNUMBER(SEARCH({"naphthalene"},A215)))&gt;0,"aromatic",IF(SUMPRODUCT(--ISNUMBER(SEARCH({"="},H215)))&gt;0,"alkene",IF(SUMPRODUCT(--ISNUMBER(SEARCH({"C1"},H215)))&gt;0,"c-alkane",IF(SUMPRODUCT(--ISNUMBER(SEARCH({"(C)"},H215)))&gt;0,"b-alkane",IF(SUMPRODUCT(--ISNUMBER(SEARCH({"-"},H215)))&gt;0,"-","n-alkane")))))))))</f>
        <v>oxygenated</v>
      </c>
      <c r="H215" s="15" t="s">
        <v>219</v>
      </c>
      <c r="I215" s="15" t="b">
        <v>0</v>
      </c>
      <c r="J215" s="15" t="b">
        <v>0</v>
      </c>
      <c r="K215" s="4">
        <f t="shared" si="42"/>
        <v>6</v>
      </c>
      <c r="L215" s="4">
        <f t="shared" si="43"/>
        <v>2</v>
      </c>
      <c r="M215" s="4">
        <f t="shared" si="44"/>
        <v>0.33333333333333331</v>
      </c>
      <c r="N215" s="7">
        <v>118.176</v>
      </c>
      <c r="O215" s="4">
        <v>2.0323299999999999E-11</v>
      </c>
      <c r="P215" s="8">
        <v>1.23087E-6</v>
      </c>
      <c r="Q215" s="8">
        <v>4.8991600000000002</v>
      </c>
      <c r="R215" s="4">
        <v>1.0359</v>
      </c>
      <c r="S215" s="4">
        <v>5.5219199999999997</v>
      </c>
      <c r="T215" s="3">
        <f t="shared" si="45"/>
        <v>6.8184774653849232</v>
      </c>
      <c r="U215" s="4">
        <f t="shared" si="46"/>
        <v>0.26426445084986083</v>
      </c>
      <c r="V215" s="23">
        <v>2.8952564102564091</v>
      </c>
      <c r="W215" s="23">
        <v>1.2964769230769235</v>
      </c>
      <c r="X215" s="23">
        <v>0.78912307692307715</v>
      </c>
      <c r="Y215" s="23">
        <v>4.2000000000000003E-2</v>
      </c>
    </row>
    <row r="216" spans="1:25" x14ac:dyDescent="0.25">
      <c r="A216" s="19" t="s">
        <v>220</v>
      </c>
      <c r="B216" s="15" t="s">
        <v>220</v>
      </c>
      <c r="C216" s="25">
        <v>3098</v>
      </c>
      <c r="D216" s="12">
        <v>43895</v>
      </c>
      <c r="E216" s="1" t="s">
        <v>762</v>
      </c>
      <c r="F216" s="2" t="str">
        <f t="shared" si="41"/>
        <v>1026908</v>
      </c>
      <c r="G216" s="2" t="str">
        <f>IF(SUMPRODUCT(--ISNUMBER(SEARCH({"F","Cl","F"},H216)))&gt;0,"halocarbon",IF(SUMPRODUCT(--ISNUMBER(SEARCH({"O"},H216)))&gt;0,"oxygenated",IF(SUMPRODUCT(--ISNUMBER(SEARCH({"=CC="},H216)))&gt;0,"aromatic",IF(SUMPRODUCT(--ISNUMBER(SEARCH({"benzene"},A216)))&gt;0,"aromatic",IF(SUMPRODUCT(--ISNUMBER(SEARCH({"naphthalene"},A216)))&gt;0,"aromatic",IF(SUMPRODUCT(--ISNUMBER(SEARCH({"="},H216)))&gt;0,"alkene",IF(SUMPRODUCT(--ISNUMBER(SEARCH({"C1"},H216)))&gt;0,"c-alkane",IF(SUMPRODUCT(--ISNUMBER(SEARCH({"(C)"},H216)))&gt;0,"b-alkane",IF(SUMPRODUCT(--ISNUMBER(SEARCH({"-"},H216)))&gt;0,"-","n-alkane")))))))))</f>
        <v>oxygenated</v>
      </c>
      <c r="H216" s="15" t="s">
        <v>221</v>
      </c>
      <c r="I216" s="15" t="b">
        <v>1</v>
      </c>
      <c r="J216" s="15" t="b">
        <v>0</v>
      </c>
      <c r="K216" s="4">
        <f t="shared" si="42"/>
        <v>8</v>
      </c>
      <c r="L216" s="4">
        <f t="shared" si="43"/>
        <v>2</v>
      </c>
      <c r="M216" s="4">
        <f t="shared" si="44"/>
        <v>0.25</v>
      </c>
      <c r="N216" s="7">
        <v>146.22999999999999</v>
      </c>
      <c r="O216" s="4">
        <v>4.0639499999999997E-11</v>
      </c>
      <c r="P216" s="8">
        <v>1.2176499999999999E-5</v>
      </c>
      <c r="Q216" s="8">
        <v>6.2997100000000001</v>
      </c>
      <c r="R216" s="4">
        <v>0.25110700000000002</v>
      </c>
      <c r="S216" s="4">
        <v>0.10036299999999999</v>
      </c>
      <c r="T216" s="3">
        <f t="shared" si="45"/>
        <v>6.2955256458584614</v>
      </c>
      <c r="U216" s="4">
        <f t="shared" si="46"/>
        <v>6.6464347464566229</v>
      </c>
      <c r="V216" s="23">
        <v>2.0901794871794874</v>
      </c>
      <c r="W216" s="23">
        <v>1.0532179487179489</v>
      </c>
      <c r="X216" s="23">
        <v>0.62528974358974376</v>
      </c>
      <c r="Y216" s="23">
        <v>4.4999999999999998E-2</v>
      </c>
    </row>
    <row r="217" spans="1:25" x14ac:dyDescent="0.25">
      <c r="A217" s="19" t="s">
        <v>660</v>
      </c>
      <c r="B217" s="15" t="s">
        <v>660</v>
      </c>
      <c r="C217" s="12">
        <v>9021</v>
      </c>
      <c r="D217" s="12">
        <v>99232</v>
      </c>
      <c r="E217" s="1" t="s">
        <v>830</v>
      </c>
      <c r="F217" s="2" t="str">
        <f t="shared" si="41"/>
        <v>1027500</v>
      </c>
      <c r="G217" s="2" t="str">
        <f>IF(SUMPRODUCT(--ISNUMBER(SEARCH({"F","Cl","F"},H217)))&gt;0,"halocarbon",IF(SUMPRODUCT(--ISNUMBER(SEARCH({"O"},H217)))&gt;0,"oxygenated",IF(SUMPRODUCT(--ISNUMBER(SEARCH({"=CC="},H217)))&gt;0,"aromatic",IF(SUMPRODUCT(--ISNUMBER(SEARCH({"benzene"},A217)))&gt;0,"aromatic",IF(SUMPRODUCT(--ISNUMBER(SEARCH({"naphthalene"},A217)))&gt;0,"aromatic",IF(SUMPRODUCT(--ISNUMBER(SEARCH({"="},H217)))&gt;0,"alkene",IF(SUMPRODUCT(--ISNUMBER(SEARCH({"C1"},H217)))&gt;0,"c-alkane",IF(SUMPRODUCT(--ISNUMBER(SEARCH({"(C)"},H217)))&gt;0,"b-alkane",IF(SUMPRODUCT(--ISNUMBER(SEARCH({"-"},H217)))&gt;0,"-","n-alkane")))))))))</f>
        <v>oxygenated</v>
      </c>
      <c r="H217" s="15" t="s">
        <v>222</v>
      </c>
      <c r="I217" s="15" t="b">
        <v>0</v>
      </c>
      <c r="J217" s="15" t="b">
        <v>0</v>
      </c>
      <c r="K217" s="4">
        <f t="shared" si="42"/>
        <v>5</v>
      </c>
      <c r="L217" s="4">
        <f t="shared" si="43"/>
        <v>2</v>
      </c>
      <c r="M217" s="4">
        <f t="shared" si="44"/>
        <v>0.4</v>
      </c>
      <c r="N217" s="7">
        <v>104.149</v>
      </c>
      <c r="O217" s="4">
        <v>2.1429900000000001E-11</v>
      </c>
      <c r="P217" s="8">
        <v>7.9312699999999998E-7</v>
      </c>
      <c r="Q217" s="8">
        <v>4.3954500000000003</v>
      </c>
      <c r="R217" s="4">
        <v>3.2143600000000001</v>
      </c>
      <c r="S217" s="4">
        <v>9.8489100000000001</v>
      </c>
      <c r="T217" s="3">
        <f t="shared" si="45"/>
        <v>7.2553799657236082</v>
      </c>
      <c r="U217" s="4">
        <f t="shared" si="46"/>
        <v>8.2856912337236369E-2</v>
      </c>
      <c r="V217" s="23">
        <v>3.3023333333333325</v>
      </c>
      <c r="W217" s="23">
        <v>1.5265051282051281</v>
      </c>
      <c r="X217" s="23">
        <v>0.99482307692307692</v>
      </c>
      <c r="Y217" s="23">
        <v>3.9E-2</v>
      </c>
    </row>
    <row r="218" spans="1:25" x14ac:dyDescent="0.25">
      <c r="A218" s="20" t="s">
        <v>223</v>
      </c>
      <c r="B218" s="17" t="s">
        <v>224</v>
      </c>
      <c r="C218" s="12">
        <v>664</v>
      </c>
      <c r="D218" s="12" t="s">
        <v>34</v>
      </c>
      <c r="E218" s="1" t="s">
        <v>821</v>
      </c>
      <c r="F218" s="2" t="str">
        <f t="shared" si="41"/>
        <v>9021976</v>
      </c>
      <c r="G218" s="2" t="str">
        <f>IF(SUMPRODUCT(--ISNUMBER(SEARCH({"F","Cl","F"},H218)))&gt;0,"halocarbon",IF(SUMPRODUCT(--ISNUMBER(SEARCH({"O"},H218)))&gt;0,"oxygenated",IF(SUMPRODUCT(--ISNUMBER(SEARCH({"=CC="},H218)))&gt;0,"aromatic",IF(SUMPRODUCT(--ISNUMBER(SEARCH({"benzene"},A218)))&gt;0,"aromatic",IF(SUMPRODUCT(--ISNUMBER(SEARCH({"naphthalene"},A218)))&gt;0,"aromatic",IF(SUMPRODUCT(--ISNUMBER(SEARCH({"="},H218)))&gt;0,"alkene",IF(SUMPRODUCT(--ISNUMBER(SEARCH({"C1"},H218)))&gt;0,"c-alkane",IF(SUMPRODUCT(--ISNUMBER(SEARCH({"(C)"},H218)))&gt;0,"b-alkane",IF(SUMPRODUCT(--ISNUMBER(SEARCH({"-"},H218)))&gt;0,"-","n-alkane")))))))))</f>
        <v>oxygenated</v>
      </c>
      <c r="H218" s="15" t="s">
        <v>225</v>
      </c>
      <c r="I218" s="15" t="b">
        <v>1</v>
      </c>
      <c r="J218" s="15" t="b">
        <v>0</v>
      </c>
      <c r="K218" s="4">
        <f t="shared" si="42"/>
        <v>8</v>
      </c>
      <c r="L218" s="4">
        <f t="shared" si="43"/>
        <v>2</v>
      </c>
      <c r="M218" s="4">
        <f t="shared" si="44"/>
        <v>0.25</v>
      </c>
      <c r="N218" s="7">
        <v>138.166</v>
      </c>
      <c r="O218" s="4">
        <v>2.9376600000000001E-11</v>
      </c>
      <c r="P218" s="8">
        <v>2.8493100000000003E-7</v>
      </c>
      <c r="Q218" s="8">
        <v>6.5996499999999996</v>
      </c>
      <c r="R218" s="4">
        <v>8.7598999999999993E-3</v>
      </c>
      <c r="S218" s="4">
        <v>0.16192599999999999</v>
      </c>
      <c r="T218" s="3">
        <f t="shared" si="45"/>
        <v>4.813530679436548</v>
      </c>
      <c r="U218" s="4">
        <f t="shared" si="46"/>
        <v>13.259548777596093</v>
      </c>
      <c r="V218" s="23">
        <v>4.4864358974358973</v>
      </c>
      <c r="W218" s="23">
        <v>1.6163025641025646</v>
      </c>
      <c r="X218" s="23">
        <v>0.83549487179487181</v>
      </c>
      <c r="Y218" s="23">
        <v>2.3E-2</v>
      </c>
    </row>
    <row r="219" spans="1:25" x14ac:dyDescent="0.25">
      <c r="A219" s="21" t="s">
        <v>932</v>
      </c>
      <c r="B219" s="2" t="s">
        <v>972</v>
      </c>
      <c r="C219" s="12">
        <v>463</v>
      </c>
      <c r="D219" s="12">
        <v>90077</v>
      </c>
      <c r="E219" s="1" t="s">
        <v>995</v>
      </c>
      <c r="F219" s="2" t="str">
        <f t="shared" si="41"/>
        <v>5064049</v>
      </c>
      <c r="G219" s="2" t="str">
        <f>IF(SUMPRODUCT(--ISNUMBER(SEARCH({"F","Cl","F"},H219)))&gt;0,"halocarbon",IF(SUMPRODUCT(--ISNUMBER(SEARCH({"O"},H219)))&gt;0,"oxygenated",IF(SUMPRODUCT(--ISNUMBER(SEARCH({"=CC="},H219)))&gt;0,"aromatic",IF(SUMPRODUCT(--ISNUMBER(SEARCH({"benzene"},A219)))&gt;0,"aromatic",IF(SUMPRODUCT(--ISNUMBER(SEARCH({"naphthalene"},A219)))&gt;0,"aromatic",IF(SUMPRODUCT(--ISNUMBER(SEARCH({"="},H219)))&gt;0,"alkene",IF(SUMPRODUCT(--ISNUMBER(SEARCH({"C1"},H219)))&gt;0,"c-alkane",IF(SUMPRODUCT(--ISNUMBER(SEARCH({"(C)"},H219)))&gt;0,"b-alkane",IF(SUMPRODUCT(--ISNUMBER(SEARCH({"-"},H219)))&gt;0,"-","n-alkane")))))))))</f>
        <v>n-alkane</v>
      </c>
      <c r="H219" s="18" t="s">
        <v>1031</v>
      </c>
      <c r="I219" s="15" t="b">
        <v>0</v>
      </c>
      <c r="J219" s="15" t="b">
        <v>0</v>
      </c>
      <c r="K219" s="4">
        <f t="shared" si="42"/>
        <v>10</v>
      </c>
      <c r="L219" s="4">
        <f t="shared" si="43"/>
        <v>0</v>
      </c>
      <c r="M219" s="4">
        <f t="shared" si="44"/>
        <v>0</v>
      </c>
      <c r="N219" s="7">
        <v>142.286</v>
      </c>
      <c r="O219" s="4">
        <v>1.27993E-11</v>
      </c>
      <c r="P219" s="8">
        <v>0.156495</v>
      </c>
      <c r="Q219" s="8">
        <v>4.4387499999999998</v>
      </c>
      <c r="R219" s="4">
        <v>4.1370100000000001</v>
      </c>
      <c r="S219" s="4">
        <v>1.8705999999999999E-6</v>
      </c>
      <c r="T219" s="3">
        <f t="shared" si="45"/>
        <v>7.5004790875062026</v>
      </c>
      <c r="U219" s="4">
        <f t="shared" si="46"/>
        <v>9.1543759775649922E-2</v>
      </c>
      <c r="V219" s="23">
        <v>0.79145641025641034</v>
      </c>
      <c r="W219" s="23">
        <v>0.53360256410256401</v>
      </c>
      <c r="X219" s="23">
        <v>0.19985717948717949</v>
      </c>
      <c r="Y219" s="23">
        <v>6.9600000000000009E-2</v>
      </c>
    </row>
    <row r="220" spans="1:25" x14ac:dyDescent="0.25">
      <c r="A220" s="19" t="s">
        <v>636</v>
      </c>
      <c r="B220" s="15" t="s">
        <v>636</v>
      </c>
      <c r="C220" s="25">
        <v>3104</v>
      </c>
      <c r="D220" s="12">
        <v>43907</v>
      </c>
      <c r="E220" s="1" t="s">
        <v>764</v>
      </c>
      <c r="F220" s="2" t="str">
        <f t="shared" si="41"/>
        <v>3027792</v>
      </c>
      <c r="G220" s="2" t="str">
        <f>IF(SUMPRODUCT(--ISNUMBER(SEARCH({"F","Cl","F"},H220)))&gt;0,"halocarbon",IF(SUMPRODUCT(--ISNUMBER(SEARCH({"O"},H220)))&gt;0,"oxygenated",IF(SUMPRODUCT(--ISNUMBER(SEARCH({"=CC="},H220)))&gt;0,"aromatic",IF(SUMPRODUCT(--ISNUMBER(SEARCH({"benzene"},A220)))&gt;0,"aromatic",IF(SUMPRODUCT(--ISNUMBER(SEARCH({"naphthalene"},A220)))&gt;0,"aromatic",IF(SUMPRODUCT(--ISNUMBER(SEARCH({"="},H220)))&gt;0,"alkene",IF(SUMPRODUCT(--ISNUMBER(SEARCH({"C1"},H220)))&gt;0,"c-alkane",IF(SUMPRODUCT(--ISNUMBER(SEARCH({"(C)"},H220)))&gt;0,"b-alkane",IF(SUMPRODUCT(--ISNUMBER(SEARCH({"-"},H220)))&gt;0,"-","n-alkane")))))))))</f>
        <v>oxygenated</v>
      </c>
      <c r="H220" s="15" t="s">
        <v>768</v>
      </c>
      <c r="I220" s="15" t="b">
        <v>0</v>
      </c>
      <c r="J220" s="15" t="b">
        <v>0</v>
      </c>
      <c r="K220" s="4">
        <f t="shared" si="42"/>
        <v>8</v>
      </c>
      <c r="L220" s="4">
        <f t="shared" si="43"/>
        <v>6</v>
      </c>
      <c r="M220" s="4">
        <f t="shared" si="44"/>
        <v>0.75</v>
      </c>
      <c r="N220" s="7">
        <v>234.279</v>
      </c>
      <c r="O220" s="4">
        <v>8.2588499999999993E-12</v>
      </c>
      <c r="P220" s="8">
        <v>4.30961E-9</v>
      </c>
      <c r="Q220" s="8">
        <v>4.9939400000000003</v>
      </c>
      <c r="R220" s="4">
        <v>0.106674</v>
      </c>
      <c r="S220" s="4">
        <v>0.396679</v>
      </c>
      <c r="T220" s="3">
        <f t="shared" si="45"/>
        <v>6.1284222882752761</v>
      </c>
      <c r="U220" s="4">
        <f t="shared" si="46"/>
        <v>0.32871441183226197</v>
      </c>
      <c r="V220" s="14" t="s">
        <v>34</v>
      </c>
      <c r="W220" s="14" t="s">
        <v>34</v>
      </c>
      <c r="X220" s="14" t="s">
        <v>34</v>
      </c>
      <c r="Y220" s="23">
        <v>0.14430000000000001</v>
      </c>
    </row>
    <row r="221" spans="1:25" x14ac:dyDescent="0.25">
      <c r="A221" s="19" t="s">
        <v>231</v>
      </c>
      <c r="B221" s="15" t="s">
        <v>231</v>
      </c>
      <c r="C221" s="25">
        <v>465</v>
      </c>
      <c r="D221" s="12">
        <v>43502</v>
      </c>
      <c r="E221" s="1" t="s">
        <v>747</v>
      </c>
      <c r="F221" s="2" t="str">
        <f t="shared" si="41"/>
        <v>7020637</v>
      </c>
      <c r="G221" s="2" t="str">
        <f>IF(SUMPRODUCT(--ISNUMBER(SEARCH({"F","Cl","F"},H221)))&gt;0,"halocarbon",IF(SUMPRODUCT(--ISNUMBER(SEARCH({"O"},H221)))&gt;0,"oxygenated",IF(SUMPRODUCT(--ISNUMBER(SEARCH({"=CC="},H221)))&gt;0,"aromatic",IF(SUMPRODUCT(--ISNUMBER(SEARCH({"benzene"},A221)))&gt;0,"aromatic",IF(SUMPRODUCT(--ISNUMBER(SEARCH({"naphthalene"},A221)))&gt;0,"aromatic",IF(SUMPRODUCT(--ISNUMBER(SEARCH({"="},H221)))&gt;0,"alkene",IF(SUMPRODUCT(--ISNUMBER(SEARCH({"C1"},H221)))&gt;0,"c-alkane",IF(SUMPRODUCT(--ISNUMBER(SEARCH({"(C)"},H221)))&gt;0,"b-alkane",IF(SUMPRODUCT(--ISNUMBER(SEARCH({"-"},H221)))&gt;0,"-","n-alkane")))))))))</f>
        <v>oxygenated</v>
      </c>
      <c r="H221" s="15" t="s">
        <v>232</v>
      </c>
      <c r="I221" s="15" t="b">
        <v>1</v>
      </c>
      <c r="J221" s="15" t="b">
        <v>0</v>
      </c>
      <c r="K221" s="4">
        <f t="shared" si="42"/>
        <v>1</v>
      </c>
      <c r="L221" s="4">
        <f t="shared" si="43"/>
        <v>1</v>
      </c>
      <c r="M221" s="4">
        <f t="shared" si="44"/>
        <v>1</v>
      </c>
      <c r="N221" s="7">
        <v>30.026</v>
      </c>
      <c r="O221" s="4">
        <v>7.1687299999999999E-12</v>
      </c>
      <c r="P221" s="8">
        <v>2.5794400000000001E-6</v>
      </c>
      <c r="Q221" s="8">
        <v>1.20601</v>
      </c>
      <c r="R221" s="4">
        <v>825.51300000000003</v>
      </c>
      <c r="S221" s="4">
        <v>12.335900000000001</v>
      </c>
      <c r="T221" s="3">
        <f t="shared" si="45"/>
        <v>9.1248517434361762</v>
      </c>
      <c r="U221" s="4">
        <f t="shared" si="46"/>
        <v>5.3565941820953935E-5</v>
      </c>
      <c r="V221" s="23">
        <v>9.4558461538461529</v>
      </c>
      <c r="W221" s="23">
        <v>2.6785897435897437</v>
      </c>
      <c r="X221" s="23">
        <v>1.2677846153846153</v>
      </c>
      <c r="Y221" s="23">
        <v>0</v>
      </c>
    </row>
    <row r="222" spans="1:25" x14ac:dyDescent="0.25">
      <c r="A222" s="19" t="s">
        <v>699</v>
      </c>
      <c r="B222" s="15" t="s">
        <v>699</v>
      </c>
      <c r="C222" s="12">
        <v>3073</v>
      </c>
      <c r="D222" s="12">
        <v>43905</v>
      </c>
      <c r="E222" s="1" t="s">
        <v>856</v>
      </c>
      <c r="F222" s="2" t="str">
        <f t="shared" si="41"/>
        <v>8025337</v>
      </c>
      <c r="G222" s="2" t="str">
        <f>IF(SUMPRODUCT(--ISNUMBER(SEARCH({"F","Cl","F"},H222)))&gt;0,"halocarbon",IF(SUMPRODUCT(--ISNUMBER(SEARCH({"O"},H222)))&gt;0,"oxygenated",IF(SUMPRODUCT(--ISNUMBER(SEARCH({"=CC="},H222)))&gt;0,"aromatic",IF(SUMPRODUCT(--ISNUMBER(SEARCH({"benzene"},A222)))&gt;0,"aromatic",IF(SUMPRODUCT(--ISNUMBER(SEARCH({"naphthalene"},A222)))&gt;0,"aromatic",IF(SUMPRODUCT(--ISNUMBER(SEARCH({"="},H222)))&gt;0,"alkene",IF(SUMPRODUCT(--ISNUMBER(SEARCH({"C1"},H222)))&gt;0,"c-alkane",IF(SUMPRODUCT(--ISNUMBER(SEARCH({"(C)"},H222)))&gt;0,"b-alkane",IF(SUMPRODUCT(--ISNUMBER(SEARCH({"-"},H222)))&gt;0,"-","n-alkane")))))))))</f>
        <v>oxygenated</v>
      </c>
      <c r="H222" s="15" t="s">
        <v>883</v>
      </c>
      <c r="I222" s="15" t="b">
        <v>0</v>
      </c>
      <c r="J222" s="15" t="b">
        <v>0</v>
      </c>
      <c r="K222" s="4">
        <f t="shared" si="42"/>
        <v>1</v>
      </c>
      <c r="L222" s="4">
        <f t="shared" si="43"/>
        <v>1</v>
      </c>
      <c r="M222" s="4">
        <f t="shared" si="44"/>
        <v>1</v>
      </c>
      <c r="N222" s="7">
        <v>45.040999999999997</v>
      </c>
      <c r="O222" s="4">
        <v>8.9838599999999998E-13</v>
      </c>
      <c r="P222" s="8">
        <v>9.7465400000000001E-8</v>
      </c>
      <c r="Q222" s="8">
        <v>4.0833599999999999</v>
      </c>
      <c r="R222" s="4">
        <v>4.0189700000000002E-2</v>
      </c>
      <c r="S222" s="4">
        <v>18.546399999999998</v>
      </c>
      <c r="T222" s="3">
        <f t="shared" si="45"/>
        <v>4.9883531348685377</v>
      </c>
      <c r="U222" s="4">
        <f t="shared" si="46"/>
        <v>4.0386735048662789E-2</v>
      </c>
      <c r="V222" s="14" t="s">
        <v>34</v>
      </c>
      <c r="W222" s="14" t="s">
        <v>34</v>
      </c>
      <c r="X222" s="14" t="s">
        <v>34</v>
      </c>
      <c r="Y222" s="23">
        <v>0</v>
      </c>
    </row>
    <row r="223" spans="1:25" x14ac:dyDescent="0.25">
      <c r="A223" s="20" t="s">
        <v>233</v>
      </c>
      <c r="B223" s="17" t="s">
        <v>234</v>
      </c>
      <c r="C223" s="25">
        <v>466</v>
      </c>
      <c r="D223" s="12">
        <v>43403</v>
      </c>
      <c r="E223" s="1" t="s">
        <v>910</v>
      </c>
      <c r="F223" s="2" t="str">
        <f t="shared" si="41"/>
        <v>2024115</v>
      </c>
      <c r="G223" s="2" t="str">
        <f>IF(SUMPRODUCT(--ISNUMBER(SEARCH({"F","Cl","F"},H223)))&gt;0,"halocarbon",IF(SUMPRODUCT(--ISNUMBER(SEARCH({"O"},H223)))&gt;0,"oxygenated",IF(SUMPRODUCT(--ISNUMBER(SEARCH({"=CC="},H223)))&gt;0,"aromatic",IF(SUMPRODUCT(--ISNUMBER(SEARCH({"benzene"},A223)))&gt;0,"aromatic",IF(SUMPRODUCT(--ISNUMBER(SEARCH({"naphthalene"},A223)))&gt;0,"aromatic",IF(SUMPRODUCT(--ISNUMBER(SEARCH({"="},H223)))&gt;0,"alkene",IF(SUMPRODUCT(--ISNUMBER(SEARCH({"C1"},H223)))&gt;0,"c-alkane",IF(SUMPRODUCT(--ISNUMBER(SEARCH({"(C)"},H223)))&gt;0,"b-alkane",IF(SUMPRODUCT(--ISNUMBER(SEARCH({"-"},H223)))&gt;0,"-","n-alkane")))))))))</f>
        <v>oxygenated</v>
      </c>
      <c r="H223" s="15" t="s">
        <v>235</v>
      </c>
      <c r="I223" s="15" t="b">
        <v>0</v>
      </c>
      <c r="J223" s="15" t="b">
        <v>0</v>
      </c>
      <c r="K223" s="4">
        <f t="shared" si="42"/>
        <v>1</v>
      </c>
      <c r="L223" s="4">
        <f t="shared" si="43"/>
        <v>2</v>
      </c>
      <c r="M223" s="4">
        <f t="shared" si="44"/>
        <v>2</v>
      </c>
      <c r="N223" s="7">
        <v>46.024999999999999</v>
      </c>
      <c r="O223" s="4">
        <v>4.8247100000000004E-13</v>
      </c>
      <c r="P223" s="8">
        <v>2.5053800000000002E-7</v>
      </c>
      <c r="Q223" s="8">
        <v>2.6163099999999999</v>
      </c>
      <c r="R223" s="4">
        <v>47.783799999999999</v>
      </c>
      <c r="S223" s="4">
        <v>10.7631</v>
      </c>
      <c r="T223" s="3">
        <f t="shared" si="45"/>
        <v>8.0729048275160125</v>
      </c>
      <c r="U223" s="4">
        <f t="shared" si="46"/>
        <v>1.3778081370601969E-3</v>
      </c>
      <c r="V223" s="23">
        <v>6.5995128205128206E-2</v>
      </c>
      <c r="W223" s="23">
        <v>4.5747435897435906E-2</v>
      </c>
      <c r="X223" s="23">
        <v>3.3892820512820505E-2</v>
      </c>
      <c r="Y223" s="23">
        <v>0</v>
      </c>
    </row>
    <row r="224" spans="1:25" x14ac:dyDescent="0.25">
      <c r="A224" s="20" t="s">
        <v>236</v>
      </c>
      <c r="B224" s="17" t="s">
        <v>237</v>
      </c>
      <c r="C224" s="12">
        <v>9022</v>
      </c>
      <c r="D224" s="12" t="s">
        <v>34</v>
      </c>
      <c r="E224" s="1" t="s">
        <v>854</v>
      </c>
      <c r="F224" s="2" t="str">
        <f t="shared" si="41"/>
        <v>7025502</v>
      </c>
      <c r="G224" s="2" t="str">
        <f>IF(SUMPRODUCT(--ISNUMBER(SEARCH({"F","Cl","F"},H224)))&gt;0,"halocarbon",IF(SUMPRODUCT(--ISNUMBER(SEARCH({"O"},H224)))&gt;0,"oxygenated",IF(SUMPRODUCT(--ISNUMBER(SEARCH({"=CC="},H224)))&gt;0,"aromatic",IF(SUMPRODUCT(--ISNUMBER(SEARCH({"benzene"},A224)))&gt;0,"aromatic",IF(SUMPRODUCT(--ISNUMBER(SEARCH({"naphthalene"},A224)))&gt;0,"aromatic",IF(SUMPRODUCT(--ISNUMBER(SEARCH({"="},H224)))&gt;0,"alkene",IF(SUMPRODUCT(--ISNUMBER(SEARCH({"C1"},H224)))&gt;0,"c-alkane",IF(SUMPRODUCT(--ISNUMBER(SEARCH({"(C)"},H224)))&gt;0,"b-alkane",IF(SUMPRODUCT(--ISNUMBER(SEARCH({"-"},H224)))&gt;0,"-","n-alkane")))))))))</f>
        <v>oxygenated</v>
      </c>
      <c r="H224" s="15" t="s">
        <v>238</v>
      </c>
      <c r="I224" s="15" t="b">
        <v>0</v>
      </c>
      <c r="J224" s="15" t="b">
        <v>0</v>
      </c>
      <c r="K224" s="4">
        <f t="shared" si="42"/>
        <v>10</v>
      </c>
      <c r="L224" s="4">
        <f t="shared" si="43"/>
        <v>1</v>
      </c>
      <c r="M224" s="4">
        <f t="shared" si="44"/>
        <v>0.1</v>
      </c>
      <c r="N224" s="7">
        <v>154.25299999999999</v>
      </c>
      <c r="O224" s="4">
        <v>1.6272099999999999E-10</v>
      </c>
      <c r="P224" s="8">
        <v>1.15835E-5</v>
      </c>
      <c r="Q224" s="8">
        <v>6.5002500000000003</v>
      </c>
      <c r="R224" s="4">
        <v>0.12235500000000001</v>
      </c>
      <c r="S224" s="4">
        <v>1.1606200000000001E-2</v>
      </c>
      <c r="T224" s="3">
        <f t="shared" si="45"/>
        <v>6.0064856869010574</v>
      </c>
      <c r="U224" s="4">
        <f t="shared" si="46"/>
        <v>10.546995125196004</v>
      </c>
      <c r="V224" s="23">
        <v>5.4333333333333345</v>
      </c>
      <c r="W224" s="23">
        <v>1.9098461538461537</v>
      </c>
      <c r="X224" s="23">
        <v>1.0658205128205129</v>
      </c>
      <c r="Y224" s="23">
        <v>0.14430000000000001</v>
      </c>
    </row>
    <row r="225" spans="1:25" x14ac:dyDescent="0.25">
      <c r="A225" s="20" t="s">
        <v>239</v>
      </c>
      <c r="B225" s="17" t="s">
        <v>92</v>
      </c>
      <c r="C225" s="12">
        <v>9023</v>
      </c>
      <c r="D225" s="12" t="s">
        <v>34</v>
      </c>
      <c r="E225" s="1" t="s">
        <v>791</v>
      </c>
      <c r="F225" s="2" t="str">
        <f t="shared" si="41"/>
        <v>1020778</v>
      </c>
      <c r="G225" s="2" t="str">
        <f>IF(SUMPRODUCT(--ISNUMBER(SEARCH({"F","Cl","F"},H225)))&gt;0,"halocarbon",IF(SUMPRODUCT(--ISNUMBER(SEARCH({"O"},H225)))&gt;0,"oxygenated",IF(SUMPRODUCT(--ISNUMBER(SEARCH({"=CC="},H225)))&gt;0,"aromatic",IF(SUMPRODUCT(--ISNUMBER(SEARCH({"benzene"},A225)))&gt;0,"aromatic",IF(SUMPRODUCT(--ISNUMBER(SEARCH({"naphthalene"},A225)))&gt;0,"aromatic",IF(SUMPRODUCT(--ISNUMBER(SEARCH({"="},H225)))&gt;0,"alkene",IF(SUMPRODUCT(--ISNUMBER(SEARCH({"C1"},H225)))&gt;0,"c-alkane",IF(SUMPRODUCT(--ISNUMBER(SEARCH({"(C)"},H225)))&gt;0,"b-alkane",IF(SUMPRODUCT(--ISNUMBER(SEARCH({"-"},H225)))&gt;0,"-","n-alkane")))))))))</f>
        <v>alkene</v>
      </c>
      <c r="H225" s="15" t="s">
        <v>93</v>
      </c>
      <c r="I225" s="15" t="b">
        <v>0</v>
      </c>
      <c r="J225" s="15" t="b">
        <v>0</v>
      </c>
      <c r="K225" s="4">
        <f t="shared" si="42"/>
        <v>10</v>
      </c>
      <c r="L225" s="4">
        <f t="shared" si="43"/>
        <v>0</v>
      </c>
      <c r="M225" s="4">
        <f t="shared" si="44"/>
        <v>0</v>
      </c>
      <c r="N225" s="7">
        <v>136.238</v>
      </c>
      <c r="O225" s="4">
        <v>1.7217600000000001E-10</v>
      </c>
      <c r="P225" s="8">
        <v>3.1357599999999999E-2</v>
      </c>
      <c r="Q225" s="8">
        <v>4.3110999999999997</v>
      </c>
      <c r="R225" s="4">
        <v>1.36771</v>
      </c>
      <c r="S225" s="4">
        <v>5.5714300000000003E-5</v>
      </c>
      <c r="T225" s="3">
        <f t="shared" si="45"/>
        <v>7.0009226280935097</v>
      </c>
      <c r="U225" s="4">
        <f t="shared" si="46"/>
        <v>6.8230530075682E-2</v>
      </c>
      <c r="V225" s="23">
        <v>4.5517179487179504</v>
      </c>
      <c r="W225" s="23">
        <v>1.7037846153846152</v>
      </c>
      <c r="X225" s="23">
        <v>0.96423589743589766</v>
      </c>
      <c r="Y225" s="23">
        <v>0.13</v>
      </c>
    </row>
    <row r="226" spans="1:25" x14ac:dyDescent="0.25">
      <c r="A226" s="19" t="s">
        <v>647</v>
      </c>
      <c r="B226" s="15" t="s">
        <v>693</v>
      </c>
      <c r="C226" s="25">
        <v>467</v>
      </c>
      <c r="D226" s="12">
        <v>99134</v>
      </c>
      <c r="E226" s="1" t="s">
        <v>791</v>
      </c>
      <c r="F226" s="2" t="str">
        <f t="shared" ref="F226:F257" si="47">RIGHT(E226,LEN(E226)-6)</f>
        <v>1020778</v>
      </c>
      <c r="G226" s="2" t="str">
        <f>IF(SUMPRODUCT(--ISNUMBER(SEARCH({"F","Cl","F"},H226)))&gt;0,"halocarbon",IF(SUMPRODUCT(--ISNUMBER(SEARCH({"O"},H226)))&gt;0,"oxygenated",IF(SUMPRODUCT(--ISNUMBER(SEARCH({"=CC="},H226)))&gt;0,"aromatic",IF(SUMPRODUCT(--ISNUMBER(SEARCH({"benzene"},A226)))&gt;0,"aromatic",IF(SUMPRODUCT(--ISNUMBER(SEARCH({"naphthalene"},A226)))&gt;0,"aromatic",IF(SUMPRODUCT(--ISNUMBER(SEARCH({"="},H226)))&gt;0,"alkene",IF(SUMPRODUCT(--ISNUMBER(SEARCH({"C1"},H226)))&gt;0,"c-alkane",IF(SUMPRODUCT(--ISNUMBER(SEARCH({"(C)"},H226)))&gt;0,"b-alkane",IF(SUMPRODUCT(--ISNUMBER(SEARCH({"-"},H226)))&gt;0,"-","n-alkane")))))))))</f>
        <v>alkene</v>
      </c>
      <c r="H226" s="15" t="s">
        <v>93</v>
      </c>
      <c r="I226" s="15" t="b">
        <v>0</v>
      </c>
      <c r="J226" s="15" t="b">
        <v>0</v>
      </c>
      <c r="K226" s="4">
        <f t="shared" ref="K226:K255" si="48">LEN(H226)-LEN(SUBSTITUTE(UPPER(H226),"C",""))</f>
        <v>10</v>
      </c>
      <c r="L226" s="4">
        <f t="shared" ref="L226:L255" si="49">LEN(H226)-LEN(SUBSTITUTE(UPPER(H226),"O",""))</f>
        <v>0</v>
      </c>
      <c r="M226" s="4">
        <f t="shared" ref="M226:M255" si="50">L226/K226</f>
        <v>0</v>
      </c>
      <c r="N226" s="7">
        <v>136.238</v>
      </c>
      <c r="O226" s="4">
        <v>1.7217600000000001E-10</v>
      </c>
      <c r="P226" s="8">
        <v>3.1357599999999999E-2</v>
      </c>
      <c r="Q226" s="8">
        <v>4.3110999999999997</v>
      </c>
      <c r="R226" s="4">
        <v>1.36771</v>
      </c>
      <c r="S226" s="4">
        <v>5.5714300000000003E-5</v>
      </c>
      <c r="T226" s="3">
        <f t="shared" ref="T226:T255" si="51">IFERROR(LOG((R226*133.322)*N226/8.31451/298.15*1000000),"")</f>
        <v>7.0009226280935097</v>
      </c>
      <c r="U226" s="4">
        <f t="shared" ref="U226:U255" si="52">IFERROR(((10^Q226)*0.1/1000)/30,"")</f>
        <v>6.8230530075682E-2</v>
      </c>
      <c r="V226" s="23">
        <v>4.5517179487179504</v>
      </c>
      <c r="W226" s="23">
        <v>1.7037846153846152</v>
      </c>
      <c r="X226" s="23">
        <v>0.96423589743589766</v>
      </c>
      <c r="Y226" s="23">
        <v>0.13</v>
      </c>
    </row>
    <row r="227" spans="1:25" x14ac:dyDescent="0.25">
      <c r="A227" s="19" t="s">
        <v>240</v>
      </c>
      <c r="B227" s="15" t="s">
        <v>240</v>
      </c>
      <c r="C227" s="12">
        <v>2105</v>
      </c>
      <c r="D227" s="12">
        <v>99026</v>
      </c>
      <c r="E227" s="1" t="s">
        <v>801</v>
      </c>
      <c r="F227" s="2" t="str">
        <f t="shared" si="47"/>
        <v>2025347</v>
      </c>
      <c r="G227" s="2" t="str">
        <f>IF(SUMPRODUCT(--ISNUMBER(SEARCH({"F","Cl","F"},H227)))&gt;0,"halocarbon",IF(SUMPRODUCT(--ISNUMBER(SEARCH({"O"},H227)))&gt;0,"oxygenated",IF(SUMPRODUCT(--ISNUMBER(SEARCH({"=CC="},H227)))&gt;0,"aromatic",IF(SUMPRODUCT(--ISNUMBER(SEARCH({"benzene"},A227)))&gt;0,"aromatic",IF(SUMPRODUCT(--ISNUMBER(SEARCH({"naphthalene"},A227)))&gt;0,"aromatic",IF(SUMPRODUCT(--ISNUMBER(SEARCH({"="},H227)))&gt;0,"alkene",IF(SUMPRODUCT(--ISNUMBER(SEARCH({"C1"},H227)))&gt;0,"c-alkane",IF(SUMPRODUCT(--ISNUMBER(SEARCH({"(C)"},H227)))&gt;0,"b-alkane",IF(SUMPRODUCT(--ISNUMBER(SEARCH({"-"},H227)))&gt;0,"-","n-alkane")))))))))</f>
        <v>oxygenated</v>
      </c>
      <c r="H227" s="15" t="s">
        <v>241</v>
      </c>
      <c r="I227" s="15" t="b">
        <v>0</v>
      </c>
      <c r="J227" s="15" t="b">
        <v>0</v>
      </c>
      <c r="K227" s="4">
        <f t="shared" si="48"/>
        <v>5</v>
      </c>
      <c r="L227" s="4">
        <f t="shared" si="49"/>
        <v>2</v>
      </c>
      <c r="M227" s="4">
        <f t="shared" si="50"/>
        <v>0.4</v>
      </c>
      <c r="N227" s="7">
        <v>98.100999999999999</v>
      </c>
      <c r="O227" s="4">
        <v>5.6097299999999998E-11</v>
      </c>
      <c r="P227" s="8">
        <v>1.7742799999999999E-7</v>
      </c>
      <c r="Q227" s="8">
        <v>4.2673899999999998</v>
      </c>
      <c r="R227" s="4">
        <v>0.46582200000000001</v>
      </c>
      <c r="S227" s="4">
        <v>10.3133</v>
      </c>
      <c r="T227" s="3">
        <f t="shared" si="51"/>
        <v>6.3905237764519143</v>
      </c>
      <c r="U227" s="4">
        <f t="shared" si="52"/>
        <v>6.1697667440072615E-2</v>
      </c>
      <c r="V227" s="23">
        <v>3.3105128205128209</v>
      </c>
      <c r="W227" s="23">
        <v>1.4174769230769233</v>
      </c>
      <c r="X227" s="23">
        <v>0.88877692307692313</v>
      </c>
      <c r="Y227" s="23">
        <v>0.14430000000000001</v>
      </c>
    </row>
    <row r="228" spans="1:25" x14ac:dyDescent="0.25">
      <c r="A228" s="20" t="s">
        <v>960</v>
      </c>
      <c r="B228" s="2" t="s">
        <v>984</v>
      </c>
      <c r="C228" s="12">
        <v>469</v>
      </c>
      <c r="D228" s="12">
        <v>99184</v>
      </c>
      <c r="E228" s="1" t="s">
        <v>1020</v>
      </c>
      <c r="F228" s="2" t="str">
        <f t="shared" si="47"/>
        <v>6020224</v>
      </c>
      <c r="G228" s="2" t="str">
        <f>IF(SUMPRODUCT(--ISNUMBER(SEARCH({"F","Cl","F"},H228)))&gt;0,"halocarbon",IF(SUMPRODUCT(--ISNUMBER(SEARCH({"O"},H228)))&gt;0,"oxygenated",IF(SUMPRODUCT(--ISNUMBER(SEARCH({"=CC="},H228)))&gt;0,"aromatic",IF(SUMPRODUCT(--ISNUMBER(SEARCH({"benzene"},A228)))&gt;0,"aromatic",IF(SUMPRODUCT(--ISNUMBER(SEARCH({"naphthalene"},A228)))&gt;0,"aromatic",IF(SUMPRODUCT(--ISNUMBER(SEARCH({"="},H228)))&gt;0,"alkene",IF(SUMPRODUCT(--ISNUMBER(SEARCH({"C1"},H228)))&gt;0,"c-alkane",IF(SUMPRODUCT(--ISNUMBER(SEARCH({"(C)"},H228)))&gt;0,"b-alkane",IF(SUMPRODUCT(--ISNUMBER(SEARCH({"-"},H228)))&gt;0,"-","n-alkane")))))))))</f>
        <v>oxygenated</v>
      </c>
      <c r="H228" s="18" t="s">
        <v>1055</v>
      </c>
      <c r="I228" s="15" t="b">
        <v>0</v>
      </c>
      <c r="J228" s="15" t="b">
        <v>0</v>
      </c>
      <c r="K228" s="4">
        <f t="shared" si="48"/>
        <v>4</v>
      </c>
      <c r="L228" s="4">
        <f t="shared" si="49"/>
        <v>2</v>
      </c>
      <c r="M228" s="4">
        <f t="shared" si="50"/>
        <v>0.5</v>
      </c>
      <c r="N228" s="7">
        <v>86.09</v>
      </c>
      <c r="O228" s="4">
        <v>2.6751099999999999E-12</v>
      </c>
      <c r="P228" s="8">
        <v>3.0127399999999998E-8</v>
      </c>
      <c r="Q228" s="8">
        <v>4.0134699999999999</v>
      </c>
      <c r="R228" s="4">
        <v>0.830148</v>
      </c>
      <c r="S228" s="4">
        <v>7.3595199999999998</v>
      </c>
      <c r="T228" s="3">
        <f t="shared" si="51"/>
        <v>6.5847385800971772</v>
      </c>
      <c r="U228" s="4">
        <f t="shared" si="52"/>
        <v>3.4383394111892875E-2</v>
      </c>
      <c r="V228" s="23">
        <v>0.95589487179487176</v>
      </c>
      <c r="W228" s="23">
        <v>0.60664871794871777</v>
      </c>
      <c r="X228" s="23">
        <v>0.41486923076923077</v>
      </c>
      <c r="Y228" s="23">
        <v>0</v>
      </c>
    </row>
    <row r="229" spans="1:25" x14ac:dyDescent="0.25">
      <c r="A229" s="19" t="s">
        <v>242</v>
      </c>
      <c r="B229" s="15" t="s">
        <v>242</v>
      </c>
      <c r="C229" s="12">
        <v>470</v>
      </c>
      <c r="D229" s="12">
        <v>43514</v>
      </c>
      <c r="E229" s="1" t="s">
        <v>748</v>
      </c>
      <c r="F229" s="2" t="str">
        <f t="shared" si="47"/>
        <v>6025355</v>
      </c>
      <c r="G229" s="2" t="str">
        <f>IF(SUMPRODUCT(--ISNUMBER(SEARCH({"F","Cl","F"},H229)))&gt;0,"halocarbon",IF(SUMPRODUCT(--ISNUMBER(SEARCH({"O"},H229)))&gt;0,"oxygenated",IF(SUMPRODUCT(--ISNUMBER(SEARCH({"=CC="},H229)))&gt;0,"aromatic",IF(SUMPRODUCT(--ISNUMBER(SEARCH({"benzene"},A229)))&gt;0,"aromatic",IF(SUMPRODUCT(--ISNUMBER(SEARCH({"naphthalene"},A229)))&gt;0,"aromatic",IF(SUMPRODUCT(--ISNUMBER(SEARCH({"="},H229)))&gt;0,"alkene",IF(SUMPRODUCT(--ISNUMBER(SEARCH({"C1"},H229)))&gt;0,"c-alkane",IF(SUMPRODUCT(--ISNUMBER(SEARCH({"(C)"},H229)))&gt;0,"b-alkane",IF(SUMPRODUCT(--ISNUMBER(SEARCH({"-"},H229)))&gt;0,"-","n-alkane")))))))))</f>
        <v>oxygenated</v>
      </c>
      <c r="H229" s="15" t="s">
        <v>243</v>
      </c>
      <c r="I229" s="15" t="b">
        <v>0</v>
      </c>
      <c r="J229" s="15" t="b">
        <v>0</v>
      </c>
      <c r="K229" s="4">
        <f t="shared" si="48"/>
        <v>5</v>
      </c>
      <c r="L229" s="4">
        <f t="shared" si="49"/>
        <v>2</v>
      </c>
      <c r="M229" s="4">
        <f t="shared" si="50"/>
        <v>0.4</v>
      </c>
      <c r="N229" s="7">
        <v>100.117</v>
      </c>
      <c r="O229" s="4">
        <v>2.44784E-11</v>
      </c>
      <c r="P229" s="8">
        <v>1.70244E-7</v>
      </c>
      <c r="Q229" s="8">
        <v>3.9684300000000001</v>
      </c>
      <c r="R229" s="4">
        <v>1.34087</v>
      </c>
      <c r="S229" s="4">
        <v>0.94894800000000001</v>
      </c>
      <c r="T229" s="3">
        <f t="shared" si="51"/>
        <v>6.8585248480506644</v>
      </c>
      <c r="U229" s="4">
        <f t="shared" si="52"/>
        <v>3.0996220755304147E-2</v>
      </c>
      <c r="V229" s="23">
        <v>4.3063076923076933</v>
      </c>
      <c r="W229" s="23">
        <v>1.7049102564102565</v>
      </c>
      <c r="X229" s="23">
        <v>1.1446025641025643</v>
      </c>
      <c r="Y229" s="23">
        <v>0</v>
      </c>
    </row>
    <row r="230" spans="1:25" x14ac:dyDescent="0.25">
      <c r="A230" s="19" t="s">
        <v>244</v>
      </c>
      <c r="B230" s="15" t="s">
        <v>244</v>
      </c>
      <c r="C230" s="12">
        <v>471</v>
      </c>
      <c r="D230" s="12">
        <v>43380</v>
      </c>
      <c r="E230" s="1" t="s">
        <v>740</v>
      </c>
      <c r="F230" s="2" t="str">
        <f t="shared" si="47"/>
        <v>9020663</v>
      </c>
      <c r="G230" s="2" t="str">
        <f>IF(SUMPRODUCT(--ISNUMBER(SEARCH({"F","Cl","F"},H230)))&gt;0,"halocarbon",IF(SUMPRODUCT(--ISNUMBER(SEARCH({"O"},H230)))&gt;0,"oxygenated",IF(SUMPRODUCT(--ISNUMBER(SEARCH({"=CC="},H230)))&gt;0,"aromatic",IF(SUMPRODUCT(--ISNUMBER(SEARCH({"benzene"},A230)))&gt;0,"aromatic",IF(SUMPRODUCT(--ISNUMBER(SEARCH({"naphthalene"},A230)))&gt;0,"aromatic",IF(SUMPRODUCT(--ISNUMBER(SEARCH({"="},H230)))&gt;0,"alkene",IF(SUMPRODUCT(--ISNUMBER(SEARCH({"C1"},H230)))&gt;0,"c-alkane",IF(SUMPRODUCT(--ISNUMBER(SEARCH({"(C)"},H230)))&gt;0,"b-alkane",IF(SUMPRODUCT(--ISNUMBER(SEARCH({"-"},H230)))&gt;0,"-","n-alkane")))))))))</f>
        <v>oxygenated</v>
      </c>
      <c r="H230" s="15" t="s">
        <v>245</v>
      </c>
      <c r="I230" s="15" t="b">
        <v>0</v>
      </c>
      <c r="J230" s="15" t="b">
        <v>0</v>
      </c>
      <c r="K230" s="4">
        <f t="shared" si="48"/>
        <v>3</v>
      </c>
      <c r="L230" s="4">
        <f t="shared" si="49"/>
        <v>3</v>
      </c>
      <c r="M230" s="4">
        <f t="shared" si="50"/>
        <v>1</v>
      </c>
      <c r="N230" s="7">
        <v>92.093999999999994</v>
      </c>
      <c r="O230" s="4">
        <v>1.2792100000000001E-11</v>
      </c>
      <c r="P230" s="8">
        <v>1.6429300000000001E-8</v>
      </c>
      <c r="Q230" s="8">
        <v>6.4116900000000001</v>
      </c>
      <c r="R230" s="4">
        <v>1.4613399999999999E-4</v>
      </c>
      <c r="S230" s="4">
        <v>8.2752499999999998</v>
      </c>
      <c r="T230" s="3">
        <f t="shared" si="51"/>
        <v>2.8596129548425941</v>
      </c>
      <c r="U230" s="4">
        <f t="shared" si="52"/>
        <v>8.6013920914677993</v>
      </c>
      <c r="V230" s="23">
        <v>3.1540512820512823</v>
      </c>
      <c r="W230" s="23">
        <v>1.3652871794871793</v>
      </c>
      <c r="X230" s="23">
        <v>0.84144871794871767</v>
      </c>
      <c r="Y230" s="23">
        <v>0</v>
      </c>
    </row>
    <row r="231" spans="1:25" x14ac:dyDescent="0.25">
      <c r="A231" s="19" t="s">
        <v>677</v>
      </c>
      <c r="B231" s="15" t="s">
        <v>810</v>
      </c>
      <c r="C231" s="25">
        <v>473</v>
      </c>
      <c r="D231" s="12">
        <v>99252</v>
      </c>
      <c r="E231" s="1" t="s">
        <v>835</v>
      </c>
      <c r="F231" s="2" t="str">
        <f t="shared" si="47"/>
        <v>8027959</v>
      </c>
      <c r="G231" s="2" t="str">
        <f>IF(SUMPRODUCT(--ISNUMBER(SEARCH({"F","Cl","F"},H231)))&gt;0,"halocarbon",IF(SUMPRODUCT(--ISNUMBER(SEARCH({"O"},H231)))&gt;0,"oxygenated",IF(SUMPRODUCT(--ISNUMBER(SEARCH({"=CC="},H231)))&gt;0,"aromatic",IF(SUMPRODUCT(--ISNUMBER(SEARCH({"benzene"},A231)))&gt;0,"aromatic",IF(SUMPRODUCT(--ISNUMBER(SEARCH({"naphthalene"},A231)))&gt;0,"aromatic",IF(SUMPRODUCT(--ISNUMBER(SEARCH({"="},H231)))&gt;0,"alkene",IF(SUMPRODUCT(--ISNUMBER(SEARCH({"C1"},H231)))&gt;0,"c-alkane",IF(SUMPRODUCT(--ISNUMBER(SEARCH({"(C)"},H231)))&gt;0,"b-alkane",IF(SUMPRODUCT(--ISNUMBER(SEARCH({"-"},H231)))&gt;0,"-","n-alkane")))))))))</f>
        <v>oxygenated</v>
      </c>
      <c r="H231" s="15" t="s">
        <v>202</v>
      </c>
      <c r="I231" s="15" t="b">
        <v>0</v>
      </c>
      <c r="J231" s="15" t="b">
        <v>0</v>
      </c>
      <c r="K231" s="4">
        <f t="shared" si="48"/>
        <v>10</v>
      </c>
      <c r="L231" s="4">
        <f t="shared" si="49"/>
        <v>3</v>
      </c>
      <c r="M231" s="4">
        <f t="shared" si="50"/>
        <v>0.3</v>
      </c>
      <c r="N231" s="7">
        <v>190.28299999999999</v>
      </c>
      <c r="O231" s="4">
        <v>2.7357500000000001E-11</v>
      </c>
      <c r="P231" s="8">
        <v>5.38342E-9</v>
      </c>
      <c r="Q231" s="8">
        <v>7.7127999999999997</v>
      </c>
      <c r="R231" s="4">
        <v>7.9597200000000007E-2</v>
      </c>
      <c r="S231" s="4">
        <v>0.29443200000000003</v>
      </c>
      <c r="T231" s="3">
        <f t="shared" si="51"/>
        <v>5.9109281270081642</v>
      </c>
      <c r="U231" s="4">
        <f t="shared" si="52"/>
        <v>172.05953516555746</v>
      </c>
      <c r="V231" s="23">
        <v>1.828110256410256</v>
      </c>
      <c r="W231" s="23">
        <v>0.92627435897435895</v>
      </c>
      <c r="X231" s="23">
        <v>0.57213589743589743</v>
      </c>
      <c r="Y231" s="23">
        <v>0.27</v>
      </c>
    </row>
    <row r="232" spans="1:25" x14ac:dyDescent="0.25">
      <c r="A232" s="19" t="s">
        <v>261</v>
      </c>
      <c r="B232" s="15" t="s">
        <v>261</v>
      </c>
      <c r="C232" s="25">
        <v>1045</v>
      </c>
      <c r="D232" s="12">
        <v>43281</v>
      </c>
      <c r="E232" s="5" t="s">
        <v>601</v>
      </c>
      <c r="F232" s="2" t="str">
        <f t="shared" si="47"/>
        <v>0027195</v>
      </c>
      <c r="G232" s="2" t="str">
        <f>IF(SUMPRODUCT(--ISNUMBER(SEARCH({"F","Cl","F"},H232)))&gt;0,"halocarbon",IF(SUMPRODUCT(--ISNUMBER(SEARCH({"O"},H232)))&gt;0,"oxygenated",IF(SUMPRODUCT(--ISNUMBER(SEARCH({"=CC="},H232)))&gt;0,"aromatic",IF(SUMPRODUCT(--ISNUMBER(SEARCH({"benzene"},A232)))&gt;0,"aromatic",IF(SUMPRODUCT(--ISNUMBER(SEARCH({"naphthalene"},A232)))&gt;0,"aromatic",IF(SUMPRODUCT(--ISNUMBER(SEARCH({"="},H232)))&gt;0,"alkene",IF(SUMPRODUCT(--ISNUMBER(SEARCH({"C1"},H232)))&gt;0,"c-alkane",IF(SUMPRODUCT(--ISNUMBER(SEARCH({"(C)"},H232)))&gt;0,"b-alkane",IF(SUMPRODUCT(--ISNUMBER(SEARCH({"-"},H232)))&gt;0,"-","n-alkane")))))))))</f>
        <v>n-alkane</v>
      </c>
      <c r="H232" s="15" t="s">
        <v>262</v>
      </c>
      <c r="I232" s="15" t="b">
        <v>0</v>
      </c>
      <c r="J232" s="15" t="b">
        <v>0</v>
      </c>
      <c r="K232" s="4">
        <f t="shared" si="48"/>
        <v>16</v>
      </c>
      <c r="L232" s="4">
        <f t="shared" si="49"/>
        <v>0</v>
      </c>
      <c r="M232" s="4">
        <f t="shared" si="50"/>
        <v>0</v>
      </c>
      <c r="N232" s="7">
        <v>226.44800000000001</v>
      </c>
      <c r="O232" s="4">
        <v>2.2887499999999999E-11</v>
      </c>
      <c r="P232" s="8">
        <v>1.22769E-3</v>
      </c>
      <c r="Q232" s="8">
        <v>7.5120899999999997</v>
      </c>
      <c r="R232" s="4">
        <v>1.26245E-3</v>
      </c>
      <c r="S232" s="4">
        <v>4.0084100000000002E-9</v>
      </c>
      <c r="T232" s="3">
        <f t="shared" si="51"/>
        <v>4.1868130223390079</v>
      </c>
      <c r="U232" s="4">
        <f t="shared" si="52"/>
        <v>108.38489102375128</v>
      </c>
      <c r="V232" s="23">
        <v>0.44798615384615387</v>
      </c>
      <c r="W232" s="23">
        <v>0.32199564102564104</v>
      </c>
      <c r="X232" s="23">
        <v>0.10434461538461538</v>
      </c>
      <c r="Y232" s="23">
        <v>0.39059999999999995</v>
      </c>
    </row>
    <row r="233" spans="1:25" x14ac:dyDescent="0.25">
      <c r="A233" s="19" t="s">
        <v>261</v>
      </c>
      <c r="B233" s="15" t="s">
        <v>261</v>
      </c>
      <c r="C233" s="25">
        <v>1045</v>
      </c>
      <c r="D233" s="12">
        <v>80066</v>
      </c>
      <c r="E233" s="1" t="s">
        <v>601</v>
      </c>
      <c r="F233" s="2" t="str">
        <f t="shared" si="47"/>
        <v>0027195</v>
      </c>
      <c r="G233" s="2" t="str">
        <f>IF(SUMPRODUCT(--ISNUMBER(SEARCH({"F","Cl","F"},H233)))&gt;0,"halocarbon",IF(SUMPRODUCT(--ISNUMBER(SEARCH({"O"},H233)))&gt;0,"oxygenated",IF(SUMPRODUCT(--ISNUMBER(SEARCH({"=CC="},H233)))&gt;0,"aromatic",IF(SUMPRODUCT(--ISNUMBER(SEARCH({"benzene"},A233)))&gt;0,"aromatic",IF(SUMPRODUCT(--ISNUMBER(SEARCH({"naphthalene"},A233)))&gt;0,"aromatic",IF(SUMPRODUCT(--ISNUMBER(SEARCH({"="},H233)))&gt;0,"alkene",IF(SUMPRODUCT(--ISNUMBER(SEARCH({"C1"},H233)))&gt;0,"c-alkane",IF(SUMPRODUCT(--ISNUMBER(SEARCH({"(C)"},H233)))&gt;0,"b-alkane",IF(SUMPRODUCT(--ISNUMBER(SEARCH({"-"},H233)))&gt;0,"-","n-alkane")))))))))</f>
        <v>n-alkane</v>
      </c>
      <c r="H233" s="15" t="s">
        <v>262</v>
      </c>
      <c r="I233" s="15" t="b">
        <v>0</v>
      </c>
      <c r="J233" s="15" t="b">
        <v>0</v>
      </c>
      <c r="K233" s="4">
        <f t="shared" si="48"/>
        <v>16</v>
      </c>
      <c r="L233" s="4">
        <f t="shared" si="49"/>
        <v>0</v>
      </c>
      <c r="M233" s="4">
        <f t="shared" si="50"/>
        <v>0</v>
      </c>
      <c r="N233" s="7">
        <v>226.44800000000001</v>
      </c>
      <c r="O233" s="4">
        <v>2.2887499999999999E-11</v>
      </c>
      <c r="P233" s="8">
        <v>1.22769E-3</v>
      </c>
      <c r="Q233" s="8">
        <v>7.5120899999999997</v>
      </c>
      <c r="R233" s="4">
        <v>1.26245E-3</v>
      </c>
      <c r="S233" s="4">
        <v>4.0084100000000002E-9</v>
      </c>
      <c r="T233" s="3">
        <f t="shared" si="51"/>
        <v>4.1868130223390079</v>
      </c>
      <c r="U233" s="4">
        <f t="shared" si="52"/>
        <v>108.38489102375128</v>
      </c>
      <c r="V233" s="23">
        <v>0.44798615384615387</v>
      </c>
      <c r="W233" s="23">
        <v>0.32199564102564104</v>
      </c>
      <c r="X233" s="23">
        <v>0.10434461538461538</v>
      </c>
      <c r="Y233" s="23">
        <v>0.39059999999999995</v>
      </c>
    </row>
    <row r="234" spans="1:25" x14ac:dyDescent="0.25">
      <c r="A234" s="20" t="s">
        <v>957</v>
      </c>
      <c r="B234" s="2" t="s">
        <v>957</v>
      </c>
      <c r="C234" s="25">
        <v>3171</v>
      </c>
      <c r="D234" s="12">
        <v>44232</v>
      </c>
      <c r="E234" s="1" t="s">
        <v>1018</v>
      </c>
      <c r="F234" s="2" t="str">
        <f t="shared" si="47"/>
        <v>7025394</v>
      </c>
      <c r="G234" s="2" t="str">
        <f>IF(SUMPRODUCT(--ISNUMBER(SEARCH({"F","Cl","F"},H234)))&gt;0,"halocarbon",IF(SUMPRODUCT(--ISNUMBER(SEARCH({"O"},H234)))&gt;0,"oxygenated",IF(SUMPRODUCT(--ISNUMBER(SEARCH({"=CC="},H234)))&gt;0,"aromatic",IF(SUMPRODUCT(--ISNUMBER(SEARCH({"benzene"},A234)))&gt;0,"aromatic",IF(SUMPRODUCT(--ISNUMBER(SEARCH({"naphthalene"},A234)))&gt;0,"aromatic",IF(SUMPRODUCT(--ISNUMBER(SEARCH({"="},H234)))&gt;0,"alkene",IF(SUMPRODUCT(--ISNUMBER(SEARCH({"C1"},H234)))&gt;0,"c-alkane",IF(SUMPRODUCT(--ISNUMBER(SEARCH({"(C)"},H234)))&gt;0,"b-alkane",IF(SUMPRODUCT(--ISNUMBER(SEARCH({"-"},H234)))&gt;0,"-","n-alkane")))))))))</f>
        <v>oxygenated</v>
      </c>
      <c r="H234" s="18" t="s">
        <v>1053</v>
      </c>
      <c r="I234" s="15" t="b">
        <v>0</v>
      </c>
      <c r="J234" s="15" t="b">
        <v>0</v>
      </c>
      <c r="K234" s="4">
        <f t="shared" si="48"/>
        <v>9</v>
      </c>
      <c r="L234" s="4">
        <f t="shared" si="49"/>
        <v>3</v>
      </c>
      <c r="M234" s="4">
        <f t="shared" si="50"/>
        <v>0.33333333333333331</v>
      </c>
      <c r="N234" s="7">
        <v>219.285</v>
      </c>
      <c r="O234" s="4">
        <v>2.3291299999999999E-11</v>
      </c>
      <c r="P234" s="8">
        <v>9.5902300000000007E-9</v>
      </c>
      <c r="Q234" s="8">
        <v>8.3215699999999995</v>
      </c>
      <c r="R234" s="4">
        <v>7.8774599999999994E-9</v>
      </c>
      <c r="S234" s="4">
        <v>1.8713299999999999</v>
      </c>
      <c r="T234" s="3">
        <f t="shared" si="51"/>
        <v>-1.0319745218981513</v>
      </c>
      <c r="U234" s="4">
        <f t="shared" si="52"/>
        <v>698.95424246532571</v>
      </c>
      <c r="V234" s="14" t="s">
        <v>34</v>
      </c>
      <c r="W234" s="14" t="s">
        <v>34</v>
      </c>
      <c r="X234" s="14" t="s">
        <v>34</v>
      </c>
      <c r="Y234" s="23">
        <v>0.14430000000000001</v>
      </c>
    </row>
    <row r="235" spans="1:25" x14ac:dyDescent="0.25">
      <c r="A235" s="19" t="s">
        <v>627</v>
      </c>
      <c r="B235" s="15" t="s">
        <v>627</v>
      </c>
      <c r="C235" s="12">
        <v>601</v>
      </c>
      <c r="D235" s="12">
        <v>43231</v>
      </c>
      <c r="E235" s="1" t="s">
        <v>612</v>
      </c>
      <c r="F235" s="2" t="str">
        <f t="shared" si="47"/>
        <v>0021917</v>
      </c>
      <c r="G235" s="2" t="str">
        <f>IF(SUMPRODUCT(--ISNUMBER(SEARCH({"F","Cl","F"},H235)))&gt;0,"halocarbon",IF(SUMPRODUCT(--ISNUMBER(SEARCH({"O"},H235)))&gt;0,"oxygenated",IF(SUMPRODUCT(--ISNUMBER(SEARCH({"=CC="},H235)))&gt;0,"aromatic",IF(SUMPRODUCT(--ISNUMBER(SEARCH({"benzene"},A235)))&gt;0,"aromatic",IF(SUMPRODUCT(--ISNUMBER(SEARCH({"naphthalene"},A235)))&gt;0,"aromatic",IF(SUMPRODUCT(--ISNUMBER(SEARCH({"="},H235)))&gt;0,"alkene",IF(SUMPRODUCT(--ISNUMBER(SEARCH({"C1"},H235)))&gt;0,"c-alkane",IF(SUMPRODUCT(--ISNUMBER(SEARCH({"(C)"},H235)))&gt;0,"b-alkane",IF(SUMPRODUCT(--ISNUMBER(SEARCH({"-"},H235)))&gt;0,"-","n-alkane")))))))))</f>
        <v>n-alkane</v>
      </c>
      <c r="H235" s="15" t="s">
        <v>311</v>
      </c>
      <c r="I235" s="15" t="b">
        <v>1</v>
      </c>
      <c r="J235" s="15" t="b">
        <v>0</v>
      </c>
      <c r="K235" s="4">
        <f t="shared" si="48"/>
        <v>6</v>
      </c>
      <c r="L235" s="4">
        <f t="shared" si="49"/>
        <v>0</v>
      </c>
      <c r="M235" s="4">
        <f t="shared" si="50"/>
        <v>0</v>
      </c>
      <c r="N235" s="7">
        <v>86.177999999999997</v>
      </c>
      <c r="O235" s="4">
        <v>5.55387E-12</v>
      </c>
      <c r="P235" s="8">
        <v>0.486929</v>
      </c>
      <c r="Q235" s="8">
        <v>3.1730700000000001</v>
      </c>
      <c r="R235" s="4">
        <v>133.63800000000001</v>
      </c>
      <c r="S235" s="4">
        <v>1.4178800000000001E-4</v>
      </c>
      <c r="T235" s="3">
        <f t="shared" si="51"/>
        <v>8.791956724652767</v>
      </c>
      <c r="U235" s="4">
        <f t="shared" si="52"/>
        <v>4.965337179004433E-3</v>
      </c>
      <c r="V235" s="23">
        <v>1.2438564102564105</v>
      </c>
      <c r="W235" s="23">
        <v>0.84419743589743601</v>
      </c>
      <c r="X235" s="23">
        <v>0.49565384615384617</v>
      </c>
      <c r="Y235" s="23">
        <v>0</v>
      </c>
    </row>
    <row r="236" spans="1:25" x14ac:dyDescent="0.25">
      <c r="A236" s="19" t="s">
        <v>667</v>
      </c>
      <c r="B236" s="15" t="s">
        <v>715</v>
      </c>
      <c r="C236" s="25">
        <v>482</v>
      </c>
      <c r="D236" s="12">
        <v>43371</v>
      </c>
      <c r="E236" s="1" t="s">
        <v>735</v>
      </c>
      <c r="F236" s="2" t="str">
        <f t="shared" si="47"/>
        <v>5021885</v>
      </c>
      <c r="G236" s="2" t="str">
        <f>IF(SUMPRODUCT(--ISNUMBER(SEARCH({"F","Cl","F"},H236)))&gt;0,"halocarbon",IF(SUMPRODUCT(--ISNUMBER(SEARCH({"O"},H236)))&gt;0,"oxygenated",IF(SUMPRODUCT(--ISNUMBER(SEARCH({"=CC="},H236)))&gt;0,"aromatic",IF(SUMPRODUCT(--ISNUMBER(SEARCH({"benzene"},A236)))&gt;0,"aromatic",IF(SUMPRODUCT(--ISNUMBER(SEARCH({"naphthalene"},A236)))&gt;0,"aromatic",IF(SUMPRODUCT(--ISNUMBER(SEARCH({"="},H236)))&gt;0,"alkene",IF(SUMPRODUCT(--ISNUMBER(SEARCH({"C1"},H236)))&gt;0,"c-alkane",IF(SUMPRODUCT(--ISNUMBER(SEARCH({"(C)"},H236)))&gt;0,"b-alkane",IF(SUMPRODUCT(--ISNUMBER(SEARCH({"-"},H236)))&gt;0,"-","n-alkane")))))))))</f>
        <v>oxygenated</v>
      </c>
      <c r="H236" s="15" t="s">
        <v>64</v>
      </c>
      <c r="I236" s="15" t="b">
        <v>0</v>
      </c>
      <c r="J236" s="15" t="b">
        <v>0</v>
      </c>
      <c r="K236" s="4">
        <f t="shared" si="48"/>
        <v>6</v>
      </c>
      <c r="L236" s="4">
        <f t="shared" si="49"/>
        <v>2</v>
      </c>
      <c r="M236" s="4">
        <f t="shared" si="50"/>
        <v>0.33333333333333331</v>
      </c>
      <c r="N236" s="7">
        <v>118.176</v>
      </c>
      <c r="O236" s="4">
        <v>2.5717500000000001E-11</v>
      </c>
      <c r="P236" s="8">
        <v>1.0543600000000001E-7</v>
      </c>
      <c r="Q236" s="8">
        <v>7.17056</v>
      </c>
      <c r="R236" s="4">
        <v>1.32546E-2</v>
      </c>
      <c r="S236" s="4">
        <v>4.8287300000000002</v>
      </c>
      <c r="T236" s="3">
        <f t="shared" si="51"/>
        <v>4.9255262583559496</v>
      </c>
      <c r="U236" s="4">
        <f t="shared" si="52"/>
        <v>49.367228372454782</v>
      </c>
      <c r="V236" s="23">
        <v>1.4544358974358975</v>
      </c>
      <c r="W236" s="23">
        <v>0.69413846153846148</v>
      </c>
      <c r="X236" s="23">
        <v>0.45364102564102554</v>
      </c>
      <c r="Y236" s="23">
        <v>0.16</v>
      </c>
    </row>
    <row r="237" spans="1:25" x14ac:dyDescent="0.25">
      <c r="A237" s="19" t="s">
        <v>698</v>
      </c>
      <c r="B237" s="15" t="s">
        <v>698</v>
      </c>
      <c r="C237" s="25">
        <v>3101</v>
      </c>
      <c r="D237" s="12">
        <v>43901</v>
      </c>
      <c r="E237" s="1" t="s">
        <v>855</v>
      </c>
      <c r="F237" s="2" t="str">
        <f t="shared" si="47"/>
        <v>1026241</v>
      </c>
      <c r="G237" s="2" t="str">
        <f>IF(SUMPRODUCT(--ISNUMBER(SEARCH({"F","Cl","F"},H237)))&gt;0,"halocarbon",IF(SUMPRODUCT(--ISNUMBER(SEARCH({"O"},H237)))&gt;0,"oxygenated",IF(SUMPRODUCT(--ISNUMBER(SEARCH({"=CC="},H237)))&gt;0,"aromatic",IF(SUMPRODUCT(--ISNUMBER(SEARCH({"benzene"},A237)))&gt;0,"aromatic",IF(SUMPRODUCT(--ISNUMBER(SEARCH({"naphthalene"},A237)))&gt;0,"aromatic",IF(SUMPRODUCT(--ISNUMBER(SEARCH({"="},H237)))&gt;0,"alkene",IF(SUMPRODUCT(--ISNUMBER(SEARCH({"C1"},H237)))&gt;0,"c-alkane",IF(SUMPRODUCT(--ISNUMBER(SEARCH({"(C)"},H237)))&gt;0,"b-alkane",IF(SUMPRODUCT(--ISNUMBER(SEARCH({"-"},H237)))&gt;0,"-","n-alkane")))))))))</f>
        <v>oxygenated</v>
      </c>
      <c r="H237" s="15" t="s">
        <v>882</v>
      </c>
      <c r="I237" s="15" t="b">
        <v>0</v>
      </c>
      <c r="J237" s="15" t="b">
        <v>0</v>
      </c>
      <c r="K237" s="4">
        <f t="shared" si="48"/>
        <v>16</v>
      </c>
      <c r="L237" s="4">
        <f t="shared" si="49"/>
        <v>3</v>
      </c>
      <c r="M237" s="4">
        <f t="shared" si="50"/>
        <v>0.1875</v>
      </c>
      <c r="N237" s="7">
        <v>262.34899999999999</v>
      </c>
      <c r="O237" s="4">
        <v>1.7004100000000001E-11</v>
      </c>
      <c r="P237" s="8">
        <v>1.57659E-9</v>
      </c>
      <c r="Q237" s="8">
        <v>9.7115200000000002</v>
      </c>
      <c r="R237" s="4">
        <v>2.2616200000000002E-6</v>
      </c>
      <c r="S237" s="4">
        <v>5.72432E-4</v>
      </c>
      <c r="T237" s="3">
        <f t="shared" si="51"/>
        <v>1.5039293955344868</v>
      </c>
      <c r="U237" s="4">
        <f t="shared" si="52"/>
        <v>17155.316913806597</v>
      </c>
      <c r="V237" s="14" t="s">
        <v>34</v>
      </c>
      <c r="W237" s="14" t="s">
        <v>34</v>
      </c>
      <c r="X237" s="14" t="s">
        <v>34</v>
      </c>
      <c r="Y237" s="23">
        <v>0.14430000000000001</v>
      </c>
    </row>
    <row r="238" spans="1:25" x14ac:dyDescent="0.25">
      <c r="A238" s="19" t="s">
        <v>679</v>
      </c>
      <c r="B238" s="15" t="s">
        <v>81</v>
      </c>
      <c r="C238" s="25">
        <v>484</v>
      </c>
      <c r="D238" s="12">
        <v>99265</v>
      </c>
      <c r="E238" s="1" t="s">
        <v>716</v>
      </c>
      <c r="F238" s="2" t="str">
        <f t="shared" si="47"/>
        <v>5026386</v>
      </c>
      <c r="G238" s="2" t="str">
        <f>IF(SUMPRODUCT(--ISNUMBER(SEARCH({"F","Cl","F"},H238)))&gt;0,"halocarbon",IF(SUMPRODUCT(--ISNUMBER(SEARCH({"O"},H238)))&gt;0,"oxygenated",IF(SUMPRODUCT(--ISNUMBER(SEARCH({"=CC="},H238)))&gt;0,"aromatic",IF(SUMPRODUCT(--ISNUMBER(SEARCH({"benzene"},A238)))&gt;0,"aromatic",IF(SUMPRODUCT(--ISNUMBER(SEARCH({"naphthalene"},A238)))&gt;0,"aromatic",IF(SUMPRODUCT(--ISNUMBER(SEARCH({"="},H238)))&gt;0,"alkene",IF(SUMPRODUCT(--ISNUMBER(SEARCH({"C1"},H238)))&gt;0,"c-alkane",IF(SUMPRODUCT(--ISNUMBER(SEARCH({"(C)"},H238)))&gt;0,"b-alkane",IF(SUMPRODUCT(--ISNUMBER(SEARCH({"-"},H238)))&gt;0,"-","n-alkane")))))))))</f>
        <v>n-alkane</v>
      </c>
      <c r="H238" s="15" t="s">
        <v>82</v>
      </c>
      <c r="I238" s="15" t="b">
        <v>0</v>
      </c>
      <c r="J238" s="15" t="b">
        <v>0</v>
      </c>
      <c r="K238" s="4">
        <f t="shared" si="48"/>
        <v>3</v>
      </c>
      <c r="L238" s="4">
        <f t="shared" si="49"/>
        <v>0</v>
      </c>
      <c r="M238" s="4">
        <f t="shared" si="50"/>
        <v>0</v>
      </c>
      <c r="N238" s="7">
        <v>44.097000000000001</v>
      </c>
      <c r="O238" s="4">
        <v>1.2929899999999999E-12</v>
      </c>
      <c r="P238" s="8">
        <v>0.38784000000000002</v>
      </c>
      <c r="Q238" s="8">
        <v>1.5863499999999999</v>
      </c>
      <c r="R238" s="4">
        <v>4070.3</v>
      </c>
      <c r="S238" s="4">
        <v>2.39317E-3</v>
      </c>
      <c r="T238" s="3">
        <f t="shared" si="51"/>
        <v>9.9846658108892665</v>
      </c>
      <c r="U238" s="4">
        <f t="shared" si="52"/>
        <v>1.2859638057738178E-4</v>
      </c>
      <c r="V238" s="23">
        <v>0.48945897435897434</v>
      </c>
      <c r="W238" s="23">
        <v>0.34460256410256412</v>
      </c>
      <c r="X238" s="23">
        <v>0.2471461538461539</v>
      </c>
      <c r="Y238" s="23">
        <v>0</v>
      </c>
    </row>
    <row r="239" spans="1:25" x14ac:dyDescent="0.25">
      <c r="A239" s="19" t="s">
        <v>680</v>
      </c>
      <c r="B239" s="15" t="s">
        <v>81</v>
      </c>
      <c r="C239" s="25">
        <v>483</v>
      </c>
      <c r="D239" s="12">
        <v>99266</v>
      </c>
      <c r="E239" s="1" t="s">
        <v>716</v>
      </c>
      <c r="F239" s="2" t="str">
        <f t="shared" si="47"/>
        <v>5026386</v>
      </c>
      <c r="G239" s="2" t="str">
        <f>IF(SUMPRODUCT(--ISNUMBER(SEARCH({"F","Cl","F"},H239)))&gt;0,"halocarbon",IF(SUMPRODUCT(--ISNUMBER(SEARCH({"O"},H239)))&gt;0,"oxygenated",IF(SUMPRODUCT(--ISNUMBER(SEARCH({"=CC="},H239)))&gt;0,"aromatic",IF(SUMPRODUCT(--ISNUMBER(SEARCH({"benzene"},A239)))&gt;0,"aromatic",IF(SUMPRODUCT(--ISNUMBER(SEARCH({"naphthalene"},A239)))&gt;0,"aromatic",IF(SUMPRODUCT(--ISNUMBER(SEARCH({"="},H239)))&gt;0,"alkene",IF(SUMPRODUCT(--ISNUMBER(SEARCH({"C1"},H239)))&gt;0,"c-alkane",IF(SUMPRODUCT(--ISNUMBER(SEARCH({"(C)"},H239)))&gt;0,"b-alkane",IF(SUMPRODUCT(--ISNUMBER(SEARCH({"-"},H239)))&gt;0,"-","n-alkane")))))))))</f>
        <v>n-alkane</v>
      </c>
      <c r="H239" s="15" t="s">
        <v>82</v>
      </c>
      <c r="I239" s="15" t="b">
        <v>0</v>
      </c>
      <c r="J239" s="15" t="b">
        <v>0</v>
      </c>
      <c r="K239" s="4">
        <f t="shared" si="48"/>
        <v>3</v>
      </c>
      <c r="L239" s="4">
        <f t="shared" si="49"/>
        <v>0</v>
      </c>
      <c r="M239" s="4">
        <f t="shared" si="50"/>
        <v>0</v>
      </c>
      <c r="N239" s="7">
        <v>44.097000000000001</v>
      </c>
      <c r="O239" s="4">
        <v>1.2929899999999999E-12</v>
      </c>
      <c r="P239" s="8">
        <v>0.38784000000000002</v>
      </c>
      <c r="Q239" s="8">
        <v>1.5863499999999999</v>
      </c>
      <c r="R239" s="4">
        <v>4070.3</v>
      </c>
      <c r="S239" s="4">
        <v>2.39317E-3</v>
      </c>
      <c r="T239" s="3">
        <f t="shared" si="51"/>
        <v>9.9846658108892665</v>
      </c>
      <c r="U239" s="4">
        <f t="shared" si="52"/>
        <v>1.2859638057738178E-4</v>
      </c>
      <c r="V239" s="23">
        <v>0.48945897435897434</v>
      </c>
      <c r="W239" s="23">
        <v>0.34460256410256412</v>
      </c>
      <c r="X239" s="23">
        <v>0.2471461538461539</v>
      </c>
      <c r="Y239" s="23">
        <v>0</v>
      </c>
    </row>
    <row r="240" spans="1:25" x14ac:dyDescent="0.25">
      <c r="A240" s="20" t="s">
        <v>246</v>
      </c>
      <c r="B240" s="17" t="s">
        <v>117</v>
      </c>
      <c r="C240" s="12">
        <v>9024</v>
      </c>
      <c r="D240" s="12" t="s">
        <v>34</v>
      </c>
      <c r="E240" s="1" t="s">
        <v>615</v>
      </c>
      <c r="F240" s="2" t="str">
        <f t="shared" si="47"/>
        <v>6027268</v>
      </c>
      <c r="G240" s="2" t="str">
        <f>IF(SUMPRODUCT(--ISNUMBER(SEARCH({"F","Cl","F"},H240)))&gt;0,"halocarbon",IF(SUMPRODUCT(--ISNUMBER(SEARCH({"O"},H240)))&gt;0,"oxygenated",IF(SUMPRODUCT(--ISNUMBER(SEARCH({"=CC="},H240)))&gt;0,"aromatic",IF(SUMPRODUCT(--ISNUMBER(SEARCH({"benzene"},A240)))&gt;0,"aromatic",IF(SUMPRODUCT(--ISNUMBER(SEARCH({"naphthalene"},A240)))&gt;0,"aromatic",IF(SUMPRODUCT(--ISNUMBER(SEARCH({"="},H240)))&gt;0,"alkene",IF(SUMPRODUCT(--ISNUMBER(SEARCH({"C1"},H240)))&gt;0,"c-alkane",IF(SUMPRODUCT(--ISNUMBER(SEARCH({"(C)"},H240)))&gt;0,"b-alkane",IF(SUMPRODUCT(--ISNUMBER(SEARCH({"-"},H240)))&gt;0,"-","n-alkane")))))))))</f>
        <v>n-alkane</v>
      </c>
      <c r="H240" s="15" t="s">
        <v>118</v>
      </c>
      <c r="I240" s="15" t="b">
        <v>0</v>
      </c>
      <c r="J240" s="15" t="b">
        <v>0</v>
      </c>
      <c r="K240" s="4">
        <f t="shared" si="48"/>
        <v>15</v>
      </c>
      <c r="L240" s="4">
        <f t="shared" si="49"/>
        <v>0</v>
      </c>
      <c r="M240" s="4">
        <f t="shared" si="50"/>
        <v>0</v>
      </c>
      <c r="N240" s="7">
        <v>212.42099999999999</v>
      </c>
      <c r="O240" s="4">
        <v>2.1132500000000001E-11</v>
      </c>
      <c r="P240" s="8">
        <v>8.2936399999999997E-3</v>
      </c>
      <c r="Q240" s="8">
        <v>7.25915</v>
      </c>
      <c r="R240" s="4">
        <v>3.6037899999999999E-3</v>
      </c>
      <c r="S240" s="4">
        <v>9.5880400000000007E-10</v>
      </c>
      <c r="T240" s="3">
        <f t="shared" si="51"/>
        <v>4.6145872711942069</v>
      </c>
      <c r="U240" s="4">
        <f t="shared" si="52"/>
        <v>60.538094265655893</v>
      </c>
      <c r="V240" s="23">
        <v>0.49506051282051289</v>
      </c>
      <c r="W240" s="23">
        <v>0.34313307692307699</v>
      </c>
      <c r="X240" s="23">
        <v>0.13292153846153845</v>
      </c>
      <c r="Y240" s="23">
        <v>0.3206</v>
      </c>
    </row>
    <row r="241" spans="1:25" x14ac:dyDescent="0.25">
      <c r="A241" s="19" t="s">
        <v>635</v>
      </c>
      <c r="B241" s="15" t="s">
        <v>635</v>
      </c>
      <c r="C241" s="25">
        <v>3100</v>
      </c>
      <c r="D241" s="12">
        <v>43899</v>
      </c>
      <c r="E241" s="1" t="s">
        <v>763</v>
      </c>
      <c r="F241" s="2" t="str">
        <f t="shared" si="47"/>
        <v>7022128</v>
      </c>
      <c r="G241" s="2" t="str">
        <f>IF(SUMPRODUCT(--ISNUMBER(SEARCH({"F","Cl","F"},H241)))&gt;0,"halocarbon",IF(SUMPRODUCT(--ISNUMBER(SEARCH({"O"},H241)))&gt;0,"oxygenated",IF(SUMPRODUCT(--ISNUMBER(SEARCH({"=CC="},H241)))&gt;0,"aromatic",IF(SUMPRODUCT(--ISNUMBER(SEARCH({"benzene"},A241)))&gt;0,"aromatic",IF(SUMPRODUCT(--ISNUMBER(SEARCH({"naphthalene"},A241)))&gt;0,"aromatic",IF(SUMPRODUCT(--ISNUMBER(SEARCH({"="},H241)))&gt;0,"alkene",IF(SUMPRODUCT(--ISNUMBER(SEARCH({"C1"},H241)))&gt;0,"c-alkane",IF(SUMPRODUCT(--ISNUMBER(SEARCH({"(C)"},H241)))&gt;0,"b-alkane",IF(SUMPRODUCT(--ISNUMBER(SEARCH({"-"},H241)))&gt;0,"-","n-alkane")))))))))</f>
        <v>oxygenated</v>
      </c>
      <c r="H241" s="15" t="s">
        <v>63</v>
      </c>
      <c r="I241" s="15" t="b">
        <v>0</v>
      </c>
      <c r="J241" s="15" t="b">
        <v>0</v>
      </c>
      <c r="K241" s="4">
        <f t="shared" si="48"/>
        <v>6</v>
      </c>
      <c r="L241" s="4">
        <f t="shared" si="49"/>
        <v>3</v>
      </c>
      <c r="M241" s="4">
        <f t="shared" si="50"/>
        <v>0.5</v>
      </c>
      <c r="N241" s="7">
        <v>130.143</v>
      </c>
      <c r="O241" s="4">
        <v>3.3830599999999998E-11</v>
      </c>
      <c r="P241" s="8">
        <v>7.8662099999999999E-8</v>
      </c>
      <c r="Q241" s="8">
        <v>4.92136</v>
      </c>
      <c r="R241" s="4">
        <v>0.11076800000000001</v>
      </c>
      <c r="S241" s="4">
        <v>1.53532</v>
      </c>
      <c r="T241" s="3">
        <f t="shared" si="51"/>
        <v>5.8894654742935746</v>
      </c>
      <c r="U241" s="4">
        <f t="shared" si="52"/>
        <v>0.27812417833109471</v>
      </c>
      <c r="V241" s="14" t="s">
        <v>34</v>
      </c>
      <c r="W241" s="14" t="s">
        <v>34</v>
      </c>
      <c r="X241" s="14" t="s">
        <v>34</v>
      </c>
      <c r="Y241" s="23">
        <v>0.14430000000000001</v>
      </c>
    </row>
    <row r="242" spans="1:25" x14ac:dyDescent="0.25">
      <c r="A242" s="19" t="s">
        <v>501</v>
      </c>
      <c r="B242" s="15" t="s">
        <v>501</v>
      </c>
      <c r="C242" s="12">
        <v>485</v>
      </c>
      <c r="D242" s="12">
        <v>80067</v>
      </c>
      <c r="E242" s="5" t="s">
        <v>602</v>
      </c>
      <c r="F242" s="2" t="str">
        <f t="shared" si="47"/>
        <v>4052132</v>
      </c>
      <c r="G242" s="2" t="str">
        <f>IF(SUMPRODUCT(--ISNUMBER(SEARCH({"F","Cl","F"},H242)))&gt;0,"halocarbon",IF(SUMPRODUCT(--ISNUMBER(SEARCH({"O"},H242)))&gt;0,"oxygenated",IF(SUMPRODUCT(--ISNUMBER(SEARCH({"=CC="},H242)))&gt;0,"aromatic",IF(SUMPRODUCT(--ISNUMBER(SEARCH({"benzene"},A242)))&gt;0,"aromatic",IF(SUMPRODUCT(--ISNUMBER(SEARCH({"naphthalene"},A242)))&gt;0,"aromatic",IF(SUMPRODUCT(--ISNUMBER(SEARCH({"="},H242)))&gt;0,"alkene",IF(SUMPRODUCT(--ISNUMBER(SEARCH({"C1"},H242)))&gt;0,"c-alkane",IF(SUMPRODUCT(--ISNUMBER(SEARCH({"(C)"},H242)))&gt;0,"b-alkane",IF(SUMPRODUCT(--ISNUMBER(SEARCH({"-"},H242)))&gt;0,"-","n-alkane")))))))))</f>
        <v>aromatic</v>
      </c>
      <c r="H242" s="15" t="s">
        <v>502</v>
      </c>
      <c r="I242" s="15" t="b">
        <v>0</v>
      </c>
      <c r="J242" s="15" t="b">
        <v>0</v>
      </c>
      <c r="K242" s="4">
        <f t="shared" si="48"/>
        <v>9</v>
      </c>
      <c r="L242" s="4">
        <f t="shared" si="49"/>
        <v>0</v>
      </c>
      <c r="M242" s="4">
        <f t="shared" si="50"/>
        <v>0</v>
      </c>
      <c r="N242" s="7">
        <v>118.179</v>
      </c>
      <c r="O242" s="4">
        <v>1.2797299999999999E-11</v>
      </c>
      <c r="P242" s="8">
        <v>6.05037E-4</v>
      </c>
      <c r="Q242" s="8">
        <v>4.3240400000000001</v>
      </c>
      <c r="R242" s="4">
        <v>1.0625899999999999</v>
      </c>
      <c r="S242" s="4">
        <v>8.5877299999999996E-4</v>
      </c>
      <c r="T242" s="3">
        <f t="shared" si="51"/>
        <v>6.8295363815787002</v>
      </c>
      <c r="U242" s="4">
        <f t="shared" si="52"/>
        <v>7.0294079023571293E-2</v>
      </c>
      <c r="V242" s="23">
        <v>3.3233076923076927</v>
      </c>
      <c r="W242" s="23">
        <v>1.1772358974358974</v>
      </c>
      <c r="X242" s="23">
        <v>0.46712000000000015</v>
      </c>
      <c r="Y242" s="27">
        <v>0.16</v>
      </c>
    </row>
    <row r="243" spans="1:25" x14ac:dyDescent="0.25">
      <c r="A243" s="19" t="s">
        <v>656</v>
      </c>
      <c r="B243" s="15" t="s">
        <v>807</v>
      </c>
      <c r="C243" s="25">
        <v>490</v>
      </c>
      <c r="D243" s="12">
        <v>99212</v>
      </c>
      <c r="E243" s="1" t="s">
        <v>823</v>
      </c>
      <c r="F243" s="2" t="str">
        <f t="shared" si="47"/>
        <v>7041675</v>
      </c>
      <c r="G243" s="2" t="str">
        <f>IF(SUMPRODUCT(--ISNUMBER(SEARCH({"F","Cl","F"},H243)))&gt;0,"halocarbon",IF(SUMPRODUCT(--ISNUMBER(SEARCH({"O"},H243)))&gt;0,"oxygenated",IF(SUMPRODUCT(--ISNUMBER(SEARCH({"=CC="},H243)))&gt;0,"aromatic",IF(SUMPRODUCT(--ISNUMBER(SEARCH({"benzene"},A243)))&gt;0,"aromatic",IF(SUMPRODUCT(--ISNUMBER(SEARCH({"naphthalene"},A243)))&gt;0,"aromatic",IF(SUMPRODUCT(--ISNUMBER(SEARCH({"="},H243)))&gt;0,"alkene",IF(SUMPRODUCT(--ISNUMBER(SEARCH({"C1"},H243)))&gt;0,"c-alkane",IF(SUMPRODUCT(--ISNUMBER(SEARCH({"(C)"},H243)))&gt;0,"b-alkane",IF(SUMPRODUCT(--ISNUMBER(SEARCH({"-"},H243)))&gt;0,"-","n-alkane")))))))))</f>
        <v>oxygenated</v>
      </c>
      <c r="H243" s="15" t="s">
        <v>837</v>
      </c>
      <c r="I243" s="15" t="b">
        <v>0</v>
      </c>
      <c r="J243" s="15" t="b">
        <v>0</v>
      </c>
      <c r="K243" s="4">
        <f t="shared" si="48"/>
        <v>12</v>
      </c>
      <c r="L243" s="4">
        <f t="shared" si="49"/>
        <v>2</v>
      </c>
      <c r="M243" s="4">
        <f t="shared" si="50"/>
        <v>0.16666666666666666</v>
      </c>
      <c r="N243" s="7">
        <v>196.29</v>
      </c>
      <c r="O243" s="4">
        <v>1.3750399999999999E-11</v>
      </c>
      <c r="P243" s="8">
        <v>5.1456400000000002E-4</v>
      </c>
      <c r="Q243" s="8">
        <v>5.80009</v>
      </c>
      <c r="R243" s="4">
        <v>0.13686100000000001</v>
      </c>
      <c r="S243" s="4">
        <v>5.3288999999999995E-4</v>
      </c>
      <c r="T243" s="3">
        <f t="shared" si="51"/>
        <v>6.1598082302871235</v>
      </c>
      <c r="U243" s="4">
        <f t="shared" si="52"/>
        <v>2.1036270433243125</v>
      </c>
      <c r="V243" s="14" t="s">
        <v>34</v>
      </c>
      <c r="W243" s="14" t="s">
        <v>34</v>
      </c>
      <c r="X243" s="14" t="s">
        <v>34</v>
      </c>
      <c r="Y243" s="23">
        <v>0.14430000000000001</v>
      </c>
    </row>
    <row r="244" spans="1:25" x14ac:dyDescent="0.25">
      <c r="A244" s="19" t="s">
        <v>83</v>
      </c>
      <c r="B244" s="15" t="s">
        <v>83</v>
      </c>
      <c r="C244" s="12">
        <v>491</v>
      </c>
      <c r="D244" s="12">
        <v>43214</v>
      </c>
      <c r="E244" s="1" t="s">
        <v>718</v>
      </c>
      <c r="F244" s="2" t="str">
        <f t="shared" si="47"/>
        <v>1026401</v>
      </c>
      <c r="G244" s="2" t="str">
        <f>IF(SUMPRODUCT(--ISNUMBER(SEARCH({"F","Cl","F"},H244)))&gt;0,"halocarbon",IF(SUMPRODUCT(--ISNUMBER(SEARCH({"O"},H244)))&gt;0,"oxygenated",IF(SUMPRODUCT(--ISNUMBER(SEARCH({"=CC="},H244)))&gt;0,"aromatic",IF(SUMPRODUCT(--ISNUMBER(SEARCH({"benzene"},A244)))&gt;0,"aromatic",IF(SUMPRODUCT(--ISNUMBER(SEARCH({"naphthalene"},A244)))&gt;0,"aromatic",IF(SUMPRODUCT(--ISNUMBER(SEARCH({"="},H244)))&gt;0,"alkene",IF(SUMPRODUCT(--ISNUMBER(SEARCH({"C1"},H244)))&gt;0,"c-alkane",IF(SUMPRODUCT(--ISNUMBER(SEARCH({"(C)"},H244)))&gt;0,"b-alkane",IF(SUMPRODUCT(--ISNUMBER(SEARCH({"-"},H244)))&gt;0,"-","n-alkane")))))))))</f>
        <v>b-alkane</v>
      </c>
      <c r="H244" s="15" t="s">
        <v>84</v>
      </c>
      <c r="I244" s="15" t="b">
        <v>0</v>
      </c>
      <c r="J244" s="15" t="b">
        <v>0</v>
      </c>
      <c r="K244" s="4">
        <f t="shared" si="48"/>
        <v>4</v>
      </c>
      <c r="L244" s="4">
        <f t="shared" si="49"/>
        <v>0</v>
      </c>
      <c r="M244" s="4">
        <f t="shared" si="50"/>
        <v>0</v>
      </c>
      <c r="N244" s="7">
        <v>58.124000000000002</v>
      </c>
      <c r="O244" s="4">
        <v>2.1688699999999998E-12</v>
      </c>
      <c r="P244" s="8">
        <v>0.443855</v>
      </c>
      <c r="Q244" s="8">
        <v>2.00014</v>
      </c>
      <c r="R244" s="4">
        <v>2148.34</v>
      </c>
      <c r="S244" s="4">
        <v>1.1705400000000001E-3</v>
      </c>
      <c r="T244" s="3">
        <f t="shared" si="51"/>
        <v>9.8270888551075846</v>
      </c>
      <c r="U244" s="4">
        <f t="shared" si="52"/>
        <v>3.3344080462573492E-4</v>
      </c>
      <c r="V244" s="23">
        <v>1.230015384615385</v>
      </c>
      <c r="W244" s="23">
        <v>0.72529230769230779</v>
      </c>
      <c r="X244" s="23">
        <v>0.49912564102564094</v>
      </c>
      <c r="Y244" s="23">
        <v>0</v>
      </c>
    </row>
    <row r="245" spans="1:25" x14ac:dyDescent="0.25">
      <c r="A245" s="20" t="s">
        <v>249</v>
      </c>
      <c r="B245" s="17" t="s">
        <v>250</v>
      </c>
      <c r="C245" s="25">
        <v>492</v>
      </c>
      <c r="D245" s="12">
        <v>43446</v>
      </c>
      <c r="E245" s="1" t="s">
        <v>911</v>
      </c>
      <c r="F245" s="2" t="str">
        <f t="shared" si="47"/>
        <v>5026837</v>
      </c>
      <c r="G245" s="2" t="str">
        <f>IF(SUMPRODUCT(--ISNUMBER(SEARCH({"F","Cl","F"},H245)))&gt;0,"halocarbon",IF(SUMPRODUCT(--ISNUMBER(SEARCH({"O"},H245)))&gt;0,"oxygenated",IF(SUMPRODUCT(--ISNUMBER(SEARCH({"=CC="},H245)))&gt;0,"aromatic",IF(SUMPRODUCT(--ISNUMBER(SEARCH({"benzene"},A245)))&gt;0,"aromatic",IF(SUMPRODUCT(--ISNUMBER(SEARCH({"naphthalene"},A245)))&gt;0,"aromatic",IF(SUMPRODUCT(--ISNUMBER(SEARCH({"="},H245)))&gt;0,"alkene",IF(SUMPRODUCT(--ISNUMBER(SEARCH({"C1"},H245)))&gt;0,"c-alkane",IF(SUMPRODUCT(--ISNUMBER(SEARCH({"(C)"},H245)))&gt;0,"b-alkane",IF(SUMPRODUCT(--ISNUMBER(SEARCH({"-"},H245)))&gt;0,"-","n-alkane")))))))))</f>
        <v>oxygenated</v>
      </c>
      <c r="H245" s="15" t="s">
        <v>251</v>
      </c>
      <c r="I245" s="15" t="b">
        <v>0</v>
      </c>
      <c r="J245" s="15" t="b">
        <v>0</v>
      </c>
      <c r="K245" s="4">
        <f t="shared" si="48"/>
        <v>6</v>
      </c>
      <c r="L245" s="4">
        <f t="shared" si="49"/>
        <v>2</v>
      </c>
      <c r="M245" s="4">
        <f t="shared" si="50"/>
        <v>0.33333333333333331</v>
      </c>
      <c r="N245" s="7">
        <v>116.16</v>
      </c>
      <c r="O245" s="4">
        <v>5.1726200000000002E-12</v>
      </c>
      <c r="P245" s="8">
        <v>3.6302300000000002E-4</v>
      </c>
      <c r="Q245" s="8">
        <v>3.2178499999999999</v>
      </c>
      <c r="R245" s="4">
        <v>17.405000000000001</v>
      </c>
      <c r="S245" s="4">
        <v>5.1173099999999999E-2</v>
      </c>
      <c r="T245" s="3">
        <f t="shared" si="51"/>
        <v>8.0363609773212463</v>
      </c>
      <c r="U245" s="4">
        <f t="shared" si="52"/>
        <v>5.5046377645318369E-3</v>
      </c>
      <c r="V245" s="23">
        <v>0.62287435897435883</v>
      </c>
      <c r="W245" s="23">
        <v>0.42955384615384617</v>
      </c>
      <c r="X245" s="23">
        <v>0.29946666666666655</v>
      </c>
      <c r="Y245" s="23">
        <v>1.4E-2</v>
      </c>
    </row>
    <row r="246" spans="1:25" x14ac:dyDescent="0.25">
      <c r="A246" s="20" t="s">
        <v>252</v>
      </c>
      <c r="B246" s="17" t="s">
        <v>253</v>
      </c>
      <c r="C246" s="25">
        <v>493</v>
      </c>
      <c r="D246" s="12">
        <v>43306</v>
      </c>
      <c r="E246" s="1" t="s">
        <v>912</v>
      </c>
      <c r="F246" s="2" t="str">
        <f t="shared" si="47"/>
        <v>0021759</v>
      </c>
      <c r="G246" s="2" t="str">
        <f>IF(SUMPRODUCT(--ISNUMBER(SEARCH({"F","Cl","F"},H246)))&gt;0,"halocarbon",IF(SUMPRODUCT(--ISNUMBER(SEARCH({"O"},H246)))&gt;0,"oxygenated",IF(SUMPRODUCT(--ISNUMBER(SEARCH({"=CC="},H246)))&gt;0,"aromatic",IF(SUMPRODUCT(--ISNUMBER(SEARCH({"benzene"},A246)))&gt;0,"aromatic",IF(SUMPRODUCT(--ISNUMBER(SEARCH({"naphthalene"},A246)))&gt;0,"aromatic",IF(SUMPRODUCT(--ISNUMBER(SEARCH({"="},H246)))&gt;0,"alkene",IF(SUMPRODUCT(--ISNUMBER(SEARCH({"C1"},H246)))&gt;0,"c-alkane",IF(SUMPRODUCT(--ISNUMBER(SEARCH({"(C)"},H246)))&gt;0,"b-alkane",IF(SUMPRODUCT(--ISNUMBER(SEARCH({"-"},H246)))&gt;0,"-","n-alkane")))))))))</f>
        <v>oxygenated</v>
      </c>
      <c r="H246" s="15" t="s">
        <v>254</v>
      </c>
      <c r="I246" s="15" t="b">
        <v>0</v>
      </c>
      <c r="J246" s="15" t="b">
        <v>0</v>
      </c>
      <c r="K246" s="4">
        <f t="shared" si="48"/>
        <v>4</v>
      </c>
      <c r="L246" s="4">
        <f t="shared" si="49"/>
        <v>1</v>
      </c>
      <c r="M246" s="4">
        <f t="shared" si="50"/>
        <v>0.25</v>
      </c>
      <c r="N246" s="7">
        <v>74.123000000000005</v>
      </c>
      <c r="O246" s="4">
        <v>1.1693999999999999E-11</v>
      </c>
      <c r="P246" s="8">
        <v>1.0112800000000001E-5</v>
      </c>
      <c r="Q246" s="8">
        <v>3.9521500000000001</v>
      </c>
      <c r="R246" s="4">
        <v>10.5184</v>
      </c>
      <c r="S246" s="4">
        <v>1.3973199999999999</v>
      </c>
      <c r="T246" s="3">
        <f t="shared" si="51"/>
        <v>7.6225330170657264</v>
      </c>
      <c r="U246" s="4">
        <f t="shared" si="52"/>
        <v>2.9855802233175955E-2</v>
      </c>
      <c r="V246" s="23">
        <v>2.5086666666666666</v>
      </c>
      <c r="W246" s="23">
        <v>1.1922820512820509</v>
      </c>
      <c r="X246" s="23">
        <v>0.74748461538461541</v>
      </c>
      <c r="Y246" s="23">
        <v>0</v>
      </c>
    </row>
    <row r="247" spans="1:25" x14ac:dyDescent="0.25">
      <c r="A247" s="20" t="s">
        <v>255</v>
      </c>
      <c r="B247" s="17" t="s">
        <v>256</v>
      </c>
      <c r="C247" s="25">
        <v>494</v>
      </c>
      <c r="D247" s="12">
        <v>43451</v>
      </c>
      <c r="E247" s="1" t="s">
        <v>913</v>
      </c>
      <c r="F247" s="2" t="str">
        <f t="shared" si="47"/>
        <v>6026612</v>
      </c>
      <c r="G247" s="2" t="str">
        <f>IF(SUMPRODUCT(--ISNUMBER(SEARCH({"F","Cl","F"},H247)))&gt;0,"halocarbon",IF(SUMPRODUCT(--ISNUMBER(SEARCH({"O"},H247)))&gt;0,"oxygenated",IF(SUMPRODUCT(--ISNUMBER(SEARCH({"=CC="},H247)))&gt;0,"aromatic",IF(SUMPRODUCT(--ISNUMBER(SEARCH({"benzene"},A247)))&gt;0,"aromatic",IF(SUMPRODUCT(--ISNUMBER(SEARCH({"naphthalene"},A247)))&gt;0,"aromatic",IF(SUMPRODUCT(--ISNUMBER(SEARCH({"="},H247)))&gt;0,"alkene",IF(SUMPRODUCT(--ISNUMBER(SEARCH({"C1"},H247)))&gt;0,"c-alkane",IF(SUMPRODUCT(--ISNUMBER(SEARCH({"(C)"},H247)))&gt;0,"b-alkane",IF(SUMPRODUCT(--ISNUMBER(SEARCH({"-"},H247)))&gt;0,"-","n-alkane")))))))))</f>
        <v>oxygenated</v>
      </c>
      <c r="H247" s="15" t="s">
        <v>257</v>
      </c>
      <c r="I247" s="15" t="b">
        <v>0</v>
      </c>
      <c r="J247" s="15" t="b">
        <v>0</v>
      </c>
      <c r="K247" s="4">
        <f t="shared" si="48"/>
        <v>8</v>
      </c>
      <c r="L247" s="4">
        <f t="shared" si="49"/>
        <v>2</v>
      </c>
      <c r="M247" s="4">
        <f t="shared" si="50"/>
        <v>0.25</v>
      </c>
      <c r="N247" s="7">
        <v>144.214</v>
      </c>
      <c r="O247" s="4">
        <v>1.0440899999999999E-11</v>
      </c>
      <c r="P247" s="8">
        <v>4.3297099999999999E-4</v>
      </c>
      <c r="Q247" s="8">
        <v>3.8734099999999998</v>
      </c>
      <c r="R247" s="4">
        <v>4.9885000000000002</v>
      </c>
      <c r="S247" s="4">
        <v>6.2300400000000001E-3</v>
      </c>
      <c r="T247" s="3">
        <f t="shared" si="51"/>
        <v>7.5876077457487883</v>
      </c>
      <c r="U247" s="4">
        <f t="shared" si="52"/>
        <v>2.4905126116066888E-2</v>
      </c>
      <c r="V247" s="23">
        <v>0.59542051282051278</v>
      </c>
      <c r="W247" s="23">
        <v>0.38892051282051282</v>
      </c>
      <c r="X247" s="23">
        <v>0.22981538461538464</v>
      </c>
      <c r="Y247" s="23">
        <v>2.9000000000000001E-2</v>
      </c>
    </row>
    <row r="248" spans="1:25" x14ac:dyDescent="0.25">
      <c r="A248" s="20" t="s">
        <v>258</v>
      </c>
      <c r="B248" s="17" t="s">
        <v>893</v>
      </c>
      <c r="C248" s="12">
        <v>200</v>
      </c>
      <c r="D248" s="12">
        <v>99111</v>
      </c>
      <c r="E248" s="1" t="s">
        <v>562</v>
      </c>
      <c r="F248" s="2" t="str">
        <f t="shared" si="47"/>
        <v>50873241</v>
      </c>
      <c r="G248" s="2" t="str">
        <f>IF(SUMPRODUCT(--ISNUMBER(SEARCH({"F","Cl","F"},H248)))&gt;0,"halocarbon",IF(SUMPRODUCT(--ISNUMBER(SEARCH({"O"},H248)))&gt;0,"oxygenated",IF(SUMPRODUCT(--ISNUMBER(SEARCH({"=CC="},H248)))&gt;0,"aromatic",IF(SUMPRODUCT(--ISNUMBER(SEARCH({"benzene"},A248)))&gt;0,"aromatic",IF(SUMPRODUCT(--ISNUMBER(SEARCH({"naphthalene"},A248)))&gt;0,"aromatic",IF(SUMPRODUCT(--ISNUMBER(SEARCH({"="},H248)))&gt;0,"alkene",IF(SUMPRODUCT(--ISNUMBER(SEARCH({"C1"},H248)))&gt;0,"c-alkane",IF(SUMPRODUCT(--ISNUMBER(SEARCH({"(C)"},H248)))&gt;0,"b-alkane",IF(SUMPRODUCT(--ISNUMBER(SEARCH({"-"},H248)))&gt;0,"-","n-alkane")))))))))</f>
        <v>b-alkane</v>
      </c>
      <c r="H248" s="15" t="s">
        <v>420</v>
      </c>
      <c r="I248" s="15" t="b">
        <v>0</v>
      </c>
      <c r="J248" s="15" t="b">
        <v>0</v>
      </c>
      <c r="K248" s="4">
        <f t="shared" si="48"/>
        <v>12</v>
      </c>
      <c r="L248" s="4">
        <f t="shared" si="49"/>
        <v>0</v>
      </c>
      <c r="M248" s="4">
        <f t="shared" si="50"/>
        <v>0</v>
      </c>
      <c r="N248" s="7">
        <v>170.34</v>
      </c>
      <c r="O248" s="4">
        <v>1.91952E-11</v>
      </c>
      <c r="P248" s="8">
        <v>0.14476</v>
      </c>
      <c r="Q248" s="8">
        <v>5.2671200000000002</v>
      </c>
      <c r="R248" s="4">
        <v>0.43895600000000001</v>
      </c>
      <c r="S248" s="4">
        <v>1.07933E-7</v>
      </c>
      <c r="T248" s="3">
        <f t="shared" si="51"/>
        <v>6.6043679789387033</v>
      </c>
      <c r="U248" s="4">
        <f t="shared" si="52"/>
        <v>0.61659322046018195</v>
      </c>
      <c r="V248" s="23">
        <v>0.58745641025641027</v>
      </c>
      <c r="W248" s="23">
        <v>0.40176641025641024</v>
      </c>
      <c r="X248" s="23">
        <v>0.14532230769230767</v>
      </c>
      <c r="Y248" s="23">
        <v>6.9000000000000006E-2</v>
      </c>
    </row>
    <row r="249" spans="1:25" x14ac:dyDescent="0.25">
      <c r="A249" s="21" t="s">
        <v>926</v>
      </c>
      <c r="B249" s="2" t="s">
        <v>100</v>
      </c>
      <c r="C249" s="12">
        <v>2125</v>
      </c>
      <c r="D249" s="12">
        <v>99344</v>
      </c>
      <c r="E249" s="1" t="s">
        <v>610</v>
      </c>
      <c r="F249" s="2" t="str">
        <f t="shared" si="47"/>
        <v>7047061</v>
      </c>
      <c r="G249" s="2" t="str">
        <f>IF(SUMPRODUCT(--ISNUMBER(SEARCH({"F","Cl","F"},H249)))&gt;0,"halocarbon",IF(SUMPRODUCT(--ISNUMBER(SEARCH({"O"},H249)))&gt;0,"oxygenated",IF(SUMPRODUCT(--ISNUMBER(SEARCH({"=CC="},H249)))&gt;0,"aromatic",IF(SUMPRODUCT(--ISNUMBER(SEARCH({"benzene"},A249)))&gt;0,"aromatic",IF(SUMPRODUCT(--ISNUMBER(SEARCH({"naphthalene"},A249)))&gt;0,"aromatic",IF(SUMPRODUCT(--ISNUMBER(SEARCH({"="},H249)))&gt;0,"alkene",IF(SUMPRODUCT(--ISNUMBER(SEARCH({"C1"},H249)))&gt;0,"c-alkane",IF(SUMPRODUCT(--ISNUMBER(SEARCH({"(C)"},H249)))&gt;0,"b-alkane",IF(SUMPRODUCT(--ISNUMBER(SEARCH({"-"},H249)))&gt;0,"-","n-alkane")))))))))</f>
        <v>n-alkane</v>
      </c>
      <c r="H249" s="18" t="s">
        <v>101</v>
      </c>
      <c r="I249" s="15" t="b">
        <v>0</v>
      </c>
      <c r="J249" s="15" t="b">
        <v>0</v>
      </c>
      <c r="K249" s="4">
        <f t="shared" si="48"/>
        <v>17</v>
      </c>
      <c r="L249" s="4">
        <f t="shared" si="49"/>
        <v>0</v>
      </c>
      <c r="M249" s="4">
        <f t="shared" si="50"/>
        <v>0</v>
      </c>
      <c r="N249" s="7">
        <v>240.47499999999999</v>
      </c>
      <c r="O249" s="4">
        <v>2.09483E-11</v>
      </c>
      <c r="P249" s="8">
        <v>5.8695900000000002E-5</v>
      </c>
      <c r="Q249" s="8">
        <v>8.4141999999999992</v>
      </c>
      <c r="R249" s="4">
        <v>2.81957E-4</v>
      </c>
      <c r="S249" s="4">
        <v>5.8596099999999998E-9</v>
      </c>
      <c r="T249" s="3">
        <f t="shared" si="51"/>
        <v>3.5618831608134167</v>
      </c>
      <c r="U249" s="4">
        <f t="shared" si="52"/>
        <v>865.12476699603155</v>
      </c>
      <c r="V249" s="23">
        <v>0.42184871794871809</v>
      </c>
      <c r="W249" s="23">
        <v>0.30320512820512824</v>
      </c>
      <c r="X249" s="23">
        <v>9.8249487179487158E-2</v>
      </c>
      <c r="Y249" s="23">
        <v>0.46719999999999995</v>
      </c>
    </row>
    <row r="250" spans="1:25" x14ac:dyDescent="0.25">
      <c r="A250" s="21" t="s">
        <v>928</v>
      </c>
      <c r="B250" s="2" t="s">
        <v>970</v>
      </c>
      <c r="C250" s="12">
        <v>2129</v>
      </c>
      <c r="D250" s="12">
        <v>99345</v>
      </c>
      <c r="E250" s="1" t="s">
        <v>991</v>
      </c>
      <c r="F250" s="2" t="str">
        <f t="shared" si="47"/>
        <v>9047172</v>
      </c>
      <c r="G250" s="2" t="str">
        <f>IF(SUMPRODUCT(--ISNUMBER(SEARCH({"F","Cl","F"},H250)))&gt;0,"halocarbon",IF(SUMPRODUCT(--ISNUMBER(SEARCH({"O"},H250)))&gt;0,"oxygenated",IF(SUMPRODUCT(--ISNUMBER(SEARCH({"=CC="},H250)))&gt;0,"aromatic",IF(SUMPRODUCT(--ISNUMBER(SEARCH({"benzene"},A250)))&gt;0,"aromatic",IF(SUMPRODUCT(--ISNUMBER(SEARCH({"naphthalene"},A250)))&gt;0,"aromatic",IF(SUMPRODUCT(--ISNUMBER(SEARCH({"="},H250)))&gt;0,"alkene",IF(SUMPRODUCT(--ISNUMBER(SEARCH({"C1"},H250)))&gt;0,"c-alkane",IF(SUMPRODUCT(--ISNUMBER(SEARCH({"(C)"},H250)))&gt;0,"b-alkane",IF(SUMPRODUCT(--ISNUMBER(SEARCH({"-"},H250)))&gt;0,"-","n-alkane")))))))))</f>
        <v>n-alkane</v>
      </c>
      <c r="H250" s="18" t="s">
        <v>1027</v>
      </c>
      <c r="I250" s="15" t="b">
        <v>0</v>
      </c>
      <c r="J250" s="15" t="b">
        <v>0</v>
      </c>
      <c r="K250" s="4">
        <f t="shared" si="48"/>
        <v>18</v>
      </c>
      <c r="L250" s="4">
        <f t="shared" si="49"/>
        <v>0</v>
      </c>
      <c r="M250" s="4">
        <f t="shared" si="50"/>
        <v>0</v>
      </c>
      <c r="N250" s="7">
        <v>254.50200000000001</v>
      </c>
      <c r="O250" s="4">
        <v>2.03492E-11</v>
      </c>
      <c r="P250" s="8">
        <v>5.5978099999999999E-6</v>
      </c>
      <c r="Q250" s="8">
        <v>7.9268900000000002</v>
      </c>
      <c r="R250" s="4">
        <v>1.8442E-4</v>
      </c>
      <c r="S250" s="4">
        <v>1.66325E-8</v>
      </c>
      <c r="T250" s="3">
        <f t="shared" si="51"/>
        <v>3.4021295636138826</v>
      </c>
      <c r="U250" s="4">
        <f t="shared" si="52"/>
        <v>281.68825878668821</v>
      </c>
      <c r="V250" s="23">
        <v>0.39860871794871805</v>
      </c>
      <c r="W250" s="23">
        <v>0.28650564102564108</v>
      </c>
      <c r="X250" s="23">
        <v>9.2844358974358956E-2</v>
      </c>
      <c r="Y250" s="23">
        <v>0.55039999999999989</v>
      </c>
    </row>
    <row r="251" spans="1:25" x14ac:dyDescent="0.25">
      <c r="A251" s="21" t="s">
        <v>939</v>
      </c>
      <c r="B251" s="2" t="s">
        <v>117</v>
      </c>
      <c r="C251" s="12">
        <v>2131</v>
      </c>
      <c r="D251" s="12">
        <v>43114</v>
      </c>
      <c r="E251" s="1" t="s">
        <v>615</v>
      </c>
      <c r="F251" s="2" t="str">
        <f t="shared" si="47"/>
        <v>6027268</v>
      </c>
      <c r="G251" s="2" t="str">
        <f>IF(SUMPRODUCT(--ISNUMBER(SEARCH({"F","Cl","F"},H251)))&gt;0,"halocarbon",IF(SUMPRODUCT(--ISNUMBER(SEARCH({"O"},H251)))&gt;0,"oxygenated",IF(SUMPRODUCT(--ISNUMBER(SEARCH({"=CC="},H251)))&gt;0,"aromatic",IF(SUMPRODUCT(--ISNUMBER(SEARCH({"benzene"},A251)))&gt;0,"aromatic",IF(SUMPRODUCT(--ISNUMBER(SEARCH({"naphthalene"},A251)))&gt;0,"aromatic",IF(SUMPRODUCT(--ISNUMBER(SEARCH({"="},H251)))&gt;0,"alkene",IF(SUMPRODUCT(--ISNUMBER(SEARCH({"C1"},H251)))&gt;0,"c-alkane",IF(SUMPRODUCT(--ISNUMBER(SEARCH({"(C)"},H251)))&gt;0,"b-alkane",IF(SUMPRODUCT(--ISNUMBER(SEARCH({"-"},H251)))&gt;0,"-","n-alkane")))))))))</f>
        <v>n-alkane</v>
      </c>
      <c r="H251" s="18" t="s">
        <v>118</v>
      </c>
      <c r="I251" s="15" t="b">
        <v>0</v>
      </c>
      <c r="J251" s="15" t="b">
        <v>0</v>
      </c>
      <c r="K251" s="4">
        <f t="shared" si="48"/>
        <v>15</v>
      </c>
      <c r="L251" s="4">
        <f t="shared" si="49"/>
        <v>0</v>
      </c>
      <c r="M251" s="4">
        <f t="shared" si="50"/>
        <v>0</v>
      </c>
      <c r="N251" s="7">
        <v>212.42099999999999</v>
      </c>
      <c r="O251" s="4">
        <v>2.1132500000000001E-11</v>
      </c>
      <c r="P251" s="8">
        <v>8.2936399999999997E-3</v>
      </c>
      <c r="Q251" s="8">
        <v>7.25915</v>
      </c>
      <c r="R251" s="4">
        <v>3.6037899999999999E-3</v>
      </c>
      <c r="S251" s="4">
        <v>9.5880400000000007E-10</v>
      </c>
      <c r="T251" s="3">
        <f t="shared" si="51"/>
        <v>4.6145872711942069</v>
      </c>
      <c r="U251" s="4">
        <f t="shared" si="52"/>
        <v>60.538094265655893</v>
      </c>
      <c r="V251" s="23">
        <v>0.49506051282051289</v>
      </c>
      <c r="W251" s="23">
        <v>0.34313307692307699</v>
      </c>
      <c r="X251" s="23">
        <v>0.13292153846153845</v>
      </c>
      <c r="Y251" s="23">
        <v>0.3206</v>
      </c>
    </row>
    <row r="252" spans="1:25" x14ac:dyDescent="0.25">
      <c r="A252" s="19" t="s">
        <v>263</v>
      </c>
      <c r="B252" s="15" t="s">
        <v>263</v>
      </c>
      <c r="C252" s="12">
        <v>508</v>
      </c>
      <c r="D252" s="12">
        <v>98132</v>
      </c>
      <c r="E252" s="1" t="s">
        <v>593</v>
      </c>
      <c r="F252" s="2" t="str">
        <f t="shared" si="47"/>
        <v>8025468</v>
      </c>
      <c r="G252" s="2" t="str">
        <f>IF(SUMPRODUCT(--ISNUMBER(SEARCH({"F","Cl","F"},H252)))&gt;0,"halocarbon",IF(SUMPRODUCT(--ISNUMBER(SEARCH({"O"},H252)))&gt;0,"oxygenated",IF(SUMPRODUCT(--ISNUMBER(SEARCH({"=CC="},H252)))&gt;0,"aromatic",IF(SUMPRODUCT(--ISNUMBER(SEARCH({"benzene"},A252)))&gt;0,"aromatic",IF(SUMPRODUCT(--ISNUMBER(SEARCH({"naphthalene"},A252)))&gt;0,"aromatic",IF(SUMPRODUCT(--ISNUMBER(SEARCH({"="},H252)))&gt;0,"alkene",IF(SUMPRODUCT(--ISNUMBER(SEARCH({"C1"},H252)))&gt;0,"c-alkane",IF(SUMPRODUCT(--ISNUMBER(SEARCH({"(C)"},H252)))&gt;0,"b-alkane",IF(SUMPRODUCT(--ISNUMBER(SEARCH({"-"},H252)))&gt;0,"-","n-alkane")))))))))</f>
        <v>b-alkane</v>
      </c>
      <c r="H252" s="15" t="s">
        <v>265</v>
      </c>
      <c r="I252" s="15" t="b">
        <v>0</v>
      </c>
      <c r="J252" s="15" t="b">
        <v>0</v>
      </c>
      <c r="K252" s="4">
        <f t="shared" si="48"/>
        <v>5</v>
      </c>
      <c r="L252" s="4">
        <f t="shared" si="49"/>
        <v>0</v>
      </c>
      <c r="M252" s="4">
        <f t="shared" si="50"/>
        <v>0</v>
      </c>
      <c r="N252" s="7">
        <v>72.150999999999996</v>
      </c>
      <c r="O252" s="4">
        <v>4.4655899999999998E-12</v>
      </c>
      <c r="P252" s="8">
        <v>0.58824399999999999</v>
      </c>
      <c r="Q252" s="8">
        <v>2.2619699999999998</v>
      </c>
      <c r="R252" s="4">
        <v>554.94799999999998</v>
      </c>
      <c r="S252" s="4">
        <v>6.8711E-4</v>
      </c>
      <c r="T252" s="3">
        <f t="shared" si="51"/>
        <v>9.3331249916224266</v>
      </c>
      <c r="U252" s="4">
        <f t="shared" si="52"/>
        <v>6.0932464660501254E-4</v>
      </c>
      <c r="V252" s="23">
        <v>1.4457487179487178</v>
      </c>
      <c r="W252" s="23">
        <v>0.93443076923076918</v>
      </c>
      <c r="X252" s="23">
        <v>0.64842307692307699</v>
      </c>
      <c r="Y252" s="23">
        <v>0</v>
      </c>
    </row>
    <row r="253" spans="1:25" x14ac:dyDescent="0.25">
      <c r="A253" s="21" t="s">
        <v>924</v>
      </c>
      <c r="B253" s="2" t="s">
        <v>924</v>
      </c>
      <c r="C253" s="12">
        <v>512</v>
      </c>
      <c r="D253" s="12">
        <v>43444</v>
      </c>
      <c r="E253" s="1" t="s">
        <v>989</v>
      </c>
      <c r="F253" s="2" t="str">
        <f t="shared" si="47"/>
        <v>2025478</v>
      </c>
      <c r="G253" s="2" t="str">
        <f>IF(SUMPRODUCT(--ISNUMBER(SEARCH({"F","Cl","F"},H253)))&gt;0,"halocarbon",IF(SUMPRODUCT(--ISNUMBER(SEARCH({"O"},H253)))&gt;0,"oxygenated",IF(SUMPRODUCT(--ISNUMBER(SEARCH({"=CC="},H253)))&gt;0,"aromatic",IF(SUMPRODUCT(--ISNUMBER(SEARCH({"benzene"},A253)))&gt;0,"aromatic",IF(SUMPRODUCT(--ISNUMBER(SEARCH({"naphthalene"},A253)))&gt;0,"aromatic",IF(SUMPRODUCT(--ISNUMBER(SEARCH({"="},H253)))&gt;0,"alkene",IF(SUMPRODUCT(--ISNUMBER(SEARCH({"C1"},H253)))&gt;0,"c-alkane",IF(SUMPRODUCT(--ISNUMBER(SEARCH({"(C)"},H253)))&gt;0,"b-alkane",IF(SUMPRODUCT(--ISNUMBER(SEARCH({"-"},H253)))&gt;0,"-","n-alkane")))))))))</f>
        <v>oxygenated</v>
      </c>
      <c r="H253" s="18" t="s">
        <v>1025</v>
      </c>
      <c r="I253" s="15" t="b">
        <v>0</v>
      </c>
      <c r="J253" s="15" t="b">
        <v>0</v>
      </c>
      <c r="K253" s="4">
        <f t="shared" si="48"/>
        <v>5</v>
      </c>
      <c r="L253" s="4">
        <f t="shared" si="49"/>
        <v>2</v>
      </c>
      <c r="M253" s="4">
        <f t="shared" si="50"/>
        <v>0.4</v>
      </c>
      <c r="N253" s="7">
        <v>102.133</v>
      </c>
      <c r="O253" s="4">
        <v>2.7425700000000001E-12</v>
      </c>
      <c r="P253" s="8">
        <v>2.23348E-4</v>
      </c>
      <c r="Q253" s="8">
        <v>2.7582800000000001</v>
      </c>
      <c r="R253" s="4">
        <v>52.435200000000002</v>
      </c>
      <c r="S253" s="4">
        <v>0.211704</v>
      </c>
      <c r="T253" s="3">
        <f t="shared" si="51"/>
        <v>8.4594193640166058</v>
      </c>
      <c r="U253" s="4">
        <f t="shared" si="52"/>
        <v>1.9105514843559255E-3</v>
      </c>
      <c r="V253" s="23">
        <v>1.0726153846153847</v>
      </c>
      <c r="W253" s="23">
        <v>0.58704615384615388</v>
      </c>
      <c r="X253" s="23">
        <v>0.39831794871794868</v>
      </c>
      <c r="Y253" s="23">
        <v>8.5000000000000006E-3</v>
      </c>
    </row>
    <row r="254" spans="1:25" x14ac:dyDescent="0.25">
      <c r="A254" s="19" t="s">
        <v>268</v>
      </c>
      <c r="B254" s="15" t="s">
        <v>268</v>
      </c>
      <c r="C254" s="12">
        <v>513</v>
      </c>
      <c r="D254" s="12">
        <v>43304</v>
      </c>
      <c r="E254" s="1" t="s">
        <v>726</v>
      </c>
      <c r="F254" s="2" t="str">
        <f t="shared" si="47"/>
        <v>7020762</v>
      </c>
      <c r="G254" s="2" t="str">
        <f>IF(SUMPRODUCT(--ISNUMBER(SEARCH({"F","Cl","F"},H254)))&gt;0,"halocarbon",IF(SUMPRODUCT(--ISNUMBER(SEARCH({"O"},H254)))&gt;0,"oxygenated",IF(SUMPRODUCT(--ISNUMBER(SEARCH({"=CC="},H254)))&gt;0,"aromatic",IF(SUMPRODUCT(--ISNUMBER(SEARCH({"benzene"},A254)))&gt;0,"aromatic",IF(SUMPRODUCT(--ISNUMBER(SEARCH({"naphthalene"},A254)))&gt;0,"aromatic",IF(SUMPRODUCT(--ISNUMBER(SEARCH({"="},H254)))&gt;0,"alkene",IF(SUMPRODUCT(--ISNUMBER(SEARCH({"C1"},H254)))&gt;0,"c-alkane",IF(SUMPRODUCT(--ISNUMBER(SEARCH({"(C)"},H254)))&gt;0,"b-alkane",IF(SUMPRODUCT(--ISNUMBER(SEARCH({"-"},H254)))&gt;0,"-","n-alkane")))))))))</f>
        <v>oxygenated</v>
      </c>
      <c r="H254" s="15" t="s">
        <v>267</v>
      </c>
      <c r="I254" s="15" t="b">
        <v>0</v>
      </c>
      <c r="J254" s="15" t="b">
        <v>0</v>
      </c>
      <c r="K254" s="4">
        <f t="shared" si="48"/>
        <v>3</v>
      </c>
      <c r="L254" s="4">
        <f t="shared" si="49"/>
        <v>1</v>
      </c>
      <c r="M254" s="4">
        <f t="shared" si="50"/>
        <v>0.33333333333333331</v>
      </c>
      <c r="N254" s="7">
        <v>60.095999999999997</v>
      </c>
      <c r="O254" s="4">
        <v>5.5267200000000001E-12</v>
      </c>
      <c r="P254" s="8">
        <v>7.7266600000000007E-6</v>
      </c>
      <c r="Q254" s="8">
        <v>3.7046899999999998</v>
      </c>
      <c r="R254" s="4">
        <v>27.5106</v>
      </c>
      <c r="S254" s="4">
        <v>11.034700000000001</v>
      </c>
      <c r="T254" s="3">
        <f t="shared" si="51"/>
        <v>7.948975974952889</v>
      </c>
      <c r="U254" s="4">
        <f t="shared" si="52"/>
        <v>1.6887631557879597E-2</v>
      </c>
      <c r="V254" s="23">
        <v>0.61420512820512818</v>
      </c>
      <c r="W254" s="23">
        <v>0.35789487179487184</v>
      </c>
      <c r="X254" s="23">
        <v>0.25442051282051281</v>
      </c>
      <c r="Y254" s="23">
        <v>0</v>
      </c>
    </row>
    <row r="255" spans="1:25" x14ac:dyDescent="0.25">
      <c r="A255" s="19" t="s">
        <v>269</v>
      </c>
      <c r="B255" s="15" t="s">
        <v>269</v>
      </c>
      <c r="C255" s="12">
        <v>9025</v>
      </c>
      <c r="D255" s="12">
        <v>44239</v>
      </c>
      <c r="E255" s="1" t="s">
        <v>867</v>
      </c>
      <c r="F255" s="2" t="str">
        <f t="shared" si="47"/>
        <v>9027104</v>
      </c>
      <c r="G255" s="2" t="str">
        <f>IF(SUMPRODUCT(--ISNUMBER(SEARCH({"F","Cl","F"},H255)))&gt;0,"halocarbon",IF(SUMPRODUCT(--ISNUMBER(SEARCH({"O"},H255)))&gt;0,"oxygenated",IF(SUMPRODUCT(--ISNUMBER(SEARCH({"=CC="},H255)))&gt;0,"aromatic",IF(SUMPRODUCT(--ISNUMBER(SEARCH({"benzene"},A255)))&gt;0,"aromatic",IF(SUMPRODUCT(--ISNUMBER(SEARCH({"naphthalene"},A255)))&gt;0,"aromatic",IF(SUMPRODUCT(--ISNUMBER(SEARCH({"="},H255)))&gt;0,"alkene",IF(SUMPRODUCT(--ISNUMBER(SEARCH({"C1"},H255)))&gt;0,"c-alkane",IF(SUMPRODUCT(--ISNUMBER(SEARCH({"(C)"},H255)))&gt;0,"b-alkane",IF(SUMPRODUCT(--ISNUMBER(SEARCH({"-"},H255)))&gt;0,"-","n-alkane")))))))))</f>
        <v>oxygenated</v>
      </c>
      <c r="H255" s="15" t="s">
        <v>270</v>
      </c>
      <c r="I255" s="15" t="b">
        <v>0</v>
      </c>
      <c r="J255" s="15" t="b">
        <v>0</v>
      </c>
      <c r="K255" s="4">
        <f t="shared" si="48"/>
        <v>19</v>
      </c>
      <c r="L255" s="4">
        <f t="shared" si="49"/>
        <v>2</v>
      </c>
      <c r="M255" s="4">
        <f t="shared" si="50"/>
        <v>0.10526315789473684</v>
      </c>
      <c r="N255" s="7">
        <v>298.51100000000002</v>
      </c>
      <c r="O255" s="4">
        <v>1.5332499999999999E-11</v>
      </c>
      <c r="P255" s="8">
        <v>2.5012000000000002E-7</v>
      </c>
      <c r="Q255" s="8">
        <v>8.6692900000000002</v>
      </c>
      <c r="R255" s="4">
        <v>3.0952299999999998E-5</v>
      </c>
      <c r="S255" s="4">
        <v>1.02987E-5</v>
      </c>
      <c r="T255" s="3">
        <f t="shared" si="51"/>
        <v>2.6962836117275391</v>
      </c>
      <c r="U255" s="4">
        <f t="shared" si="52"/>
        <v>1556.5703200906632</v>
      </c>
      <c r="V255" s="14" t="s">
        <v>34</v>
      </c>
      <c r="W255" s="14" t="s">
        <v>34</v>
      </c>
      <c r="X255" s="14" t="s">
        <v>34</v>
      </c>
      <c r="Y255" s="23">
        <v>0.14430000000000001</v>
      </c>
    </row>
    <row r="256" spans="1:25" x14ac:dyDescent="0.25">
      <c r="A256" s="19" t="s">
        <v>645</v>
      </c>
      <c r="B256" s="15" t="s">
        <v>645</v>
      </c>
      <c r="C256" s="25">
        <v>518</v>
      </c>
      <c r="D256" s="12">
        <v>60006</v>
      </c>
      <c r="E256" s="1" t="s">
        <v>788</v>
      </c>
      <c r="F256" s="2" t="str">
        <f t="shared" si="47"/>
        <v>6027684</v>
      </c>
      <c r="G256" s="2" t="str">
        <f>IF(SUMPRODUCT(--ISNUMBER(SEARCH({"F","Cl","F"},H256)))&gt;0,"halocarbon",IF(SUMPRODUCT(--ISNUMBER(SEARCH({"O"},H256)))&gt;0,"oxygenated",IF(SUMPRODUCT(--ISNUMBER(SEARCH({"=CC="},H256)))&gt;0,"aromatic",IF(SUMPRODUCT(--ISNUMBER(SEARCH({"benzene"},A256)))&gt;0,"aromatic",IF(SUMPRODUCT(--ISNUMBER(SEARCH({"naphthalene"},A256)))&gt;0,"aromatic",IF(SUMPRODUCT(--ISNUMBER(SEARCH({"="},H256)))&gt;0,"alkene",IF(SUMPRODUCT(--ISNUMBER(SEARCH({"C1"},H256)))&gt;0,"c-alkane",IF(SUMPRODUCT(--ISNUMBER(SEARCH({"(C)"},H256)))&gt;0,"b-alkane",IF(SUMPRODUCT(--ISNUMBER(SEARCH({"-"},H256)))&gt;0,"-","n-alkane")))))))))</f>
        <v>-</v>
      </c>
      <c r="H256" s="15" t="s">
        <v>34</v>
      </c>
      <c r="I256" s="15" t="s">
        <v>34</v>
      </c>
      <c r="J256" s="9" t="s">
        <v>34</v>
      </c>
      <c r="K256" s="9" t="s">
        <v>34</v>
      </c>
      <c r="L256" s="9" t="s">
        <v>34</v>
      </c>
      <c r="M256" s="9" t="s">
        <v>34</v>
      </c>
      <c r="N256" s="7" t="s">
        <v>34</v>
      </c>
      <c r="O256" s="9" t="s">
        <v>34</v>
      </c>
      <c r="P256" s="10" t="s">
        <v>34</v>
      </c>
      <c r="Q256" s="10" t="s">
        <v>34</v>
      </c>
      <c r="R256" s="9" t="s">
        <v>34</v>
      </c>
      <c r="S256" s="9" t="s">
        <v>34</v>
      </c>
      <c r="T256" s="11" t="s">
        <v>34</v>
      </c>
      <c r="U256" s="9" t="s">
        <v>34</v>
      </c>
      <c r="V256" s="23">
        <v>1.6185948717948715</v>
      </c>
      <c r="W256" s="23">
        <v>0.72660512820512835</v>
      </c>
      <c r="X256" s="23">
        <v>0.33260512820512816</v>
      </c>
      <c r="Y256" s="23">
        <v>0</v>
      </c>
    </row>
    <row r="257" spans="1:25" x14ac:dyDescent="0.25">
      <c r="A257" s="20" t="s">
        <v>271</v>
      </c>
      <c r="B257" s="17" t="s">
        <v>272</v>
      </c>
      <c r="C257" s="25">
        <v>2691</v>
      </c>
      <c r="D257" s="12" t="s">
        <v>34</v>
      </c>
      <c r="E257" s="1" t="s">
        <v>914</v>
      </c>
      <c r="F257" s="2" t="str">
        <f t="shared" si="47"/>
        <v>7023192</v>
      </c>
      <c r="G257" s="2" t="str">
        <f>IF(SUMPRODUCT(--ISNUMBER(SEARCH({"F","Cl","F"},H257)))&gt;0,"halocarbon",IF(SUMPRODUCT(--ISNUMBER(SEARCH({"O"},H257)))&gt;0,"oxygenated",IF(SUMPRODUCT(--ISNUMBER(SEARCH({"=CC="},H257)))&gt;0,"aromatic",IF(SUMPRODUCT(--ISNUMBER(SEARCH({"benzene"},A257)))&gt;0,"aromatic",IF(SUMPRODUCT(--ISNUMBER(SEARCH({"naphthalene"},A257)))&gt;0,"aromatic",IF(SUMPRODUCT(--ISNUMBER(SEARCH({"="},H257)))&gt;0,"alkene",IF(SUMPRODUCT(--ISNUMBER(SEARCH({"C1"},H257)))&gt;0,"c-alkane",IF(SUMPRODUCT(--ISNUMBER(SEARCH({"(C)"},H257)))&gt;0,"b-alkane",IF(SUMPRODUCT(--ISNUMBER(SEARCH({"-"},H257)))&gt;0,"-","n-alkane")))))))))</f>
        <v>oxygenated</v>
      </c>
      <c r="H257" s="15" t="s">
        <v>273</v>
      </c>
      <c r="I257" s="15" t="b">
        <v>0</v>
      </c>
      <c r="J257" s="15" t="b">
        <v>0</v>
      </c>
      <c r="K257" s="4">
        <f t="shared" ref="K257:K288" si="53">LEN(H257)-LEN(SUBSTITUTE(UPPER(H257),"C",""))</f>
        <v>3</v>
      </c>
      <c r="L257" s="4">
        <f t="shared" ref="L257:L288" si="54">LEN(H257)-LEN(SUBSTITUTE(UPPER(H257),"O",""))</f>
        <v>3</v>
      </c>
      <c r="M257" s="4">
        <f t="shared" ref="M257:M288" si="55">L257/K257</f>
        <v>1</v>
      </c>
      <c r="N257" s="7">
        <v>90.078000000000003</v>
      </c>
      <c r="O257" s="4">
        <v>1.64039E-12</v>
      </c>
      <c r="P257" s="8">
        <v>9.0058100000000004E-9</v>
      </c>
      <c r="Q257" s="8">
        <v>6.7216699999999996</v>
      </c>
      <c r="R257" s="4">
        <v>6.1646100000000002E-2</v>
      </c>
      <c r="S257" s="4">
        <v>3.1709399999999999</v>
      </c>
      <c r="T257" s="3">
        <f t="shared" ref="T257:T288" si="56">IFERROR(LOG((R257*133.322)*N257/8.31451/298.15*1000000),"")</f>
        <v>5.4751546877735571</v>
      </c>
      <c r="U257" s="4">
        <f t="shared" ref="U257:U288" si="57">IFERROR(((10^Q257)*0.1/1000)/30,"")</f>
        <v>17.560979878498866</v>
      </c>
      <c r="V257" s="14" t="s">
        <v>34</v>
      </c>
      <c r="W257" s="14" t="s">
        <v>34</v>
      </c>
      <c r="X257" s="14" t="s">
        <v>34</v>
      </c>
      <c r="Y257" s="23">
        <v>0</v>
      </c>
    </row>
    <row r="258" spans="1:25" x14ac:dyDescent="0.25">
      <c r="A258" s="20" t="s">
        <v>274</v>
      </c>
      <c r="B258" s="17" t="s">
        <v>274</v>
      </c>
      <c r="C258" s="25">
        <v>527</v>
      </c>
      <c r="D258" s="12">
        <v>98167</v>
      </c>
      <c r="E258" s="1" t="s">
        <v>915</v>
      </c>
      <c r="F258" s="2" t="str">
        <f t="shared" ref="F258:F289" si="58">RIGHT(E258,LEN(E258)-6)</f>
        <v>8029650</v>
      </c>
      <c r="G258" s="2" t="str">
        <f>IF(SUMPRODUCT(--ISNUMBER(SEARCH({"F","Cl","F"},H258)))&gt;0,"halocarbon",IF(SUMPRODUCT(--ISNUMBER(SEARCH({"O"},H258)))&gt;0,"oxygenated",IF(SUMPRODUCT(--ISNUMBER(SEARCH({"=CC="},H258)))&gt;0,"aromatic",IF(SUMPRODUCT(--ISNUMBER(SEARCH({"benzene"},A258)))&gt;0,"aromatic",IF(SUMPRODUCT(--ISNUMBER(SEARCH({"naphthalene"},A258)))&gt;0,"aromatic",IF(SUMPRODUCT(--ISNUMBER(SEARCH({"="},H258)))&gt;0,"alkene",IF(SUMPRODUCT(--ISNUMBER(SEARCH({"C1"},H258)))&gt;0,"c-alkane",IF(SUMPRODUCT(--ISNUMBER(SEARCH({"(C)"},H258)))&gt;0,"b-alkane",IF(SUMPRODUCT(--ISNUMBER(SEARCH({"-"},H258)))&gt;0,"-","n-alkane")))))))))</f>
        <v>oxygenated</v>
      </c>
      <c r="H258" s="15" t="s">
        <v>275</v>
      </c>
      <c r="I258" s="15" t="b">
        <v>0</v>
      </c>
      <c r="J258" s="15" t="b">
        <v>0</v>
      </c>
      <c r="K258" s="4">
        <f t="shared" si="53"/>
        <v>10</v>
      </c>
      <c r="L258" s="4">
        <f t="shared" si="54"/>
        <v>1</v>
      </c>
      <c r="M258" s="4">
        <f t="shared" si="55"/>
        <v>0.1</v>
      </c>
      <c r="N258" s="7">
        <v>156.26900000000001</v>
      </c>
      <c r="O258" s="4">
        <v>2.4738200000000001E-11</v>
      </c>
      <c r="P258" s="8">
        <v>1.6010899999999999E-5</v>
      </c>
      <c r="Q258" s="8">
        <v>6.6019800000000002</v>
      </c>
      <c r="R258" s="4">
        <v>7.56077E-2</v>
      </c>
      <c r="S258" s="4">
        <v>2.7914200000000002E-3</v>
      </c>
      <c r="T258" s="3">
        <f t="shared" si="56"/>
        <v>5.8030692063053815</v>
      </c>
      <c r="U258" s="4">
        <f t="shared" si="57"/>
        <v>13.330877734960293</v>
      </c>
      <c r="V258" s="23">
        <v>1.4337384615384614</v>
      </c>
      <c r="W258" s="23">
        <v>0.75948205128205126</v>
      </c>
      <c r="X258" s="23">
        <v>0.44248717948717953</v>
      </c>
      <c r="Y258" s="23">
        <v>0.14430000000000001</v>
      </c>
    </row>
    <row r="259" spans="1:25" x14ac:dyDescent="0.25">
      <c r="A259" s="19" t="s">
        <v>276</v>
      </c>
      <c r="B259" s="15" t="s">
        <v>276</v>
      </c>
      <c r="C259" s="12">
        <v>531</v>
      </c>
      <c r="D259" s="12">
        <v>43301</v>
      </c>
      <c r="E259" s="1" t="s">
        <v>723</v>
      </c>
      <c r="F259" s="2" t="str">
        <f t="shared" si="58"/>
        <v>2021731</v>
      </c>
      <c r="G259" s="2" t="str">
        <f>IF(SUMPRODUCT(--ISNUMBER(SEARCH({"F","Cl","F"},H259)))&gt;0,"halocarbon",IF(SUMPRODUCT(--ISNUMBER(SEARCH({"O"},H259)))&gt;0,"oxygenated",IF(SUMPRODUCT(--ISNUMBER(SEARCH({"=CC="},H259)))&gt;0,"aromatic",IF(SUMPRODUCT(--ISNUMBER(SEARCH({"benzene"},A259)))&gt;0,"aromatic",IF(SUMPRODUCT(--ISNUMBER(SEARCH({"naphthalene"},A259)))&gt;0,"aromatic",IF(SUMPRODUCT(--ISNUMBER(SEARCH({"="},H259)))&gt;0,"alkene",IF(SUMPRODUCT(--ISNUMBER(SEARCH({"C1"},H259)))&gt;0,"c-alkane",IF(SUMPRODUCT(--ISNUMBER(SEARCH({"(C)"},H259)))&gt;0,"b-alkane",IF(SUMPRODUCT(--ISNUMBER(SEARCH({"-"},H259)))&gt;0,"-","n-alkane")))))))))</f>
        <v>oxygenated</v>
      </c>
      <c r="H259" s="15" t="s">
        <v>277</v>
      </c>
      <c r="I259" s="15" t="b">
        <v>1</v>
      </c>
      <c r="J259" s="15" t="b">
        <v>0</v>
      </c>
      <c r="K259" s="4">
        <f t="shared" si="53"/>
        <v>1</v>
      </c>
      <c r="L259" s="4">
        <f t="shared" si="54"/>
        <v>1</v>
      </c>
      <c r="M259" s="4">
        <f t="shared" si="55"/>
        <v>1</v>
      </c>
      <c r="N259" s="7">
        <v>32.042000000000002</v>
      </c>
      <c r="O259" s="4">
        <v>1.2082900000000001E-12</v>
      </c>
      <c r="P259" s="8">
        <v>5.0498600000000003E-6</v>
      </c>
      <c r="Q259" s="8">
        <v>2.6289699999999998</v>
      </c>
      <c r="R259" s="4">
        <v>89.276600000000002</v>
      </c>
      <c r="S259" s="4">
        <v>27.8432</v>
      </c>
      <c r="T259" s="3">
        <f t="shared" si="56"/>
        <v>8.1870876047154688</v>
      </c>
      <c r="U259" s="4">
        <f t="shared" si="57"/>
        <v>1.4185633828409498E-3</v>
      </c>
      <c r="V259" s="23">
        <v>0.67233589743589739</v>
      </c>
      <c r="W259" s="23">
        <v>0.31326153846153854</v>
      </c>
      <c r="X259" s="23">
        <v>0.19049564102564107</v>
      </c>
      <c r="Y259" s="23">
        <v>0</v>
      </c>
    </row>
    <row r="260" spans="1:25" x14ac:dyDescent="0.25">
      <c r="A260" s="20" t="s">
        <v>952</v>
      </c>
      <c r="B260" s="2" t="s">
        <v>952</v>
      </c>
      <c r="C260" s="25">
        <v>3195</v>
      </c>
      <c r="D260" s="12">
        <v>99481</v>
      </c>
      <c r="E260" s="1" t="s">
        <v>1013</v>
      </c>
      <c r="F260" s="2" t="str">
        <f t="shared" si="58"/>
        <v>70176100</v>
      </c>
      <c r="G260" s="2" t="str">
        <f>IF(SUMPRODUCT(--ISNUMBER(SEARCH({"F","Cl","F"},H260)))&gt;0,"halocarbon",IF(SUMPRODUCT(--ISNUMBER(SEARCH({"O"},H260)))&gt;0,"oxygenated",IF(SUMPRODUCT(--ISNUMBER(SEARCH({"=CC="},H260)))&gt;0,"aromatic",IF(SUMPRODUCT(--ISNUMBER(SEARCH({"benzene"},A260)))&gt;0,"aromatic",IF(SUMPRODUCT(--ISNUMBER(SEARCH({"naphthalene"},A260)))&gt;0,"aromatic",IF(SUMPRODUCT(--ISNUMBER(SEARCH({"="},H260)))&gt;0,"alkene",IF(SUMPRODUCT(--ISNUMBER(SEARCH({"C1"},H260)))&gt;0,"c-alkane",IF(SUMPRODUCT(--ISNUMBER(SEARCH({"(C)"},H260)))&gt;0,"b-alkane",IF(SUMPRODUCT(--ISNUMBER(SEARCH({"-"},H260)))&gt;0,"-","n-alkane")))))))))</f>
        <v>oxygenated</v>
      </c>
      <c r="H260" s="18" t="s">
        <v>1049</v>
      </c>
      <c r="I260" s="15" t="b">
        <v>0</v>
      </c>
      <c r="J260" s="15" t="b">
        <v>0</v>
      </c>
      <c r="K260" s="4">
        <f t="shared" si="53"/>
        <v>1</v>
      </c>
      <c r="L260" s="4">
        <f t="shared" si="54"/>
        <v>1</v>
      </c>
      <c r="M260" s="4">
        <f t="shared" si="55"/>
        <v>1</v>
      </c>
      <c r="N260" s="7">
        <v>62.143000000000001</v>
      </c>
      <c r="O260" s="4">
        <v>2.9774800000000003E-14</v>
      </c>
      <c r="P260" s="8">
        <v>5.6076800000000003E-2</v>
      </c>
      <c r="Q260" s="8">
        <v>0.45900400000000002</v>
      </c>
      <c r="R260" s="4">
        <v>51.190300000000001</v>
      </c>
      <c r="S260" s="4">
        <v>1.84578E-3</v>
      </c>
      <c r="T260" s="3">
        <f t="shared" si="56"/>
        <v>8.233210236396399</v>
      </c>
      <c r="U260" s="4">
        <f t="shared" si="57"/>
        <v>9.5914163889216692E-6</v>
      </c>
      <c r="V260" s="14" t="s">
        <v>34</v>
      </c>
      <c r="W260" s="14" t="s">
        <v>34</v>
      </c>
      <c r="X260" s="14" t="s">
        <v>34</v>
      </c>
      <c r="Y260" s="23">
        <v>0</v>
      </c>
    </row>
    <row r="261" spans="1:25" x14ac:dyDescent="0.25">
      <c r="A261" s="19" t="s">
        <v>278</v>
      </c>
      <c r="B261" s="15" t="s">
        <v>278</v>
      </c>
      <c r="C261" s="25">
        <v>2160</v>
      </c>
      <c r="D261" s="12">
        <v>43432</v>
      </c>
      <c r="E261" s="1" t="s">
        <v>744</v>
      </c>
      <c r="F261" s="2" t="str">
        <f t="shared" si="58"/>
        <v>4021767</v>
      </c>
      <c r="G261" s="2" t="str">
        <f>IF(SUMPRODUCT(--ISNUMBER(SEARCH({"F","Cl","F"},H261)))&gt;0,"halocarbon",IF(SUMPRODUCT(--ISNUMBER(SEARCH({"O"},H261)))&gt;0,"oxygenated",IF(SUMPRODUCT(--ISNUMBER(SEARCH({"=CC="},H261)))&gt;0,"aromatic",IF(SUMPRODUCT(--ISNUMBER(SEARCH({"benzene"},A261)))&gt;0,"aromatic",IF(SUMPRODUCT(--ISNUMBER(SEARCH({"naphthalene"},A261)))&gt;0,"aromatic",IF(SUMPRODUCT(--ISNUMBER(SEARCH({"="},H261)))&gt;0,"alkene",IF(SUMPRODUCT(--ISNUMBER(SEARCH({"C1"},H261)))&gt;0,"c-alkane",IF(SUMPRODUCT(--ISNUMBER(SEARCH({"(C)"},H261)))&gt;0,"b-alkane",IF(SUMPRODUCT(--ISNUMBER(SEARCH({"-"},H261)))&gt;0,"-","n-alkane")))))))))</f>
        <v>oxygenated</v>
      </c>
      <c r="H261" s="15" t="s">
        <v>279</v>
      </c>
      <c r="I261" s="15" t="b">
        <v>0</v>
      </c>
      <c r="J261" s="15" t="b">
        <v>1</v>
      </c>
      <c r="K261" s="4">
        <f t="shared" si="53"/>
        <v>3</v>
      </c>
      <c r="L261" s="4">
        <f t="shared" si="54"/>
        <v>2</v>
      </c>
      <c r="M261" s="4">
        <f t="shared" si="55"/>
        <v>0.66666666666666663</v>
      </c>
      <c r="N261" s="7">
        <v>74.078999999999994</v>
      </c>
      <c r="O261" s="4">
        <v>4.8982000000000003E-13</v>
      </c>
      <c r="P261" s="8">
        <v>1.3857799999999999E-4</v>
      </c>
      <c r="Q261" s="8">
        <v>2.3992300000000002</v>
      </c>
      <c r="R261" s="4">
        <v>203.95099999999999</v>
      </c>
      <c r="S261" s="4">
        <v>1.6796199999999999</v>
      </c>
      <c r="T261" s="3">
        <f t="shared" si="56"/>
        <v>8.9098512965370524</v>
      </c>
      <c r="U261" s="4">
        <f t="shared" si="57"/>
        <v>8.3581227546487467E-4</v>
      </c>
      <c r="V261" s="23">
        <v>7.200153846153845E-2</v>
      </c>
      <c r="W261" s="23">
        <v>5.9056410256410265E-2</v>
      </c>
      <c r="X261" s="23">
        <v>4.5954358974358976E-2</v>
      </c>
      <c r="Y261" s="23">
        <v>0</v>
      </c>
    </row>
    <row r="262" spans="1:25" x14ac:dyDescent="0.25">
      <c r="A262" s="19" t="s">
        <v>633</v>
      </c>
      <c r="B262" s="15" t="s">
        <v>633</v>
      </c>
      <c r="C262" s="25">
        <v>532</v>
      </c>
      <c r="D262" s="12">
        <v>43561</v>
      </c>
      <c r="E262" s="1" t="s">
        <v>752</v>
      </c>
      <c r="F262" s="2" t="str">
        <f t="shared" si="58"/>
        <v>5021916</v>
      </c>
      <c r="G262" s="2" t="str">
        <f>IF(SUMPRODUCT(--ISNUMBER(SEARCH({"F","Cl","F"},H262)))&gt;0,"halocarbon",IF(SUMPRODUCT(--ISNUMBER(SEARCH({"O"},H262)))&gt;0,"oxygenated",IF(SUMPRODUCT(--ISNUMBER(SEARCH({"=CC="},H262)))&gt;0,"aromatic",IF(SUMPRODUCT(--ISNUMBER(SEARCH({"benzene"},A262)))&gt;0,"aromatic",IF(SUMPRODUCT(--ISNUMBER(SEARCH({"naphthalene"},A262)))&gt;0,"aromatic",IF(SUMPRODUCT(--ISNUMBER(SEARCH({"="},H262)))&gt;0,"alkene",IF(SUMPRODUCT(--ISNUMBER(SEARCH({"C1"},H262)))&gt;0,"c-alkane",IF(SUMPRODUCT(--ISNUMBER(SEARCH({"(C)"},H262)))&gt;0,"b-alkane",IF(SUMPRODUCT(--ISNUMBER(SEARCH({"-"},H262)))&gt;0,"-","n-alkane")))))))))</f>
        <v>oxygenated</v>
      </c>
      <c r="H262" s="15" t="s">
        <v>291</v>
      </c>
      <c r="I262" s="15" t="b">
        <v>0</v>
      </c>
      <c r="J262" s="15" t="b">
        <v>0</v>
      </c>
      <c r="K262" s="4">
        <f t="shared" si="53"/>
        <v>7</v>
      </c>
      <c r="L262" s="4">
        <f t="shared" si="54"/>
        <v>1</v>
      </c>
      <c r="M262" s="4">
        <f t="shared" si="55"/>
        <v>0.14285714285714285</v>
      </c>
      <c r="N262" s="7">
        <v>114.188</v>
      </c>
      <c r="O262" s="4">
        <v>1.13735E-11</v>
      </c>
      <c r="P262" s="8">
        <v>1.2745599999999999E-4</v>
      </c>
      <c r="Q262" s="8">
        <v>3.94855</v>
      </c>
      <c r="R262" s="4">
        <v>4.9998100000000001</v>
      </c>
      <c r="S262" s="4">
        <v>3.7451699999999997E-2</v>
      </c>
      <c r="T262" s="3">
        <f t="shared" si="56"/>
        <v>7.4872043135421169</v>
      </c>
      <c r="U262" s="4">
        <f t="shared" si="57"/>
        <v>2.9609341249139044E-2</v>
      </c>
      <c r="V262" s="23">
        <v>2.3604871794871798</v>
      </c>
      <c r="W262" s="23">
        <v>1.229582051282051</v>
      </c>
      <c r="X262" s="23">
        <v>0.75114358974358986</v>
      </c>
      <c r="Y262" s="23">
        <v>1.4E-2</v>
      </c>
    </row>
    <row r="263" spans="1:25" x14ac:dyDescent="0.25">
      <c r="A263" s="21" t="s">
        <v>946</v>
      </c>
      <c r="B263" s="2" t="s">
        <v>979</v>
      </c>
      <c r="C263" s="12">
        <v>534</v>
      </c>
      <c r="D263" s="12" t="s">
        <v>34</v>
      </c>
      <c r="E263" s="1" t="s">
        <v>798</v>
      </c>
      <c r="F263" s="2" t="str">
        <f t="shared" si="58"/>
        <v>3025049</v>
      </c>
      <c r="G263" s="2" t="str">
        <f>IF(SUMPRODUCT(--ISNUMBER(SEARCH({"F","Cl","F"},H263)))&gt;0,"halocarbon",IF(SUMPRODUCT(--ISNUMBER(SEARCH({"O"},H263)))&gt;0,"oxygenated",IF(SUMPRODUCT(--ISNUMBER(SEARCH({"=CC="},H263)))&gt;0,"aromatic",IF(SUMPRODUCT(--ISNUMBER(SEARCH({"benzene"},A263)))&gt;0,"aromatic",IF(SUMPRODUCT(--ISNUMBER(SEARCH({"naphthalene"},A263)))&gt;0,"aromatic",IF(SUMPRODUCT(--ISNUMBER(SEARCH({"="},H263)))&gt;0,"alkene",IF(SUMPRODUCT(--ISNUMBER(SEARCH({"C1"},H263)))&gt;0,"c-alkane",IF(SUMPRODUCT(--ISNUMBER(SEARCH({"(C)"},H263)))&gt;0,"b-alkane",IF(SUMPRODUCT(--ISNUMBER(SEARCH({"-"},H263)))&gt;0,"-","n-alkane")))))))))</f>
        <v>oxygenated</v>
      </c>
      <c r="H263" s="18" t="s">
        <v>164</v>
      </c>
      <c r="I263" s="15" t="b">
        <v>1</v>
      </c>
      <c r="J263" s="15" t="b">
        <v>0</v>
      </c>
      <c r="K263" s="4">
        <f t="shared" si="53"/>
        <v>5</v>
      </c>
      <c r="L263" s="4">
        <f t="shared" si="54"/>
        <v>3</v>
      </c>
      <c r="M263" s="4">
        <f t="shared" si="55"/>
        <v>0.6</v>
      </c>
      <c r="N263" s="7">
        <v>120.148</v>
      </c>
      <c r="O263" s="4">
        <v>2.37305E-11</v>
      </c>
      <c r="P263" s="8">
        <v>3.1168400000000002E-9</v>
      </c>
      <c r="Q263" s="8">
        <v>4.7981400000000001</v>
      </c>
      <c r="R263" s="4">
        <v>0.24177599999999999</v>
      </c>
      <c r="S263" s="4">
        <v>8.5680300000000003</v>
      </c>
      <c r="T263" s="3">
        <f t="shared" si="56"/>
        <v>6.193760080453111</v>
      </c>
      <c r="U263" s="4">
        <f t="shared" si="57"/>
        <v>0.20942028451463132</v>
      </c>
      <c r="V263" s="23">
        <v>2.6597948717948721</v>
      </c>
      <c r="W263" s="23">
        <v>1.2865025641025642</v>
      </c>
      <c r="X263" s="23">
        <v>0.86553589743589732</v>
      </c>
      <c r="Y263" s="23">
        <v>6.6000000000000003E-2</v>
      </c>
    </row>
    <row r="264" spans="1:25" x14ac:dyDescent="0.25">
      <c r="A264" s="19" t="s">
        <v>670</v>
      </c>
      <c r="B264" s="15" t="s">
        <v>19</v>
      </c>
      <c r="C264" s="12">
        <v>4</v>
      </c>
      <c r="D264" s="12">
        <v>43814</v>
      </c>
      <c r="E264" s="1" t="s">
        <v>757</v>
      </c>
      <c r="F264" s="2" t="str">
        <f t="shared" si="58"/>
        <v>0021381</v>
      </c>
      <c r="G264" s="2" t="str">
        <f>IF(SUMPRODUCT(--ISNUMBER(SEARCH({"F","Cl","F"},H264)))&gt;0,"halocarbon",IF(SUMPRODUCT(--ISNUMBER(SEARCH({"O"},H264)))&gt;0,"oxygenated",IF(SUMPRODUCT(--ISNUMBER(SEARCH({"=CC="},H264)))&gt;0,"aromatic",IF(SUMPRODUCT(--ISNUMBER(SEARCH({"benzene"},A264)))&gt;0,"aromatic",IF(SUMPRODUCT(--ISNUMBER(SEARCH({"naphthalene"},A264)))&gt;0,"aromatic",IF(SUMPRODUCT(--ISNUMBER(SEARCH({"="},H264)))&gt;0,"alkene",IF(SUMPRODUCT(--ISNUMBER(SEARCH({"C1"},H264)))&gt;0,"c-alkane",IF(SUMPRODUCT(--ISNUMBER(SEARCH({"(C)"},H264)))&gt;0,"b-alkane",IF(SUMPRODUCT(--ISNUMBER(SEARCH({"-"},H264)))&gt;0,"-","n-alkane")))))))))</f>
        <v>halocarbon</v>
      </c>
      <c r="H264" s="15" t="s">
        <v>20</v>
      </c>
      <c r="I264" s="15" t="b">
        <v>1</v>
      </c>
      <c r="J264" s="15" t="b">
        <v>1</v>
      </c>
      <c r="K264" s="4">
        <f t="shared" si="53"/>
        <v>5</v>
      </c>
      <c r="L264" s="4">
        <f t="shared" si="54"/>
        <v>0</v>
      </c>
      <c r="M264" s="4">
        <f t="shared" si="55"/>
        <v>0</v>
      </c>
      <c r="N264" s="7">
        <v>133.4</v>
      </c>
      <c r="O264" s="4">
        <v>2.5045600000000001E-14</v>
      </c>
      <c r="P264" s="8">
        <v>8.1934999999999994E-3</v>
      </c>
      <c r="Q264" s="8">
        <v>2.79257</v>
      </c>
      <c r="R264" s="4">
        <v>82.943799999999996</v>
      </c>
      <c r="S264" s="4">
        <v>1.39559E-2</v>
      </c>
      <c r="T264" s="3">
        <f t="shared" si="56"/>
        <v>8.774570104243379</v>
      </c>
      <c r="U264" s="4">
        <f t="shared" si="57"/>
        <v>2.0675153627615294E-3</v>
      </c>
      <c r="V264" s="23">
        <v>4.8797435897435897E-3</v>
      </c>
      <c r="W264" s="23">
        <v>3.0894871794871792E-3</v>
      </c>
      <c r="X264" s="23">
        <v>2.132307692307692E-3</v>
      </c>
      <c r="Y264" s="23">
        <v>0</v>
      </c>
    </row>
    <row r="265" spans="1:25" x14ac:dyDescent="0.25">
      <c r="A265" s="19" t="s">
        <v>668</v>
      </c>
      <c r="B265" s="15" t="s">
        <v>668</v>
      </c>
      <c r="C265" s="12">
        <v>536</v>
      </c>
      <c r="D265" s="12">
        <v>43552</v>
      </c>
      <c r="E265" s="1" t="s">
        <v>750</v>
      </c>
      <c r="F265" s="2" t="str">
        <f t="shared" si="58"/>
        <v>3021516</v>
      </c>
      <c r="G265" s="2" t="str">
        <f>IF(SUMPRODUCT(--ISNUMBER(SEARCH({"F","Cl","F"},H265)))&gt;0,"halocarbon",IF(SUMPRODUCT(--ISNUMBER(SEARCH({"O"},H265)))&gt;0,"oxygenated",IF(SUMPRODUCT(--ISNUMBER(SEARCH({"=CC="},H265)))&gt;0,"aromatic",IF(SUMPRODUCT(--ISNUMBER(SEARCH({"benzene"},A265)))&gt;0,"aromatic",IF(SUMPRODUCT(--ISNUMBER(SEARCH({"naphthalene"},A265)))&gt;0,"aromatic",IF(SUMPRODUCT(--ISNUMBER(SEARCH({"="},H265)))&gt;0,"alkene",IF(SUMPRODUCT(--ISNUMBER(SEARCH({"C1"},H265)))&gt;0,"c-alkane",IF(SUMPRODUCT(--ISNUMBER(SEARCH({"(C)"},H265)))&gt;0,"b-alkane",IF(SUMPRODUCT(--ISNUMBER(SEARCH({"-"},H265)))&gt;0,"-","n-alkane")))))))))</f>
        <v>oxygenated</v>
      </c>
      <c r="H265" s="15" t="s">
        <v>282</v>
      </c>
      <c r="I265" s="15" t="b">
        <v>0</v>
      </c>
      <c r="J265" s="15" t="b">
        <v>0</v>
      </c>
      <c r="K265" s="4">
        <f t="shared" si="53"/>
        <v>4</v>
      </c>
      <c r="L265" s="4">
        <f t="shared" si="54"/>
        <v>1</v>
      </c>
      <c r="M265" s="4">
        <f t="shared" si="55"/>
        <v>0.25</v>
      </c>
      <c r="N265" s="7">
        <v>72.106999999999999</v>
      </c>
      <c r="O265" s="4">
        <v>1.3938600000000001E-12</v>
      </c>
      <c r="P265" s="8">
        <v>6.6361700000000005E-5</v>
      </c>
      <c r="Q265" s="8">
        <v>2.7981400000000001</v>
      </c>
      <c r="R265" s="4">
        <v>88.456000000000003</v>
      </c>
      <c r="S265" s="4">
        <v>2.5173000000000001</v>
      </c>
      <c r="T265" s="3">
        <f t="shared" si="56"/>
        <v>8.5353350701149822</v>
      </c>
      <c r="U265" s="4">
        <f t="shared" si="57"/>
        <v>2.0942028451463126E-3</v>
      </c>
      <c r="V265" s="23">
        <v>1.4813256410256412</v>
      </c>
      <c r="W265" s="23">
        <v>0.63410000000000011</v>
      </c>
      <c r="X265" s="23">
        <v>0.38600769230769227</v>
      </c>
      <c r="Y265" s="23">
        <v>0</v>
      </c>
    </row>
    <row r="266" spans="1:25" x14ac:dyDescent="0.25">
      <c r="A266" s="20" t="s">
        <v>283</v>
      </c>
      <c r="B266" s="17" t="s">
        <v>284</v>
      </c>
      <c r="C266" s="25">
        <v>537</v>
      </c>
      <c r="D266" s="12">
        <v>99183</v>
      </c>
      <c r="E266" s="1" t="s">
        <v>916</v>
      </c>
      <c r="F266" s="2" t="str">
        <f t="shared" si="58"/>
        <v>1021821</v>
      </c>
      <c r="G266" s="2" t="str">
        <f>IF(SUMPRODUCT(--ISNUMBER(SEARCH({"F","Cl","F"},H266)))&gt;0,"halocarbon",IF(SUMPRODUCT(--ISNUMBER(SEARCH({"O"},H266)))&gt;0,"oxygenated",IF(SUMPRODUCT(--ISNUMBER(SEARCH({"=CC="},H266)))&gt;0,"aromatic",IF(SUMPRODUCT(--ISNUMBER(SEARCH({"benzene"},A266)))&gt;0,"aromatic",IF(SUMPRODUCT(--ISNUMBER(SEARCH({"naphthalene"},A266)))&gt;0,"aromatic",IF(SUMPRODUCT(--ISNUMBER(SEARCH({"="},H266)))&gt;0,"alkene",IF(SUMPRODUCT(--ISNUMBER(SEARCH({"C1"},H266)))&gt;0,"c-alkane",IF(SUMPRODUCT(--ISNUMBER(SEARCH({"(C)"},H266)))&gt;0,"b-alkane",IF(SUMPRODUCT(--ISNUMBER(SEARCH({"-"},H266)))&gt;0,"-","n-alkane")))))))))</f>
        <v>oxygenated</v>
      </c>
      <c r="H266" s="15" t="s">
        <v>285</v>
      </c>
      <c r="I266" s="15" t="b">
        <v>0</v>
      </c>
      <c r="J266" s="15" t="b">
        <v>0</v>
      </c>
      <c r="K266" s="4">
        <f t="shared" si="53"/>
        <v>4</v>
      </c>
      <c r="L266" s="4">
        <f t="shared" si="54"/>
        <v>1</v>
      </c>
      <c r="M266" s="4">
        <f t="shared" si="55"/>
        <v>0.25</v>
      </c>
      <c r="N266" s="7">
        <v>87.122</v>
      </c>
      <c r="O266" s="4">
        <v>1.7072900000000001E-12</v>
      </c>
      <c r="P266" s="8">
        <v>3.7942399999999998E-5</v>
      </c>
      <c r="Q266" s="8">
        <v>2.4365999999999999</v>
      </c>
      <c r="R266" s="4">
        <v>35.277500000000003</v>
      </c>
      <c r="S266" s="4">
        <v>0.98405399999999998</v>
      </c>
      <c r="T266" s="3">
        <f t="shared" si="56"/>
        <v>8.2182559835412459</v>
      </c>
      <c r="U266" s="4">
        <f t="shared" si="57"/>
        <v>9.1091687017402854E-4</v>
      </c>
      <c r="V266" s="23">
        <v>-1.268487179487179</v>
      </c>
      <c r="W266" s="23">
        <v>0.42053871794871794</v>
      </c>
      <c r="X266" s="23">
        <v>1.1420435897435899</v>
      </c>
      <c r="Y266" s="23">
        <v>0</v>
      </c>
    </row>
    <row r="267" spans="1:25" x14ac:dyDescent="0.25">
      <c r="A267" s="20" t="s">
        <v>286</v>
      </c>
      <c r="B267" s="17" t="s">
        <v>287</v>
      </c>
      <c r="C267" s="25">
        <v>2155</v>
      </c>
      <c r="D267" s="12">
        <v>44245</v>
      </c>
      <c r="E267" s="1" t="s">
        <v>917</v>
      </c>
      <c r="F267" s="2" t="str">
        <f t="shared" si="58"/>
        <v>5021914</v>
      </c>
      <c r="G267" s="2" t="str">
        <f>IF(SUMPRODUCT(--ISNUMBER(SEARCH({"F","Cl","F"},H267)))&gt;0,"halocarbon",IF(SUMPRODUCT(--ISNUMBER(SEARCH({"O"},H267)))&gt;0,"oxygenated",IF(SUMPRODUCT(--ISNUMBER(SEARCH({"=CC="},H267)))&gt;0,"aromatic",IF(SUMPRODUCT(--ISNUMBER(SEARCH({"benzene"},A267)))&gt;0,"aromatic",IF(SUMPRODUCT(--ISNUMBER(SEARCH({"naphthalene"},A267)))&gt;0,"aromatic",IF(SUMPRODUCT(--ISNUMBER(SEARCH({"="},H267)))&gt;0,"alkene",IF(SUMPRODUCT(--ISNUMBER(SEARCH({"C1"},H267)))&gt;0,"c-alkane",IF(SUMPRODUCT(--ISNUMBER(SEARCH({"(C)"},H267)))&gt;0,"b-alkane",IF(SUMPRODUCT(--ISNUMBER(SEARCH({"-"},H267)))&gt;0,"-","n-alkane")))))))))</f>
        <v>oxygenated</v>
      </c>
      <c r="H267" s="15" t="s">
        <v>288</v>
      </c>
      <c r="I267" s="15" t="b">
        <v>0</v>
      </c>
      <c r="J267" s="15" t="b">
        <v>0</v>
      </c>
      <c r="K267" s="4">
        <f t="shared" si="53"/>
        <v>7</v>
      </c>
      <c r="L267" s="4">
        <f t="shared" si="54"/>
        <v>1</v>
      </c>
      <c r="M267" s="4">
        <f t="shared" si="55"/>
        <v>0.14285714285714285</v>
      </c>
      <c r="N267" s="7">
        <v>114.188</v>
      </c>
      <c r="O267" s="4">
        <v>1.1432000000000001E-11</v>
      </c>
      <c r="P267" s="8">
        <v>1.02001E-4</v>
      </c>
      <c r="Q267" s="8">
        <v>3.4805199999999998</v>
      </c>
      <c r="R267" s="4">
        <v>5.5264499999999996</v>
      </c>
      <c r="S267" s="4">
        <v>4.2880399999999999E-2</v>
      </c>
      <c r="T267" s="3">
        <f t="shared" si="56"/>
        <v>7.5306970578507206</v>
      </c>
      <c r="U267" s="4">
        <f t="shared" si="57"/>
        <v>1.0078566026135329E-2</v>
      </c>
      <c r="V267" s="23">
        <v>2.407692307692308</v>
      </c>
      <c r="W267" s="23">
        <v>1.2551615384615387</v>
      </c>
      <c r="X267" s="23">
        <v>0.81652564102564107</v>
      </c>
      <c r="Y267" s="23">
        <v>1.4E-2</v>
      </c>
    </row>
    <row r="268" spans="1:25" x14ac:dyDescent="0.25">
      <c r="A268" s="19" t="s">
        <v>669</v>
      </c>
      <c r="B268" s="15" t="s">
        <v>79</v>
      </c>
      <c r="C268" s="12">
        <v>539</v>
      </c>
      <c r="D268" s="12">
        <v>43560</v>
      </c>
      <c r="E268" s="1" t="s">
        <v>751</v>
      </c>
      <c r="F268" s="2" t="str">
        <f t="shared" si="58"/>
        <v>5021889</v>
      </c>
      <c r="G268" s="2" t="str">
        <f>IF(SUMPRODUCT(--ISNUMBER(SEARCH({"F","Cl","F"},H268)))&gt;0,"halocarbon",IF(SUMPRODUCT(--ISNUMBER(SEARCH({"O"},H268)))&gt;0,"oxygenated",IF(SUMPRODUCT(--ISNUMBER(SEARCH({"=CC="},H268)))&gt;0,"aromatic",IF(SUMPRODUCT(--ISNUMBER(SEARCH({"benzene"},A268)))&gt;0,"aromatic",IF(SUMPRODUCT(--ISNUMBER(SEARCH({"naphthalene"},A268)))&gt;0,"aromatic",IF(SUMPRODUCT(--ISNUMBER(SEARCH({"="},H268)))&gt;0,"alkene",IF(SUMPRODUCT(--ISNUMBER(SEARCH({"C1"},H268)))&gt;0,"c-alkane",IF(SUMPRODUCT(--ISNUMBER(SEARCH({"(C)"},H268)))&gt;0,"b-alkane",IF(SUMPRODUCT(--ISNUMBER(SEARCH({"-"},H268)))&gt;0,"-","n-alkane")))))))))</f>
        <v>oxygenated</v>
      </c>
      <c r="H268" s="15" t="s">
        <v>80</v>
      </c>
      <c r="I268" s="15" t="b">
        <v>1</v>
      </c>
      <c r="J268" s="15" t="b">
        <v>0</v>
      </c>
      <c r="K268" s="4">
        <f t="shared" si="53"/>
        <v>6</v>
      </c>
      <c r="L268" s="4">
        <f t="shared" si="54"/>
        <v>1</v>
      </c>
      <c r="M268" s="4">
        <f t="shared" si="55"/>
        <v>0.16666666666666666</v>
      </c>
      <c r="N268" s="7">
        <v>100.161</v>
      </c>
      <c r="O268" s="4">
        <v>1.05366E-11</v>
      </c>
      <c r="P268" s="8">
        <v>5.65412E-5</v>
      </c>
      <c r="Q268" s="8">
        <v>3.5837500000000002</v>
      </c>
      <c r="R268" s="4">
        <v>16.077100000000002</v>
      </c>
      <c r="S268" s="4">
        <v>0.180228</v>
      </c>
      <c r="T268" s="3">
        <f t="shared" si="56"/>
        <v>7.9375367112920223</v>
      </c>
      <c r="U268" s="4">
        <f t="shared" si="57"/>
        <v>1.2782880980282289E-2</v>
      </c>
      <c r="V268" s="23">
        <v>3.8807948717948704</v>
      </c>
      <c r="W268" s="23">
        <v>1.6822820512820511</v>
      </c>
      <c r="X268" s="23">
        <v>1.0790051282051283</v>
      </c>
      <c r="Y268" s="23">
        <v>1.2999999999999999E-2</v>
      </c>
    </row>
    <row r="269" spans="1:25" x14ac:dyDescent="0.25">
      <c r="A269" s="19" t="s">
        <v>289</v>
      </c>
      <c r="B269" s="15" t="s">
        <v>289</v>
      </c>
      <c r="C269" s="25">
        <v>541</v>
      </c>
      <c r="D269" s="12">
        <v>99180</v>
      </c>
      <c r="E269" s="1" t="s">
        <v>814</v>
      </c>
      <c r="F269" s="2" t="str">
        <f t="shared" si="58"/>
        <v>2020844</v>
      </c>
      <c r="G269" s="2" t="str">
        <f>IF(SUMPRODUCT(--ISNUMBER(SEARCH({"F","Cl","F"},H269)))&gt;0,"halocarbon",IF(SUMPRODUCT(--ISNUMBER(SEARCH({"O"},H269)))&gt;0,"oxygenated",IF(SUMPRODUCT(--ISNUMBER(SEARCH({"=CC="},H269)))&gt;0,"aromatic",IF(SUMPRODUCT(--ISNUMBER(SEARCH({"benzene"},A269)))&gt;0,"aromatic",IF(SUMPRODUCT(--ISNUMBER(SEARCH({"naphthalene"},A269)))&gt;0,"aromatic",IF(SUMPRODUCT(--ISNUMBER(SEARCH({"="},H269)))&gt;0,"alkene",IF(SUMPRODUCT(--ISNUMBER(SEARCH({"C1"},H269)))&gt;0,"c-alkane",IF(SUMPRODUCT(--ISNUMBER(SEARCH({"(C)"},H269)))&gt;0,"b-alkane",IF(SUMPRODUCT(--ISNUMBER(SEARCH({"-"},H269)))&gt;0,"-","n-alkane")))))))))</f>
        <v>oxygenated</v>
      </c>
      <c r="H269" s="15" t="s">
        <v>290</v>
      </c>
      <c r="I269" s="15" t="b">
        <v>1</v>
      </c>
      <c r="J269" s="15" t="b">
        <v>0</v>
      </c>
      <c r="K269" s="4">
        <f t="shared" si="53"/>
        <v>5</v>
      </c>
      <c r="L269" s="4">
        <f t="shared" si="54"/>
        <v>2</v>
      </c>
      <c r="M269" s="4">
        <f t="shared" si="55"/>
        <v>0.4</v>
      </c>
      <c r="N269" s="7">
        <v>100.117</v>
      </c>
      <c r="O269" s="4">
        <v>2.73673E-11</v>
      </c>
      <c r="P269" s="8">
        <v>9.6263900000000005E-5</v>
      </c>
      <c r="Q269" s="8">
        <v>3.1424599999999998</v>
      </c>
      <c r="R269" s="4">
        <v>36.886899999999997</v>
      </c>
      <c r="S269" s="4">
        <v>0.20278599999999999</v>
      </c>
      <c r="T269" s="3">
        <f t="shared" si="56"/>
        <v>8.2980103322262302</v>
      </c>
      <c r="U269" s="4">
        <f t="shared" si="57"/>
        <v>4.6274181458406038E-3</v>
      </c>
      <c r="V269" s="23">
        <v>15.608461538461539</v>
      </c>
      <c r="W269" s="23">
        <v>4.9543589743589749</v>
      </c>
      <c r="X269" s="23">
        <v>2.8014615384615387</v>
      </c>
      <c r="Y269" s="23">
        <v>0</v>
      </c>
    </row>
    <row r="270" spans="1:25" x14ac:dyDescent="0.25">
      <c r="A270" s="19" t="s">
        <v>672</v>
      </c>
      <c r="B270" s="15" t="s">
        <v>292</v>
      </c>
      <c r="C270" s="25">
        <v>544</v>
      </c>
      <c r="D270" s="12">
        <v>98160</v>
      </c>
      <c r="E270" s="1" t="s">
        <v>800</v>
      </c>
      <c r="F270" s="2" t="str">
        <f t="shared" si="58"/>
        <v>0021888</v>
      </c>
      <c r="G270" s="2" t="str">
        <f>IF(SUMPRODUCT(--ISNUMBER(SEARCH({"F","Cl","F"},H270)))&gt;0,"halocarbon",IF(SUMPRODUCT(--ISNUMBER(SEARCH({"O"},H270)))&gt;0,"oxygenated",IF(SUMPRODUCT(--ISNUMBER(SEARCH({"=CC="},H270)))&gt;0,"aromatic",IF(SUMPRODUCT(--ISNUMBER(SEARCH({"benzene"},A270)))&gt;0,"aromatic",IF(SUMPRODUCT(--ISNUMBER(SEARCH({"naphthalene"},A270)))&gt;0,"aromatic",IF(SUMPRODUCT(--ISNUMBER(SEARCH({"="},H270)))&gt;0,"alkene",IF(SUMPRODUCT(--ISNUMBER(SEARCH({"C1"},H270)))&gt;0,"c-alkane",IF(SUMPRODUCT(--ISNUMBER(SEARCH({"(C)"},H270)))&gt;0,"b-alkane",IF(SUMPRODUCT(--ISNUMBER(SEARCH({"-"},H270)))&gt;0,"-","n-alkane")))))))))</f>
        <v>oxygenated</v>
      </c>
      <c r="H270" s="15" t="s">
        <v>293</v>
      </c>
      <c r="I270" s="15" t="b">
        <v>0</v>
      </c>
      <c r="J270" s="15" t="b">
        <v>0</v>
      </c>
      <c r="K270" s="4">
        <f t="shared" si="53"/>
        <v>5</v>
      </c>
      <c r="L270" s="4">
        <f t="shared" si="54"/>
        <v>1</v>
      </c>
      <c r="M270" s="4">
        <f t="shared" si="55"/>
        <v>0.2</v>
      </c>
      <c r="N270" s="7">
        <v>86.134</v>
      </c>
      <c r="O270" s="4">
        <v>4.3420900000000001E-12</v>
      </c>
      <c r="P270" s="8">
        <v>7.2447999999999995E-5</v>
      </c>
      <c r="Q270" s="8">
        <v>3.2612199999999998</v>
      </c>
      <c r="R270" s="4">
        <v>29.931100000000001</v>
      </c>
      <c r="S270" s="4">
        <v>0.47069299999999997</v>
      </c>
      <c r="T270" s="3">
        <f t="shared" si="56"/>
        <v>8.1419276402687935</v>
      </c>
      <c r="U270" s="4">
        <f t="shared" si="57"/>
        <v>6.0827328829599157E-3</v>
      </c>
      <c r="V270" s="23">
        <v>2.8124102564102564</v>
      </c>
      <c r="W270" s="23">
        <v>1.3759743589743592</v>
      </c>
      <c r="X270" s="23">
        <v>0.89109230769230785</v>
      </c>
      <c r="Y270" s="23">
        <v>0</v>
      </c>
    </row>
    <row r="271" spans="1:25" x14ac:dyDescent="0.25">
      <c r="A271" s="19" t="s">
        <v>280</v>
      </c>
      <c r="B271" s="15" t="s">
        <v>280</v>
      </c>
      <c r="C271" s="25">
        <v>550</v>
      </c>
      <c r="D271" s="12">
        <v>43261</v>
      </c>
      <c r="E271" s="1" t="s">
        <v>595</v>
      </c>
      <c r="F271" s="2" t="str">
        <f t="shared" si="58"/>
        <v>0047749</v>
      </c>
      <c r="G271" s="2" t="str">
        <f>IF(SUMPRODUCT(--ISNUMBER(SEARCH({"F","Cl","F"},H271)))&gt;0,"halocarbon",IF(SUMPRODUCT(--ISNUMBER(SEARCH({"O"},H271)))&gt;0,"oxygenated",IF(SUMPRODUCT(--ISNUMBER(SEARCH({"=CC="},H271)))&gt;0,"aromatic",IF(SUMPRODUCT(--ISNUMBER(SEARCH({"benzene"},A271)))&gt;0,"aromatic",IF(SUMPRODUCT(--ISNUMBER(SEARCH({"naphthalene"},A271)))&gt;0,"aromatic",IF(SUMPRODUCT(--ISNUMBER(SEARCH({"="},H271)))&gt;0,"alkene",IF(SUMPRODUCT(--ISNUMBER(SEARCH({"C1"},H271)))&gt;0,"c-alkane",IF(SUMPRODUCT(--ISNUMBER(SEARCH({"(C)"},H271)))&gt;0,"b-alkane",IF(SUMPRODUCT(--ISNUMBER(SEARCH({"-"},H271)))&gt;0,"-","n-alkane")))))))))</f>
        <v>c-alkane</v>
      </c>
      <c r="H271" s="15" t="s">
        <v>281</v>
      </c>
      <c r="I271" s="15" t="b">
        <v>0</v>
      </c>
      <c r="J271" s="15" t="b">
        <v>0</v>
      </c>
      <c r="K271" s="4">
        <f t="shared" si="53"/>
        <v>7</v>
      </c>
      <c r="L271" s="4">
        <f t="shared" si="54"/>
        <v>0</v>
      </c>
      <c r="M271" s="4">
        <f t="shared" si="55"/>
        <v>0</v>
      </c>
      <c r="N271" s="7">
        <v>98.188999999999993</v>
      </c>
      <c r="O271" s="4">
        <v>8.3529399999999997E-12</v>
      </c>
      <c r="P271" s="8">
        <v>0.316328</v>
      </c>
      <c r="Q271" s="8">
        <v>3.59172</v>
      </c>
      <c r="R271" s="4">
        <v>35.595999999999997</v>
      </c>
      <c r="S271" s="4">
        <v>1.7510900000000001E-4</v>
      </c>
      <c r="T271" s="3">
        <f t="shared" si="56"/>
        <v>8.2740943814473855</v>
      </c>
      <c r="U271" s="4">
        <f t="shared" si="57"/>
        <v>1.3019633085580866E-2</v>
      </c>
      <c r="V271" s="23">
        <v>1.6979512820512821</v>
      </c>
      <c r="W271" s="23">
        <v>0.99746666666666672</v>
      </c>
      <c r="X271" s="23">
        <v>0.53374358974358971</v>
      </c>
      <c r="Y271" s="23">
        <v>6.9600000000000009E-2</v>
      </c>
    </row>
    <row r="272" spans="1:25" x14ac:dyDescent="0.25">
      <c r="A272" s="19" t="s">
        <v>297</v>
      </c>
      <c r="B272" s="15" t="s">
        <v>297</v>
      </c>
      <c r="C272" s="12">
        <v>401</v>
      </c>
      <c r="D272" s="12">
        <v>43802</v>
      </c>
      <c r="E272" s="1" t="s">
        <v>756</v>
      </c>
      <c r="F272" s="2" t="str">
        <f t="shared" si="58"/>
        <v>0020868</v>
      </c>
      <c r="G272" s="2" t="str">
        <f>IF(SUMPRODUCT(--ISNUMBER(SEARCH({"F","Cl","F"},H272)))&gt;0,"halocarbon",IF(SUMPRODUCT(--ISNUMBER(SEARCH({"O"},H272)))&gt;0,"oxygenated",IF(SUMPRODUCT(--ISNUMBER(SEARCH({"=CC="},H272)))&gt;0,"aromatic",IF(SUMPRODUCT(--ISNUMBER(SEARCH({"benzene"},A272)))&gt;0,"aromatic",IF(SUMPRODUCT(--ISNUMBER(SEARCH({"naphthalene"},A272)))&gt;0,"aromatic",IF(SUMPRODUCT(--ISNUMBER(SEARCH({"="},H272)))&gt;0,"alkene",IF(SUMPRODUCT(--ISNUMBER(SEARCH({"C1"},H272)))&gt;0,"c-alkane",IF(SUMPRODUCT(--ISNUMBER(SEARCH({"(C)"},H272)))&gt;0,"b-alkane",IF(SUMPRODUCT(--ISNUMBER(SEARCH({"-"},H272)))&gt;0,"-","n-alkane")))))))))</f>
        <v>halocarbon</v>
      </c>
      <c r="H272" s="15" t="s">
        <v>296</v>
      </c>
      <c r="I272" s="15" t="b">
        <v>1</v>
      </c>
      <c r="J272" s="15" t="b">
        <v>1</v>
      </c>
      <c r="K272" s="4">
        <f t="shared" si="53"/>
        <v>3</v>
      </c>
      <c r="L272" s="4">
        <f t="shared" si="54"/>
        <v>0</v>
      </c>
      <c r="M272" s="4">
        <f t="shared" si="55"/>
        <v>0</v>
      </c>
      <c r="N272" s="7">
        <v>84.93</v>
      </c>
      <c r="O272" s="4">
        <v>1.09644E-13</v>
      </c>
      <c r="P272" s="8">
        <v>4.1605699999999997E-3</v>
      </c>
      <c r="Q272" s="8">
        <v>2.3980999999999999</v>
      </c>
      <c r="R272" s="4">
        <v>364.14499999999998</v>
      </c>
      <c r="S272" s="4">
        <v>0.128605</v>
      </c>
      <c r="T272" s="3">
        <f t="shared" si="56"/>
        <v>9.2209658215528272</v>
      </c>
      <c r="U272" s="4">
        <f t="shared" si="57"/>
        <v>8.3364038459337339E-4</v>
      </c>
      <c r="V272" s="23">
        <v>4.1429230769230767E-2</v>
      </c>
      <c r="W272" s="23">
        <v>2.9160256410256408E-2</v>
      </c>
      <c r="X272" s="23">
        <v>2.0502820512820503E-2</v>
      </c>
      <c r="Y272" s="23">
        <v>0</v>
      </c>
    </row>
    <row r="273" spans="1:25" x14ac:dyDescent="0.25">
      <c r="A273" s="21" t="s">
        <v>947</v>
      </c>
      <c r="B273" s="2" t="s">
        <v>980</v>
      </c>
      <c r="C273" s="12">
        <v>2176</v>
      </c>
      <c r="D273" s="12" t="s">
        <v>34</v>
      </c>
      <c r="E273" s="1" t="s">
        <v>1008</v>
      </c>
      <c r="F273" s="2" t="str">
        <f t="shared" si="58"/>
        <v>7047198</v>
      </c>
      <c r="G273" s="2" t="str">
        <f>IF(SUMPRODUCT(--ISNUMBER(SEARCH({"F","Cl","F"},H273)))&gt;0,"halocarbon",IF(SUMPRODUCT(--ISNUMBER(SEARCH({"O"},H273)))&gt;0,"oxygenated",IF(SUMPRODUCT(--ISNUMBER(SEARCH({"=CC="},H273)))&gt;0,"aromatic",IF(SUMPRODUCT(--ISNUMBER(SEARCH({"benzene"},A273)))&gt;0,"aromatic",IF(SUMPRODUCT(--ISNUMBER(SEARCH({"naphthalene"},A273)))&gt;0,"aromatic",IF(SUMPRODUCT(--ISNUMBER(SEARCH({"="},H273)))&gt;0,"alkene",IF(SUMPRODUCT(--ISNUMBER(SEARCH({"C1"},H273)))&gt;0,"c-alkane",IF(SUMPRODUCT(--ISNUMBER(SEARCH({"(C)"},H273)))&gt;0,"b-alkane",IF(SUMPRODUCT(--ISNUMBER(SEARCH({"-"},H273)))&gt;0,"-","n-alkane")))))))))</f>
        <v>oxygenated</v>
      </c>
      <c r="H273" s="18" t="s">
        <v>1044</v>
      </c>
      <c r="I273" s="15" t="b">
        <v>0</v>
      </c>
      <c r="J273" s="15" t="b">
        <v>0</v>
      </c>
      <c r="K273" s="4">
        <f t="shared" si="53"/>
        <v>8</v>
      </c>
      <c r="L273" s="4">
        <f t="shared" si="54"/>
        <v>2</v>
      </c>
      <c r="M273" s="4">
        <f t="shared" si="55"/>
        <v>0.25</v>
      </c>
      <c r="N273" s="7">
        <v>144.214</v>
      </c>
      <c r="O273" s="4">
        <v>1.06191E-11</v>
      </c>
      <c r="P273" s="8">
        <v>4.3224099999999998E-4</v>
      </c>
      <c r="Q273" s="8">
        <v>3.93913</v>
      </c>
      <c r="R273" s="4">
        <v>3.6233</v>
      </c>
      <c r="S273" s="4">
        <v>7.3406699999999997E-3</v>
      </c>
      <c r="T273" s="3">
        <f t="shared" si="56"/>
        <v>7.4487420631932837</v>
      </c>
      <c r="U273" s="4">
        <f t="shared" si="57"/>
        <v>2.8974019313784401E-2</v>
      </c>
      <c r="V273" s="23">
        <v>1.0521846153846155</v>
      </c>
      <c r="W273" s="23">
        <v>0.58616410256410256</v>
      </c>
      <c r="X273" s="23">
        <v>0.3687512820512821</v>
      </c>
      <c r="Y273" s="23">
        <v>0</v>
      </c>
    </row>
    <row r="274" spans="1:25" x14ac:dyDescent="0.25">
      <c r="A274" s="21" t="s">
        <v>941</v>
      </c>
      <c r="B274" s="2" t="s">
        <v>977</v>
      </c>
      <c r="C274" s="12">
        <v>2179</v>
      </c>
      <c r="D274" s="12">
        <v>99393</v>
      </c>
      <c r="E274" s="1" t="s">
        <v>1003</v>
      </c>
      <c r="F274" s="2" t="str">
        <f t="shared" si="58"/>
        <v>10910207</v>
      </c>
      <c r="G274" s="2" t="str">
        <f>IF(SUMPRODUCT(--ISNUMBER(SEARCH({"F","Cl","F"},H274)))&gt;0,"halocarbon",IF(SUMPRODUCT(--ISNUMBER(SEARCH({"O"},H274)))&gt;0,"oxygenated",IF(SUMPRODUCT(--ISNUMBER(SEARCH({"=CC="},H274)))&gt;0,"aromatic",IF(SUMPRODUCT(--ISNUMBER(SEARCH({"benzene"},A274)))&gt;0,"aromatic",IF(SUMPRODUCT(--ISNUMBER(SEARCH({"naphthalene"},A274)))&gt;0,"aromatic",IF(SUMPRODUCT(--ISNUMBER(SEARCH({"="},H274)))&gt;0,"alkene",IF(SUMPRODUCT(--ISNUMBER(SEARCH({"C1"},H274)))&gt;0,"c-alkane",IF(SUMPRODUCT(--ISNUMBER(SEARCH({"(C)"},H274)))&gt;0,"b-alkane",IF(SUMPRODUCT(--ISNUMBER(SEARCH({"-"},H274)))&gt;0,"-","n-alkane")))))))))</f>
        <v>oxygenated</v>
      </c>
      <c r="H274" s="18" t="s">
        <v>1039</v>
      </c>
      <c r="I274" s="15" t="b">
        <v>0</v>
      </c>
      <c r="J274" s="15" t="b">
        <v>0</v>
      </c>
      <c r="K274" s="4">
        <f t="shared" si="53"/>
        <v>8</v>
      </c>
      <c r="L274" s="4">
        <f t="shared" si="54"/>
        <v>1</v>
      </c>
      <c r="M274" s="4">
        <f t="shared" si="55"/>
        <v>0.125</v>
      </c>
      <c r="N274" s="7">
        <v>130.23099999999999</v>
      </c>
      <c r="O274" s="4">
        <v>1.8380699999999999E-11</v>
      </c>
      <c r="P274" s="8">
        <v>3.62716E-5</v>
      </c>
      <c r="Q274" s="8">
        <v>5.7725099999999996</v>
      </c>
      <c r="R274" s="4" t="s">
        <v>34</v>
      </c>
      <c r="S274" s="4">
        <v>6.3958599999999997E-3</v>
      </c>
      <c r="T274" s="3" t="str">
        <f t="shared" si="56"/>
        <v/>
      </c>
      <c r="U274" s="4">
        <f t="shared" si="57"/>
        <v>1.9741890797805524</v>
      </c>
      <c r="V274" s="23">
        <v>1.7946589743589745</v>
      </c>
      <c r="W274" s="23">
        <v>0.91062307692307687</v>
      </c>
      <c r="X274" s="23">
        <v>0.51520256410256404</v>
      </c>
      <c r="Y274" s="23">
        <v>0</v>
      </c>
    </row>
    <row r="275" spans="1:25" x14ac:dyDescent="0.25">
      <c r="A275" s="19" t="s">
        <v>540</v>
      </c>
      <c r="B275" s="15" t="s">
        <v>503</v>
      </c>
      <c r="C275" s="25">
        <v>2186</v>
      </c>
      <c r="D275" s="12">
        <v>46747</v>
      </c>
      <c r="E275" s="5" t="s">
        <v>603</v>
      </c>
      <c r="F275" s="2" t="str">
        <f t="shared" si="58"/>
        <v>80862406</v>
      </c>
      <c r="G275" s="2" t="str">
        <f>IF(SUMPRODUCT(--ISNUMBER(SEARCH({"F","Cl","F"},H275)))&gt;0,"halocarbon",IF(SUMPRODUCT(--ISNUMBER(SEARCH({"O"},H275)))&gt;0,"oxygenated",IF(SUMPRODUCT(--ISNUMBER(SEARCH({"=CC="},H275)))&gt;0,"aromatic",IF(SUMPRODUCT(--ISNUMBER(SEARCH({"benzene"},A275)))&gt;0,"aromatic",IF(SUMPRODUCT(--ISNUMBER(SEARCH({"naphthalene"},A275)))&gt;0,"aromatic",IF(SUMPRODUCT(--ISNUMBER(SEARCH({"="},H275)))&gt;0,"alkene",IF(SUMPRODUCT(--ISNUMBER(SEARCH({"C1"},H275)))&gt;0,"c-alkane",IF(SUMPRODUCT(--ISNUMBER(SEARCH({"(C)"},H275)))&gt;0,"b-alkane",IF(SUMPRODUCT(--ISNUMBER(SEARCH({"-"},H275)))&gt;0,"-","n-alkane")))))))))</f>
        <v>aromatic</v>
      </c>
      <c r="H275" s="15" t="s">
        <v>504</v>
      </c>
      <c r="I275" s="15" t="b">
        <v>0</v>
      </c>
      <c r="J275" s="15" t="b">
        <v>0</v>
      </c>
      <c r="K275" s="4">
        <f t="shared" si="53"/>
        <v>10</v>
      </c>
      <c r="L275" s="4">
        <f t="shared" si="54"/>
        <v>0</v>
      </c>
      <c r="M275" s="4">
        <f t="shared" si="55"/>
        <v>0</v>
      </c>
      <c r="N275" s="7">
        <v>132.20599999999999</v>
      </c>
      <c r="O275" s="4">
        <v>1.9777200000000001E-11</v>
      </c>
      <c r="P275" s="8">
        <v>2.86813E-3</v>
      </c>
      <c r="Q275" s="8">
        <v>4.8374300000000003</v>
      </c>
      <c r="R275" s="4">
        <v>0.42022999999999999</v>
      </c>
      <c r="S275" s="4">
        <v>6.1485000000000001E-4</v>
      </c>
      <c r="T275" s="3">
        <f t="shared" si="56"/>
        <v>6.475368565073369</v>
      </c>
      <c r="U275" s="4">
        <f t="shared" si="57"/>
        <v>0.22924968377492622</v>
      </c>
      <c r="V275" s="14" t="s">
        <v>34</v>
      </c>
      <c r="W275" s="14" t="s">
        <v>34</v>
      </c>
      <c r="X275" s="14" t="s">
        <v>34</v>
      </c>
      <c r="Y275" s="27">
        <v>0.21</v>
      </c>
    </row>
    <row r="276" spans="1:25" x14ac:dyDescent="0.25">
      <c r="A276" s="19" t="s">
        <v>540</v>
      </c>
      <c r="B276" s="15" t="s">
        <v>843</v>
      </c>
      <c r="C276" s="25">
        <v>2186</v>
      </c>
      <c r="D276" s="12">
        <v>80068</v>
      </c>
      <c r="E276" s="1" t="s">
        <v>603</v>
      </c>
      <c r="F276" s="2" t="str">
        <f t="shared" si="58"/>
        <v>80862406</v>
      </c>
      <c r="G276" s="2" t="str">
        <f>IF(SUMPRODUCT(--ISNUMBER(SEARCH({"F","Cl","F"},H276)))&gt;0,"halocarbon",IF(SUMPRODUCT(--ISNUMBER(SEARCH({"O"},H276)))&gt;0,"oxygenated",IF(SUMPRODUCT(--ISNUMBER(SEARCH({"=CC="},H276)))&gt;0,"aromatic",IF(SUMPRODUCT(--ISNUMBER(SEARCH({"benzene"},A276)))&gt;0,"aromatic",IF(SUMPRODUCT(--ISNUMBER(SEARCH({"naphthalene"},A276)))&gt;0,"aromatic",IF(SUMPRODUCT(--ISNUMBER(SEARCH({"="},H276)))&gt;0,"alkene",IF(SUMPRODUCT(--ISNUMBER(SEARCH({"C1"},H276)))&gt;0,"c-alkane",IF(SUMPRODUCT(--ISNUMBER(SEARCH({"(C)"},H276)))&gt;0,"b-alkane",IF(SUMPRODUCT(--ISNUMBER(SEARCH({"-"},H276)))&gt;0,"-","n-alkane")))))))))</f>
        <v>aromatic</v>
      </c>
      <c r="H276" s="15" t="s">
        <v>504</v>
      </c>
      <c r="I276" s="15" t="b">
        <v>0</v>
      </c>
      <c r="J276" s="15" t="b">
        <v>0</v>
      </c>
      <c r="K276" s="4">
        <f t="shared" si="53"/>
        <v>10</v>
      </c>
      <c r="L276" s="4">
        <f t="shared" si="54"/>
        <v>0</v>
      </c>
      <c r="M276" s="4">
        <f t="shared" si="55"/>
        <v>0</v>
      </c>
      <c r="N276" s="7">
        <v>132.20599999999999</v>
      </c>
      <c r="O276" s="4">
        <v>1.9777200000000001E-11</v>
      </c>
      <c r="P276" s="8">
        <v>2.86813E-3</v>
      </c>
      <c r="Q276" s="8">
        <v>4.8374300000000003</v>
      </c>
      <c r="R276" s="4">
        <v>0.42022999999999999</v>
      </c>
      <c r="S276" s="4">
        <v>6.1485000000000001E-4</v>
      </c>
      <c r="T276" s="3">
        <f t="shared" si="56"/>
        <v>6.475368565073369</v>
      </c>
      <c r="U276" s="4">
        <f t="shared" si="57"/>
        <v>0.22924968377492622</v>
      </c>
      <c r="V276" s="14" t="s">
        <v>34</v>
      </c>
      <c r="W276" s="14" t="s">
        <v>34</v>
      </c>
      <c r="X276" s="14" t="s">
        <v>34</v>
      </c>
      <c r="Y276" s="27">
        <v>0.21</v>
      </c>
    </row>
    <row r="277" spans="1:25" x14ac:dyDescent="0.25">
      <c r="A277" s="21" t="s">
        <v>948</v>
      </c>
      <c r="B277" s="2" t="s">
        <v>981</v>
      </c>
      <c r="C277" s="12">
        <v>2189</v>
      </c>
      <c r="D277" s="12" t="s">
        <v>34</v>
      </c>
      <c r="E277" s="1" t="s">
        <v>814</v>
      </c>
      <c r="F277" s="2" t="str">
        <f t="shared" si="58"/>
        <v>2020844</v>
      </c>
      <c r="G277" s="2" t="str">
        <f>IF(SUMPRODUCT(--ISNUMBER(SEARCH({"F","Cl","F"},H277)))&gt;0,"halocarbon",IF(SUMPRODUCT(--ISNUMBER(SEARCH({"O"},H277)))&gt;0,"oxygenated",IF(SUMPRODUCT(--ISNUMBER(SEARCH({"=CC="},H277)))&gt;0,"aromatic",IF(SUMPRODUCT(--ISNUMBER(SEARCH({"benzene"},A277)))&gt;0,"aromatic",IF(SUMPRODUCT(--ISNUMBER(SEARCH({"naphthalene"},A277)))&gt;0,"aromatic",IF(SUMPRODUCT(--ISNUMBER(SEARCH({"="},H277)))&gt;0,"alkene",IF(SUMPRODUCT(--ISNUMBER(SEARCH({"C1"},H277)))&gt;0,"c-alkane",IF(SUMPRODUCT(--ISNUMBER(SEARCH({"(C)"},H277)))&gt;0,"b-alkane",IF(SUMPRODUCT(--ISNUMBER(SEARCH({"-"},H277)))&gt;0,"-","n-alkane")))))))))</f>
        <v>oxygenated</v>
      </c>
      <c r="H277" s="18" t="s">
        <v>290</v>
      </c>
      <c r="I277" s="15" t="b">
        <v>0</v>
      </c>
      <c r="J277" s="15" t="b">
        <v>0</v>
      </c>
      <c r="K277" s="4">
        <f t="shared" si="53"/>
        <v>5</v>
      </c>
      <c r="L277" s="4">
        <f t="shared" si="54"/>
        <v>2</v>
      </c>
      <c r="M277" s="4">
        <f t="shared" si="55"/>
        <v>0.4</v>
      </c>
      <c r="N277" s="7">
        <v>100.117</v>
      </c>
      <c r="O277" s="4">
        <v>2.73673E-11</v>
      </c>
      <c r="P277" s="8">
        <v>9.6263900000000005E-5</v>
      </c>
      <c r="Q277" s="8">
        <v>3.1424599999999998</v>
      </c>
      <c r="R277" s="4">
        <v>36.886899999999997</v>
      </c>
      <c r="S277" s="4">
        <v>0.20278599999999999</v>
      </c>
      <c r="T277" s="3">
        <f t="shared" si="56"/>
        <v>8.2980103322262302</v>
      </c>
      <c r="U277" s="4">
        <f t="shared" si="57"/>
        <v>4.6274181458406038E-3</v>
      </c>
      <c r="V277" s="23">
        <v>15.608461538461539</v>
      </c>
      <c r="W277" s="23">
        <v>4.9543589743589749</v>
      </c>
      <c r="X277" s="23">
        <v>2.8014615384615387</v>
      </c>
      <c r="Y277" s="23">
        <v>0</v>
      </c>
    </row>
    <row r="278" spans="1:25" x14ac:dyDescent="0.25">
      <c r="A278" s="19" t="s">
        <v>682</v>
      </c>
      <c r="B278" s="15" t="s">
        <v>505</v>
      </c>
      <c r="C278" s="12">
        <v>89</v>
      </c>
      <c r="D278" s="12">
        <v>80069</v>
      </c>
      <c r="E278" s="5" t="s">
        <v>604</v>
      </c>
      <c r="F278" s="2" t="str">
        <f t="shared" si="58"/>
        <v>6050386</v>
      </c>
      <c r="G278" s="2" t="str">
        <f>IF(SUMPRODUCT(--ISNUMBER(SEARCH({"F","Cl","F"},H278)))&gt;0,"halocarbon",IF(SUMPRODUCT(--ISNUMBER(SEARCH({"O"},H278)))&gt;0,"oxygenated",IF(SUMPRODUCT(--ISNUMBER(SEARCH({"=CC="},H278)))&gt;0,"aromatic",IF(SUMPRODUCT(--ISNUMBER(SEARCH({"benzene"},A278)))&gt;0,"aromatic",IF(SUMPRODUCT(--ISNUMBER(SEARCH({"naphthalene"},A278)))&gt;0,"aromatic",IF(SUMPRODUCT(--ISNUMBER(SEARCH({"="},H278)))&gt;0,"alkene",IF(SUMPRODUCT(--ISNUMBER(SEARCH({"C1"},H278)))&gt;0,"c-alkane",IF(SUMPRODUCT(--ISNUMBER(SEARCH({"(C)"},H278)))&gt;0,"b-alkane",IF(SUMPRODUCT(--ISNUMBER(SEARCH({"-"},H278)))&gt;0,"-","n-alkane")))))))))</f>
        <v>aromatic</v>
      </c>
      <c r="H278" s="15" t="s">
        <v>506</v>
      </c>
      <c r="I278" s="15" t="b">
        <v>0</v>
      </c>
      <c r="J278" s="15" t="b">
        <v>0</v>
      </c>
      <c r="K278" s="4">
        <f t="shared" si="53"/>
        <v>9</v>
      </c>
      <c r="L278" s="4">
        <f t="shared" si="54"/>
        <v>0</v>
      </c>
      <c r="M278" s="4">
        <f t="shared" si="55"/>
        <v>0</v>
      </c>
      <c r="N278" s="7">
        <v>120.19499999999999</v>
      </c>
      <c r="O278" s="4">
        <v>1.3116599999999999E-11</v>
      </c>
      <c r="P278" s="8">
        <v>8.2633399999999992E-3</v>
      </c>
      <c r="Q278" s="8">
        <v>4.5599600000000002</v>
      </c>
      <c r="R278" s="4">
        <v>2.2266699999999999</v>
      </c>
      <c r="S278" s="4">
        <v>6.5981500000000001E-4</v>
      </c>
      <c r="T278" s="3">
        <f t="shared" si="56"/>
        <v>7.1581726060384741</v>
      </c>
      <c r="U278" s="4">
        <f t="shared" si="57"/>
        <v>0.1210148718617988</v>
      </c>
      <c r="V278" s="23">
        <v>7.3913846153846157</v>
      </c>
      <c r="W278" s="23">
        <v>2.3952820512820514</v>
      </c>
      <c r="X278" s="23">
        <v>1.1340128205128206</v>
      </c>
      <c r="Y278" s="23">
        <v>7.2999999999999995E-2</v>
      </c>
    </row>
    <row r="279" spans="1:25" x14ac:dyDescent="0.25">
      <c r="A279" s="19" t="s">
        <v>664</v>
      </c>
      <c r="B279" s="15" t="s">
        <v>664</v>
      </c>
      <c r="C279" s="25">
        <v>3191</v>
      </c>
      <c r="D279" s="12">
        <v>99458</v>
      </c>
      <c r="E279" s="1" t="s">
        <v>849</v>
      </c>
      <c r="F279" s="2" t="str">
        <f t="shared" si="58"/>
        <v>0027565</v>
      </c>
      <c r="G279" s="2" t="str">
        <f>IF(SUMPRODUCT(--ISNUMBER(SEARCH({"F","Cl","F"},H279)))&gt;0,"halocarbon",IF(SUMPRODUCT(--ISNUMBER(SEARCH({"O"},H279)))&gt;0,"oxygenated",IF(SUMPRODUCT(--ISNUMBER(SEARCH({"=CC="},H279)))&gt;0,"aromatic",IF(SUMPRODUCT(--ISNUMBER(SEARCH({"benzene"},A279)))&gt;0,"aromatic",IF(SUMPRODUCT(--ISNUMBER(SEARCH({"naphthalene"},A279)))&gt;0,"aromatic",IF(SUMPRODUCT(--ISNUMBER(SEARCH({"="},H279)))&gt;0,"alkene",IF(SUMPRODUCT(--ISNUMBER(SEARCH({"C1"},H279)))&gt;0,"c-alkane",IF(SUMPRODUCT(--ISNUMBER(SEARCH({"(C)"},H279)))&gt;0,"b-alkane",IF(SUMPRODUCT(--ISNUMBER(SEARCH({"-"},H279)))&gt;0,"-","n-alkane")))))))))</f>
        <v>oxygenated</v>
      </c>
      <c r="H279" s="15" t="s">
        <v>880</v>
      </c>
      <c r="I279" s="15" t="b">
        <v>0</v>
      </c>
      <c r="J279" s="15" t="b">
        <v>0</v>
      </c>
      <c r="K279" s="4">
        <f t="shared" si="53"/>
        <v>7</v>
      </c>
      <c r="L279" s="4">
        <f t="shared" si="54"/>
        <v>6</v>
      </c>
      <c r="M279" s="4">
        <f t="shared" si="55"/>
        <v>0.8571428571428571</v>
      </c>
      <c r="N279" s="7">
        <v>220.25200000000001</v>
      </c>
      <c r="O279" s="4">
        <v>7.8699800000000008E-12</v>
      </c>
      <c r="P279" s="8">
        <v>4.1835899999999996E-9</v>
      </c>
      <c r="Q279" s="8">
        <v>4.3113900000000003</v>
      </c>
      <c r="R279" s="4">
        <v>0.11201700000000001</v>
      </c>
      <c r="S279" s="4">
        <v>0.50414499999999995</v>
      </c>
      <c r="T279" s="3">
        <f t="shared" si="56"/>
        <v>6.1228341444273342</v>
      </c>
      <c r="U279" s="4">
        <f t="shared" si="57"/>
        <v>6.8276106205128848E-2</v>
      </c>
      <c r="V279" s="14" t="s">
        <v>34</v>
      </c>
      <c r="W279" s="14" t="s">
        <v>34</v>
      </c>
      <c r="X279" s="14" t="s">
        <v>34</v>
      </c>
      <c r="Y279" s="23">
        <v>0.14430000000000001</v>
      </c>
    </row>
    <row r="280" spans="1:25" x14ac:dyDescent="0.25">
      <c r="A280" s="21" t="s">
        <v>927</v>
      </c>
      <c r="B280" s="2" t="s">
        <v>419</v>
      </c>
      <c r="C280" s="12">
        <v>2199</v>
      </c>
      <c r="D280" s="12">
        <v>90049</v>
      </c>
      <c r="E280" s="1" t="s">
        <v>562</v>
      </c>
      <c r="F280" s="2" t="str">
        <f t="shared" si="58"/>
        <v>50873241</v>
      </c>
      <c r="G280" s="2" t="str">
        <f>IF(SUMPRODUCT(--ISNUMBER(SEARCH({"F","Cl","F"},H280)))&gt;0,"halocarbon",IF(SUMPRODUCT(--ISNUMBER(SEARCH({"O"},H280)))&gt;0,"oxygenated",IF(SUMPRODUCT(--ISNUMBER(SEARCH({"=CC="},H280)))&gt;0,"aromatic",IF(SUMPRODUCT(--ISNUMBER(SEARCH({"benzene"},A280)))&gt;0,"aromatic",IF(SUMPRODUCT(--ISNUMBER(SEARCH({"naphthalene"},A280)))&gt;0,"aromatic",IF(SUMPRODUCT(--ISNUMBER(SEARCH({"="},H280)))&gt;0,"alkene",IF(SUMPRODUCT(--ISNUMBER(SEARCH({"C1"},H280)))&gt;0,"c-alkane",IF(SUMPRODUCT(--ISNUMBER(SEARCH({"(C)"},H280)))&gt;0,"b-alkane",IF(SUMPRODUCT(--ISNUMBER(SEARCH({"-"},H280)))&gt;0,"-","n-alkane")))))))))</f>
        <v>b-alkane</v>
      </c>
      <c r="H280" s="18" t="s">
        <v>420</v>
      </c>
      <c r="I280" s="15" t="b">
        <v>0</v>
      </c>
      <c r="J280" s="15" t="b">
        <v>0</v>
      </c>
      <c r="K280" s="4">
        <f t="shared" si="53"/>
        <v>12</v>
      </c>
      <c r="L280" s="4">
        <f t="shared" si="54"/>
        <v>0</v>
      </c>
      <c r="M280" s="4">
        <f t="shared" si="55"/>
        <v>0</v>
      </c>
      <c r="N280" s="7">
        <v>170.34</v>
      </c>
      <c r="O280" s="4">
        <v>1.91952E-11</v>
      </c>
      <c r="P280" s="8">
        <v>0.14476</v>
      </c>
      <c r="Q280" s="8">
        <v>5.2671200000000002</v>
      </c>
      <c r="R280" s="4">
        <v>0.43895600000000001</v>
      </c>
      <c r="S280" s="4">
        <v>1.07933E-7</v>
      </c>
      <c r="T280" s="3">
        <f t="shared" si="56"/>
        <v>6.6043679789387033</v>
      </c>
      <c r="U280" s="4">
        <f t="shared" si="57"/>
        <v>0.61659322046018195</v>
      </c>
      <c r="V280" s="23">
        <v>0.58745641025641027</v>
      </c>
      <c r="W280" s="23">
        <v>0.40176641025641024</v>
      </c>
      <c r="X280" s="23">
        <v>0.14532230769230767</v>
      </c>
      <c r="Y280" s="23">
        <v>6.9000000000000006E-2</v>
      </c>
    </row>
    <row r="281" spans="1:25" x14ac:dyDescent="0.25">
      <c r="A281" t="s">
        <v>1148</v>
      </c>
      <c r="B281" s="15" t="s">
        <v>422</v>
      </c>
      <c r="C281" s="25">
        <v>3129</v>
      </c>
      <c r="D281" s="12">
        <v>99133</v>
      </c>
      <c r="E281" s="1" t="s">
        <v>563</v>
      </c>
      <c r="F281" s="2" t="str">
        <f t="shared" si="58"/>
        <v>10166025</v>
      </c>
      <c r="G281" s="2" t="str">
        <f>IF(SUMPRODUCT(--ISNUMBER(SEARCH({"F","Cl","F"},H281)))&gt;0,"halocarbon",IF(SUMPRODUCT(--ISNUMBER(SEARCH({"O"},H281)))&gt;0,"oxygenated",IF(SUMPRODUCT(--ISNUMBER(SEARCH({"=CC="},H281)))&gt;0,"aromatic",IF(SUMPRODUCT(--ISNUMBER(SEARCH({"benzene"},A281)))&gt;0,"aromatic",IF(SUMPRODUCT(--ISNUMBER(SEARCH({"naphthalene"},A281)))&gt;0,"aromatic",IF(SUMPRODUCT(--ISNUMBER(SEARCH({"="},H281)))&gt;0,"alkene",IF(SUMPRODUCT(--ISNUMBER(SEARCH({"C1"},H281)))&gt;0,"c-alkane",IF(SUMPRODUCT(--ISNUMBER(SEARCH({"(C)"},H281)))&gt;0,"b-alkane",IF(SUMPRODUCT(--ISNUMBER(SEARCH({"-"},H281)))&gt;0,"-","n-alkane")))))))))</f>
        <v>b-alkane</v>
      </c>
      <c r="H281" s="15" t="s">
        <v>423</v>
      </c>
      <c r="I281" s="15" t="b">
        <v>0</v>
      </c>
      <c r="J281" s="15" t="b">
        <v>0</v>
      </c>
      <c r="K281" s="4">
        <f t="shared" si="53"/>
        <v>17</v>
      </c>
      <c r="L281" s="4">
        <f t="shared" si="54"/>
        <v>0</v>
      </c>
      <c r="M281" s="4">
        <f t="shared" si="55"/>
        <v>0</v>
      </c>
      <c r="N281" s="7">
        <v>240.47499999999999</v>
      </c>
      <c r="O281" s="4">
        <v>1.97076E-11</v>
      </c>
      <c r="P281" s="8">
        <v>5.97367E-5</v>
      </c>
      <c r="Q281" s="8">
        <v>7.3815</v>
      </c>
      <c r="R281" s="4">
        <v>6.5472399999999997E-4</v>
      </c>
      <c r="S281" s="4">
        <v>5.5493800000000001E-9</v>
      </c>
      <c r="T281" s="3">
        <f t="shared" si="56"/>
        <v>3.9277585407538846</v>
      </c>
      <c r="U281" s="4">
        <f t="shared" si="57"/>
        <v>80.237750635005611</v>
      </c>
      <c r="V281" s="23">
        <v>1.5760717948717951</v>
      </c>
      <c r="W281" s="23">
        <v>0.68877435897435879</v>
      </c>
      <c r="X281" s="23">
        <v>0.40105897435897436</v>
      </c>
      <c r="Y281" s="23">
        <v>0.41</v>
      </c>
    </row>
    <row r="282" spans="1:25" x14ac:dyDescent="0.25">
      <c r="A282" s="20" t="s">
        <v>958</v>
      </c>
      <c r="B282" s="2" t="s">
        <v>983</v>
      </c>
      <c r="C282" s="25">
        <v>570</v>
      </c>
      <c r="D282" s="12">
        <v>99130</v>
      </c>
      <c r="E282" s="1" t="s">
        <v>1019</v>
      </c>
      <c r="F282" s="2" t="str">
        <f t="shared" si="58"/>
        <v>5024182</v>
      </c>
      <c r="G282" s="2" t="str">
        <f>IF(SUMPRODUCT(--ISNUMBER(SEARCH({"F","Cl","F"},H282)))&gt;0,"halocarbon",IF(SUMPRODUCT(--ISNUMBER(SEARCH({"O"},H282)))&gt;0,"oxygenated",IF(SUMPRODUCT(--ISNUMBER(SEARCH({"=CC="},H282)))&gt;0,"aromatic",IF(SUMPRODUCT(--ISNUMBER(SEARCH({"benzene"},A282)))&gt;0,"aromatic",IF(SUMPRODUCT(--ISNUMBER(SEARCH({"naphthalene"},A282)))&gt;0,"aromatic",IF(SUMPRODUCT(--ISNUMBER(SEARCH({"="},H282)))&gt;0,"alkene",IF(SUMPRODUCT(--ISNUMBER(SEARCH({"C1"},H282)))&gt;0,"c-alkane",IF(SUMPRODUCT(--ISNUMBER(SEARCH({"(C)"},H282)))&gt;0,"b-alkane",IF(SUMPRODUCT(--ISNUMBER(SEARCH({"-"},H282)))&gt;0,"-","n-alkane")))))))))</f>
        <v>oxygenated</v>
      </c>
      <c r="H282" s="18" t="s">
        <v>1054</v>
      </c>
      <c r="I282" s="15" t="b">
        <v>0</v>
      </c>
      <c r="J282" s="15" t="b">
        <v>0</v>
      </c>
      <c r="K282" s="4">
        <f t="shared" si="53"/>
        <v>3</v>
      </c>
      <c r="L282" s="4">
        <f t="shared" si="54"/>
        <v>2</v>
      </c>
      <c r="M282" s="4">
        <f t="shared" si="55"/>
        <v>0.66666666666666663</v>
      </c>
      <c r="N282" s="7">
        <v>76.094999999999999</v>
      </c>
      <c r="O282" s="4">
        <v>1.2062400000000001E-11</v>
      </c>
      <c r="P282" s="8">
        <v>4.0640900000000002E-7</v>
      </c>
      <c r="Q282" s="8">
        <v>3.96454</v>
      </c>
      <c r="R282" s="4">
        <v>7.97119</v>
      </c>
      <c r="S282" s="4">
        <v>13.2021</v>
      </c>
      <c r="T282" s="3">
        <f t="shared" si="56"/>
        <v>7.5135096287445888</v>
      </c>
      <c r="U282" s="4">
        <f t="shared" si="57"/>
        <v>3.0719825561366449E-2</v>
      </c>
      <c r="V282" s="23">
        <v>2.9292564102564107</v>
      </c>
      <c r="W282" s="23">
        <v>1.2945666666666664</v>
      </c>
      <c r="X282" s="23">
        <v>0.83641282051282051</v>
      </c>
      <c r="Y282" s="23">
        <v>0</v>
      </c>
    </row>
    <row r="283" spans="1:25" x14ac:dyDescent="0.25">
      <c r="A283" t="s">
        <v>1149</v>
      </c>
      <c r="B283" s="15" t="s">
        <v>218</v>
      </c>
      <c r="C283" s="12">
        <v>310</v>
      </c>
      <c r="D283" s="12">
        <v>91299</v>
      </c>
      <c r="E283" s="1" t="s">
        <v>793</v>
      </c>
      <c r="F283" s="2" t="str">
        <f t="shared" si="58"/>
        <v>1024097</v>
      </c>
      <c r="G283" s="2" t="str">
        <f>IF(SUMPRODUCT(--ISNUMBER(SEARCH({"F","Cl","F"},H283)))&gt;0,"halocarbon",IF(SUMPRODUCT(--ISNUMBER(SEARCH({"O"},H283)))&gt;0,"oxygenated",IF(SUMPRODUCT(--ISNUMBER(SEARCH({"=CC="},H283)))&gt;0,"aromatic",IF(SUMPRODUCT(--ISNUMBER(SEARCH({"benzene"},A283)))&gt;0,"aromatic",IF(SUMPRODUCT(--ISNUMBER(SEARCH({"naphthalene"},A283)))&gt;0,"aromatic",IF(SUMPRODUCT(--ISNUMBER(SEARCH({"="},H283)))&gt;0,"alkene",IF(SUMPRODUCT(--ISNUMBER(SEARCH({"C1"},H283)))&gt;0,"c-alkane",IF(SUMPRODUCT(--ISNUMBER(SEARCH({"(C)"},H283)))&gt;0,"b-alkane",IF(SUMPRODUCT(--ISNUMBER(SEARCH({"-"},H283)))&gt;0,"-","n-alkane")))))))))</f>
        <v>oxygenated</v>
      </c>
      <c r="H283" s="15" t="s">
        <v>219</v>
      </c>
      <c r="I283" s="15" t="b">
        <v>0</v>
      </c>
      <c r="J283" s="15" t="b">
        <v>0</v>
      </c>
      <c r="K283" s="4">
        <f t="shared" si="53"/>
        <v>6</v>
      </c>
      <c r="L283" s="4">
        <f t="shared" si="54"/>
        <v>2</v>
      </c>
      <c r="M283" s="4">
        <f t="shared" si="55"/>
        <v>0.33333333333333331</v>
      </c>
      <c r="N283" s="7">
        <v>118.176</v>
      </c>
      <c r="O283" s="4">
        <v>2.0323299999999999E-11</v>
      </c>
      <c r="P283" s="8">
        <v>1.23087E-6</v>
      </c>
      <c r="Q283" s="8">
        <v>4.8991600000000002</v>
      </c>
      <c r="R283" s="4">
        <v>1.0359</v>
      </c>
      <c r="S283" s="4">
        <v>5.5219199999999997</v>
      </c>
      <c r="T283" s="3">
        <f t="shared" si="56"/>
        <v>6.8184774653849232</v>
      </c>
      <c r="U283" s="4">
        <f t="shared" si="57"/>
        <v>0.26426445084986083</v>
      </c>
      <c r="V283" s="23">
        <v>2.8952564102564091</v>
      </c>
      <c r="W283" s="23">
        <v>1.2964769230769235</v>
      </c>
      <c r="X283" s="23">
        <v>0.78912307692307715</v>
      </c>
      <c r="Y283" s="23">
        <v>0.08</v>
      </c>
    </row>
    <row r="284" spans="1:25" x14ac:dyDescent="0.25">
      <c r="A284" s="19" t="s">
        <v>648</v>
      </c>
      <c r="B284" s="15" t="s">
        <v>81</v>
      </c>
      <c r="C284" s="25">
        <v>572</v>
      </c>
      <c r="D284" s="12">
        <v>99140</v>
      </c>
      <c r="E284" s="1" t="s">
        <v>716</v>
      </c>
      <c r="F284" s="2" t="str">
        <f t="shared" si="58"/>
        <v>5026386</v>
      </c>
      <c r="G284" s="2" t="str">
        <f>IF(SUMPRODUCT(--ISNUMBER(SEARCH({"F","Cl","F"},H284)))&gt;0,"halocarbon",IF(SUMPRODUCT(--ISNUMBER(SEARCH({"O"},H284)))&gt;0,"oxygenated",IF(SUMPRODUCT(--ISNUMBER(SEARCH({"=CC="},H284)))&gt;0,"aromatic",IF(SUMPRODUCT(--ISNUMBER(SEARCH({"benzene"},A284)))&gt;0,"aromatic",IF(SUMPRODUCT(--ISNUMBER(SEARCH({"naphthalene"},A284)))&gt;0,"aromatic",IF(SUMPRODUCT(--ISNUMBER(SEARCH({"="},H284)))&gt;0,"alkene",IF(SUMPRODUCT(--ISNUMBER(SEARCH({"C1"},H284)))&gt;0,"c-alkane",IF(SUMPRODUCT(--ISNUMBER(SEARCH({"(C)"},H284)))&gt;0,"b-alkane",IF(SUMPRODUCT(--ISNUMBER(SEARCH({"-"},H284)))&gt;0,"-","n-alkane")))))))))</f>
        <v>n-alkane</v>
      </c>
      <c r="H284" s="15" t="s">
        <v>82</v>
      </c>
      <c r="I284" s="15" t="b">
        <v>0</v>
      </c>
      <c r="J284" s="15" t="b">
        <v>0</v>
      </c>
      <c r="K284" s="4">
        <f t="shared" si="53"/>
        <v>3</v>
      </c>
      <c r="L284" s="4">
        <f t="shared" si="54"/>
        <v>0</v>
      </c>
      <c r="M284" s="4">
        <f t="shared" si="55"/>
        <v>0</v>
      </c>
      <c r="N284" s="7">
        <v>44.097000000000001</v>
      </c>
      <c r="O284" s="4">
        <v>1.2929899999999999E-12</v>
      </c>
      <c r="P284" s="8">
        <v>0.38784000000000002</v>
      </c>
      <c r="Q284" s="8">
        <v>1.5863499999999999</v>
      </c>
      <c r="R284" s="4">
        <v>4070.3</v>
      </c>
      <c r="S284" s="4">
        <v>2.39317E-3</v>
      </c>
      <c r="T284" s="3">
        <f t="shared" si="56"/>
        <v>9.9846658108892665</v>
      </c>
      <c r="U284" s="4">
        <f t="shared" si="57"/>
        <v>1.2859638057738178E-4</v>
      </c>
      <c r="V284" s="23">
        <v>0.48945897435897434</v>
      </c>
      <c r="W284" s="23">
        <v>0.34460256410256412</v>
      </c>
      <c r="X284" s="23">
        <v>0.2471461538461539</v>
      </c>
      <c r="Y284" s="23">
        <v>0</v>
      </c>
    </row>
    <row r="285" spans="1:25" x14ac:dyDescent="0.25">
      <c r="A285" t="s">
        <v>1147</v>
      </c>
      <c r="B285" s="15" t="s">
        <v>90</v>
      </c>
      <c r="C285" s="25">
        <v>281</v>
      </c>
      <c r="D285" s="12">
        <v>99291</v>
      </c>
      <c r="E285" s="1" t="s">
        <v>749</v>
      </c>
      <c r="F285" s="2" t="str">
        <f t="shared" si="58"/>
        <v>8021482</v>
      </c>
      <c r="G285" s="2" t="str">
        <f>IF(SUMPRODUCT(--ISNUMBER(SEARCH({"F","Cl","F"},H285)))&gt;0,"halocarbon",IF(SUMPRODUCT(--ISNUMBER(SEARCH({"O"},H285)))&gt;0,"oxygenated",IF(SUMPRODUCT(--ISNUMBER(SEARCH({"=CC="},H285)))&gt;0,"aromatic",IF(SUMPRODUCT(--ISNUMBER(SEARCH({"benzene"},A285)))&gt;0,"aromatic",IF(SUMPRODUCT(--ISNUMBER(SEARCH({"naphthalene"},A285)))&gt;0,"aromatic",IF(SUMPRODUCT(--ISNUMBER(SEARCH({"="},H285)))&gt;0,"alkene",IF(SUMPRODUCT(--ISNUMBER(SEARCH({"C1"},H285)))&gt;0,"c-alkane",IF(SUMPRODUCT(--ISNUMBER(SEARCH({"(C)"},H285)))&gt;0,"b-alkane",IF(SUMPRODUCT(--ISNUMBER(SEARCH({"-"},H285)))&gt;0,"-","n-alkane")))))))))</f>
        <v>oxygenated</v>
      </c>
      <c r="H285" s="15" t="s">
        <v>91</v>
      </c>
      <c r="I285" s="15" t="b">
        <v>0</v>
      </c>
      <c r="J285" s="15" t="b">
        <v>1</v>
      </c>
      <c r="K285" s="4">
        <f t="shared" si="53"/>
        <v>3</v>
      </c>
      <c r="L285" s="4">
        <f t="shared" si="54"/>
        <v>1</v>
      </c>
      <c r="M285" s="4">
        <f t="shared" si="55"/>
        <v>0.33333333333333331</v>
      </c>
      <c r="N285" s="7">
        <v>58.08</v>
      </c>
      <c r="O285" s="4">
        <v>3.2301300000000002E-13</v>
      </c>
      <c r="P285" s="8">
        <v>5.2037099999999997E-5</v>
      </c>
      <c r="Q285" s="8">
        <v>2.41561</v>
      </c>
      <c r="R285" s="4">
        <v>258.976</v>
      </c>
      <c r="S285" s="4">
        <v>8.4272600000000004</v>
      </c>
      <c r="T285" s="3">
        <f t="shared" si="56"/>
        <v>8.9079164727494167</v>
      </c>
      <c r="U285" s="4">
        <f t="shared" si="57"/>
        <v>8.6793808442910993E-4</v>
      </c>
      <c r="V285" s="23">
        <v>0.35591025641025642</v>
      </c>
      <c r="W285" s="23">
        <v>0.14650871794871792</v>
      </c>
      <c r="X285" s="23">
        <v>8.912923076923078E-2</v>
      </c>
      <c r="Y285" s="23">
        <v>0</v>
      </c>
    </row>
    <row r="286" spans="1:25" x14ac:dyDescent="0.25">
      <c r="A286" t="s">
        <v>1150</v>
      </c>
      <c r="B286" s="15" t="s">
        <v>28</v>
      </c>
      <c r="C286" s="25">
        <v>30</v>
      </c>
      <c r="D286" s="12">
        <v>99145</v>
      </c>
      <c r="E286" s="1" t="s">
        <v>552</v>
      </c>
      <c r="F286" s="2" t="str">
        <f t="shared" si="58"/>
        <v>6021402</v>
      </c>
      <c r="G286" s="2" t="str">
        <f>IF(SUMPRODUCT(--ISNUMBER(SEARCH({"F","Cl","F"},H286)))&gt;0,"halocarbon",IF(SUMPRODUCT(--ISNUMBER(SEARCH({"O"},H286)))&gt;0,"oxygenated",IF(SUMPRODUCT(--ISNUMBER(SEARCH({"=CC="},H286)))&gt;0,"aromatic",IF(SUMPRODUCT(--ISNUMBER(SEARCH({"benzene"},A286)))&gt;0,"aromatic",IF(SUMPRODUCT(--ISNUMBER(SEARCH({"naphthalene"},A286)))&gt;0,"aromatic",IF(SUMPRODUCT(--ISNUMBER(SEARCH({"="},H286)))&gt;0,"alkene",IF(SUMPRODUCT(--ISNUMBER(SEARCH({"C1"},H286)))&gt;0,"c-alkane",IF(SUMPRODUCT(--ISNUMBER(SEARCH({"(C)"},H286)))&gt;0,"b-alkane",IF(SUMPRODUCT(--ISNUMBER(SEARCH({"-"},H286)))&gt;0,"-","n-alkane")))))))))</f>
        <v>aromatic</v>
      </c>
      <c r="H286" s="15" t="s">
        <v>29</v>
      </c>
      <c r="I286" s="15" t="b">
        <v>0</v>
      </c>
      <c r="J286" s="15" t="b">
        <v>0</v>
      </c>
      <c r="K286" s="4">
        <f t="shared" si="53"/>
        <v>9</v>
      </c>
      <c r="L286" s="4">
        <f t="shared" si="54"/>
        <v>0</v>
      </c>
      <c r="M286" s="4">
        <f t="shared" si="55"/>
        <v>0</v>
      </c>
      <c r="N286" s="7">
        <v>120.19499999999999</v>
      </c>
      <c r="O286" s="4">
        <v>3.44622E-11</v>
      </c>
      <c r="P286" s="8">
        <v>7.06473E-3</v>
      </c>
      <c r="Q286" s="8">
        <v>4.5353300000000001</v>
      </c>
      <c r="R286" s="4">
        <v>1.87805</v>
      </c>
      <c r="S286" s="4">
        <v>4.9280899999999998E-4</v>
      </c>
      <c r="T286" s="3">
        <f t="shared" si="56"/>
        <v>7.0842238986036961</v>
      </c>
      <c r="U286" s="4">
        <f t="shared" si="57"/>
        <v>0.11434277956105131</v>
      </c>
      <c r="V286" s="23">
        <v>8.8724358974358957</v>
      </c>
      <c r="W286" s="23">
        <v>3.046128205128205</v>
      </c>
      <c r="X286" s="23">
        <v>1.6455666666666668</v>
      </c>
      <c r="Y286" s="23">
        <v>7.2999999999999995E-2</v>
      </c>
    </row>
    <row r="287" spans="1:25" x14ac:dyDescent="0.25">
      <c r="A287" s="19" t="s">
        <v>300</v>
      </c>
      <c r="B287" s="15" t="s">
        <v>300</v>
      </c>
      <c r="C287" s="25">
        <v>589</v>
      </c>
      <c r="D287" s="12">
        <v>99198</v>
      </c>
      <c r="E287" s="1" t="s">
        <v>819</v>
      </c>
      <c r="F287" s="2" t="str">
        <f t="shared" si="58"/>
        <v>2025688</v>
      </c>
      <c r="G287" s="2" t="str">
        <f>IF(SUMPRODUCT(--ISNUMBER(SEARCH({"F","Cl","F"},H287)))&gt;0,"halocarbon",IF(SUMPRODUCT(--ISNUMBER(SEARCH({"O"},H287)))&gt;0,"oxygenated",IF(SUMPRODUCT(--ISNUMBER(SEARCH({"=CC="},H287)))&gt;0,"aromatic",IF(SUMPRODUCT(--ISNUMBER(SEARCH({"benzene"},A287)))&gt;0,"aromatic",IF(SUMPRODUCT(--ISNUMBER(SEARCH({"naphthalene"},A287)))&gt;0,"aromatic",IF(SUMPRODUCT(--ISNUMBER(SEARCH({"="},H287)))&gt;0,"alkene",IF(SUMPRODUCT(--ISNUMBER(SEARCH({"C1"},H287)))&gt;0,"c-alkane",IF(SUMPRODUCT(--ISNUMBER(SEARCH({"(C)"},H287)))&gt;0,"b-alkane",IF(SUMPRODUCT(--ISNUMBER(SEARCH({"-"},H287)))&gt;0,"-","n-alkane")))))))))</f>
        <v>oxygenated</v>
      </c>
      <c r="H287" s="15" t="s">
        <v>301</v>
      </c>
      <c r="I287" s="15" t="b">
        <v>0</v>
      </c>
      <c r="J287" s="15" t="b">
        <v>0</v>
      </c>
      <c r="K287" s="4">
        <f t="shared" si="53"/>
        <v>4</v>
      </c>
      <c r="L287" s="4">
        <f t="shared" si="54"/>
        <v>1</v>
      </c>
      <c r="M287" s="4">
        <f t="shared" si="55"/>
        <v>0.25</v>
      </c>
      <c r="N287" s="7">
        <v>87.122</v>
      </c>
      <c r="O287" s="4">
        <v>2.2915400000000001E-11</v>
      </c>
      <c r="P287" s="8">
        <v>6.7813199999999995E-7</v>
      </c>
      <c r="Q287" s="8">
        <v>4.3054399999999999</v>
      </c>
      <c r="R287" s="4">
        <v>8.1117799999999995</v>
      </c>
      <c r="S287" s="4">
        <v>11.1625</v>
      </c>
      <c r="T287" s="3">
        <f t="shared" si="56"/>
        <v>7.579874346633769</v>
      </c>
      <c r="U287" s="4">
        <f t="shared" si="57"/>
        <v>6.7347076081251303E-2</v>
      </c>
      <c r="V287" s="23">
        <v>1.9811230769230774</v>
      </c>
      <c r="W287" s="23">
        <v>1.2096615384615386</v>
      </c>
      <c r="X287" s="23">
        <v>0.8439820512820515</v>
      </c>
      <c r="Y287" s="23">
        <v>0</v>
      </c>
    </row>
    <row r="288" spans="1:25" x14ac:dyDescent="0.25">
      <c r="A288" s="19" t="s">
        <v>302</v>
      </c>
      <c r="B288" s="15" t="s">
        <v>302</v>
      </c>
      <c r="C288" s="25">
        <v>524</v>
      </c>
      <c r="D288" s="12">
        <v>45205</v>
      </c>
      <c r="E288" s="5" t="s">
        <v>605</v>
      </c>
      <c r="F288" s="2" t="str">
        <f t="shared" si="58"/>
        <v>6026298</v>
      </c>
      <c r="G288" s="2" t="str">
        <f>IF(SUMPRODUCT(--ISNUMBER(SEARCH({"F","Cl","F"},H288)))&gt;0,"halocarbon",IF(SUMPRODUCT(--ISNUMBER(SEARCH({"O"},H288)))&gt;0,"oxygenated",IF(SUMPRODUCT(--ISNUMBER(SEARCH({"=CC="},H288)))&gt;0,"aromatic",IF(SUMPRODUCT(--ISNUMBER(SEARCH({"benzene"},A288)))&gt;0,"aromatic",IF(SUMPRODUCT(--ISNUMBER(SEARCH({"naphthalene"},A288)))&gt;0,"aromatic",IF(SUMPRODUCT(--ISNUMBER(SEARCH({"="},H288)))&gt;0,"alkene",IF(SUMPRODUCT(--ISNUMBER(SEARCH({"C1"},H288)))&gt;0,"c-alkane",IF(SUMPRODUCT(--ISNUMBER(SEARCH({"(C)"},H288)))&gt;0,"b-alkane",IF(SUMPRODUCT(--ISNUMBER(SEARCH({"-"},H288)))&gt;0,"-","n-alkane")))))))))</f>
        <v>aromatic</v>
      </c>
      <c r="H288" s="15" t="s">
        <v>303</v>
      </c>
      <c r="I288" s="15" t="b">
        <v>1</v>
      </c>
      <c r="J288" s="15" t="b">
        <v>0</v>
      </c>
      <c r="K288" s="4">
        <f t="shared" si="53"/>
        <v>8</v>
      </c>
      <c r="L288" s="4">
        <f t="shared" si="54"/>
        <v>0</v>
      </c>
      <c r="M288" s="4">
        <f t="shared" si="55"/>
        <v>0</v>
      </c>
      <c r="N288" s="7">
        <v>106.16800000000001</v>
      </c>
      <c r="O288" s="4">
        <v>1.72505E-11</v>
      </c>
      <c r="P288" s="8">
        <v>6.8118700000000003E-3</v>
      </c>
      <c r="Q288" s="8">
        <v>3.8744299999999998</v>
      </c>
      <c r="R288" s="4">
        <v>8.7676300000000005</v>
      </c>
      <c r="S288" s="4">
        <v>1.45032E-3</v>
      </c>
      <c r="T288" s="3">
        <f t="shared" si="56"/>
        <v>7.6995061965121563</v>
      </c>
      <c r="U288" s="4">
        <f t="shared" si="57"/>
        <v>2.4963687954969005E-2</v>
      </c>
      <c r="V288" s="23">
        <v>9.7503333333333337</v>
      </c>
      <c r="W288" s="23">
        <v>3.0851282051282052</v>
      </c>
      <c r="X288" s="23">
        <v>1.4769230769230772</v>
      </c>
      <c r="Y288" s="27">
        <v>6.3500000000000001E-2</v>
      </c>
    </row>
    <row r="289" spans="1:25" x14ac:dyDescent="0.25">
      <c r="A289" s="19" t="s">
        <v>302</v>
      </c>
      <c r="B289" s="15" t="s">
        <v>302</v>
      </c>
      <c r="C289" s="25">
        <v>524</v>
      </c>
      <c r="D289" s="12">
        <v>80070</v>
      </c>
      <c r="E289" s="5" t="s">
        <v>605</v>
      </c>
      <c r="F289" s="2" t="str">
        <f t="shared" si="58"/>
        <v>6026298</v>
      </c>
      <c r="G289" s="2" t="str">
        <f>IF(SUMPRODUCT(--ISNUMBER(SEARCH({"F","Cl","F"},H289)))&gt;0,"halocarbon",IF(SUMPRODUCT(--ISNUMBER(SEARCH({"O"},H289)))&gt;0,"oxygenated",IF(SUMPRODUCT(--ISNUMBER(SEARCH({"=CC="},H289)))&gt;0,"aromatic",IF(SUMPRODUCT(--ISNUMBER(SEARCH({"benzene"},A289)))&gt;0,"aromatic",IF(SUMPRODUCT(--ISNUMBER(SEARCH({"naphthalene"},A289)))&gt;0,"aromatic",IF(SUMPRODUCT(--ISNUMBER(SEARCH({"="},H289)))&gt;0,"alkene",IF(SUMPRODUCT(--ISNUMBER(SEARCH({"C1"},H289)))&gt;0,"c-alkane",IF(SUMPRODUCT(--ISNUMBER(SEARCH({"(C)"},H289)))&gt;0,"b-alkane",IF(SUMPRODUCT(--ISNUMBER(SEARCH({"-"},H289)))&gt;0,"-","n-alkane")))))))))</f>
        <v>aromatic</v>
      </c>
      <c r="H289" s="15" t="s">
        <v>303</v>
      </c>
      <c r="I289" s="15" t="b">
        <v>1</v>
      </c>
      <c r="J289" s="15" t="b">
        <v>0</v>
      </c>
      <c r="K289" s="4">
        <f t="shared" ref="K289:K320" si="59">LEN(H289)-LEN(SUBSTITUTE(UPPER(H289),"C",""))</f>
        <v>8</v>
      </c>
      <c r="L289" s="4">
        <f t="shared" ref="L289:L320" si="60">LEN(H289)-LEN(SUBSTITUTE(UPPER(H289),"O",""))</f>
        <v>0</v>
      </c>
      <c r="M289" s="4">
        <f t="shared" ref="M289:M320" si="61">L289/K289</f>
        <v>0</v>
      </c>
      <c r="N289" s="7">
        <v>106.16800000000001</v>
      </c>
      <c r="O289" s="4">
        <v>1.72505E-11</v>
      </c>
      <c r="P289" s="8">
        <v>6.8118700000000003E-3</v>
      </c>
      <c r="Q289" s="8">
        <v>3.8744299999999998</v>
      </c>
      <c r="R289" s="4">
        <v>8.7676300000000005</v>
      </c>
      <c r="S289" s="4">
        <v>1.45032E-3</v>
      </c>
      <c r="T289" s="3">
        <f t="shared" ref="T289:T320" si="62">IFERROR(LOG((R289*133.322)*N289/8.31451/298.15*1000000),"")</f>
        <v>7.6995061965121563</v>
      </c>
      <c r="U289" s="4">
        <f t="shared" ref="U289:U320" si="63">IFERROR(((10^Q289)*0.1/1000)/30,"")</f>
        <v>2.4963687954969005E-2</v>
      </c>
      <c r="V289" s="23">
        <v>9.7503333333333337</v>
      </c>
      <c r="W289" s="23">
        <v>3.0851282051282052</v>
      </c>
      <c r="X289" s="23">
        <v>1.4769230769230772</v>
      </c>
      <c r="Y289" s="27">
        <v>6.3500000000000001E-2</v>
      </c>
    </row>
    <row r="290" spans="1:25" x14ac:dyDescent="0.25">
      <c r="A290" s="19" t="s">
        <v>696</v>
      </c>
      <c r="B290" s="15" t="s">
        <v>696</v>
      </c>
      <c r="C290" s="12">
        <v>9026</v>
      </c>
      <c r="D290" s="12">
        <v>43884</v>
      </c>
      <c r="E290" s="1" t="s">
        <v>853</v>
      </c>
      <c r="F290" s="2" t="str">
        <f t="shared" ref="F290:F321" si="64">RIGHT(E290,LEN(E290)-6)</f>
        <v>2021995</v>
      </c>
      <c r="G290" s="2" t="str">
        <f>IF(SUMPRODUCT(--ISNUMBER(SEARCH({"F","Cl","F"},H290)))&gt;0,"halocarbon",IF(SUMPRODUCT(--ISNUMBER(SEARCH({"O"},H290)))&gt;0,"oxygenated",IF(SUMPRODUCT(--ISNUMBER(SEARCH({"=CC="},H290)))&gt;0,"aromatic",IF(SUMPRODUCT(--ISNUMBER(SEARCH({"benzene"},A290)))&gt;0,"aromatic",IF(SUMPRODUCT(--ISNUMBER(SEARCH({"naphthalene"},A290)))&gt;0,"aromatic",IF(SUMPRODUCT(--ISNUMBER(SEARCH({"="},H290)))&gt;0,"alkene",IF(SUMPRODUCT(--ISNUMBER(SEARCH({"C1"},H290)))&gt;0,"c-alkane",IF(SUMPRODUCT(--ISNUMBER(SEARCH({"(C)"},H290)))&gt;0,"b-alkane",IF(SUMPRODUCT(--ISNUMBER(SEARCH({"-"},H290)))&gt;0,"-","n-alkane")))))))))</f>
        <v>oxygenated</v>
      </c>
      <c r="H290" s="15" t="s">
        <v>304</v>
      </c>
      <c r="I290" s="15" t="b">
        <v>0</v>
      </c>
      <c r="J290" s="15" t="b">
        <v>0</v>
      </c>
      <c r="K290" s="4">
        <f t="shared" si="59"/>
        <v>12</v>
      </c>
      <c r="L290" s="4">
        <f t="shared" si="60"/>
        <v>1</v>
      </c>
      <c r="M290" s="4">
        <f t="shared" si="61"/>
        <v>8.3333333333333329E-2</v>
      </c>
      <c r="N290" s="7">
        <v>191.274</v>
      </c>
      <c r="O290" s="4">
        <v>1.6939799999999999E-11</v>
      </c>
      <c r="P290" s="8">
        <v>1.4481799999999999E-7</v>
      </c>
      <c r="Q290" s="8">
        <v>7.2496999999999998</v>
      </c>
      <c r="R290" s="4">
        <v>1.9250999999999999E-3</v>
      </c>
      <c r="S290" s="4">
        <v>2.00679E-3</v>
      </c>
      <c r="T290" s="3">
        <f t="shared" si="62"/>
        <v>4.296739580461816</v>
      </c>
      <c r="U290" s="4">
        <f t="shared" si="63"/>
        <v>59.235048077151944</v>
      </c>
      <c r="V290" s="14" t="s">
        <v>34</v>
      </c>
      <c r="W290" s="14" t="s">
        <v>34</v>
      </c>
      <c r="X290" s="14" t="s">
        <v>34</v>
      </c>
      <c r="Y290" s="23">
        <v>0.14430000000000001</v>
      </c>
    </row>
    <row r="291" spans="1:25" x14ac:dyDescent="0.25">
      <c r="A291" s="20" t="s">
        <v>961</v>
      </c>
      <c r="B291" s="2" t="s">
        <v>961</v>
      </c>
      <c r="C291" s="25">
        <v>590</v>
      </c>
      <c r="D291" s="12">
        <v>99440</v>
      </c>
      <c r="E291" s="1" t="s">
        <v>1021</v>
      </c>
      <c r="F291" s="2" t="str">
        <f t="shared" si="64"/>
        <v>2020505</v>
      </c>
      <c r="G291" s="2" t="str">
        <f>IF(SUMPRODUCT(--ISNUMBER(SEARCH({"F","Cl","F"},H291)))&gt;0,"halocarbon",IF(SUMPRODUCT(--ISNUMBER(SEARCH({"O"},H291)))&gt;0,"oxygenated",IF(SUMPRODUCT(--ISNUMBER(SEARCH({"=CC="},H291)))&gt;0,"aromatic",IF(SUMPRODUCT(--ISNUMBER(SEARCH({"benzene"},A291)))&gt;0,"aromatic",IF(SUMPRODUCT(--ISNUMBER(SEARCH({"naphthalene"},A291)))&gt;0,"aromatic",IF(SUMPRODUCT(--ISNUMBER(SEARCH({"="},H291)))&gt;0,"alkene",IF(SUMPRODUCT(--ISNUMBER(SEARCH({"C1"},H291)))&gt;0,"c-alkane",IF(SUMPRODUCT(--ISNUMBER(SEARCH({"(C)"},H291)))&gt;0,"b-alkane",IF(SUMPRODUCT(--ISNUMBER(SEARCH({"-"},H291)))&gt;0,"-","n-alkane")))))))))</f>
        <v>oxygenated</v>
      </c>
      <c r="H291" s="18" t="s">
        <v>1056</v>
      </c>
      <c r="I291" s="15" t="b">
        <v>0</v>
      </c>
      <c r="J291" s="15" t="b">
        <v>0</v>
      </c>
      <c r="K291" s="4">
        <f t="shared" si="59"/>
        <v>4</v>
      </c>
      <c r="L291" s="4">
        <f t="shared" si="60"/>
        <v>1</v>
      </c>
      <c r="M291" s="4">
        <f t="shared" si="61"/>
        <v>0.25</v>
      </c>
      <c r="N291" s="7">
        <v>89.138000000000005</v>
      </c>
      <c r="O291" s="4">
        <v>5.5176799999999998E-11</v>
      </c>
      <c r="P291" s="8">
        <v>4.9065299999999999E-7</v>
      </c>
      <c r="Q291" s="8">
        <v>4.08392</v>
      </c>
      <c r="R291" s="4">
        <v>2.58399</v>
      </c>
      <c r="S291" s="4">
        <v>10.956899999999999</v>
      </c>
      <c r="T291" s="3">
        <f t="shared" si="62"/>
        <v>7.092984060500596</v>
      </c>
      <c r="U291" s="4">
        <f t="shared" si="63"/>
        <v>4.0438845218794414E-2</v>
      </c>
      <c r="V291" s="23">
        <v>5.62</v>
      </c>
      <c r="W291" s="23">
        <v>2.3173076923076921</v>
      </c>
      <c r="X291" s="23">
        <v>1.4580230769230766</v>
      </c>
      <c r="Y291" s="23">
        <v>0</v>
      </c>
    </row>
    <row r="292" spans="1:25" x14ac:dyDescent="0.25">
      <c r="A292" s="19" t="s">
        <v>247</v>
      </c>
      <c r="B292" s="15" t="s">
        <v>247</v>
      </c>
      <c r="C292" s="25">
        <v>611</v>
      </c>
      <c r="D292" s="12">
        <v>98046</v>
      </c>
      <c r="E292" s="1" t="s">
        <v>606</v>
      </c>
      <c r="F292" s="2" t="str">
        <f t="shared" si="64"/>
        <v>8020913</v>
      </c>
      <c r="G292" s="2" t="str">
        <f>IF(SUMPRODUCT(--ISNUMBER(SEARCH({"F","Cl","F"},H292)))&gt;0,"halocarbon",IF(SUMPRODUCT(--ISNUMBER(SEARCH({"O"},H292)))&gt;0,"oxygenated",IF(SUMPRODUCT(--ISNUMBER(SEARCH({"=CC="},H292)))&gt;0,"aromatic",IF(SUMPRODUCT(--ISNUMBER(SEARCH({"benzene"},A292)))&gt;0,"aromatic",IF(SUMPRODUCT(--ISNUMBER(SEARCH({"naphthalene"},A292)))&gt;0,"aromatic",IF(SUMPRODUCT(--ISNUMBER(SEARCH({"="},H292)))&gt;0,"alkene",IF(SUMPRODUCT(--ISNUMBER(SEARCH({"C1"},H292)))&gt;0,"c-alkane",IF(SUMPRODUCT(--ISNUMBER(SEARCH({"(C)"},H292)))&gt;0,"b-alkane",IF(SUMPRODUCT(--ISNUMBER(SEARCH({"-"},H292)))&gt;0,"-","n-alkane")))))))))</f>
        <v>aromatic</v>
      </c>
      <c r="H292" s="15" t="s">
        <v>248</v>
      </c>
      <c r="I292" s="15" t="b">
        <v>1</v>
      </c>
      <c r="J292" s="15" t="b">
        <v>0</v>
      </c>
      <c r="K292" s="4">
        <f t="shared" si="59"/>
        <v>10</v>
      </c>
      <c r="L292" s="4">
        <f t="shared" si="60"/>
        <v>0</v>
      </c>
      <c r="M292" s="4">
        <f t="shared" si="61"/>
        <v>0</v>
      </c>
      <c r="N292" s="7">
        <v>128.17400000000001</v>
      </c>
      <c r="O292" s="4">
        <v>1.4192699999999999E-11</v>
      </c>
      <c r="P292" s="8">
        <v>4.1584400000000001E-4</v>
      </c>
      <c r="Q292" s="8">
        <v>5.0721100000000003</v>
      </c>
      <c r="R292" s="4">
        <v>6.3220600000000002E-2</v>
      </c>
      <c r="S292" s="4">
        <v>1.65649E-4</v>
      </c>
      <c r="T292" s="3">
        <f t="shared" si="62"/>
        <v>5.6392888973794637</v>
      </c>
      <c r="U292" s="4">
        <f t="shared" si="63"/>
        <v>0.39353987675751029</v>
      </c>
      <c r="V292" s="23">
        <v>3.3444871794871793</v>
      </c>
      <c r="W292" s="23">
        <v>1.135502564102564</v>
      </c>
      <c r="X292" s="23">
        <v>0.49285666666666661</v>
      </c>
      <c r="Y292" s="27">
        <v>0.21</v>
      </c>
    </row>
    <row r="293" spans="1:25" x14ac:dyDescent="0.25">
      <c r="A293" s="19" t="s">
        <v>541</v>
      </c>
      <c r="B293" s="15" t="s">
        <v>247</v>
      </c>
      <c r="C293" s="25">
        <v>611</v>
      </c>
      <c r="D293" s="12">
        <v>80071</v>
      </c>
      <c r="E293" s="5" t="s">
        <v>606</v>
      </c>
      <c r="F293" s="2" t="str">
        <f t="shared" si="64"/>
        <v>8020913</v>
      </c>
      <c r="G293" s="2" t="str">
        <f>IF(SUMPRODUCT(--ISNUMBER(SEARCH({"F","Cl","F"},H293)))&gt;0,"halocarbon",IF(SUMPRODUCT(--ISNUMBER(SEARCH({"O"},H293)))&gt;0,"oxygenated",IF(SUMPRODUCT(--ISNUMBER(SEARCH({"=CC="},H293)))&gt;0,"aromatic",IF(SUMPRODUCT(--ISNUMBER(SEARCH({"benzene"},A293)))&gt;0,"aromatic",IF(SUMPRODUCT(--ISNUMBER(SEARCH({"naphthalene"},A293)))&gt;0,"aromatic",IF(SUMPRODUCT(--ISNUMBER(SEARCH({"="},H293)))&gt;0,"alkene",IF(SUMPRODUCT(--ISNUMBER(SEARCH({"C1"},H293)))&gt;0,"c-alkane",IF(SUMPRODUCT(--ISNUMBER(SEARCH({"(C)"},H293)))&gt;0,"b-alkane",IF(SUMPRODUCT(--ISNUMBER(SEARCH({"-"},H293)))&gt;0,"-","n-alkane")))))))))</f>
        <v>aromatic</v>
      </c>
      <c r="H293" s="15" t="s">
        <v>248</v>
      </c>
      <c r="I293" s="15" t="b">
        <v>1</v>
      </c>
      <c r="J293" s="15" t="b">
        <v>0</v>
      </c>
      <c r="K293" s="4">
        <f t="shared" si="59"/>
        <v>10</v>
      </c>
      <c r="L293" s="4">
        <f t="shared" si="60"/>
        <v>0</v>
      </c>
      <c r="M293" s="4">
        <f t="shared" si="61"/>
        <v>0</v>
      </c>
      <c r="N293" s="7">
        <v>128.17400000000001</v>
      </c>
      <c r="O293" s="4">
        <v>1.4192699999999999E-11</v>
      </c>
      <c r="P293" s="8">
        <v>4.1584400000000001E-4</v>
      </c>
      <c r="Q293" s="8">
        <v>5.0721100000000003</v>
      </c>
      <c r="R293" s="4">
        <v>6.3220600000000002E-2</v>
      </c>
      <c r="S293" s="4">
        <v>1.65649E-4</v>
      </c>
      <c r="T293" s="3">
        <f t="shared" si="62"/>
        <v>5.6392888973794637</v>
      </c>
      <c r="U293" s="4">
        <f t="shared" si="63"/>
        <v>0.39353987675751029</v>
      </c>
      <c r="V293" s="23">
        <v>3.3444871794871793</v>
      </c>
      <c r="W293" s="23">
        <v>1.135502564102564</v>
      </c>
      <c r="X293" s="23">
        <v>0.49285666666666661</v>
      </c>
      <c r="Y293" s="27">
        <v>0.21</v>
      </c>
    </row>
    <row r="294" spans="1:25" x14ac:dyDescent="0.25">
      <c r="A294" s="19" t="s">
        <v>305</v>
      </c>
      <c r="B294" s="15" t="s">
        <v>305</v>
      </c>
      <c r="C294" s="25">
        <v>592</v>
      </c>
      <c r="D294" s="12">
        <v>43212</v>
      </c>
      <c r="E294" s="1" t="s">
        <v>717</v>
      </c>
      <c r="F294" s="2" t="str">
        <f t="shared" si="64"/>
        <v>7024665</v>
      </c>
      <c r="G294" s="2" t="str">
        <f>IF(SUMPRODUCT(--ISNUMBER(SEARCH({"F","Cl","F"},H294)))&gt;0,"halocarbon",IF(SUMPRODUCT(--ISNUMBER(SEARCH({"O"},H294)))&gt;0,"oxygenated",IF(SUMPRODUCT(--ISNUMBER(SEARCH({"=CC="},H294)))&gt;0,"aromatic",IF(SUMPRODUCT(--ISNUMBER(SEARCH({"benzene"},A294)))&gt;0,"aromatic",IF(SUMPRODUCT(--ISNUMBER(SEARCH({"naphthalene"},A294)))&gt;0,"aromatic",IF(SUMPRODUCT(--ISNUMBER(SEARCH({"="},H294)))&gt;0,"alkene",IF(SUMPRODUCT(--ISNUMBER(SEARCH({"C1"},H294)))&gt;0,"c-alkane",IF(SUMPRODUCT(--ISNUMBER(SEARCH({"(C)"},H294)))&gt;0,"b-alkane",IF(SUMPRODUCT(--ISNUMBER(SEARCH({"-"},H294)))&gt;0,"-","n-alkane")))))))))</f>
        <v>n-alkane</v>
      </c>
      <c r="H294" s="15" t="s">
        <v>85</v>
      </c>
      <c r="I294" s="15" t="b">
        <v>0</v>
      </c>
      <c r="J294" s="15" t="b">
        <v>0</v>
      </c>
      <c r="K294" s="4">
        <f t="shared" si="59"/>
        <v>4</v>
      </c>
      <c r="L294" s="4">
        <f t="shared" si="60"/>
        <v>0</v>
      </c>
      <c r="M294" s="4">
        <f t="shared" si="61"/>
        <v>0</v>
      </c>
      <c r="N294" s="7">
        <v>58.124000000000002</v>
      </c>
      <c r="O294" s="4">
        <v>2.5346000000000001E-12</v>
      </c>
      <c r="P294" s="8">
        <v>0.46319700000000003</v>
      </c>
      <c r="Q294" s="8">
        <v>2.19415</v>
      </c>
      <c r="R294" s="4">
        <v>1399.04</v>
      </c>
      <c r="S294" s="4">
        <v>1.3322799999999999E-3</v>
      </c>
      <c r="T294" s="3">
        <f t="shared" si="62"/>
        <v>9.6408159720432067</v>
      </c>
      <c r="U294" s="4">
        <f t="shared" si="63"/>
        <v>5.212292093189206E-4</v>
      </c>
      <c r="V294" s="23">
        <v>1.1510307692307693</v>
      </c>
      <c r="W294" s="23">
        <v>0.76327948717948702</v>
      </c>
      <c r="X294" s="23">
        <v>0.52215128205128192</v>
      </c>
      <c r="Y294" s="23">
        <v>0</v>
      </c>
    </row>
    <row r="295" spans="1:25" x14ac:dyDescent="0.25">
      <c r="A295" s="19" t="s">
        <v>632</v>
      </c>
      <c r="B295" s="15" t="s">
        <v>632</v>
      </c>
      <c r="C295" s="25">
        <v>593</v>
      </c>
      <c r="D295" s="12">
        <v>43435</v>
      </c>
      <c r="E295" s="1" t="s">
        <v>746</v>
      </c>
      <c r="F295" s="2" t="str">
        <f t="shared" si="64"/>
        <v>3021982</v>
      </c>
      <c r="G295" s="2" t="str">
        <f>IF(SUMPRODUCT(--ISNUMBER(SEARCH({"F","Cl","F"},H295)))&gt;0,"halocarbon",IF(SUMPRODUCT(--ISNUMBER(SEARCH({"O"},H295)))&gt;0,"oxygenated",IF(SUMPRODUCT(--ISNUMBER(SEARCH({"=CC="},H295)))&gt;0,"aromatic",IF(SUMPRODUCT(--ISNUMBER(SEARCH({"benzene"},A295)))&gt;0,"aromatic",IF(SUMPRODUCT(--ISNUMBER(SEARCH({"naphthalene"},A295)))&gt;0,"aromatic",IF(SUMPRODUCT(--ISNUMBER(SEARCH({"="},H295)))&gt;0,"alkene",IF(SUMPRODUCT(--ISNUMBER(SEARCH({"C1"},H295)))&gt;0,"c-alkane",IF(SUMPRODUCT(--ISNUMBER(SEARCH({"(C)"},H295)))&gt;0,"b-alkane",IF(SUMPRODUCT(--ISNUMBER(SEARCH({"-"},H295)))&gt;0,"-","n-alkane")))))))))</f>
        <v>oxygenated</v>
      </c>
      <c r="H295" s="15" t="s">
        <v>306</v>
      </c>
      <c r="I295" s="15" t="b">
        <v>0</v>
      </c>
      <c r="J295" s="15" t="b">
        <v>0</v>
      </c>
      <c r="K295" s="4">
        <f t="shared" si="59"/>
        <v>6</v>
      </c>
      <c r="L295" s="4">
        <f t="shared" si="60"/>
        <v>2</v>
      </c>
      <c r="M295" s="4">
        <f t="shared" si="61"/>
        <v>0.33333333333333331</v>
      </c>
      <c r="N295" s="7">
        <v>116.16</v>
      </c>
      <c r="O295" s="4">
        <v>4.9059900000000002E-12</v>
      </c>
      <c r="P295" s="8">
        <v>3.2284300000000001E-4</v>
      </c>
      <c r="Q295" s="8">
        <v>3.6515300000000002</v>
      </c>
      <c r="R295" s="4">
        <v>15.6241</v>
      </c>
      <c r="S295" s="4">
        <v>5.9986200000000003E-2</v>
      </c>
      <c r="T295" s="3">
        <f t="shared" si="62"/>
        <v>7.9894819596344249</v>
      </c>
      <c r="U295" s="4">
        <f t="shared" si="63"/>
        <v>1.4942000454397256E-2</v>
      </c>
      <c r="V295" s="23">
        <v>0.83457692307692277</v>
      </c>
      <c r="W295" s="23">
        <v>0.53549743589743581</v>
      </c>
      <c r="X295" s="23">
        <v>0.34513589743589745</v>
      </c>
      <c r="Y295" s="23">
        <v>1.4E-2</v>
      </c>
    </row>
    <row r="296" spans="1:25" x14ac:dyDescent="0.25">
      <c r="A296" s="19" t="s">
        <v>307</v>
      </c>
      <c r="B296" s="15" t="s">
        <v>307</v>
      </c>
      <c r="C296" s="12">
        <v>595</v>
      </c>
      <c r="D296" s="12">
        <v>43305</v>
      </c>
      <c r="E296" s="1" t="s">
        <v>727</v>
      </c>
      <c r="F296" s="2" t="str">
        <f t="shared" si="64"/>
        <v>1021740</v>
      </c>
      <c r="G296" s="2" t="str">
        <f>IF(SUMPRODUCT(--ISNUMBER(SEARCH({"F","Cl","F"},H296)))&gt;0,"halocarbon",IF(SUMPRODUCT(--ISNUMBER(SEARCH({"O"},H296)))&gt;0,"oxygenated",IF(SUMPRODUCT(--ISNUMBER(SEARCH({"=CC="},H296)))&gt;0,"aromatic",IF(SUMPRODUCT(--ISNUMBER(SEARCH({"benzene"},A296)))&gt;0,"aromatic",IF(SUMPRODUCT(--ISNUMBER(SEARCH({"naphthalene"},A296)))&gt;0,"aromatic",IF(SUMPRODUCT(--ISNUMBER(SEARCH({"="},H296)))&gt;0,"alkene",IF(SUMPRODUCT(--ISNUMBER(SEARCH({"C1"},H296)))&gt;0,"c-alkane",IF(SUMPRODUCT(--ISNUMBER(SEARCH({"(C)"},H296)))&gt;0,"b-alkane",IF(SUMPRODUCT(--ISNUMBER(SEARCH({"-"},H296)))&gt;0,"-","n-alkane")))))))))</f>
        <v>oxygenated</v>
      </c>
      <c r="H296" s="15" t="s">
        <v>308</v>
      </c>
      <c r="I296" s="15" t="b">
        <v>0</v>
      </c>
      <c r="J296" s="15" t="b">
        <v>0</v>
      </c>
      <c r="K296" s="4">
        <f t="shared" si="59"/>
        <v>4</v>
      </c>
      <c r="L296" s="4">
        <f t="shared" si="60"/>
        <v>1</v>
      </c>
      <c r="M296" s="4">
        <f t="shared" si="61"/>
        <v>0.25</v>
      </c>
      <c r="N296" s="7">
        <v>74.123000000000005</v>
      </c>
      <c r="O296" s="4">
        <v>1.00713E-11</v>
      </c>
      <c r="P296" s="8">
        <v>9.7799200000000007E-6</v>
      </c>
      <c r="Q296" s="8">
        <v>4.0394899999999998</v>
      </c>
      <c r="R296" s="4">
        <v>7.5589899999999997</v>
      </c>
      <c r="S296" s="4">
        <v>1.2026600000000001</v>
      </c>
      <c r="T296" s="3">
        <f t="shared" si="62"/>
        <v>7.4790471054656873</v>
      </c>
      <c r="U296" s="4">
        <f t="shared" si="63"/>
        <v>3.6506377912131051E-2</v>
      </c>
      <c r="V296" s="23">
        <v>2.8804102564102569</v>
      </c>
      <c r="W296" s="23">
        <v>1.4312153846153846</v>
      </c>
      <c r="X296" s="23">
        <v>0.91829999999999989</v>
      </c>
      <c r="Y296" s="23">
        <v>0</v>
      </c>
    </row>
    <row r="297" spans="1:25" x14ac:dyDescent="0.25">
      <c r="A297" s="19" t="s">
        <v>683</v>
      </c>
      <c r="B297" s="15" t="s">
        <v>507</v>
      </c>
      <c r="C297" s="25">
        <v>596</v>
      </c>
      <c r="D297" s="12">
        <v>80072</v>
      </c>
      <c r="E297" s="5" t="s">
        <v>607</v>
      </c>
      <c r="F297" s="2" t="str">
        <f t="shared" si="64"/>
        <v>6022472</v>
      </c>
      <c r="G297" s="2" t="str">
        <f>IF(SUMPRODUCT(--ISNUMBER(SEARCH({"F","Cl","F"},H297)))&gt;0,"halocarbon",IF(SUMPRODUCT(--ISNUMBER(SEARCH({"O"},H297)))&gt;0,"oxygenated",IF(SUMPRODUCT(--ISNUMBER(SEARCH({"=CC="},H297)))&gt;0,"aromatic",IF(SUMPRODUCT(--ISNUMBER(SEARCH({"benzene"},A297)))&gt;0,"aromatic",IF(SUMPRODUCT(--ISNUMBER(SEARCH({"naphthalene"},A297)))&gt;0,"aromatic",IF(SUMPRODUCT(--ISNUMBER(SEARCH({"="},H297)))&gt;0,"alkene",IF(SUMPRODUCT(--ISNUMBER(SEARCH({"C1"},H297)))&gt;0,"c-alkane",IF(SUMPRODUCT(--ISNUMBER(SEARCH({"(C)"},H297)))&gt;0,"b-alkane",IF(SUMPRODUCT(--ISNUMBER(SEARCH({"-"},H297)))&gt;0,"-","n-alkane")))))))))</f>
        <v>aromatic</v>
      </c>
      <c r="H297" s="15" t="s">
        <v>508</v>
      </c>
      <c r="I297" s="15" t="b">
        <v>0</v>
      </c>
      <c r="J297" s="15" t="b">
        <v>0</v>
      </c>
      <c r="K297" s="4">
        <f t="shared" si="59"/>
        <v>10</v>
      </c>
      <c r="L297" s="4">
        <f t="shared" si="60"/>
        <v>0</v>
      </c>
      <c r="M297" s="4">
        <f t="shared" si="61"/>
        <v>0</v>
      </c>
      <c r="N297" s="7">
        <v>134.22200000000001</v>
      </c>
      <c r="O297" s="4">
        <v>1.1167999999999999E-11</v>
      </c>
      <c r="P297" s="8">
        <v>8.0590799999999997E-3</v>
      </c>
      <c r="Q297" s="8">
        <v>4.6005500000000001</v>
      </c>
      <c r="R297" s="4">
        <v>1.25743</v>
      </c>
      <c r="S297" s="4">
        <v>1.2711299999999999E-4</v>
      </c>
      <c r="T297" s="3">
        <f t="shared" si="62"/>
        <v>6.9579378697762237</v>
      </c>
      <c r="U297" s="4">
        <f t="shared" si="63"/>
        <v>0.13287055384508081</v>
      </c>
      <c r="V297" s="23">
        <v>2.356410256410256</v>
      </c>
      <c r="W297" s="23">
        <v>0.93603589743589743</v>
      </c>
      <c r="X297" s="23">
        <v>0.42258717948717955</v>
      </c>
      <c r="Y297" s="23">
        <v>0.1</v>
      </c>
    </row>
    <row r="298" spans="1:25" x14ac:dyDescent="0.25">
      <c r="A298" s="19" t="s">
        <v>684</v>
      </c>
      <c r="B298" s="15" t="s">
        <v>98</v>
      </c>
      <c r="C298" s="25">
        <v>598</v>
      </c>
      <c r="D298" s="12">
        <v>80073</v>
      </c>
      <c r="E298" s="5" t="s">
        <v>608</v>
      </c>
      <c r="F298" s="2" t="str">
        <f t="shared" si="64"/>
        <v>6024913</v>
      </c>
      <c r="G298" s="2" t="str">
        <f>IF(SUMPRODUCT(--ISNUMBER(SEARCH({"F","Cl","F"},H298)))&gt;0,"halocarbon",IF(SUMPRODUCT(--ISNUMBER(SEARCH({"O"},H298)))&gt;0,"oxygenated",IF(SUMPRODUCT(--ISNUMBER(SEARCH({"=CC="},H298)))&gt;0,"aromatic",IF(SUMPRODUCT(--ISNUMBER(SEARCH({"benzene"},A298)))&gt;0,"aromatic",IF(SUMPRODUCT(--ISNUMBER(SEARCH({"naphthalene"},A298)))&gt;0,"aromatic",IF(SUMPRODUCT(--ISNUMBER(SEARCH({"="},H298)))&gt;0,"alkene",IF(SUMPRODUCT(--ISNUMBER(SEARCH({"C1"},H298)))&gt;0,"c-alkane",IF(SUMPRODUCT(--ISNUMBER(SEARCH({"(C)"},H298)))&gt;0,"b-alkane",IF(SUMPRODUCT(--ISNUMBER(SEARCH({"-"},H298)))&gt;0,"-","n-alkane")))))))))</f>
        <v>n-alkane</v>
      </c>
      <c r="H298" s="15" t="s">
        <v>99</v>
      </c>
      <c r="I298" s="15" t="b">
        <v>0</v>
      </c>
      <c r="J298" s="15" t="b">
        <v>0</v>
      </c>
      <c r="K298" s="4">
        <f t="shared" si="59"/>
        <v>10</v>
      </c>
      <c r="L298" s="4">
        <f t="shared" si="60"/>
        <v>0</v>
      </c>
      <c r="M298" s="4">
        <f t="shared" si="61"/>
        <v>0</v>
      </c>
      <c r="N298" s="7">
        <v>142.286</v>
      </c>
      <c r="O298" s="4">
        <v>1.1139699999999999E-11</v>
      </c>
      <c r="P298" s="8">
        <v>0.15142800000000001</v>
      </c>
      <c r="Q298" s="8">
        <v>4.3269700000000002</v>
      </c>
      <c r="R298" s="4">
        <v>1.2924100000000001</v>
      </c>
      <c r="S298" s="4">
        <v>4.5834400000000002E-7</v>
      </c>
      <c r="T298" s="3">
        <f t="shared" si="62"/>
        <v>6.9951928265354022</v>
      </c>
      <c r="U298" s="4">
        <f t="shared" si="63"/>
        <v>7.0769926617814963E-2</v>
      </c>
      <c r="V298" s="23">
        <v>0.68446410256410239</v>
      </c>
      <c r="W298" s="23">
        <v>0.46774615384615398</v>
      </c>
      <c r="X298" s="23">
        <v>0.18435897435897436</v>
      </c>
      <c r="Y298" s="23">
        <v>6.9600000000000009E-2</v>
      </c>
    </row>
    <row r="299" spans="1:25" x14ac:dyDescent="0.25">
      <c r="A299" s="19" t="s">
        <v>685</v>
      </c>
      <c r="B299" s="15" t="s">
        <v>96</v>
      </c>
      <c r="C299" s="25">
        <v>599</v>
      </c>
      <c r="D299" s="12">
        <v>80074</v>
      </c>
      <c r="E299" s="5" t="s">
        <v>609</v>
      </c>
      <c r="F299" s="2" t="str">
        <f t="shared" si="64"/>
        <v>0026913</v>
      </c>
      <c r="G299" s="2" t="str">
        <f>IF(SUMPRODUCT(--ISNUMBER(SEARCH({"F","Cl","F"},H299)))&gt;0,"halocarbon",IF(SUMPRODUCT(--ISNUMBER(SEARCH({"O"},H299)))&gt;0,"oxygenated",IF(SUMPRODUCT(--ISNUMBER(SEARCH({"=CC="},H299)))&gt;0,"aromatic",IF(SUMPRODUCT(--ISNUMBER(SEARCH({"benzene"},A299)))&gt;0,"aromatic",IF(SUMPRODUCT(--ISNUMBER(SEARCH({"naphthalene"},A299)))&gt;0,"aromatic",IF(SUMPRODUCT(--ISNUMBER(SEARCH({"="},H299)))&gt;0,"alkene",IF(SUMPRODUCT(--ISNUMBER(SEARCH({"C1"},H299)))&gt;0,"c-alkane",IF(SUMPRODUCT(--ISNUMBER(SEARCH({"(C)"},H299)))&gt;0,"b-alkane",IF(SUMPRODUCT(--ISNUMBER(SEARCH({"-"},H299)))&gt;0,"-","n-alkane")))))))))</f>
        <v>n-alkane</v>
      </c>
      <c r="H299" s="15" t="s">
        <v>97</v>
      </c>
      <c r="I299" s="15" t="b">
        <v>0</v>
      </c>
      <c r="J299" s="15" t="b">
        <v>0</v>
      </c>
      <c r="K299" s="4">
        <f t="shared" si="59"/>
        <v>12</v>
      </c>
      <c r="L299" s="4">
        <f t="shared" si="60"/>
        <v>0</v>
      </c>
      <c r="M299" s="4">
        <f t="shared" si="61"/>
        <v>0</v>
      </c>
      <c r="N299" s="7">
        <v>170.34</v>
      </c>
      <c r="O299" s="4">
        <v>1.33667E-11</v>
      </c>
      <c r="P299" s="8">
        <v>0.14396200000000001</v>
      </c>
      <c r="Q299" s="8">
        <v>5.7828099999999996</v>
      </c>
      <c r="R299" s="4">
        <v>0.15337799999999999</v>
      </c>
      <c r="S299" s="4">
        <v>8.9008399999999994E-8</v>
      </c>
      <c r="T299" s="3">
        <f t="shared" si="62"/>
        <v>6.1477100596639982</v>
      </c>
      <c r="U299" s="4">
        <f t="shared" si="63"/>
        <v>2.021569819529863</v>
      </c>
      <c r="V299" s="23">
        <v>0.5549794871794872</v>
      </c>
      <c r="W299" s="23">
        <v>0.38439487179487175</v>
      </c>
      <c r="X299" s="23">
        <v>0.13912051282051283</v>
      </c>
      <c r="Y299" s="23">
        <v>0.15019999999999994</v>
      </c>
    </row>
    <row r="300" spans="1:25" x14ac:dyDescent="0.25">
      <c r="A300" s="21" t="s">
        <v>933</v>
      </c>
      <c r="B300" s="2" t="s">
        <v>933</v>
      </c>
      <c r="C300" s="12">
        <v>1595</v>
      </c>
      <c r="D300" s="12">
        <v>43286</v>
      </c>
      <c r="E300" s="1" t="s">
        <v>996</v>
      </c>
      <c r="F300" s="2" t="str">
        <f t="shared" si="64"/>
        <v>9047097</v>
      </c>
      <c r="G300" s="2" t="str">
        <f>IF(SUMPRODUCT(--ISNUMBER(SEARCH({"F","Cl","F"},H300)))&gt;0,"halocarbon",IF(SUMPRODUCT(--ISNUMBER(SEARCH({"O"},H300)))&gt;0,"oxygenated",IF(SUMPRODUCT(--ISNUMBER(SEARCH({"=CC="},H300)))&gt;0,"aromatic",IF(SUMPRODUCT(--ISNUMBER(SEARCH({"benzene"},A300)))&gt;0,"aromatic",IF(SUMPRODUCT(--ISNUMBER(SEARCH({"naphthalene"},A300)))&gt;0,"aromatic",IF(SUMPRODUCT(--ISNUMBER(SEARCH({"="},H300)))&gt;0,"alkene",IF(SUMPRODUCT(--ISNUMBER(SEARCH({"C1"},H300)))&gt;0,"c-alkane",IF(SUMPRODUCT(--ISNUMBER(SEARCH({"(C)"},H300)))&gt;0,"b-alkane",IF(SUMPRODUCT(--ISNUMBER(SEARCH({"-"},H300)))&gt;0,"-","n-alkane")))))))))</f>
        <v>n-alkane</v>
      </c>
      <c r="H300" s="18" t="s">
        <v>1032</v>
      </c>
      <c r="I300" s="15" t="b">
        <v>0</v>
      </c>
      <c r="J300" s="15" t="b">
        <v>0</v>
      </c>
      <c r="K300" s="4">
        <f t="shared" si="59"/>
        <v>21</v>
      </c>
      <c r="L300" s="4">
        <f t="shared" si="60"/>
        <v>0</v>
      </c>
      <c r="M300" s="4">
        <f t="shared" si="61"/>
        <v>0</v>
      </c>
      <c r="N300" s="7">
        <v>296.58300000000003</v>
      </c>
      <c r="O300" s="4">
        <v>1.26298E-11</v>
      </c>
      <c r="P300" s="8">
        <v>1.6335699999999999E-6</v>
      </c>
      <c r="Q300" s="8">
        <v>9.3820200000000007</v>
      </c>
      <c r="R300" s="4">
        <v>2.64923E-5</v>
      </c>
      <c r="S300" s="4">
        <v>1.12285E-8</v>
      </c>
      <c r="T300" s="3">
        <f t="shared" si="62"/>
        <v>2.6258962645654274</v>
      </c>
      <c r="U300" s="4">
        <f t="shared" si="63"/>
        <v>8033.3880382945581</v>
      </c>
      <c r="V300" s="23">
        <v>0.34205128205128205</v>
      </c>
      <c r="W300" s="23">
        <v>0.24584820512820507</v>
      </c>
      <c r="X300" s="23">
        <v>7.9669230769230756E-2</v>
      </c>
      <c r="Y300" s="23">
        <v>0.83960000000000001</v>
      </c>
    </row>
    <row r="301" spans="1:25" x14ac:dyDescent="0.25">
      <c r="A301" s="19" t="s">
        <v>686</v>
      </c>
      <c r="B301" s="15" t="s">
        <v>100</v>
      </c>
      <c r="C301" s="25">
        <v>1043</v>
      </c>
      <c r="D301" s="12">
        <v>80075</v>
      </c>
      <c r="E301" s="5" t="s">
        <v>610</v>
      </c>
      <c r="F301" s="2" t="str">
        <f t="shared" si="64"/>
        <v>7047061</v>
      </c>
      <c r="G301" s="2" t="str">
        <f>IF(SUMPRODUCT(--ISNUMBER(SEARCH({"F","Cl","F"},H301)))&gt;0,"halocarbon",IF(SUMPRODUCT(--ISNUMBER(SEARCH({"O"},H301)))&gt;0,"oxygenated",IF(SUMPRODUCT(--ISNUMBER(SEARCH({"=CC="},H301)))&gt;0,"aromatic",IF(SUMPRODUCT(--ISNUMBER(SEARCH({"benzene"},A301)))&gt;0,"aromatic",IF(SUMPRODUCT(--ISNUMBER(SEARCH({"naphthalene"},A301)))&gt;0,"aromatic",IF(SUMPRODUCT(--ISNUMBER(SEARCH({"="},H301)))&gt;0,"alkene",IF(SUMPRODUCT(--ISNUMBER(SEARCH({"C1"},H301)))&gt;0,"c-alkane",IF(SUMPRODUCT(--ISNUMBER(SEARCH({"(C)"},H301)))&gt;0,"b-alkane",IF(SUMPRODUCT(--ISNUMBER(SEARCH({"-"},H301)))&gt;0,"-","n-alkane")))))))))</f>
        <v>n-alkane</v>
      </c>
      <c r="H301" s="15" t="s">
        <v>101</v>
      </c>
      <c r="I301" s="15" t="b">
        <v>0</v>
      </c>
      <c r="J301" s="15" t="b">
        <v>0</v>
      </c>
      <c r="K301" s="4">
        <f t="shared" si="59"/>
        <v>17</v>
      </c>
      <c r="L301" s="4">
        <f t="shared" si="60"/>
        <v>0</v>
      </c>
      <c r="M301" s="4">
        <f t="shared" si="61"/>
        <v>0</v>
      </c>
      <c r="N301" s="7">
        <v>240.47499999999999</v>
      </c>
      <c r="O301" s="4">
        <v>2.09483E-11</v>
      </c>
      <c r="P301" s="8">
        <v>5.8695900000000002E-5</v>
      </c>
      <c r="Q301" s="8">
        <v>8.4141999999999992</v>
      </c>
      <c r="R301" s="4">
        <v>2.81957E-4</v>
      </c>
      <c r="S301" s="4">
        <v>5.8596099999999998E-9</v>
      </c>
      <c r="T301" s="3">
        <f t="shared" si="62"/>
        <v>3.5618831608134167</v>
      </c>
      <c r="U301" s="4">
        <f t="shared" si="63"/>
        <v>865.12476699603155</v>
      </c>
      <c r="V301" s="23">
        <v>0.42184871794871809</v>
      </c>
      <c r="W301" s="23">
        <v>0.30320512820512824</v>
      </c>
      <c r="X301" s="23">
        <v>9.8249487179487158E-2</v>
      </c>
      <c r="Y301" s="23">
        <v>0.46719999999999995</v>
      </c>
    </row>
    <row r="302" spans="1:25" x14ac:dyDescent="0.25">
      <c r="A302" s="19" t="s">
        <v>309</v>
      </c>
      <c r="B302" s="15" t="s">
        <v>309</v>
      </c>
      <c r="C302" s="25">
        <v>600</v>
      </c>
      <c r="D302" s="12">
        <v>43232</v>
      </c>
      <c r="E302" s="1" t="s">
        <v>611</v>
      </c>
      <c r="F302" s="2" t="str">
        <f t="shared" si="64"/>
        <v>6024127</v>
      </c>
      <c r="G302" s="2" t="str">
        <f>IF(SUMPRODUCT(--ISNUMBER(SEARCH({"F","Cl","F"},H302)))&gt;0,"halocarbon",IF(SUMPRODUCT(--ISNUMBER(SEARCH({"O"},H302)))&gt;0,"oxygenated",IF(SUMPRODUCT(--ISNUMBER(SEARCH({"=CC="},H302)))&gt;0,"aromatic",IF(SUMPRODUCT(--ISNUMBER(SEARCH({"benzene"},A302)))&gt;0,"aromatic",IF(SUMPRODUCT(--ISNUMBER(SEARCH({"naphthalene"},A302)))&gt;0,"aromatic",IF(SUMPRODUCT(--ISNUMBER(SEARCH({"="},H302)))&gt;0,"alkene",IF(SUMPRODUCT(--ISNUMBER(SEARCH({"C1"},H302)))&gt;0,"c-alkane",IF(SUMPRODUCT(--ISNUMBER(SEARCH({"(C)"},H302)))&gt;0,"b-alkane",IF(SUMPRODUCT(--ISNUMBER(SEARCH({"-"},H302)))&gt;0,"-","n-alkane")))))))))</f>
        <v>n-alkane</v>
      </c>
      <c r="H302" s="15" t="s">
        <v>119</v>
      </c>
      <c r="I302" s="15" t="b">
        <v>0</v>
      </c>
      <c r="J302" s="15" t="b">
        <v>0</v>
      </c>
      <c r="K302" s="4">
        <f t="shared" si="59"/>
        <v>7</v>
      </c>
      <c r="L302" s="4">
        <f t="shared" si="60"/>
        <v>0</v>
      </c>
      <c r="M302" s="4">
        <f t="shared" si="61"/>
        <v>0</v>
      </c>
      <c r="N302" s="7">
        <v>100.205</v>
      </c>
      <c r="O302" s="4">
        <v>6.6108999999999996E-12</v>
      </c>
      <c r="P302" s="8">
        <v>0.39198499999999997</v>
      </c>
      <c r="Q302" s="8">
        <v>3.65185</v>
      </c>
      <c r="R302" s="4">
        <v>42.516500000000001</v>
      </c>
      <c r="S302" s="4">
        <v>3.78538E-5</v>
      </c>
      <c r="T302" s="3">
        <f t="shared" si="62"/>
        <v>8.3600772444916167</v>
      </c>
      <c r="U302" s="4">
        <f t="shared" si="63"/>
        <v>1.4953014184308871E-2</v>
      </c>
      <c r="V302" s="23">
        <v>1.0744153846153843</v>
      </c>
      <c r="W302" s="23">
        <v>0.72583333333333322</v>
      </c>
      <c r="X302" s="23">
        <v>0.38719743589743583</v>
      </c>
      <c r="Y302" s="23">
        <v>0</v>
      </c>
    </row>
    <row r="303" spans="1:25" x14ac:dyDescent="0.25">
      <c r="A303" s="19" t="s">
        <v>309</v>
      </c>
      <c r="B303" s="15" t="s">
        <v>309</v>
      </c>
      <c r="C303" s="25">
        <v>600</v>
      </c>
      <c r="D303" s="12">
        <v>80076</v>
      </c>
      <c r="E303" s="1" t="s">
        <v>611</v>
      </c>
      <c r="F303" s="2" t="str">
        <f t="shared" si="64"/>
        <v>6024127</v>
      </c>
      <c r="G303" s="2" t="str">
        <f>IF(SUMPRODUCT(--ISNUMBER(SEARCH({"F","Cl","F"},H303)))&gt;0,"halocarbon",IF(SUMPRODUCT(--ISNUMBER(SEARCH({"O"},H303)))&gt;0,"oxygenated",IF(SUMPRODUCT(--ISNUMBER(SEARCH({"=CC="},H303)))&gt;0,"aromatic",IF(SUMPRODUCT(--ISNUMBER(SEARCH({"benzene"},A303)))&gt;0,"aromatic",IF(SUMPRODUCT(--ISNUMBER(SEARCH({"naphthalene"},A303)))&gt;0,"aromatic",IF(SUMPRODUCT(--ISNUMBER(SEARCH({"="},H303)))&gt;0,"alkene",IF(SUMPRODUCT(--ISNUMBER(SEARCH({"C1"},H303)))&gt;0,"c-alkane",IF(SUMPRODUCT(--ISNUMBER(SEARCH({"(C)"},H303)))&gt;0,"b-alkane",IF(SUMPRODUCT(--ISNUMBER(SEARCH({"-"},H303)))&gt;0,"-","n-alkane")))))))))</f>
        <v>n-alkane</v>
      </c>
      <c r="H303" s="15" t="s">
        <v>119</v>
      </c>
      <c r="I303" s="15" t="b">
        <v>0</v>
      </c>
      <c r="J303" s="15" t="b">
        <v>0</v>
      </c>
      <c r="K303" s="4">
        <f t="shared" si="59"/>
        <v>7</v>
      </c>
      <c r="L303" s="4">
        <f t="shared" si="60"/>
        <v>0</v>
      </c>
      <c r="M303" s="4">
        <f t="shared" si="61"/>
        <v>0</v>
      </c>
      <c r="N303" s="7">
        <v>100.205</v>
      </c>
      <c r="O303" s="4">
        <v>6.6108999999999996E-12</v>
      </c>
      <c r="P303" s="8">
        <v>0.39198499999999997</v>
      </c>
      <c r="Q303" s="8">
        <v>3.65185</v>
      </c>
      <c r="R303" s="4">
        <v>42.516500000000001</v>
      </c>
      <c r="S303" s="4">
        <v>3.78538E-5</v>
      </c>
      <c r="T303" s="3">
        <f t="shared" si="62"/>
        <v>8.3600772444916167</v>
      </c>
      <c r="U303" s="4">
        <f t="shared" si="63"/>
        <v>1.4953014184308871E-2</v>
      </c>
      <c r="V303" s="23">
        <v>1.0744153846153843</v>
      </c>
      <c r="W303" s="23">
        <v>0.72583333333333322</v>
      </c>
      <c r="X303" s="23">
        <v>0.38719743589743583</v>
      </c>
      <c r="Y303" s="23">
        <v>0</v>
      </c>
    </row>
    <row r="304" spans="1:25" x14ac:dyDescent="0.25">
      <c r="A304" s="19" t="s">
        <v>310</v>
      </c>
      <c r="B304" s="15" t="s">
        <v>310</v>
      </c>
      <c r="C304" s="25">
        <v>601</v>
      </c>
      <c r="D304" s="12">
        <v>80077</v>
      </c>
      <c r="E304" s="5" t="s">
        <v>612</v>
      </c>
      <c r="F304" s="2" t="str">
        <f t="shared" si="64"/>
        <v>0021917</v>
      </c>
      <c r="G304" s="2" t="str">
        <f>IF(SUMPRODUCT(--ISNUMBER(SEARCH({"F","Cl","F"},H304)))&gt;0,"halocarbon",IF(SUMPRODUCT(--ISNUMBER(SEARCH({"O"},H304)))&gt;0,"oxygenated",IF(SUMPRODUCT(--ISNUMBER(SEARCH({"=CC="},H304)))&gt;0,"aromatic",IF(SUMPRODUCT(--ISNUMBER(SEARCH({"benzene"},A304)))&gt;0,"aromatic",IF(SUMPRODUCT(--ISNUMBER(SEARCH({"naphthalene"},A304)))&gt;0,"aromatic",IF(SUMPRODUCT(--ISNUMBER(SEARCH({"="},H304)))&gt;0,"alkene",IF(SUMPRODUCT(--ISNUMBER(SEARCH({"C1"},H304)))&gt;0,"c-alkane",IF(SUMPRODUCT(--ISNUMBER(SEARCH({"(C)"},H304)))&gt;0,"b-alkane",IF(SUMPRODUCT(--ISNUMBER(SEARCH({"-"},H304)))&gt;0,"-","n-alkane")))))))))</f>
        <v>n-alkane</v>
      </c>
      <c r="H304" s="15" t="s">
        <v>311</v>
      </c>
      <c r="I304" s="15" t="b">
        <v>1</v>
      </c>
      <c r="J304" s="15" t="b">
        <v>0</v>
      </c>
      <c r="K304" s="4">
        <f t="shared" si="59"/>
        <v>6</v>
      </c>
      <c r="L304" s="4">
        <f t="shared" si="60"/>
        <v>0</v>
      </c>
      <c r="M304" s="4">
        <f t="shared" si="61"/>
        <v>0</v>
      </c>
      <c r="N304" s="7">
        <v>86.177999999999997</v>
      </c>
      <c r="O304" s="4">
        <v>5.55387E-12</v>
      </c>
      <c r="P304" s="8">
        <v>0.486929</v>
      </c>
      <c r="Q304" s="8">
        <v>3.1730700000000001</v>
      </c>
      <c r="R304" s="4">
        <v>133.63800000000001</v>
      </c>
      <c r="S304" s="4">
        <v>1.4178800000000001E-4</v>
      </c>
      <c r="T304" s="3">
        <f t="shared" si="62"/>
        <v>8.791956724652767</v>
      </c>
      <c r="U304" s="4">
        <f t="shared" si="63"/>
        <v>4.965337179004433E-3</v>
      </c>
      <c r="V304" s="23">
        <v>1.2438564102564105</v>
      </c>
      <c r="W304" s="23">
        <v>0.84419743589743601</v>
      </c>
      <c r="X304" s="23">
        <v>0.49565384615384617</v>
      </c>
      <c r="Y304" s="23">
        <v>0</v>
      </c>
    </row>
    <row r="305" spans="1:25" x14ac:dyDescent="0.25">
      <c r="A305" s="19" t="s">
        <v>312</v>
      </c>
      <c r="B305" s="15" t="s">
        <v>312</v>
      </c>
      <c r="C305" s="25">
        <v>3175</v>
      </c>
      <c r="D305" s="12">
        <v>44250</v>
      </c>
      <c r="E305" s="1" t="s">
        <v>868</v>
      </c>
      <c r="F305" s="2" t="str">
        <f t="shared" si="64"/>
        <v>8020969</v>
      </c>
      <c r="G305" s="2" t="str">
        <f>IF(SUMPRODUCT(--ISNUMBER(SEARCH({"F","Cl","F"},H305)))&gt;0,"halocarbon",IF(SUMPRODUCT(--ISNUMBER(SEARCH({"O"},H305)))&gt;0,"oxygenated",IF(SUMPRODUCT(--ISNUMBER(SEARCH({"=CC="},H305)))&gt;0,"aromatic",IF(SUMPRODUCT(--ISNUMBER(SEARCH({"benzene"},A305)))&gt;0,"aromatic",IF(SUMPRODUCT(--ISNUMBER(SEARCH({"naphthalene"},A305)))&gt;0,"aromatic",IF(SUMPRODUCT(--ISNUMBER(SEARCH({"="},H305)))&gt;0,"alkene",IF(SUMPRODUCT(--ISNUMBER(SEARCH({"C1"},H305)))&gt;0,"c-alkane",IF(SUMPRODUCT(--ISNUMBER(SEARCH({"(C)"},H305)))&gt;0,"b-alkane",IF(SUMPRODUCT(--ISNUMBER(SEARCH({"-"},H305)))&gt;0,"-","n-alkane")))))))))</f>
        <v>oxygenated</v>
      </c>
      <c r="H305" s="15" t="s">
        <v>313</v>
      </c>
      <c r="I305" s="15" t="b">
        <v>0</v>
      </c>
      <c r="J305" s="15" t="b">
        <v>0</v>
      </c>
      <c r="K305" s="4">
        <f t="shared" si="59"/>
        <v>2</v>
      </c>
      <c r="L305" s="4">
        <f t="shared" si="60"/>
        <v>2</v>
      </c>
      <c r="M305" s="4">
        <f t="shared" si="61"/>
        <v>1</v>
      </c>
      <c r="N305" s="7">
        <v>75.066999999999993</v>
      </c>
      <c r="O305" s="4">
        <v>2.5957299999999999E-13</v>
      </c>
      <c r="P305" s="8">
        <v>4.2676300000000003E-5</v>
      </c>
      <c r="Q305" s="8">
        <v>2.2724099999999998</v>
      </c>
      <c r="R305" s="4">
        <v>16.087800000000001</v>
      </c>
      <c r="S305" s="4">
        <v>0.48622799999999999</v>
      </c>
      <c r="T305" s="3">
        <f t="shared" si="62"/>
        <v>7.8125760648523039</v>
      </c>
      <c r="U305" s="4">
        <f t="shared" si="63"/>
        <v>6.2414967007407007E-4</v>
      </c>
      <c r="V305" s="23">
        <v>6.3324615384615396E-2</v>
      </c>
      <c r="W305" s="23">
        <v>4.4408974358974354E-2</v>
      </c>
      <c r="X305" s="23">
        <v>3.2259487179487185E-2</v>
      </c>
      <c r="Y305" s="23">
        <v>0</v>
      </c>
    </row>
    <row r="306" spans="1:25" x14ac:dyDescent="0.25">
      <c r="A306" s="19" t="s">
        <v>646</v>
      </c>
      <c r="B306" s="15" t="s">
        <v>646</v>
      </c>
      <c r="C306" s="12">
        <v>85</v>
      </c>
      <c r="D306" s="12">
        <v>98129</v>
      </c>
      <c r="E306" s="1" t="s">
        <v>799</v>
      </c>
      <c r="F306" s="2" t="str">
        <f t="shared" si="64"/>
        <v>6020856</v>
      </c>
      <c r="G306" s="2" t="str">
        <f>IF(SUMPRODUCT(--ISNUMBER(SEARCH({"F","Cl","F"},H306)))&gt;0,"halocarbon",IF(SUMPRODUCT(--ISNUMBER(SEARCH({"O"},H306)))&gt;0,"oxygenated",IF(SUMPRODUCT(--ISNUMBER(SEARCH({"=CC="},H306)))&gt;0,"aromatic",IF(SUMPRODUCT(--ISNUMBER(SEARCH({"benzene"},A306)))&gt;0,"aromatic",IF(SUMPRODUCT(--ISNUMBER(SEARCH({"naphthalene"},A306)))&gt;0,"aromatic",IF(SUMPRODUCT(--ISNUMBER(SEARCH({"="},H306)))&gt;0,"alkene",IF(SUMPRODUCT(--ISNUMBER(SEARCH({"C1"},H306)))&gt;0,"c-alkane",IF(SUMPRODUCT(--ISNUMBER(SEARCH({"(C)"},H306)))&gt;0,"b-alkane",IF(SUMPRODUCT(--ISNUMBER(SEARCH({"-"},H306)))&gt;0,"-","n-alkane")))))))))</f>
        <v>oxygenated</v>
      </c>
      <c r="H306" s="15" t="s">
        <v>314</v>
      </c>
      <c r="I306" s="15" t="b">
        <v>0</v>
      </c>
      <c r="J306" s="15" t="b">
        <v>0</v>
      </c>
      <c r="K306" s="4">
        <f t="shared" si="59"/>
        <v>5</v>
      </c>
      <c r="L306" s="4">
        <f t="shared" si="60"/>
        <v>1</v>
      </c>
      <c r="M306" s="4">
        <f t="shared" si="61"/>
        <v>0.2</v>
      </c>
      <c r="N306" s="7">
        <v>99.132999999999996</v>
      </c>
      <c r="O306" s="4">
        <v>8.6433399999999994E-12</v>
      </c>
      <c r="P306" s="8">
        <v>6.4870300000000001E-9</v>
      </c>
      <c r="Q306" s="8">
        <v>3.8386800000000001</v>
      </c>
      <c r="R306" s="4">
        <v>0.713754</v>
      </c>
      <c r="S306" s="4">
        <v>9.9922599999999999</v>
      </c>
      <c r="T306" s="3">
        <f t="shared" si="62"/>
        <v>6.5803971506260854</v>
      </c>
      <c r="U306" s="4">
        <f t="shared" si="63"/>
        <v>2.2991046789408408E-2</v>
      </c>
      <c r="V306" s="23">
        <v>2.4111794871794872</v>
      </c>
      <c r="W306" s="23">
        <v>1.2353205128205125</v>
      </c>
      <c r="X306" s="23">
        <v>0.73968205128205133</v>
      </c>
      <c r="Y306" s="23">
        <v>1.9E-3</v>
      </c>
    </row>
    <row r="307" spans="1:25" x14ac:dyDescent="0.25">
      <c r="A307" s="19" t="s">
        <v>315</v>
      </c>
      <c r="B307" s="15" t="s">
        <v>316</v>
      </c>
      <c r="C307" s="25">
        <v>603</v>
      </c>
      <c r="D307" s="12">
        <v>80078</v>
      </c>
      <c r="E307" s="5" t="s">
        <v>613</v>
      </c>
      <c r="F307" s="2" t="str">
        <f t="shared" si="64"/>
        <v>9025796</v>
      </c>
      <c r="G307" s="2" t="str">
        <f>IF(SUMPRODUCT(--ISNUMBER(SEARCH({"F","Cl","F"},H307)))&gt;0,"halocarbon",IF(SUMPRODUCT(--ISNUMBER(SEARCH({"O"},H307)))&gt;0,"oxygenated",IF(SUMPRODUCT(--ISNUMBER(SEARCH({"=CC="},H307)))&gt;0,"aromatic",IF(SUMPRODUCT(--ISNUMBER(SEARCH({"benzene"},A307)))&gt;0,"aromatic",IF(SUMPRODUCT(--ISNUMBER(SEARCH({"naphthalene"},A307)))&gt;0,"aromatic",IF(SUMPRODUCT(--ISNUMBER(SEARCH({"="},H307)))&gt;0,"alkene",IF(SUMPRODUCT(--ISNUMBER(SEARCH({"C1"},H307)))&gt;0,"c-alkane",IF(SUMPRODUCT(--ISNUMBER(SEARCH({"(C)"},H307)))&gt;0,"b-alkane",IF(SUMPRODUCT(--ISNUMBER(SEARCH({"-"},H307)))&gt;0,"-","n-alkane")))))))))</f>
        <v>n-alkane</v>
      </c>
      <c r="H307" s="15" t="s">
        <v>317</v>
      </c>
      <c r="I307" s="15" t="b">
        <v>0</v>
      </c>
      <c r="J307" s="15" t="b">
        <v>0</v>
      </c>
      <c r="K307" s="4">
        <f t="shared" si="59"/>
        <v>9</v>
      </c>
      <c r="L307" s="4">
        <f t="shared" si="60"/>
        <v>0</v>
      </c>
      <c r="M307" s="4">
        <f t="shared" si="61"/>
        <v>0</v>
      </c>
      <c r="N307" s="7">
        <v>128.25899999999999</v>
      </c>
      <c r="O307" s="4">
        <v>8.8464099999999993E-12</v>
      </c>
      <c r="P307" s="8">
        <v>0.16483500000000001</v>
      </c>
      <c r="Q307" s="8">
        <v>4.1551600000000004</v>
      </c>
      <c r="R307" s="4">
        <v>4.6456799999999996</v>
      </c>
      <c r="S307" s="4">
        <v>1.8580799999999999E-6</v>
      </c>
      <c r="T307" s="3">
        <f t="shared" si="62"/>
        <v>7.50576748763583</v>
      </c>
      <c r="U307" s="4">
        <f t="shared" si="63"/>
        <v>4.7647349316081014E-2</v>
      </c>
      <c r="V307" s="23">
        <v>0.7807846153846153</v>
      </c>
      <c r="W307" s="23">
        <v>0.53031538461538463</v>
      </c>
      <c r="X307" s="23">
        <v>0.22733692307692308</v>
      </c>
      <c r="Y307" s="23">
        <v>3.9199999999999971E-2</v>
      </c>
    </row>
    <row r="308" spans="1:25" x14ac:dyDescent="0.25">
      <c r="A308" s="19" t="s">
        <v>318</v>
      </c>
      <c r="B308" s="15" t="s">
        <v>120</v>
      </c>
      <c r="C308" s="25">
        <v>604</v>
      </c>
      <c r="D308" s="12">
        <v>80079</v>
      </c>
      <c r="E308" s="5" t="s">
        <v>614</v>
      </c>
      <c r="F308" s="2" t="str">
        <f t="shared" si="64"/>
        <v>0026882</v>
      </c>
      <c r="G308" s="2" t="str">
        <f>IF(SUMPRODUCT(--ISNUMBER(SEARCH({"F","Cl","F"},H308)))&gt;0,"halocarbon",IF(SUMPRODUCT(--ISNUMBER(SEARCH({"O"},H308)))&gt;0,"oxygenated",IF(SUMPRODUCT(--ISNUMBER(SEARCH({"=CC="},H308)))&gt;0,"aromatic",IF(SUMPRODUCT(--ISNUMBER(SEARCH({"benzene"},A308)))&gt;0,"aromatic",IF(SUMPRODUCT(--ISNUMBER(SEARCH({"naphthalene"},A308)))&gt;0,"aromatic",IF(SUMPRODUCT(--ISNUMBER(SEARCH({"="},H308)))&gt;0,"alkene",IF(SUMPRODUCT(--ISNUMBER(SEARCH({"C1"},H308)))&gt;0,"c-alkane",IF(SUMPRODUCT(--ISNUMBER(SEARCH({"(C)"},H308)))&gt;0,"b-alkane",IF(SUMPRODUCT(--ISNUMBER(SEARCH({"-"},H308)))&gt;0,"-","n-alkane")))))))))</f>
        <v>n-alkane</v>
      </c>
      <c r="H308" s="15" t="s">
        <v>121</v>
      </c>
      <c r="I308" s="15" t="b">
        <v>0</v>
      </c>
      <c r="J308" s="15" t="b">
        <v>0</v>
      </c>
      <c r="K308" s="4">
        <f t="shared" si="59"/>
        <v>8</v>
      </c>
      <c r="L308" s="4">
        <f t="shared" si="60"/>
        <v>0</v>
      </c>
      <c r="M308" s="4">
        <f t="shared" si="61"/>
        <v>0</v>
      </c>
      <c r="N308" s="7">
        <v>114.232</v>
      </c>
      <c r="O308" s="4">
        <v>7.9364900000000002E-12</v>
      </c>
      <c r="P308" s="8">
        <v>0.36406899999999998</v>
      </c>
      <c r="Q308" s="8">
        <v>3.6131000000000002</v>
      </c>
      <c r="R308" s="4">
        <v>11.9933</v>
      </c>
      <c r="S308" s="4">
        <v>8.2443E-6</v>
      </c>
      <c r="T308" s="3">
        <f t="shared" si="62"/>
        <v>7.8673568241773042</v>
      </c>
      <c r="U308" s="4">
        <f t="shared" si="63"/>
        <v>1.3676618894900204E-2</v>
      </c>
      <c r="V308" s="23">
        <v>0.89894615384615384</v>
      </c>
      <c r="W308" s="23">
        <v>0.60932820512820507</v>
      </c>
      <c r="X308" s="23">
        <v>0.28960769230769229</v>
      </c>
      <c r="Y308" s="23">
        <v>1.5399999999999983E-2</v>
      </c>
    </row>
    <row r="309" spans="1:25" x14ac:dyDescent="0.25">
      <c r="A309" s="21" t="s">
        <v>929</v>
      </c>
      <c r="B309" s="2" t="s">
        <v>929</v>
      </c>
      <c r="C309" s="12">
        <v>1047</v>
      </c>
      <c r="D309" s="12">
        <v>43284</v>
      </c>
      <c r="E309" s="1" t="s">
        <v>992</v>
      </c>
      <c r="F309" s="2" t="str">
        <f t="shared" si="64"/>
        <v>9047170</v>
      </c>
      <c r="G309" s="2" t="str">
        <f>IF(SUMPRODUCT(--ISNUMBER(SEARCH({"F","Cl","F"},H309)))&gt;0,"halocarbon",IF(SUMPRODUCT(--ISNUMBER(SEARCH({"O"},H309)))&gt;0,"oxygenated",IF(SUMPRODUCT(--ISNUMBER(SEARCH({"=CC="},H309)))&gt;0,"aromatic",IF(SUMPRODUCT(--ISNUMBER(SEARCH({"benzene"},A309)))&gt;0,"aromatic",IF(SUMPRODUCT(--ISNUMBER(SEARCH({"naphthalene"},A309)))&gt;0,"aromatic",IF(SUMPRODUCT(--ISNUMBER(SEARCH({"="},H309)))&gt;0,"alkene",IF(SUMPRODUCT(--ISNUMBER(SEARCH({"C1"},H309)))&gt;0,"c-alkane",IF(SUMPRODUCT(--ISNUMBER(SEARCH({"(C)"},H309)))&gt;0,"b-alkane",IF(SUMPRODUCT(--ISNUMBER(SEARCH({"-"},H309)))&gt;0,"-","n-alkane")))))))))</f>
        <v>n-alkane</v>
      </c>
      <c r="H309" s="18" t="s">
        <v>1028</v>
      </c>
      <c r="I309" s="15" t="b">
        <v>0</v>
      </c>
      <c r="J309" s="15" t="b">
        <v>0</v>
      </c>
      <c r="K309" s="4">
        <f t="shared" si="59"/>
        <v>19</v>
      </c>
      <c r="L309" s="4">
        <f t="shared" si="60"/>
        <v>0</v>
      </c>
      <c r="M309" s="4">
        <f t="shared" si="61"/>
        <v>0</v>
      </c>
      <c r="N309" s="7">
        <v>268.529</v>
      </c>
      <c r="O309" s="4">
        <v>1.98614E-11</v>
      </c>
      <c r="P309" s="8">
        <v>5.4831400000000003E-6</v>
      </c>
      <c r="Q309" s="8">
        <v>8.9524600000000003</v>
      </c>
      <c r="R309" s="4">
        <v>4.0337099999999997E-5</v>
      </c>
      <c r="S309" s="4">
        <v>9.3552999999999997E-9</v>
      </c>
      <c r="T309" s="3">
        <f t="shared" si="62"/>
        <v>2.7653262126693297</v>
      </c>
      <c r="U309" s="4">
        <f t="shared" si="63"/>
        <v>2987.7120953736999</v>
      </c>
      <c r="V309" s="23">
        <v>0.3777756410256411</v>
      </c>
      <c r="W309" s="23">
        <v>0.27153435897435901</v>
      </c>
      <c r="X309" s="23">
        <v>8.798717948717949E-2</v>
      </c>
      <c r="Y309" s="23">
        <v>0.64019999999999999</v>
      </c>
    </row>
    <row r="310" spans="1:25" x14ac:dyDescent="0.25">
      <c r="A310" s="20" t="s">
        <v>319</v>
      </c>
      <c r="B310" s="17" t="s">
        <v>102</v>
      </c>
      <c r="C310" s="12">
        <v>9027</v>
      </c>
      <c r="D310" s="12" t="s">
        <v>34</v>
      </c>
      <c r="E310" s="1" t="s">
        <v>833</v>
      </c>
      <c r="F310" s="2" t="str">
        <f t="shared" si="64"/>
        <v>4026501</v>
      </c>
      <c r="G310" s="2" t="str">
        <f>IF(SUMPRODUCT(--ISNUMBER(SEARCH({"F","Cl","F"},H310)))&gt;0,"halocarbon",IF(SUMPRODUCT(--ISNUMBER(SEARCH({"O"},H310)))&gt;0,"oxygenated",IF(SUMPRODUCT(--ISNUMBER(SEARCH({"=CC="},H310)))&gt;0,"aromatic",IF(SUMPRODUCT(--ISNUMBER(SEARCH({"benzene"},A310)))&gt;0,"aromatic",IF(SUMPRODUCT(--ISNUMBER(SEARCH({"naphthalene"},A310)))&gt;0,"aromatic",IF(SUMPRODUCT(--ISNUMBER(SEARCH({"="},H310)))&gt;0,"alkene",IF(SUMPRODUCT(--ISNUMBER(SEARCH({"C1"},H310)))&gt;0,"c-alkane",IF(SUMPRODUCT(--ISNUMBER(SEARCH({"(C)"},H310)))&gt;0,"b-alkane",IF(SUMPRODUCT(--ISNUMBER(SEARCH({"-"},H310)))&gt;0,"-","n-alkane")))))))))</f>
        <v>alkene</v>
      </c>
      <c r="H310" s="15" t="s">
        <v>228</v>
      </c>
      <c r="I310" s="15" t="b">
        <v>0</v>
      </c>
      <c r="J310" s="15" t="b">
        <v>0</v>
      </c>
      <c r="K310" s="4">
        <f t="shared" si="59"/>
        <v>10</v>
      </c>
      <c r="L310" s="4">
        <f t="shared" si="60"/>
        <v>0</v>
      </c>
      <c r="M310" s="4">
        <f t="shared" si="61"/>
        <v>0</v>
      </c>
      <c r="N310" s="7">
        <v>136.238</v>
      </c>
      <c r="O310" s="4">
        <v>6.1043600000000001E-11</v>
      </c>
      <c r="P310" s="8">
        <v>0.117351</v>
      </c>
      <c r="Q310" s="8">
        <v>4.4445199999999998</v>
      </c>
      <c r="R310" s="4">
        <v>3.1749299999999998</v>
      </c>
      <c r="S310" s="4">
        <v>3.0249599999999999E-5</v>
      </c>
      <c r="T310" s="3">
        <f t="shared" si="62"/>
        <v>7.3666627603458661</v>
      </c>
      <c r="U310" s="4">
        <f t="shared" si="63"/>
        <v>9.2768117826423191E-2</v>
      </c>
      <c r="V310" s="23">
        <v>4.5072820512820515</v>
      </c>
      <c r="W310" s="23">
        <v>1.6492461538461538</v>
      </c>
      <c r="X310" s="23">
        <v>0.89203333333333312</v>
      </c>
      <c r="Y310" s="23">
        <v>0.13</v>
      </c>
    </row>
    <row r="311" spans="1:25" x14ac:dyDescent="0.25">
      <c r="A311" s="19" t="s">
        <v>687</v>
      </c>
      <c r="B311" s="15" t="s">
        <v>117</v>
      </c>
      <c r="C311" s="25">
        <v>1049</v>
      </c>
      <c r="D311" s="12">
        <v>80080</v>
      </c>
      <c r="E311" s="5" t="s">
        <v>615</v>
      </c>
      <c r="F311" s="2" t="str">
        <f t="shared" si="64"/>
        <v>6027268</v>
      </c>
      <c r="G311" s="2" t="str">
        <f>IF(SUMPRODUCT(--ISNUMBER(SEARCH({"F","Cl","F"},H311)))&gt;0,"halocarbon",IF(SUMPRODUCT(--ISNUMBER(SEARCH({"O"},H311)))&gt;0,"oxygenated",IF(SUMPRODUCT(--ISNUMBER(SEARCH({"=CC="},H311)))&gt;0,"aromatic",IF(SUMPRODUCT(--ISNUMBER(SEARCH({"benzene"},A311)))&gt;0,"aromatic",IF(SUMPRODUCT(--ISNUMBER(SEARCH({"naphthalene"},A311)))&gt;0,"aromatic",IF(SUMPRODUCT(--ISNUMBER(SEARCH({"="},H311)))&gt;0,"alkene",IF(SUMPRODUCT(--ISNUMBER(SEARCH({"C1"},H311)))&gt;0,"c-alkane",IF(SUMPRODUCT(--ISNUMBER(SEARCH({"(C)"},H311)))&gt;0,"b-alkane",IF(SUMPRODUCT(--ISNUMBER(SEARCH({"-"},H311)))&gt;0,"-","n-alkane")))))))))</f>
        <v>n-alkane</v>
      </c>
      <c r="H311" s="15" t="s">
        <v>118</v>
      </c>
      <c r="I311" s="15" t="b">
        <v>0</v>
      </c>
      <c r="J311" s="15" t="b">
        <v>0</v>
      </c>
      <c r="K311" s="4">
        <f t="shared" si="59"/>
        <v>15</v>
      </c>
      <c r="L311" s="4">
        <f t="shared" si="60"/>
        <v>0</v>
      </c>
      <c r="M311" s="4">
        <f t="shared" si="61"/>
        <v>0</v>
      </c>
      <c r="N311" s="7">
        <v>212.42099999999999</v>
      </c>
      <c r="O311" s="4">
        <v>2.1132500000000001E-11</v>
      </c>
      <c r="P311" s="8">
        <v>8.2936399999999997E-3</v>
      </c>
      <c r="Q311" s="8">
        <v>7.25915</v>
      </c>
      <c r="R311" s="4">
        <v>3.6037899999999999E-3</v>
      </c>
      <c r="S311" s="4">
        <v>9.5880400000000007E-10</v>
      </c>
      <c r="T311" s="3">
        <f t="shared" si="62"/>
        <v>4.6145872711942069</v>
      </c>
      <c r="U311" s="4">
        <f t="shared" si="63"/>
        <v>60.538094265655893</v>
      </c>
      <c r="V311" s="23">
        <v>0.49506051282051289</v>
      </c>
      <c r="W311" s="23">
        <v>0.34313307692307699</v>
      </c>
      <c r="X311" s="23">
        <v>0.13292153846153845</v>
      </c>
      <c r="Y311" s="23">
        <v>0.3206</v>
      </c>
    </row>
    <row r="312" spans="1:25" x14ac:dyDescent="0.25">
      <c r="A312" s="19" t="s">
        <v>320</v>
      </c>
      <c r="B312" s="15" t="s">
        <v>321</v>
      </c>
      <c r="C312" s="25">
        <v>605</v>
      </c>
      <c r="D312" s="12">
        <v>43220</v>
      </c>
      <c r="E312" s="5" t="s">
        <v>616</v>
      </c>
      <c r="F312" s="2" t="str">
        <f t="shared" si="64"/>
        <v>2025846</v>
      </c>
      <c r="G312" s="2" t="str">
        <f>IF(SUMPRODUCT(--ISNUMBER(SEARCH({"F","Cl","F"},H312)))&gt;0,"halocarbon",IF(SUMPRODUCT(--ISNUMBER(SEARCH({"O"},H312)))&gt;0,"oxygenated",IF(SUMPRODUCT(--ISNUMBER(SEARCH({"=CC="},H312)))&gt;0,"aromatic",IF(SUMPRODUCT(--ISNUMBER(SEARCH({"benzene"},A312)))&gt;0,"aromatic",IF(SUMPRODUCT(--ISNUMBER(SEARCH({"naphthalene"},A312)))&gt;0,"aromatic",IF(SUMPRODUCT(--ISNUMBER(SEARCH({"="},H312)))&gt;0,"alkene",IF(SUMPRODUCT(--ISNUMBER(SEARCH({"C1"},H312)))&gt;0,"c-alkane",IF(SUMPRODUCT(--ISNUMBER(SEARCH({"(C)"},H312)))&gt;0,"b-alkane",IF(SUMPRODUCT(--ISNUMBER(SEARCH({"-"},H312)))&gt;0,"-","n-alkane")))))))))</f>
        <v>n-alkane</v>
      </c>
      <c r="H312" s="15" t="s">
        <v>322</v>
      </c>
      <c r="I312" s="15" t="b">
        <v>0</v>
      </c>
      <c r="J312" s="15" t="b">
        <v>0</v>
      </c>
      <c r="K312" s="4">
        <f t="shared" si="59"/>
        <v>5</v>
      </c>
      <c r="L312" s="4">
        <f t="shared" si="60"/>
        <v>0</v>
      </c>
      <c r="M312" s="4">
        <f t="shared" si="61"/>
        <v>0</v>
      </c>
      <c r="N312" s="7">
        <v>72.150999999999996</v>
      </c>
      <c r="O312" s="4">
        <v>4.0585000000000001E-12</v>
      </c>
      <c r="P312" s="8">
        <v>0.84203799999999995</v>
      </c>
      <c r="Q312" s="8">
        <v>2.6602299999999999</v>
      </c>
      <c r="R312" s="4">
        <v>330.08100000000002</v>
      </c>
      <c r="S312" s="4">
        <v>6.3095200000000005E-4</v>
      </c>
      <c r="T312" s="3">
        <f t="shared" si="62"/>
        <v>9.1074932274122631</v>
      </c>
      <c r="U312" s="4">
        <f t="shared" si="63"/>
        <v>1.5244344171663814E-3</v>
      </c>
      <c r="V312" s="23">
        <v>1.3129307692307692</v>
      </c>
      <c r="W312" s="23">
        <v>0.87641794871794876</v>
      </c>
      <c r="X312" s="23">
        <v>0.5604589743589744</v>
      </c>
      <c r="Y312" s="23">
        <v>0</v>
      </c>
    </row>
    <row r="313" spans="1:25" x14ac:dyDescent="0.25">
      <c r="A313" s="19" t="s">
        <v>320</v>
      </c>
      <c r="B313" s="15" t="s">
        <v>321</v>
      </c>
      <c r="C313" s="25">
        <v>605</v>
      </c>
      <c r="D313" s="12">
        <v>80081</v>
      </c>
      <c r="E313" s="5" t="s">
        <v>616</v>
      </c>
      <c r="F313" s="2" t="str">
        <f t="shared" si="64"/>
        <v>2025846</v>
      </c>
      <c r="G313" s="2" t="str">
        <f>IF(SUMPRODUCT(--ISNUMBER(SEARCH({"F","Cl","F"},H313)))&gt;0,"halocarbon",IF(SUMPRODUCT(--ISNUMBER(SEARCH({"O"},H313)))&gt;0,"oxygenated",IF(SUMPRODUCT(--ISNUMBER(SEARCH({"=CC="},H313)))&gt;0,"aromatic",IF(SUMPRODUCT(--ISNUMBER(SEARCH({"benzene"},A313)))&gt;0,"aromatic",IF(SUMPRODUCT(--ISNUMBER(SEARCH({"naphthalene"},A313)))&gt;0,"aromatic",IF(SUMPRODUCT(--ISNUMBER(SEARCH({"="},H313)))&gt;0,"alkene",IF(SUMPRODUCT(--ISNUMBER(SEARCH({"C1"},H313)))&gt;0,"c-alkane",IF(SUMPRODUCT(--ISNUMBER(SEARCH({"(C)"},H313)))&gt;0,"b-alkane",IF(SUMPRODUCT(--ISNUMBER(SEARCH({"-"},H313)))&gt;0,"-","n-alkane")))))))))</f>
        <v>n-alkane</v>
      </c>
      <c r="H313" s="15" t="s">
        <v>322</v>
      </c>
      <c r="I313" s="15" t="b">
        <v>0</v>
      </c>
      <c r="J313" s="15" t="b">
        <v>0</v>
      </c>
      <c r="K313" s="4">
        <f t="shared" si="59"/>
        <v>5</v>
      </c>
      <c r="L313" s="4">
        <f t="shared" si="60"/>
        <v>0</v>
      </c>
      <c r="M313" s="4">
        <f t="shared" si="61"/>
        <v>0</v>
      </c>
      <c r="N313" s="7">
        <v>72.150999999999996</v>
      </c>
      <c r="O313" s="4">
        <v>4.0585000000000001E-12</v>
      </c>
      <c r="P313" s="8">
        <v>0.84203799999999995</v>
      </c>
      <c r="Q313" s="8">
        <v>2.6602299999999999</v>
      </c>
      <c r="R313" s="4">
        <v>330.08100000000002</v>
      </c>
      <c r="S313" s="4">
        <v>6.3095200000000005E-4</v>
      </c>
      <c r="T313" s="3">
        <f t="shared" si="62"/>
        <v>9.1074932274122631</v>
      </c>
      <c r="U313" s="4">
        <f t="shared" si="63"/>
        <v>1.5244344171663814E-3</v>
      </c>
      <c r="V313" s="23">
        <v>1.3129307692307692</v>
      </c>
      <c r="W313" s="23">
        <v>0.87641794871794876</v>
      </c>
      <c r="X313" s="23">
        <v>0.5604589743589744</v>
      </c>
      <c r="Y313" s="23">
        <v>0</v>
      </c>
    </row>
    <row r="314" spans="1:25" x14ac:dyDescent="0.25">
      <c r="A314" s="21" t="s">
        <v>945</v>
      </c>
      <c r="B314" s="2" t="s">
        <v>945</v>
      </c>
      <c r="C314" s="12">
        <v>2210</v>
      </c>
      <c r="D314" s="12">
        <v>99394</v>
      </c>
      <c r="E314" s="1" t="s">
        <v>1007</v>
      </c>
      <c r="F314" s="2" t="str">
        <f t="shared" si="64"/>
        <v>4021975</v>
      </c>
      <c r="G314" s="2" t="str">
        <f>IF(SUMPRODUCT(--ISNUMBER(SEARCH({"F","Cl","F"},H314)))&gt;0,"halocarbon",IF(SUMPRODUCT(--ISNUMBER(SEARCH({"O"},H314)))&gt;0,"oxygenated",IF(SUMPRODUCT(--ISNUMBER(SEARCH({"=CC="},H314)))&gt;0,"aromatic",IF(SUMPRODUCT(--ISNUMBER(SEARCH({"benzene"},A314)))&gt;0,"aromatic",IF(SUMPRODUCT(--ISNUMBER(SEARCH({"naphthalene"},A314)))&gt;0,"aromatic",IF(SUMPRODUCT(--ISNUMBER(SEARCH({"="},H314)))&gt;0,"alkene",IF(SUMPRODUCT(--ISNUMBER(SEARCH({"C1"},H314)))&gt;0,"c-alkane",IF(SUMPRODUCT(--ISNUMBER(SEARCH({"(C)"},H314)))&gt;0,"b-alkane",IF(SUMPRODUCT(--ISNUMBER(SEARCH({"-"},H314)))&gt;0,"-","n-alkane")))))))))</f>
        <v>aromatic</v>
      </c>
      <c r="H314" s="18" t="s">
        <v>1043</v>
      </c>
      <c r="I314" s="15" t="b">
        <v>0</v>
      </c>
      <c r="J314" s="15" t="b">
        <v>0</v>
      </c>
      <c r="K314" s="4">
        <f t="shared" si="59"/>
        <v>12</v>
      </c>
      <c r="L314" s="4">
        <f t="shared" si="60"/>
        <v>0</v>
      </c>
      <c r="M314" s="4">
        <f t="shared" si="61"/>
        <v>0</v>
      </c>
      <c r="N314" s="7">
        <v>169.227</v>
      </c>
      <c r="O314" s="4">
        <v>1.15057E-10</v>
      </c>
      <c r="P314" s="8">
        <v>7.3695100000000005E-8</v>
      </c>
      <c r="Q314" s="8">
        <v>8.4512699999999992</v>
      </c>
      <c r="R314" s="4">
        <v>4.7869299999999998E-4</v>
      </c>
      <c r="S314" s="4">
        <v>2.5931199999999999E-4</v>
      </c>
      <c r="T314" s="3">
        <f t="shared" si="62"/>
        <v>3.6391570786046308</v>
      </c>
      <c r="U314" s="4">
        <f t="shared" si="63"/>
        <v>942.21224770302172</v>
      </c>
      <c r="V314" s="14" t="s">
        <v>34</v>
      </c>
      <c r="W314" s="14" t="s">
        <v>34</v>
      </c>
      <c r="X314" s="14" t="s">
        <v>34</v>
      </c>
      <c r="Y314" s="23">
        <v>0.23</v>
      </c>
    </row>
    <row r="315" spans="1:25" x14ac:dyDescent="0.25">
      <c r="A315" s="19" t="s">
        <v>324</v>
      </c>
      <c r="B315" s="15" t="s">
        <v>324</v>
      </c>
      <c r="C315" s="12">
        <v>607</v>
      </c>
      <c r="D315" s="12">
        <v>43303</v>
      </c>
      <c r="E315" s="1" t="s">
        <v>725</v>
      </c>
      <c r="F315" s="2" t="str">
        <f t="shared" si="64"/>
        <v>2021739</v>
      </c>
      <c r="G315" s="2" t="str">
        <f>IF(SUMPRODUCT(--ISNUMBER(SEARCH({"F","Cl","F"},H315)))&gt;0,"halocarbon",IF(SUMPRODUCT(--ISNUMBER(SEARCH({"O"},H315)))&gt;0,"oxygenated",IF(SUMPRODUCT(--ISNUMBER(SEARCH({"=CC="},H315)))&gt;0,"aromatic",IF(SUMPRODUCT(--ISNUMBER(SEARCH({"benzene"},A315)))&gt;0,"aromatic",IF(SUMPRODUCT(--ISNUMBER(SEARCH({"naphthalene"},A315)))&gt;0,"aromatic",IF(SUMPRODUCT(--ISNUMBER(SEARCH({"="},H315)))&gt;0,"alkene",IF(SUMPRODUCT(--ISNUMBER(SEARCH({"C1"},H315)))&gt;0,"c-alkane",IF(SUMPRODUCT(--ISNUMBER(SEARCH({"(C)"},H315)))&gt;0,"b-alkane",IF(SUMPRODUCT(--ISNUMBER(SEARCH({"-"},H315)))&gt;0,"-","n-alkane")))))))))</f>
        <v>oxygenated</v>
      </c>
      <c r="H315" s="15" t="s">
        <v>325</v>
      </c>
      <c r="I315" s="15" t="b">
        <v>0</v>
      </c>
      <c r="J315" s="15" t="b">
        <v>0</v>
      </c>
      <c r="K315" s="4">
        <f t="shared" si="59"/>
        <v>3</v>
      </c>
      <c r="L315" s="4">
        <f t="shared" si="60"/>
        <v>1</v>
      </c>
      <c r="M315" s="4">
        <f t="shared" si="61"/>
        <v>0.33333333333333331</v>
      </c>
      <c r="N315" s="7">
        <v>60.095999999999997</v>
      </c>
      <c r="O315" s="4">
        <v>6.8029799999999998E-12</v>
      </c>
      <c r="P315" s="8">
        <v>7.02785E-6</v>
      </c>
      <c r="Q315" s="8">
        <v>3.7318799999999999</v>
      </c>
      <c r="R315" s="4">
        <v>21.3475</v>
      </c>
      <c r="S315" s="4">
        <v>13.9217</v>
      </c>
      <c r="T315" s="3">
        <f t="shared" si="62"/>
        <v>7.8388229348235301</v>
      </c>
      <c r="U315" s="4">
        <f t="shared" si="63"/>
        <v>1.7978719027143337E-2</v>
      </c>
      <c r="V315" s="23">
        <v>2.4973589743589737</v>
      </c>
      <c r="W315" s="23">
        <v>1.283348717948718</v>
      </c>
      <c r="X315" s="23">
        <v>0.82818717948717935</v>
      </c>
      <c r="Y315" s="23">
        <v>0</v>
      </c>
    </row>
    <row r="316" spans="1:25" x14ac:dyDescent="0.25">
      <c r="A316" s="19" t="s">
        <v>688</v>
      </c>
      <c r="B316" s="15" t="s">
        <v>340</v>
      </c>
      <c r="C316" s="25">
        <v>608</v>
      </c>
      <c r="D316" s="12">
        <v>80082</v>
      </c>
      <c r="E316" s="5" t="s">
        <v>617</v>
      </c>
      <c r="F316" s="2" t="str">
        <f t="shared" si="64"/>
        <v>3042219</v>
      </c>
      <c r="G316" s="2" t="str">
        <f>IF(SUMPRODUCT(--ISNUMBER(SEARCH({"F","Cl","F"},H316)))&gt;0,"halocarbon",IF(SUMPRODUCT(--ISNUMBER(SEARCH({"O"},H316)))&gt;0,"oxygenated",IF(SUMPRODUCT(--ISNUMBER(SEARCH({"=CC="},H316)))&gt;0,"aromatic",IF(SUMPRODUCT(--ISNUMBER(SEARCH({"benzene"},A316)))&gt;0,"aromatic",IF(SUMPRODUCT(--ISNUMBER(SEARCH({"naphthalene"},A316)))&gt;0,"aromatic",IF(SUMPRODUCT(--ISNUMBER(SEARCH({"="},H316)))&gt;0,"alkene",IF(SUMPRODUCT(--ISNUMBER(SEARCH({"C1"},H316)))&gt;0,"c-alkane",IF(SUMPRODUCT(--ISNUMBER(SEARCH({"(C)"},H316)))&gt;0,"b-alkane",IF(SUMPRODUCT(--ISNUMBER(SEARCH({"-"},H316)))&gt;0,"-","n-alkane")))))))))</f>
        <v>aromatic</v>
      </c>
      <c r="H316" s="15" t="s">
        <v>341</v>
      </c>
      <c r="I316" s="15" t="b">
        <v>0</v>
      </c>
      <c r="J316" s="15" t="b">
        <v>0</v>
      </c>
      <c r="K316" s="4">
        <f t="shared" si="59"/>
        <v>9</v>
      </c>
      <c r="L316" s="4">
        <f t="shared" si="60"/>
        <v>0</v>
      </c>
      <c r="M316" s="4">
        <f t="shared" si="61"/>
        <v>0</v>
      </c>
      <c r="N316" s="7">
        <v>120.19499999999999</v>
      </c>
      <c r="O316" s="4">
        <v>8.2432899999999997E-12</v>
      </c>
      <c r="P316" s="8">
        <v>8.9842499999999992E-3</v>
      </c>
      <c r="Q316" s="8">
        <v>4.5438700000000001</v>
      </c>
      <c r="R316" s="4">
        <v>2.28857</v>
      </c>
      <c r="S316" s="4">
        <v>4.6069999999999998E-4</v>
      </c>
      <c r="T316" s="3">
        <f t="shared" si="62"/>
        <v>7.170080948780333</v>
      </c>
      <c r="U316" s="4">
        <f t="shared" si="63"/>
        <v>0.11661347716548504</v>
      </c>
      <c r="V316" s="23">
        <v>2.0253076923076923</v>
      </c>
      <c r="W316" s="23">
        <v>0.81770512820512797</v>
      </c>
      <c r="X316" s="23">
        <v>0.3579871794871794</v>
      </c>
      <c r="Y316" s="23">
        <v>7.2999999999999995E-2</v>
      </c>
    </row>
    <row r="317" spans="1:25" x14ac:dyDescent="0.25">
      <c r="A317" s="19" t="s">
        <v>689</v>
      </c>
      <c r="B317" s="15" t="s">
        <v>115</v>
      </c>
      <c r="C317" s="25">
        <v>1051</v>
      </c>
      <c r="D317" s="12">
        <v>80083</v>
      </c>
      <c r="E317" s="5" t="s">
        <v>618</v>
      </c>
      <c r="F317" s="2" t="str">
        <f t="shared" si="64"/>
        <v>1027267</v>
      </c>
      <c r="G317" s="2" t="str">
        <f>IF(SUMPRODUCT(--ISNUMBER(SEARCH({"F","Cl","F"},H317)))&gt;0,"halocarbon",IF(SUMPRODUCT(--ISNUMBER(SEARCH({"O"},H317)))&gt;0,"oxygenated",IF(SUMPRODUCT(--ISNUMBER(SEARCH({"=CC="},H317)))&gt;0,"aromatic",IF(SUMPRODUCT(--ISNUMBER(SEARCH({"benzene"},A317)))&gt;0,"aromatic",IF(SUMPRODUCT(--ISNUMBER(SEARCH({"naphthalene"},A317)))&gt;0,"aromatic",IF(SUMPRODUCT(--ISNUMBER(SEARCH({"="},H317)))&gt;0,"alkene",IF(SUMPRODUCT(--ISNUMBER(SEARCH({"C1"},H317)))&gt;0,"c-alkane",IF(SUMPRODUCT(--ISNUMBER(SEARCH({"(C)"},H317)))&gt;0,"b-alkane",IF(SUMPRODUCT(--ISNUMBER(SEARCH({"-"},H317)))&gt;0,"-","n-alkane")))))))))</f>
        <v>n-alkane</v>
      </c>
      <c r="H317" s="15" t="s">
        <v>116</v>
      </c>
      <c r="I317" s="15" t="b">
        <v>0</v>
      </c>
      <c r="J317" s="15" t="b">
        <v>0</v>
      </c>
      <c r="K317" s="4">
        <f t="shared" si="59"/>
        <v>14</v>
      </c>
      <c r="L317" s="4">
        <f t="shared" si="60"/>
        <v>0</v>
      </c>
      <c r="M317" s="4">
        <f t="shared" si="61"/>
        <v>0</v>
      </c>
      <c r="N317" s="7">
        <v>198.39400000000001</v>
      </c>
      <c r="O317" s="4">
        <v>1.90615E-11</v>
      </c>
      <c r="P317" s="8">
        <v>3.3436E-3</v>
      </c>
      <c r="Q317" s="8">
        <v>6.7036499999999997</v>
      </c>
      <c r="R317" s="4">
        <v>1.1490999999999999E-2</v>
      </c>
      <c r="S317" s="4">
        <v>1.27981E-8</v>
      </c>
      <c r="T317" s="3">
        <f t="shared" si="62"/>
        <v>5.0885167047073923</v>
      </c>
      <c r="U317" s="4">
        <f t="shared" si="63"/>
        <v>16.847239323563166</v>
      </c>
      <c r="V317" s="23">
        <v>0.51323076923076927</v>
      </c>
      <c r="W317" s="23">
        <v>0.35545153846153849</v>
      </c>
      <c r="X317" s="23">
        <v>0.13347256410256411</v>
      </c>
      <c r="Y317" s="23">
        <v>0.25719999999999998</v>
      </c>
    </row>
    <row r="318" spans="1:25" x14ac:dyDescent="0.25">
      <c r="A318" s="19" t="s">
        <v>326</v>
      </c>
      <c r="B318" s="15" t="s">
        <v>113</v>
      </c>
      <c r="C318" s="25">
        <v>609</v>
      </c>
      <c r="D318" s="12">
        <v>80084</v>
      </c>
      <c r="E318" s="5" t="s">
        <v>619</v>
      </c>
      <c r="F318" s="2" t="str">
        <f t="shared" si="64"/>
        <v>6027266</v>
      </c>
      <c r="G318" s="2" t="str">
        <f>IF(SUMPRODUCT(--ISNUMBER(SEARCH({"F","Cl","F"},H318)))&gt;0,"halocarbon",IF(SUMPRODUCT(--ISNUMBER(SEARCH({"O"},H318)))&gt;0,"oxygenated",IF(SUMPRODUCT(--ISNUMBER(SEARCH({"=CC="},H318)))&gt;0,"aromatic",IF(SUMPRODUCT(--ISNUMBER(SEARCH({"benzene"},A318)))&gt;0,"aromatic",IF(SUMPRODUCT(--ISNUMBER(SEARCH({"naphthalene"},A318)))&gt;0,"aromatic",IF(SUMPRODUCT(--ISNUMBER(SEARCH({"="},H318)))&gt;0,"alkene",IF(SUMPRODUCT(--ISNUMBER(SEARCH({"C1"},H318)))&gt;0,"c-alkane",IF(SUMPRODUCT(--ISNUMBER(SEARCH({"(C)"},H318)))&gt;0,"b-alkane",IF(SUMPRODUCT(--ISNUMBER(SEARCH({"-"},H318)))&gt;0,"-","n-alkane")))))))))</f>
        <v>n-alkane</v>
      </c>
      <c r="H318" s="15" t="s">
        <v>114</v>
      </c>
      <c r="I318" s="15" t="b">
        <v>0</v>
      </c>
      <c r="J318" s="15" t="b">
        <v>0</v>
      </c>
      <c r="K318" s="4">
        <f t="shared" si="59"/>
        <v>13</v>
      </c>
      <c r="L318" s="4">
        <f t="shared" si="60"/>
        <v>0</v>
      </c>
      <c r="M318" s="4">
        <f t="shared" si="61"/>
        <v>0</v>
      </c>
      <c r="N318" s="7">
        <v>184.36699999999999</v>
      </c>
      <c r="O318" s="4">
        <v>1.6285100000000001E-11</v>
      </c>
      <c r="P318" s="8">
        <v>1.8920699999999999E-2</v>
      </c>
      <c r="Q318" s="8">
        <v>5.8338000000000001</v>
      </c>
      <c r="R318" s="4">
        <v>6.1701800000000001E-2</v>
      </c>
      <c r="S318" s="4">
        <v>1.85167E-8</v>
      </c>
      <c r="T318" s="3">
        <f t="shared" si="62"/>
        <v>5.7866113689980283</v>
      </c>
      <c r="U318" s="4">
        <f t="shared" si="63"/>
        <v>2.2734151263442319</v>
      </c>
      <c r="V318" s="23">
        <v>0.52908461538461538</v>
      </c>
      <c r="W318" s="23">
        <v>0.36654076923076923</v>
      </c>
      <c r="X318" s="23">
        <v>0.13347069230769235</v>
      </c>
      <c r="Y318" s="23">
        <v>0.20039999999999991</v>
      </c>
    </row>
    <row r="319" spans="1:25" x14ac:dyDescent="0.25">
      <c r="A319" s="19" t="s">
        <v>690</v>
      </c>
      <c r="B319" s="15" t="s">
        <v>94</v>
      </c>
      <c r="C319" s="25">
        <v>610</v>
      </c>
      <c r="D319" s="12">
        <v>43241</v>
      </c>
      <c r="E319" s="5" t="s">
        <v>620</v>
      </c>
      <c r="F319" s="2" t="str">
        <f t="shared" si="64"/>
        <v>9021689</v>
      </c>
      <c r="G319" s="2" t="str">
        <f>IF(SUMPRODUCT(--ISNUMBER(SEARCH({"F","Cl","F"},H319)))&gt;0,"halocarbon",IF(SUMPRODUCT(--ISNUMBER(SEARCH({"O"},H319)))&gt;0,"oxygenated",IF(SUMPRODUCT(--ISNUMBER(SEARCH({"=CC="},H319)))&gt;0,"aromatic",IF(SUMPRODUCT(--ISNUMBER(SEARCH({"benzene"},A319)))&gt;0,"aromatic",IF(SUMPRODUCT(--ISNUMBER(SEARCH({"naphthalene"},A319)))&gt;0,"aromatic",IF(SUMPRODUCT(--ISNUMBER(SEARCH({"="},H319)))&gt;0,"alkene",IF(SUMPRODUCT(--ISNUMBER(SEARCH({"C1"},H319)))&gt;0,"c-alkane",IF(SUMPRODUCT(--ISNUMBER(SEARCH({"(C)"},H319)))&gt;0,"b-alkane",IF(SUMPRODUCT(--ISNUMBER(SEARCH({"-"},H319)))&gt;0,"-","n-alkane")))))))))</f>
        <v>n-alkane</v>
      </c>
      <c r="H319" s="15" t="s">
        <v>95</v>
      </c>
      <c r="I319" s="15" t="b">
        <v>0</v>
      </c>
      <c r="J319" s="15" t="b">
        <v>0</v>
      </c>
      <c r="K319" s="4">
        <f t="shared" si="59"/>
        <v>11</v>
      </c>
      <c r="L319" s="4">
        <f t="shared" si="60"/>
        <v>0</v>
      </c>
      <c r="M319" s="4">
        <f t="shared" si="61"/>
        <v>0</v>
      </c>
      <c r="N319" s="7">
        <v>156.31299999999999</v>
      </c>
      <c r="O319" s="4">
        <v>1.096E-11</v>
      </c>
      <c r="P319" s="8">
        <v>0.14577300000000001</v>
      </c>
      <c r="Q319" s="8">
        <v>5.0058100000000003</v>
      </c>
      <c r="R319" s="4">
        <v>0.40420699999999998</v>
      </c>
      <c r="S319" s="4">
        <v>9.12735E-8</v>
      </c>
      <c r="T319" s="3">
        <f t="shared" si="62"/>
        <v>6.5312292748991361</v>
      </c>
      <c r="U319" s="4">
        <f t="shared" si="63"/>
        <v>0.33782263515901473</v>
      </c>
      <c r="V319" s="23">
        <v>0.61134615384615365</v>
      </c>
      <c r="W319" s="23">
        <v>0.4206153846153845</v>
      </c>
      <c r="X319" s="23">
        <v>0.15745102564102562</v>
      </c>
      <c r="Y319" s="23">
        <v>0.10659999999999999</v>
      </c>
    </row>
    <row r="320" spans="1:25" x14ac:dyDescent="0.25">
      <c r="A320" s="19" t="s">
        <v>690</v>
      </c>
      <c r="B320" s="15" t="s">
        <v>94</v>
      </c>
      <c r="C320" s="25">
        <v>610</v>
      </c>
      <c r="D320" s="12">
        <v>80085</v>
      </c>
      <c r="E320" s="5" t="s">
        <v>620</v>
      </c>
      <c r="F320" s="2" t="str">
        <f t="shared" si="64"/>
        <v>9021689</v>
      </c>
      <c r="G320" s="2" t="str">
        <f>IF(SUMPRODUCT(--ISNUMBER(SEARCH({"F","Cl","F"},H320)))&gt;0,"halocarbon",IF(SUMPRODUCT(--ISNUMBER(SEARCH({"O"},H320)))&gt;0,"oxygenated",IF(SUMPRODUCT(--ISNUMBER(SEARCH({"=CC="},H320)))&gt;0,"aromatic",IF(SUMPRODUCT(--ISNUMBER(SEARCH({"benzene"},A320)))&gt;0,"aromatic",IF(SUMPRODUCT(--ISNUMBER(SEARCH({"naphthalene"},A320)))&gt;0,"aromatic",IF(SUMPRODUCT(--ISNUMBER(SEARCH({"="},H320)))&gt;0,"alkene",IF(SUMPRODUCT(--ISNUMBER(SEARCH({"C1"},H320)))&gt;0,"c-alkane",IF(SUMPRODUCT(--ISNUMBER(SEARCH({"(C)"},H320)))&gt;0,"b-alkane",IF(SUMPRODUCT(--ISNUMBER(SEARCH({"-"},H320)))&gt;0,"-","n-alkane")))))))))</f>
        <v>n-alkane</v>
      </c>
      <c r="H320" s="15" t="s">
        <v>95</v>
      </c>
      <c r="I320" s="15" t="b">
        <v>0</v>
      </c>
      <c r="J320" s="15" t="b">
        <v>0</v>
      </c>
      <c r="K320" s="4">
        <f t="shared" si="59"/>
        <v>11</v>
      </c>
      <c r="L320" s="4">
        <f t="shared" si="60"/>
        <v>0</v>
      </c>
      <c r="M320" s="4">
        <f t="shared" si="61"/>
        <v>0</v>
      </c>
      <c r="N320" s="7">
        <v>156.31299999999999</v>
      </c>
      <c r="O320" s="4">
        <v>1.096E-11</v>
      </c>
      <c r="P320" s="8">
        <v>0.14577300000000001</v>
      </c>
      <c r="Q320" s="8">
        <v>5.0058100000000003</v>
      </c>
      <c r="R320" s="4">
        <v>0.40420699999999998</v>
      </c>
      <c r="S320" s="4">
        <v>9.12735E-8</v>
      </c>
      <c r="T320" s="3">
        <f t="shared" si="62"/>
        <v>6.5312292748991361</v>
      </c>
      <c r="U320" s="4">
        <f t="shared" si="63"/>
        <v>0.33782263515901473</v>
      </c>
      <c r="V320" s="23">
        <v>0.61134615384615365</v>
      </c>
      <c r="W320" s="23">
        <v>0.4206153846153845</v>
      </c>
      <c r="X320" s="23">
        <v>0.15745102564102562</v>
      </c>
      <c r="Y320" s="23">
        <v>0.10659999999999999</v>
      </c>
    </row>
    <row r="321" spans="1:25" x14ac:dyDescent="0.25">
      <c r="A321" s="19" t="s">
        <v>707</v>
      </c>
      <c r="B321" s="15" t="s">
        <v>707</v>
      </c>
      <c r="C321" s="12">
        <v>618</v>
      </c>
      <c r="D321" s="12">
        <v>98021</v>
      </c>
      <c r="E321" s="1" t="s">
        <v>869</v>
      </c>
      <c r="F321" s="2" t="str">
        <f t="shared" si="64"/>
        <v>8021808</v>
      </c>
      <c r="G321" s="2" t="str">
        <f>IF(SUMPRODUCT(--ISNUMBER(SEARCH({"F","Cl","F"},H321)))&gt;0,"halocarbon",IF(SUMPRODUCT(--ISNUMBER(SEARCH({"O"},H321)))&gt;0,"oxygenated",IF(SUMPRODUCT(--ISNUMBER(SEARCH({"=CC="},H321)))&gt;0,"aromatic",IF(SUMPRODUCT(--ISNUMBER(SEARCH({"benzene"},A321)))&gt;0,"aromatic",IF(SUMPRODUCT(--ISNUMBER(SEARCH({"naphthalene"},A321)))&gt;0,"aromatic",IF(SUMPRODUCT(--ISNUMBER(SEARCH({"="},H321)))&gt;0,"alkene",IF(SUMPRODUCT(--ISNUMBER(SEARCH({"C1"},H321)))&gt;0,"c-alkane",IF(SUMPRODUCT(--ISNUMBER(SEARCH({"(C)"},H321)))&gt;0,"b-alkane",IF(SUMPRODUCT(--ISNUMBER(SEARCH({"-"},H321)))&gt;0,"-","n-alkane")))))))))</f>
        <v>oxygenated</v>
      </c>
      <c r="H321" s="15" t="s">
        <v>339</v>
      </c>
      <c r="I321" s="15" t="b">
        <v>1</v>
      </c>
      <c r="J321" s="15" t="b">
        <v>0</v>
      </c>
      <c r="K321" s="4">
        <f t="shared" ref="K321:K330" si="65">LEN(H321)-LEN(SUBSTITUTE(UPPER(H321),"C",""))</f>
        <v>7</v>
      </c>
      <c r="L321" s="4">
        <f t="shared" ref="L321:L330" si="66">LEN(H321)-LEN(SUBSTITUTE(UPPER(H321),"O",""))</f>
        <v>1</v>
      </c>
      <c r="M321" s="4">
        <f t="shared" ref="M321:M330" si="67">L321/K321</f>
        <v>0.14285714285714285</v>
      </c>
      <c r="N321" s="7">
        <v>108.14</v>
      </c>
      <c r="O321" s="4">
        <v>6.0824199999999998E-11</v>
      </c>
      <c r="P321" s="8">
        <v>8.5448599999999997E-7</v>
      </c>
      <c r="Q321" s="8">
        <v>5.0486500000000003</v>
      </c>
      <c r="R321" s="4">
        <v>0.36468099999999998</v>
      </c>
      <c r="S321" s="4">
        <v>0.179144</v>
      </c>
      <c r="T321" s="3">
        <f t="shared" ref="T321:T330" si="68">IFERROR(LOG((R321*133.322)*N321/8.31451/298.15*1000000),"")</f>
        <v>6.3265298486024273</v>
      </c>
      <c r="U321" s="4">
        <f t="shared" ref="U321:U330" si="69">IFERROR(((10^Q321)*0.1/1000)/30,"")</f>
        <v>0.37284536218437769</v>
      </c>
      <c r="V321" s="23">
        <v>2.3989230769230767</v>
      </c>
      <c r="W321" s="23">
        <v>0.15042769230769229</v>
      </c>
      <c r="X321" s="23">
        <v>-0.74315641025641022</v>
      </c>
      <c r="Y321" s="23">
        <v>0.14430000000000001</v>
      </c>
    </row>
    <row r="322" spans="1:25" x14ac:dyDescent="0.25">
      <c r="A322" s="20" t="s">
        <v>127</v>
      </c>
      <c r="B322" s="17" t="s">
        <v>127</v>
      </c>
      <c r="C322" s="25">
        <v>2211</v>
      </c>
      <c r="D322" s="12">
        <v>99396</v>
      </c>
      <c r="E322" s="1" t="s">
        <v>901</v>
      </c>
      <c r="F322" s="2" t="str">
        <f t="shared" ref="F322:F330" si="70">RIGHT(E322,LEN(E322)-6)</f>
        <v>7027205</v>
      </c>
      <c r="G322" s="2" t="str">
        <f>IF(SUMPRODUCT(--ISNUMBER(SEARCH({"F","Cl","F"},H322)))&gt;0,"halocarbon",IF(SUMPRODUCT(--ISNUMBER(SEARCH({"O"},H322)))&gt;0,"oxygenated",IF(SUMPRODUCT(--ISNUMBER(SEARCH({"=CC="},H322)))&gt;0,"aromatic",IF(SUMPRODUCT(--ISNUMBER(SEARCH({"benzene"},A322)))&gt;0,"aromatic",IF(SUMPRODUCT(--ISNUMBER(SEARCH({"naphthalene"},A322)))&gt;0,"aromatic",IF(SUMPRODUCT(--ISNUMBER(SEARCH({"="},H322)))&gt;0,"alkene",IF(SUMPRODUCT(--ISNUMBER(SEARCH({"C1"},H322)))&gt;0,"c-alkane",IF(SUMPRODUCT(--ISNUMBER(SEARCH({"(C)"},H322)))&gt;0,"b-alkane",IF(SUMPRODUCT(--ISNUMBER(SEARCH({"-"},H322)))&gt;0,"-","n-alkane")))))))))</f>
        <v>oxygenated</v>
      </c>
      <c r="H322" s="15" t="s">
        <v>128</v>
      </c>
      <c r="I322" s="15" t="b">
        <v>0</v>
      </c>
      <c r="J322" s="15" t="b">
        <v>1</v>
      </c>
      <c r="K322" s="4">
        <f t="shared" si="65"/>
        <v>8</v>
      </c>
      <c r="L322" s="4">
        <f t="shared" si="66"/>
        <v>4</v>
      </c>
      <c r="M322" s="4">
        <f t="shared" si="67"/>
        <v>0.5</v>
      </c>
      <c r="N322" s="7">
        <v>296.61599999999999</v>
      </c>
      <c r="O322" s="4">
        <v>1.1819599999999999E-12</v>
      </c>
      <c r="P322" s="8">
        <v>11.441800000000001</v>
      </c>
      <c r="Q322" s="8">
        <v>3.9439799999999998</v>
      </c>
      <c r="R322" s="4">
        <v>0.82161099999999998</v>
      </c>
      <c r="S322" s="4">
        <v>2.19274E-8</v>
      </c>
      <c r="T322" s="3">
        <f t="shared" si="68"/>
        <v>7.1174911654002484</v>
      </c>
      <c r="U322" s="4">
        <f t="shared" si="69"/>
        <v>2.9299401242669835E-2</v>
      </c>
      <c r="V322" s="23">
        <v>-5.7738205128205135E-2</v>
      </c>
      <c r="W322" s="23">
        <v>-1.0704538461538462E-2</v>
      </c>
      <c r="X322" s="23">
        <v>2.8572076923076926E-3</v>
      </c>
      <c r="Y322" s="23">
        <v>0.14445307156193965</v>
      </c>
    </row>
    <row r="323" spans="1:25" x14ac:dyDescent="0.25">
      <c r="A323" s="20" t="s">
        <v>327</v>
      </c>
      <c r="B323" s="17" t="s">
        <v>327</v>
      </c>
      <c r="C323" s="12">
        <v>9028</v>
      </c>
      <c r="D323" s="12" t="s">
        <v>34</v>
      </c>
      <c r="E323" s="1" t="s">
        <v>918</v>
      </c>
      <c r="F323" s="2" t="str">
        <f t="shared" si="70"/>
        <v>9040710</v>
      </c>
      <c r="G323" s="2" t="str">
        <f>IF(SUMPRODUCT(--ISNUMBER(SEARCH({"F","Cl","F"},H323)))&gt;0,"halocarbon",IF(SUMPRODUCT(--ISNUMBER(SEARCH({"O"},H323)))&gt;0,"oxygenated",IF(SUMPRODUCT(--ISNUMBER(SEARCH({"=CC="},H323)))&gt;0,"aromatic",IF(SUMPRODUCT(--ISNUMBER(SEARCH({"benzene"},A323)))&gt;0,"aromatic",IF(SUMPRODUCT(--ISNUMBER(SEARCH({"naphthalene"},A323)))&gt;0,"aromatic",IF(SUMPRODUCT(--ISNUMBER(SEARCH({"="},H323)))&gt;0,"alkene",IF(SUMPRODUCT(--ISNUMBER(SEARCH({"C1"},H323)))&gt;0,"c-alkane",IF(SUMPRODUCT(--ISNUMBER(SEARCH({"(C)"},H323)))&gt;0,"b-alkane",IF(SUMPRODUCT(--ISNUMBER(SEARCH({"-"},H323)))&gt;0,"-","n-alkane")))))))))</f>
        <v>oxygenated</v>
      </c>
      <c r="H323" s="15" t="s">
        <v>328</v>
      </c>
      <c r="I323" s="15" t="b">
        <v>0</v>
      </c>
      <c r="J323" s="15" t="b">
        <v>1</v>
      </c>
      <c r="K323" s="4">
        <f t="shared" si="65"/>
        <v>8</v>
      </c>
      <c r="L323" s="4">
        <f t="shared" si="66"/>
        <v>2</v>
      </c>
      <c r="M323" s="4">
        <f t="shared" si="67"/>
        <v>0.25</v>
      </c>
      <c r="N323" s="7">
        <v>236.53299999999999</v>
      </c>
      <c r="O323" s="4">
        <v>1.35062E-12</v>
      </c>
      <c r="P323" s="8">
        <v>21.408000000000001</v>
      </c>
      <c r="Q323" s="8">
        <v>3.8538000000000001</v>
      </c>
      <c r="R323" s="4">
        <v>2.9592000000000001</v>
      </c>
      <c r="S323" s="4">
        <v>2.1164799999999999E-7</v>
      </c>
      <c r="T323" s="3">
        <f t="shared" si="68"/>
        <v>7.5756964047286619</v>
      </c>
      <c r="U323" s="4">
        <f t="shared" si="69"/>
        <v>2.3805578803657863E-2</v>
      </c>
      <c r="V323" s="14" t="s">
        <v>34</v>
      </c>
      <c r="W323" s="14" t="s">
        <v>34</v>
      </c>
      <c r="X323" s="14" t="s">
        <v>34</v>
      </c>
      <c r="Y323" s="23">
        <v>0.14445307156193965</v>
      </c>
    </row>
    <row r="324" spans="1:25" x14ac:dyDescent="0.25">
      <c r="A324" s="19" t="s">
        <v>691</v>
      </c>
      <c r="B324" s="15" t="s">
        <v>547</v>
      </c>
      <c r="C324" s="12">
        <v>80</v>
      </c>
      <c r="D324" s="12">
        <v>80086</v>
      </c>
      <c r="E324" s="5" t="s">
        <v>621</v>
      </c>
      <c r="F324" s="2" t="str">
        <f t="shared" si="70"/>
        <v>2050403</v>
      </c>
      <c r="G324" s="2" t="str">
        <f>IF(SUMPRODUCT(--ISNUMBER(SEARCH({"F","Cl","F"},H324)))&gt;0,"halocarbon",IF(SUMPRODUCT(--ISNUMBER(SEARCH({"O"},H324)))&gt;0,"oxygenated",IF(SUMPRODUCT(--ISNUMBER(SEARCH({"=CC="},H324)))&gt;0,"aromatic",IF(SUMPRODUCT(--ISNUMBER(SEARCH({"benzene"},A324)))&gt;0,"aromatic",IF(SUMPRODUCT(--ISNUMBER(SEARCH({"naphthalene"},A324)))&gt;0,"aromatic",IF(SUMPRODUCT(--ISNUMBER(SEARCH({"="},H324)))&gt;0,"alkene",IF(SUMPRODUCT(--ISNUMBER(SEARCH({"C1"},H324)))&gt;0,"c-alkane",IF(SUMPRODUCT(--ISNUMBER(SEARCH({"(C)"},H324)))&gt;0,"b-alkane",IF(SUMPRODUCT(--ISNUMBER(SEARCH({"-"},H324)))&gt;0,"-","n-alkane")))))))))</f>
        <v>aromatic</v>
      </c>
      <c r="H324" s="15" t="s">
        <v>548</v>
      </c>
      <c r="I324" s="15" t="b">
        <v>0</v>
      </c>
      <c r="J324" s="15" t="b">
        <v>0</v>
      </c>
      <c r="K324" s="4">
        <f t="shared" si="65"/>
        <v>9</v>
      </c>
      <c r="L324" s="4">
        <f t="shared" si="66"/>
        <v>0</v>
      </c>
      <c r="M324" s="4">
        <f t="shared" si="67"/>
        <v>0</v>
      </c>
      <c r="N324" s="7">
        <v>120.19499999999999</v>
      </c>
      <c r="O324" s="4">
        <v>1.15761E-11</v>
      </c>
      <c r="P324" s="8">
        <v>7.8590900000000009E-3</v>
      </c>
      <c r="Q324" s="8">
        <v>4.5599600000000002</v>
      </c>
      <c r="R324" s="4">
        <v>2.9428100000000001</v>
      </c>
      <c r="S324" s="4">
        <v>6.5477899999999997E-4</v>
      </c>
      <c r="T324" s="3">
        <f t="shared" si="68"/>
        <v>7.2792789712961961</v>
      </c>
      <c r="U324" s="4">
        <f t="shared" si="69"/>
        <v>0.1210148718617988</v>
      </c>
      <c r="V324" s="23">
        <v>5.5859999999999994</v>
      </c>
      <c r="W324" s="23">
        <v>1.9038717948717949</v>
      </c>
      <c r="X324" s="23">
        <v>0.87493333333333334</v>
      </c>
      <c r="Y324" s="23">
        <v>7.2999999999999995E-2</v>
      </c>
    </row>
    <row r="325" spans="1:25" x14ac:dyDescent="0.25">
      <c r="A325" s="19" t="s">
        <v>695</v>
      </c>
      <c r="B325" s="15" t="s">
        <v>693</v>
      </c>
      <c r="C325" s="25">
        <v>3088</v>
      </c>
      <c r="D325" s="12">
        <v>43873</v>
      </c>
      <c r="E325" s="1" t="s">
        <v>791</v>
      </c>
      <c r="F325" s="2" t="str">
        <f t="shared" si="70"/>
        <v>1020778</v>
      </c>
      <c r="G325" s="2" t="str">
        <f>IF(SUMPRODUCT(--ISNUMBER(SEARCH({"F","Cl","F"},H325)))&gt;0,"halocarbon",IF(SUMPRODUCT(--ISNUMBER(SEARCH({"O"},H325)))&gt;0,"oxygenated",IF(SUMPRODUCT(--ISNUMBER(SEARCH({"=CC="},H325)))&gt;0,"aromatic",IF(SUMPRODUCT(--ISNUMBER(SEARCH({"benzene"},A325)))&gt;0,"aromatic",IF(SUMPRODUCT(--ISNUMBER(SEARCH({"naphthalene"},A325)))&gt;0,"aromatic",IF(SUMPRODUCT(--ISNUMBER(SEARCH({"="},H325)))&gt;0,"alkene",IF(SUMPRODUCT(--ISNUMBER(SEARCH({"C1"},H325)))&gt;0,"c-alkane",IF(SUMPRODUCT(--ISNUMBER(SEARCH({"(C)"},H325)))&gt;0,"b-alkane",IF(SUMPRODUCT(--ISNUMBER(SEARCH({"-"},H325)))&gt;0,"-","n-alkane")))))))))</f>
        <v>alkene</v>
      </c>
      <c r="H325" s="15" t="s">
        <v>93</v>
      </c>
      <c r="I325" s="15" t="b">
        <v>0</v>
      </c>
      <c r="J325" s="15" t="b">
        <v>0</v>
      </c>
      <c r="K325" s="4">
        <f t="shared" si="65"/>
        <v>10</v>
      </c>
      <c r="L325" s="4">
        <f t="shared" si="66"/>
        <v>0</v>
      </c>
      <c r="M325" s="4">
        <f t="shared" si="67"/>
        <v>0</v>
      </c>
      <c r="N325" s="7">
        <v>136.238</v>
      </c>
      <c r="O325" s="4">
        <v>1.7217600000000001E-10</v>
      </c>
      <c r="P325" s="8">
        <v>3.1357599999999999E-2</v>
      </c>
      <c r="Q325" s="8">
        <v>4.3110999999999997</v>
      </c>
      <c r="R325" s="4">
        <v>1.36771</v>
      </c>
      <c r="S325" s="4">
        <v>5.5714300000000003E-5</v>
      </c>
      <c r="T325" s="3">
        <f t="shared" si="68"/>
        <v>7.0009226280935097</v>
      </c>
      <c r="U325" s="4">
        <f t="shared" si="69"/>
        <v>6.8230530075682E-2</v>
      </c>
      <c r="V325" s="23">
        <v>4.5517179487179504</v>
      </c>
      <c r="W325" s="23">
        <v>1.7037846153846152</v>
      </c>
      <c r="X325" s="23">
        <v>0.96423589743589766</v>
      </c>
      <c r="Y325" s="23">
        <v>0.13</v>
      </c>
    </row>
    <row r="326" spans="1:25" x14ac:dyDescent="0.25">
      <c r="A326" s="2" t="s">
        <v>1139</v>
      </c>
      <c r="B326" s="18" t="s">
        <v>1139</v>
      </c>
      <c r="C326" s="25">
        <v>3176</v>
      </c>
      <c r="D326" s="12">
        <v>44252</v>
      </c>
      <c r="E326" s="1" t="s">
        <v>1141</v>
      </c>
      <c r="F326" s="2" t="str">
        <f t="shared" si="70"/>
        <v>0022010</v>
      </c>
      <c r="G326" s="2" t="str">
        <f>IF(SUMPRODUCT(--ISNUMBER(SEARCH({"F","Cl","F"},H326)))&gt;0,"halocarbon",IF(SUMPRODUCT(--ISNUMBER(SEARCH({"O"},H326)))&gt;0,"oxygenated",IF(SUMPRODUCT(--ISNUMBER(SEARCH({"=CC="},H326)))&gt;0,"aromatic",IF(SUMPRODUCT(--ISNUMBER(SEARCH({"benzene"},A326)))&gt;0,"aromatic",IF(SUMPRODUCT(--ISNUMBER(SEARCH({"naphthalene"},A326)))&gt;0,"aromatic",IF(SUMPRODUCT(--ISNUMBER(SEARCH({"="},H326)))&gt;0,"alkene",IF(SUMPRODUCT(--ISNUMBER(SEARCH({"C1"},H326)))&gt;0,"c-alkane",IF(SUMPRODUCT(--ISNUMBER(SEARCH({"(C)"},H326)))&gt;0,"b-alkane",IF(SUMPRODUCT(--ISNUMBER(SEARCH({"-"},H326)))&gt;0,"-","n-alkane")))))))))</f>
        <v>oxygenated</v>
      </c>
      <c r="H326" s="18" t="s">
        <v>1143</v>
      </c>
      <c r="I326" s="15" t="b">
        <v>0</v>
      </c>
      <c r="J326" s="15" t="b">
        <v>0</v>
      </c>
      <c r="K326" s="4">
        <f t="shared" si="65"/>
        <v>18</v>
      </c>
      <c r="L326" s="4">
        <f t="shared" si="66"/>
        <v>1</v>
      </c>
      <c r="M326" s="4">
        <f t="shared" si="67"/>
        <v>5.5555555555555552E-2</v>
      </c>
      <c r="N326" s="7">
        <v>268.48500000000001</v>
      </c>
      <c r="O326" s="4">
        <v>8.0350799999999996E-11</v>
      </c>
      <c r="P326" s="8">
        <v>5.8917800000000004E-6</v>
      </c>
      <c r="Q326" s="8">
        <v>10.5877</v>
      </c>
      <c r="R326" s="4">
        <v>1.9508099999999999E-6</v>
      </c>
      <c r="S326" s="4">
        <v>3.9793700000000002E-8</v>
      </c>
      <c r="T326" s="3">
        <f t="shared" si="68"/>
        <v>1.4497653465928784</v>
      </c>
      <c r="U326" s="4">
        <f t="shared" si="69"/>
        <v>128996.74306342324</v>
      </c>
      <c r="V326" s="14" t="s">
        <v>34</v>
      </c>
      <c r="W326" s="14" t="s">
        <v>34</v>
      </c>
      <c r="X326" s="14" t="s">
        <v>34</v>
      </c>
      <c r="Y326" s="23">
        <v>0.14430000000000001</v>
      </c>
    </row>
    <row r="327" spans="1:25" x14ac:dyDescent="0.25">
      <c r="A327" s="19" t="s">
        <v>709</v>
      </c>
      <c r="B327" s="15" t="s">
        <v>98</v>
      </c>
      <c r="C327" s="25">
        <v>639</v>
      </c>
      <c r="D327" s="12">
        <v>99143</v>
      </c>
      <c r="E327" s="1" t="s">
        <v>608</v>
      </c>
      <c r="F327" s="2" t="str">
        <f t="shared" si="70"/>
        <v>6024913</v>
      </c>
      <c r="G327" s="2" t="str">
        <f>IF(SUMPRODUCT(--ISNUMBER(SEARCH({"F","Cl","F"},H327)))&gt;0,"halocarbon",IF(SUMPRODUCT(--ISNUMBER(SEARCH({"O"},H327)))&gt;0,"oxygenated",IF(SUMPRODUCT(--ISNUMBER(SEARCH({"=CC="},H327)))&gt;0,"aromatic",IF(SUMPRODUCT(--ISNUMBER(SEARCH({"benzene"},A327)))&gt;0,"aromatic",IF(SUMPRODUCT(--ISNUMBER(SEARCH({"naphthalene"},A327)))&gt;0,"aromatic",IF(SUMPRODUCT(--ISNUMBER(SEARCH({"="},H327)))&gt;0,"alkene",IF(SUMPRODUCT(--ISNUMBER(SEARCH({"C1"},H327)))&gt;0,"c-alkane",IF(SUMPRODUCT(--ISNUMBER(SEARCH({"(C)"},H327)))&gt;0,"b-alkane",IF(SUMPRODUCT(--ISNUMBER(SEARCH({"-"},H327)))&gt;0,"-","n-alkane")))))))))</f>
        <v>n-alkane</v>
      </c>
      <c r="H327" s="15" t="s">
        <v>99</v>
      </c>
      <c r="I327" s="15" t="b">
        <v>0</v>
      </c>
      <c r="J327" s="15" t="b">
        <v>0</v>
      </c>
      <c r="K327" s="4">
        <f t="shared" si="65"/>
        <v>10</v>
      </c>
      <c r="L327" s="4">
        <f t="shared" si="66"/>
        <v>0</v>
      </c>
      <c r="M327" s="4">
        <f t="shared" si="67"/>
        <v>0</v>
      </c>
      <c r="N327" s="7">
        <v>142.286</v>
      </c>
      <c r="O327" s="4">
        <v>1.1139699999999999E-11</v>
      </c>
      <c r="P327" s="8">
        <v>0.15142800000000001</v>
      </c>
      <c r="Q327" s="8">
        <v>4.3269700000000002</v>
      </c>
      <c r="R327" s="4">
        <v>1.2924100000000001</v>
      </c>
      <c r="S327" s="4">
        <v>4.5834400000000002E-7</v>
      </c>
      <c r="T327" s="3">
        <f t="shared" si="68"/>
        <v>6.9951928265354022</v>
      </c>
      <c r="U327" s="4">
        <f t="shared" si="69"/>
        <v>7.0769926617814963E-2</v>
      </c>
      <c r="V327" s="23">
        <v>0.68446410256410239</v>
      </c>
      <c r="W327" s="23">
        <v>0.46774615384615398</v>
      </c>
      <c r="X327" s="23">
        <v>0.18435897435897436</v>
      </c>
      <c r="Y327" s="23">
        <v>6.9600000000000009E-2</v>
      </c>
    </row>
    <row r="328" spans="1:25" x14ac:dyDescent="0.25">
      <c r="A328" s="19" t="s">
        <v>649</v>
      </c>
      <c r="B328" s="15" t="s">
        <v>98</v>
      </c>
      <c r="C328" s="25">
        <v>638</v>
      </c>
      <c r="D328" s="12">
        <v>99142</v>
      </c>
      <c r="E328" s="1" t="s">
        <v>608</v>
      </c>
      <c r="F328" s="2" t="str">
        <f t="shared" si="70"/>
        <v>6024913</v>
      </c>
      <c r="G328" s="2" t="str">
        <f>IF(SUMPRODUCT(--ISNUMBER(SEARCH({"F","Cl","F"},H328)))&gt;0,"halocarbon",IF(SUMPRODUCT(--ISNUMBER(SEARCH({"O"},H328)))&gt;0,"oxygenated",IF(SUMPRODUCT(--ISNUMBER(SEARCH({"=CC="},H328)))&gt;0,"aromatic",IF(SUMPRODUCT(--ISNUMBER(SEARCH({"benzene"},A328)))&gt;0,"aromatic",IF(SUMPRODUCT(--ISNUMBER(SEARCH({"naphthalene"},A328)))&gt;0,"aromatic",IF(SUMPRODUCT(--ISNUMBER(SEARCH({"="},H328)))&gt;0,"alkene",IF(SUMPRODUCT(--ISNUMBER(SEARCH({"C1"},H328)))&gt;0,"c-alkane",IF(SUMPRODUCT(--ISNUMBER(SEARCH({"(C)"},H328)))&gt;0,"b-alkane",IF(SUMPRODUCT(--ISNUMBER(SEARCH({"-"},H328)))&gt;0,"-","n-alkane")))))))))</f>
        <v>n-alkane</v>
      </c>
      <c r="H328" s="15" t="s">
        <v>99</v>
      </c>
      <c r="I328" s="15" t="b">
        <v>0</v>
      </c>
      <c r="J328" s="15" t="b">
        <v>0</v>
      </c>
      <c r="K328" s="4">
        <f t="shared" si="65"/>
        <v>10</v>
      </c>
      <c r="L328" s="4">
        <f t="shared" si="66"/>
        <v>0</v>
      </c>
      <c r="M328" s="4">
        <f t="shared" si="67"/>
        <v>0</v>
      </c>
      <c r="N328" s="7">
        <v>142.286</v>
      </c>
      <c r="O328" s="4">
        <v>1.1139699999999999E-11</v>
      </c>
      <c r="P328" s="8">
        <v>0.15142800000000001</v>
      </c>
      <c r="Q328" s="8">
        <v>4.3269700000000002</v>
      </c>
      <c r="R328" s="4">
        <v>1.2924100000000001</v>
      </c>
      <c r="S328" s="4">
        <v>4.5834400000000002E-7</v>
      </c>
      <c r="T328" s="3">
        <f t="shared" si="68"/>
        <v>6.9951928265354022</v>
      </c>
      <c r="U328" s="4">
        <f t="shared" si="69"/>
        <v>7.0769926617814963E-2</v>
      </c>
      <c r="V328" s="23">
        <v>0.68446410256410239</v>
      </c>
      <c r="W328" s="23">
        <v>0.46774615384615398</v>
      </c>
      <c r="X328" s="23">
        <v>0.18435897435897436</v>
      </c>
      <c r="Y328" s="23">
        <v>6.9600000000000009E-2</v>
      </c>
    </row>
    <row r="329" spans="1:25" x14ac:dyDescent="0.25">
      <c r="A329" s="19" t="s">
        <v>650</v>
      </c>
      <c r="B329" s="15" t="s">
        <v>775</v>
      </c>
      <c r="C329" s="25">
        <v>642</v>
      </c>
      <c r="D329" s="12">
        <v>99147</v>
      </c>
      <c r="E329" s="1" t="s">
        <v>749</v>
      </c>
      <c r="F329" s="2" t="str">
        <f t="shared" si="70"/>
        <v>8021482</v>
      </c>
      <c r="G329" s="2" t="str">
        <f>IF(SUMPRODUCT(--ISNUMBER(SEARCH({"F","Cl","F"},H329)))&gt;0,"halocarbon",IF(SUMPRODUCT(--ISNUMBER(SEARCH({"O"},H329)))&gt;0,"oxygenated",IF(SUMPRODUCT(--ISNUMBER(SEARCH({"=CC="},H329)))&gt;0,"aromatic",IF(SUMPRODUCT(--ISNUMBER(SEARCH({"benzene"},A329)))&gt;0,"aromatic",IF(SUMPRODUCT(--ISNUMBER(SEARCH({"naphthalene"},A329)))&gt;0,"aromatic",IF(SUMPRODUCT(--ISNUMBER(SEARCH({"="},H329)))&gt;0,"alkene",IF(SUMPRODUCT(--ISNUMBER(SEARCH({"C1"},H329)))&gt;0,"c-alkane",IF(SUMPRODUCT(--ISNUMBER(SEARCH({"(C)"},H329)))&gt;0,"b-alkane",IF(SUMPRODUCT(--ISNUMBER(SEARCH({"-"},H329)))&gt;0,"-","n-alkane")))))))))</f>
        <v>oxygenated</v>
      </c>
      <c r="H329" s="15" t="s">
        <v>91</v>
      </c>
      <c r="I329" s="15" t="b">
        <v>0</v>
      </c>
      <c r="J329" s="15" t="b">
        <v>0</v>
      </c>
      <c r="K329" s="4">
        <f t="shared" si="65"/>
        <v>3</v>
      </c>
      <c r="L329" s="4">
        <f t="shared" si="66"/>
        <v>1</v>
      </c>
      <c r="M329" s="4">
        <f t="shared" si="67"/>
        <v>0.33333333333333331</v>
      </c>
      <c r="N329" s="7">
        <v>58.08</v>
      </c>
      <c r="O329" s="4">
        <v>3.2301300000000002E-13</v>
      </c>
      <c r="P329" s="8">
        <v>5.2037099999999997E-5</v>
      </c>
      <c r="Q329" s="8">
        <v>2.41561</v>
      </c>
      <c r="R329" s="4">
        <v>258.976</v>
      </c>
      <c r="S329" s="4">
        <v>8.4272600000000004</v>
      </c>
      <c r="T329" s="3">
        <f t="shared" si="68"/>
        <v>8.9079164727494167</v>
      </c>
      <c r="U329" s="4">
        <f t="shared" si="69"/>
        <v>8.6793808442910993E-4</v>
      </c>
      <c r="V329" s="23">
        <v>0.35591025641025642</v>
      </c>
      <c r="W329" s="23">
        <v>0.14650871794871792</v>
      </c>
      <c r="X329" s="23">
        <v>8.912923076923078E-2</v>
      </c>
      <c r="Y329" s="23">
        <v>0</v>
      </c>
    </row>
    <row r="330" spans="1:25" x14ac:dyDescent="0.25">
      <c r="A330" s="19" t="s">
        <v>710</v>
      </c>
      <c r="B330" s="15" t="s">
        <v>98</v>
      </c>
      <c r="C330" s="25">
        <v>641</v>
      </c>
      <c r="D330" s="12">
        <v>99146</v>
      </c>
      <c r="E330" s="1" t="s">
        <v>608</v>
      </c>
      <c r="F330" s="2" t="str">
        <f t="shared" si="70"/>
        <v>6024913</v>
      </c>
      <c r="G330" s="2" t="str">
        <f>IF(SUMPRODUCT(--ISNUMBER(SEARCH({"F","Cl","F"},H330)))&gt;0,"halocarbon",IF(SUMPRODUCT(--ISNUMBER(SEARCH({"O"},H330)))&gt;0,"oxygenated",IF(SUMPRODUCT(--ISNUMBER(SEARCH({"=CC="},H330)))&gt;0,"aromatic",IF(SUMPRODUCT(--ISNUMBER(SEARCH({"benzene"},A330)))&gt;0,"aromatic",IF(SUMPRODUCT(--ISNUMBER(SEARCH({"naphthalene"},A330)))&gt;0,"aromatic",IF(SUMPRODUCT(--ISNUMBER(SEARCH({"="},H330)))&gt;0,"alkene",IF(SUMPRODUCT(--ISNUMBER(SEARCH({"C1"},H330)))&gt;0,"c-alkane",IF(SUMPRODUCT(--ISNUMBER(SEARCH({"(C)"},H330)))&gt;0,"b-alkane",IF(SUMPRODUCT(--ISNUMBER(SEARCH({"-"},H330)))&gt;0,"-","n-alkane")))))))))</f>
        <v>n-alkane</v>
      </c>
      <c r="H330" s="15" t="s">
        <v>99</v>
      </c>
      <c r="I330" s="15" t="b">
        <v>0</v>
      </c>
      <c r="J330" s="15" t="b">
        <v>0</v>
      </c>
      <c r="K330" s="4">
        <f t="shared" si="65"/>
        <v>10</v>
      </c>
      <c r="L330" s="4">
        <f t="shared" si="66"/>
        <v>0</v>
      </c>
      <c r="M330" s="4">
        <f t="shared" si="67"/>
        <v>0</v>
      </c>
      <c r="N330" s="7">
        <v>142.286</v>
      </c>
      <c r="O330" s="4">
        <v>1.1139699999999999E-11</v>
      </c>
      <c r="P330" s="8">
        <v>0.15142800000000001</v>
      </c>
      <c r="Q330" s="8">
        <v>4.3269700000000002</v>
      </c>
      <c r="R330" s="4">
        <v>1.2924100000000001</v>
      </c>
      <c r="S330" s="4">
        <v>4.5834400000000002E-7</v>
      </c>
      <c r="T330" s="3">
        <f t="shared" si="68"/>
        <v>6.9951928265354022</v>
      </c>
      <c r="U330" s="4">
        <f t="shared" si="69"/>
        <v>7.0769926617814963E-2</v>
      </c>
      <c r="V330" s="23">
        <v>0.68446410256410239</v>
      </c>
      <c r="W330" s="23">
        <v>0.46774615384615398</v>
      </c>
      <c r="X330" s="23">
        <v>0.18435897435897436</v>
      </c>
      <c r="Y330" s="23">
        <v>6.9600000000000009E-2</v>
      </c>
    </row>
    <row r="331" spans="1:25" x14ac:dyDescent="0.25">
      <c r="A331" s="20" t="s">
        <v>963</v>
      </c>
      <c r="B331" s="16" t="s">
        <v>963</v>
      </c>
      <c r="C331" s="25">
        <v>3163</v>
      </c>
      <c r="D331" s="12">
        <v>44218</v>
      </c>
      <c r="E331" s="12" t="s">
        <v>34</v>
      </c>
      <c r="F331" s="12" t="s">
        <v>34</v>
      </c>
      <c r="G331" s="2" t="str">
        <f>IF(SUMPRODUCT(--ISNUMBER(SEARCH({"F","Cl","F"},H331)))&gt;0,"halocarbon",IF(SUMPRODUCT(--ISNUMBER(SEARCH({"O"},H331)))&gt;0,"oxygenated",IF(SUMPRODUCT(--ISNUMBER(SEARCH({"=CC="},H331)))&gt;0,"aromatic",IF(SUMPRODUCT(--ISNUMBER(SEARCH({"benzene"},A331)))&gt;0,"aromatic",IF(SUMPRODUCT(--ISNUMBER(SEARCH({"naphthalene"},A331)))&gt;0,"aromatic",IF(SUMPRODUCT(--ISNUMBER(SEARCH({"="},H331)))&gt;0,"alkene",IF(SUMPRODUCT(--ISNUMBER(SEARCH({"C1"},H331)))&gt;0,"c-alkane",IF(SUMPRODUCT(--ISNUMBER(SEARCH({"(C)"},H331)))&gt;0,"b-alkane",IF(SUMPRODUCT(--ISNUMBER(SEARCH({"-"},H331)))&gt;0,"-","n-alkane")))))))))</f>
        <v>-</v>
      </c>
      <c r="H331" s="15" t="s">
        <v>34</v>
      </c>
      <c r="I331" s="15" t="s">
        <v>34</v>
      </c>
      <c r="J331" s="13" t="s">
        <v>34</v>
      </c>
      <c r="K331" s="13" t="s">
        <v>34</v>
      </c>
      <c r="L331" s="13" t="s">
        <v>34</v>
      </c>
      <c r="M331" s="13" t="s">
        <v>34</v>
      </c>
      <c r="N331" s="6" t="s">
        <v>34</v>
      </c>
      <c r="O331" s="13" t="s">
        <v>34</v>
      </c>
      <c r="P331" s="14" t="s">
        <v>34</v>
      </c>
      <c r="Q331" s="14" t="s">
        <v>34</v>
      </c>
      <c r="R331" s="13" t="s">
        <v>34</v>
      </c>
      <c r="S331" s="13" t="s">
        <v>34</v>
      </c>
      <c r="T331" s="14" t="s">
        <v>34</v>
      </c>
      <c r="U331" s="13" t="s">
        <v>34</v>
      </c>
      <c r="V331" s="23">
        <v>0.54519230769230786</v>
      </c>
      <c r="W331" s="23">
        <v>0.35060846153846154</v>
      </c>
      <c r="X331" s="23">
        <v>0.12338000000000002</v>
      </c>
      <c r="Y331" s="23">
        <v>0</v>
      </c>
    </row>
    <row r="332" spans="1:25" x14ac:dyDescent="0.25">
      <c r="A332" s="19" t="s">
        <v>329</v>
      </c>
      <c r="B332" s="15" t="s">
        <v>329</v>
      </c>
      <c r="C332" s="25">
        <v>620</v>
      </c>
      <c r="D332" s="12">
        <v>80087</v>
      </c>
      <c r="E332" s="5" t="s">
        <v>622</v>
      </c>
      <c r="F332" s="2" t="str">
        <f t="shared" ref="F332:F368" si="71">RIGHT(E332,LEN(E332)-6)</f>
        <v>3021807</v>
      </c>
      <c r="G332" s="2" t="str">
        <f>IF(SUMPRODUCT(--ISNUMBER(SEARCH({"F","Cl","F"},H332)))&gt;0,"halocarbon",IF(SUMPRODUCT(--ISNUMBER(SEARCH({"O"},H332)))&gt;0,"oxygenated",IF(SUMPRODUCT(--ISNUMBER(SEARCH({"=CC="},H332)))&gt;0,"aromatic",IF(SUMPRODUCT(--ISNUMBER(SEARCH({"benzene"},A332)))&gt;0,"aromatic",IF(SUMPRODUCT(--ISNUMBER(SEARCH({"naphthalene"},A332)))&gt;0,"aromatic",IF(SUMPRODUCT(--ISNUMBER(SEARCH({"="},H332)))&gt;0,"alkene",IF(SUMPRODUCT(--ISNUMBER(SEARCH({"C1"},H332)))&gt;0,"c-alkane",IF(SUMPRODUCT(--ISNUMBER(SEARCH({"(C)"},H332)))&gt;0,"b-alkane",IF(SUMPRODUCT(--ISNUMBER(SEARCH({"-"},H332)))&gt;0,"-","n-alkane")))))))))</f>
        <v>aromatic</v>
      </c>
      <c r="H332" s="15" t="s">
        <v>330</v>
      </c>
      <c r="I332" s="15" t="b">
        <v>1</v>
      </c>
      <c r="J332" s="15" t="b">
        <v>0</v>
      </c>
      <c r="K332" s="4">
        <f t="shared" ref="K332:K368" si="72">LEN(H332)-LEN(SUBSTITUTE(UPPER(H332),"C",""))</f>
        <v>8</v>
      </c>
      <c r="L332" s="4">
        <f t="shared" ref="L332:L368" si="73">LEN(H332)-LEN(SUBSTITUTE(UPPER(H332),"O",""))</f>
        <v>0</v>
      </c>
      <c r="M332" s="4">
        <f t="shared" ref="M332:M368" si="74">L332/K332</f>
        <v>0</v>
      </c>
      <c r="N332" s="7">
        <v>106.16800000000001</v>
      </c>
      <c r="O332" s="4">
        <v>1.5324600000000001E-11</v>
      </c>
      <c r="P332" s="8">
        <v>6.5048099999999998E-3</v>
      </c>
      <c r="Q332" s="8">
        <v>3.8744299999999998</v>
      </c>
      <c r="R332" s="4">
        <v>5.9260400000000004</v>
      </c>
      <c r="S332" s="4">
        <v>1.47057E-3</v>
      </c>
      <c r="T332" s="3">
        <f t="shared" ref="T332:T368" si="75">IFERROR(LOG((R332*133.322)*N332/8.31451/298.15*1000000),"")</f>
        <v>7.5293885610954376</v>
      </c>
      <c r="U332" s="4">
        <f t="shared" ref="U332:U368" si="76">IFERROR(((10^Q332)*0.1/1000)/30,"")</f>
        <v>2.4963687954969005E-2</v>
      </c>
      <c r="V332" s="23">
        <v>7.6401282051282031</v>
      </c>
      <c r="W332" s="23">
        <v>2.5131538461538461</v>
      </c>
      <c r="X332" s="23">
        <v>1.1576897435897437</v>
      </c>
      <c r="Y332" s="27">
        <v>6.3500000000000001E-2</v>
      </c>
    </row>
    <row r="333" spans="1:25" x14ac:dyDescent="0.25">
      <c r="A333" s="19" t="s">
        <v>331</v>
      </c>
      <c r="B333" s="15" t="s">
        <v>805</v>
      </c>
      <c r="C333" s="12">
        <v>652</v>
      </c>
      <c r="D333" s="12">
        <v>99185</v>
      </c>
      <c r="E333" s="1" t="s">
        <v>815</v>
      </c>
      <c r="F333" s="2" t="str">
        <f t="shared" si="71"/>
        <v>7024821</v>
      </c>
      <c r="G333" s="2" t="str">
        <f>IF(SUMPRODUCT(--ISNUMBER(SEARCH({"F","Cl","F"},H333)))&gt;0,"halocarbon",IF(SUMPRODUCT(--ISNUMBER(SEARCH({"O"},H333)))&gt;0,"oxygenated",IF(SUMPRODUCT(--ISNUMBER(SEARCH({"=CC="},H333)))&gt;0,"aromatic",IF(SUMPRODUCT(--ISNUMBER(SEARCH({"benzene"},A333)))&gt;0,"aromatic",IF(SUMPRODUCT(--ISNUMBER(SEARCH({"naphthalene"},A333)))&gt;0,"aromatic",IF(SUMPRODUCT(--ISNUMBER(SEARCH({"="},H333)))&gt;0,"alkene",IF(SUMPRODUCT(--ISNUMBER(SEARCH({"C1"},H333)))&gt;0,"c-alkane",IF(SUMPRODUCT(--ISNUMBER(SEARCH({"(C)"},H333)))&gt;0,"b-alkane",IF(SUMPRODUCT(--ISNUMBER(SEARCH({"-"},H333)))&gt;0,"-","n-alkane")))))))))</f>
        <v>halocarbon</v>
      </c>
      <c r="H333" s="15" t="s">
        <v>41</v>
      </c>
      <c r="I333" s="15" t="b">
        <v>0</v>
      </c>
      <c r="J333" s="15" t="b">
        <v>1</v>
      </c>
      <c r="K333" s="4">
        <f t="shared" si="72"/>
        <v>8</v>
      </c>
      <c r="L333" s="4">
        <f t="shared" si="73"/>
        <v>0</v>
      </c>
      <c r="M333" s="4">
        <f t="shared" si="74"/>
        <v>0</v>
      </c>
      <c r="N333" s="7">
        <v>180.55</v>
      </c>
      <c r="O333" s="4">
        <v>2.67377E-13</v>
      </c>
      <c r="P333" s="8">
        <v>2.1075699999999999E-2</v>
      </c>
      <c r="Q333" s="8">
        <v>3.8915700000000002</v>
      </c>
      <c r="R333" s="4">
        <v>6.5099400000000003</v>
      </c>
      <c r="S333" s="4">
        <v>1.2547000000000001E-3</v>
      </c>
      <c r="T333" s="3">
        <f t="shared" si="75"/>
        <v>7.8008048249433939</v>
      </c>
      <c r="U333" s="4">
        <f t="shared" si="76"/>
        <v>2.5968612460279629E-2</v>
      </c>
      <c r="V333" s="23">
        <v>0.12591000000000002</v>
      </c>
      <c r="W333" s="23">
        <v>4.6486153846153837E-2</v>
      </c>
      <c r="X333" s="23">
        <v>1.726307692307693E-2</v>
      </c>
      <c r="Y333" s="23">
        <v>0</v>
      </c>
    </row>
    <row r="334" spans="1:25" x14ac:dyDescent="0.25">
      <c r="A334" s="2" t="s">
        <v>1153</v>
      </c>
      <c r="B334" s="15" t="s">
        <v>115</v>
      </c>
      <c r="C334" s="25">
        <v>2217</v>
      </c>
      <c r="D334" s="12">
        <v>80083</v>
      </c>
      <c r="E334" s="5" t="s">
        <v>618</v>
      </c>
      <c r="F334" s="2" t="str">
        <f t="shared" si="71"/>
        <v>1027267</v>
      </c>
      <c r="G334" s="2" t="str">
        <f>IF(SUMPRODUCT(--ISNUMBER(SEARCH({"F","Cl","F"},H334)))&gt;0,"halocarbon",IF(SUMPRODUCT(--ISNUMBER(SEARCH({"O"},H334)))&gt;0,"oxygenated",IF(SUMPRODUCT(--ISNUMBER(SEARCH({"=CC="},H334)))&gt;0,"aromatic",IF(SUMPRODUCT(--ISNUMBER(SEARCH({"benzene"},A334)))&gt;0,"aromatic",IF(SUMPRODUCT(--ISNUMBER(SEARCH({"naphthalene"},A334)))&gt;0,"aromatic",IF(SUMPRODUCT(--ISNUMBER(SEARCH({"="},H334)))&gt;0,"alkene",IF(SUMPRODUCT(--ISNUMBER(SEARCH({"C1"},H334)))&gt;0,"c-alkane",IF(SUMPRODUCT(--ISNUMBER(SEARCH({"(C)"},H334)))&gt;0,"b-alkane",IF(SUMPRODUCT(--ISNUMBER(SEARCH({"-"},H334)))&gt;0,"-","n-alkane")))))))))</f>
        <v>n-alkane</v>
      </c>
      <c r="H334" s="15" t="s">
        <v>116</v>
      </c>
      <c r="I334" s="15" t="b">
        <v>0</v>
      </c>
      <c r="J334" s="15" t="b">
        <v>0</v>
      </c>
      <c r="K334" s="4">
        <f t="shared" si="72"/>
        <v>14</v>
      </c>
      <c r="L334" s="4">
        <f t="shared" si="73"/>
        <v>0</v>
      </c>
      <c r="M334" s="4">
        <f t="shared" si="74"/>
        <v>0</v>
      </c>
      <c r="N334" s="7">
        <v>198.39400000000001</v>
      </c>
      <c r="O334" s="4">
        <v>1.90615E-11</v>
      </c>
      <c r="P334" s="8">
        <v>3.3436E-3</v>
      </c>
      <c r="Q334" s="8">
        <v>6.7036499999999997</v>
      </c>
      <c r="R334" s="4">
        <v>1.1490999999999999E-2</v>
      </c>
      <c r="S334" s="4">
        <v>1.27981E-8</v>
      </c>
      <c r="T334" s="3">
        <f t="shared" si="75"/>
        <v>5.0885167047073923</v>
      </c>
      <c r="U334" s="4">
        <f t="shared" si="76"/>
        <v>16.847239323563166</v>
      </c>
      <c r="V334" s="23">
        <v>0.51323076923076927</v>
      </c>
      <c r="W334" s="23">
        <v>0.35545153846153849</v>
      </c>
      <c r="X334" s="23">
        <v>0.13347256410256411</v>
      </c>
      <c r="Y334" s="23">
        <v>0.25719999999999998</v>
      </c>
    </row>
    <row r="335" spans="1:25" x14ac:dyDescent="0.25">
      <c r="A335" s="19" t="s">
        <v>449</v>
      </c>
      <c r="B335" s="15" t="s">
        <v>449</v>
      </c>
      <c r="C335" s="25">
        <v>655</v>
      </c>
      <c r="D335" s="12">
        <v>80088</v>
      </c>
      <c r="E335" s="5" t="s">
        <v>574</v>
      </c>
      <c r="F335" s="2" t="str">
        <f t="shared" si="71"/>
        <v>6061024</v>
      </c>
      <c r="G335" s="2" t="str">
        <f>IF(SUMPRODUCT(--ISNUMBER(SEARCH({"F","Cl","F"},H335)))&gt;0,"halocarbon",IF(SUMPRODUCT(--ISNUMBER(SEARCH({"O"},H335)))&gt;0,"oxygenated",IF(SUMPRODUCT(--ISNUMBER(SEARCH({"=CC="},H335)))&gt;0,"aromatic",IF(SUMPRODUCT(--ISNUMBER(SEARCH({"benzene"},A335)))&gt;0,"aromatic",IF(SUMPRODUCT(--ISNUMBER(SEARCH({"naphthalene"},A335)))&gt;0,"aromatic",IF(SUMPRODUCT(--ISNUMBER(SEARCH({"="},H335)))&gt;0,"alkene",IF(SUMPRODUCT(--ISNUMBER(SEARCH({"C1"},H335)))&gt;0,"c-alkane",IF(SUMPRODUCT(--ISNUMBER(SEARCH({"(C)"},H335)))&gt;0,"b-alkane",IF(SUMPRODUCT(--ISNUMBER(SEARCH({"-"},H335)))&gt;0,"-","n-alkane")))))))))</f>
        <v>aromatic</v>
      </c>
      <c r="H335" s="15" t="s">
        <v>450</v>
      </c>
      <c r="I335" s="15" t="b">
        <v>0</v>
      </c>
      <c r="J335" s="15" t="b">
        <v>0</v>
      </c>
      <c r="K335" s="4">
        <f t="shared" si="72"/>
        <v>11</v>
      </c>
      <c r="L335" s="4">
        <f t="shared" si="73"/>
        <v>0</v>
      </c>
      <c r="M335" s="4">
        <f t="shared" si="74"/>
        <v>0</v>
      </c>
      <c r="N335" s="7">
        <v>148.249</v>
      </c>
      <c r="O335" s="4">
        <v>2.5912300000000001E-11</v>
      </c>
      <c r="P335" s="8">
        <v>7.77205E-3</v>
      </c>
      <c r="Q335" s="8">
        <v>5.05443</v>
      </c>
      <c r="R335" s="4">
        <v>0.11378199999999999</v>
      </c>
      <c r="S335" s="4">
        <v>5.9327799999999998E-5</v>
      </c>
      <c r="T335" s="3">
        <f t="shared" si="75"/>
        <v>5.9576956821958511</v>
      </c>
      <c r="U335" s="4">
        <f t="shared" si="76"/>
        <v>0.37784070706694795</v>
      </c>
      <c r="V335" s="23">
        <v>8.1307948717948726</v>
      </c>
      <c r="W335" s="23">
        <v>2.7259743589743586</v>
      </c>
      <c r="X335" s="23">
        <v>1.4735769230769229</v>
      </c>
      <c r="Y335" s="23">
        <v>0.15</v>
      </c>
    </row>
    <row r="336" spans="1:25" x14ac:dyDescent="0.25">
      <c r="A336" s="19" t="s">
        <v>657</v>
      </c>
      <c r="B336" s="15" t="s">
        <v>657</v>
      </c>
      <c r="C336" s="25">
        <v>656</v>
      </c>
      <c r="D336" s="12">
        <v>99223</v>
      </c>
      <c r="E336" s="1" t="s">
        <v>827</v>
      </c>
      <c r="F336" s="2" t="str">
        <f t="shared" si="71"/>
        <v>3025122</v>
      </c>
      <c r="G336" s="2" t="str">
        <f>IF(SUMPRODUCT(--ISNUMBER(SEARCH({"F","Cl","F"},H336)))&gt;0,"halocarbon",IF(SUMPRODUCT(--ISNUMBER(SEARCH({"O"},H336)))&gt;0,"oxygenated",IF(SUMPRODUCT(--ISNUMBER(SEARCH({"=CC="},H336)))&gt;0,"aromatic",IF(SUMPRODUCT(--ISNUMBER(SEARCH({"benzene"},A336)))&gt;0,"aromatic",IF(SUMPRODUCT(--ISNUMBER(SEARCH({"naphthalene"},A336)))&gt;0,"aromatic",IF(SUMPRODUCT(--ISNUMBER(SEARCH({"="},H336)))&gt;0,"alkene",IF(SUMPRODUCT(--ISNUMBER(SEARCH({"C1"},H336)))&gt;0,"c-alkane",IF(SUMPRODUCT(--ISNUMBER(SEARCH({"(C)"},H336)))&gt;0,"b-alkane",IF(SUMPRODUCT(--ISNUMBER(SEARCH({"-"},H336)))&gt;0,"-","n-alkane")))))))))</f>
        <v>oxygenated</v>
      </c>
      <c r="H336" s="15" t="s">
        <v>186</v>
      </c>
      <c r="I336" s="15" t="b">
        <v>0</v>
      </c>
      <c r="J336" s="15" t="b">
        <v>0</v>
      </c>
      <c r="K336" s="4">
        <f t="shared" si="72"/>
        <v>7</v>
      </c>
      <c r="L336" s="4">
        <f t="shared" si="73"/>
        <v>4</v>
      </c>
      <c r="M336" s="4">
        <f t="shared" si="74"/>
        <v>0.5714285714285714</v>
      </c>
      <c r="N336" s="7">
        <v>160.16900000000001</v>
      </c>
      <c r="O336" s="4">
        <v>3.5778299999999999E-12</v>
      </c>
      <c r="P336" s="8">
        <v>1.1440199999999999E-5</v>
      </c>
      <c r="Q336" s="8">
        <v>4.5215800000000002</v>
      </c>
      <c r="R336" s="4">
        <v>0.13333800000000001</v>
      </c>
      <c r="S336" s="4">
        <v>0.428784</v>
      </c>
      <c r="T336" s="3">
        <f t="shared" si="75"/>
        <v>6.0601627471036092</v>
      </c>
      <c r="U336" s="4">
        <f t="shared" si="76"/>
        <v>0.1107793328315482</v>
      </c>
      <c r="V336" s="23">
        <v>0.41903333333333337</v>
      </c>
      <c r="W336" s="23">
        <v>0.24738205128205124</v>
      </c>
      <c r="X336" s="23">
        <v>0.1243738461538462</v>
      </c>
      <c r="Y336" s="23">
        <v>2.9000000000000001E-2</v>
      </c>
    </row>
    <row r="337" spans="1:25" x14ac:dyDescent="0.25">
      <c r="A337" s="19" t="s">
        <v>671</v>
      </c>
      <c r="B337" s="15" t="s">
        <v>332</v>
      </c>
      <c r="C337" s="12">
        <v>661</v>
      </c>
      <c r="D337" s="12">
        <v>43817</v>
      </c>
      <c r="E337" s="1" t="s">
        <v>758</v>
      </c>
      <c r="F337" s="2" t="str">
        <f t="shared" si="71"/>
        <v>2021319</v>
      </c>
      <c r="G337" s="2" t="str">
        <f>IF(SUMPRODUCT(--ISNUMBER(SEARCH({"F","Cl","F"},H337)))&gt;0,"halocarbon",IF(SUMPRODUCT(--ISNUMBER(SEARCH({"O"},H337)))&gt;0,"oxygenated",IF(SUMPRODUCT(--ISNUMBER(SEARCH({"=CC="},H337)))&gt;0,"aromatic",IF(SUMPRODUCT(--ISNUMBER(SEARCH({"benzene"},A337)))&gt;0,"aromatic",IF(SUMPRODUCT(--ISNUMBER(SEARCH({"naphthalene"},A337)))&gt;0,"aromatic",IF(SUMPRODUCT(--ISNUMBER(SEARCH({"="},H337)))&gt;0,"alkene",IF(SUMPRODUCT(--ISNUMBER(SEARCH({"C1"},H337)))&gt;0,"c-alkane",IF(SUMPRODUCT(--ISNUMBER(SEARCH({"(C)"},H337)))&gt;0,"b-alkane",IF(SUMPRODUCT(--ISNUMBER(SEARCH({"-"},H337)))&gt;0,"-","n-alkane")))))))))</f>
        <v>halocarbon</v>
      </c>
      <c r="H337" s="15" t="s">
        <v>333</v>
      </c>
      <c r="I337" s="15" t="b">
        <v>1</v>
      </c>
      <c r="J337" s="15" t="b">
        <v>1</v>
      </c>
      <c r="K337" s="4">
        <f t="shared" si="72"/>
        <v>6</v>
      </c>
      <c r="L337" s="4">
        <f t="shared" si="73"/>
        <v>0</v>
      </c>
      <c r="M337" s="4">
        <f t="shared" si="74"/>
        <v>0</v>
      </c>
      <c r="N337" s="7">
        <v>165.82</v>
      </c>
      <c r="O337" s="4">
        <v>1.97875E-13</v>
      </c>
      <c r="P337" s="8">
        <v>1.7293300000000001E-2</v>
      </c>
      <c r="Q337" s="8">
        <v>3.8382499999999999</v>
      </c>
      <c r="R337" s="4">
        <v>8.0021900000000006</v>
      </c>
      <c r="S337" s="4">
        <v>1.96174E-3</v>
      </c>
      <c r="T337" s="3">
        <f t="shared" si="75"/>
        <v>7.8534761159904072</v>
      </c>
      <c r="U337" s="4">
        <f t="shared" si="76"/>
        <v>2.2968294353100407E-2</v>
      </c>
      <c r="V337" s="23">
        <v>3.0845128205128216E-2</v>
      </c>
      <c r="W337" s="23">
        <v>2.1660512820512821E-2</v>
      </c>
      <c r="X337" s="23">
        <v>1.4923333333333334E-2</v>
      </c>
      <c r="Y337" s="23">
        <v>0</v>
      </c>
    </row>
    <row r="338" spans="1:25" x14ac:dyDescent="0.25">
      <c r="A338" s="20" t="s">
        <v>334</v>
      </c>
      <c r="B338" s="17" t="s">
        <v>335</v>
      </c>
      <c r="C338" s="12">
        <v>660</v>
      </c>
      <c r="D338" s="12">
        <v>99179</v>
      </c>
      <c r="E338" s="1" t="s">
        <v>919</v>
      </c>
      <c r="F338" s="2" t="str">
        <f t="shared" si="71"/>
        <v>1025853</v>
      </c>
      <c r="G338" s="2" t="str">
        <f>IF(SUMPRODUCT(--ISNUMBER(SEARCH({"F","Cl","F"},H338)))&gt;0,"halocarbon",IF(SUMPRODUCT(--ISNUMBER(SEARCH({"O"},H338)))&gt;0,"oxygenated",IF(SUMPRODUCT(--ISNUMBER(SEARCH({"=CC="},H338)))&gt;0,"aromatic",IF(SUMPRODUCT(--ISNUMBER(SEARCH({"benzene"},A338)))&gt;0,"aromatic",IF(SUMPRODUCT(--ISNUMBER(SEARCH({"naphthalene"},A338)))&gt;0,"aromatic",IF(SUMPRODUCT(--ISNUMBER(SEARCH({"="},H338)))&gt;0,"alkene",IF(SUMPRODUCT(--ISNUMBER(SEARCH({"C1"},H338)))&gt;0,"c-alkane",IF(SUMPRODUCT(--ISNUMBER(SEARCH({"(C)"},H338)))&gt;0,"b-alkane",IF(SUMPRODUCT(--ISNUMBER(SEARCH({"-"},H338)))&gt;0,"-","n-alkane")))))))))</f>
        <v>oxygenated</v>
      </c>
      <c r="H338" s="15" t="s">
        <v>336</v>
      </c>
      <c r="I338" s="15" t="b">
        <v>0</v>
      </c>
      <c r="J338" s="15" t="b">
        <v>0</v>
      </c>
      <c r="K338" s="4">
        <f t="shared" si="72"/>
        <v>2</v>
      </c>
      <c r="L338" s="4">
        <f t="shared" si="73"/>
        <v>3</v>
      </c>
      <c r="M338" s="4">
        <f t="shared" si="74"/>
        <v>1.5</v>
      </c>
      <c r="N338" s="7">
        <v>76.051000000000002</v>
      </c>
      <c r="O338" s="4">
        <v>4.2352100000000002E-13</v>
      </c>
      <c r="P338" s="8">
        <v>1.73416E-6</v>
      </c>
      <c r="Q338" s="8">
        <v>3.77942</v>
      </c>
      <c r="R338" s="4">
        <v>8.1819299999999995</v>
      </c>
      <c r="S338" s="4">
        <v>12.2858</v>
      </c>
      <c r="T338" s="3">
        <f t="shared" si="75"/>
        <v>7.52459103493893</v>
      </c>
      <c r="U338" s="4">
        <f t="shared" si="76"/>
        <v>2.0058513508248676E-2</v>
      </c>
      <c r="V338" s="23">
        <v>0.54079230769230768</v>
      </c>
      <c r="W338" s="23">
        <v>0.25681794871794866</v>
      </c>
      <c r="X338" s="23">
        <v>0.16239410256410253</v>
      </c>
      <c r="Y338" s="23">
        <v>0</v>
      </c>
    </row>
    <row r="339" spans="1:25" x14ac:dyDescent="0.25">
      <c r="A339" s="19" t="s">
        <v>692</v>
      </c>
      <c r="B339" s="15" t="s">
        <v>226</v>
      </c>
      <c r="C339" s="12">
        <v>94</v>
      </c>
      <c r="D339" s="12">
        <v>80089</v>
      </c>
      <c r="E339" s="5" t="s">
        <v>623</v>
      </c>
      <c r="F339" s="2" t="str">
        <f t="shared" si="71"/>
        <v>9029194</v>
      </c>
      <c r="G339" s="2" t="str">
        <f>IF(SUMPRODUCT(--ISNUMBER(SEARCH({"F","Cl","F"},H339)))&gt;0,"halocarbon",IF(SUMPRODUCT(--ISNUMBER(SEARCH({"O"},H339)))&gt;0,"oxygenated",IF(SUMPRODUCT(--ISNUMBER(SEARCH({"=CC="},H339)))&gt;0,"aromatic",IF(SUMPRODUCT(--ISNUMBER(SEARCH({"benzene"},A339)))&gt;0,"aromatic",IF(SUMPRODUCT(--ISNUMBER(SEARCH({"naphthalene"},A339)))&gt;0,"aromatic",IF(SUMPRODUCT(--ISNUMBER(SEARCH({"="},H339)))&gt;0,"alkene",IF(SUMPRODUCT(--ISNUMBER(SEARCH({"C1"},H339)))&gt;0,"c-alkane",IF(SUMPRODUCT(--ISNUMBER(SEARCH({"(C)"},H339)))&gt;0,"b-alkane",IF(SUMPRODUCT(--ISNUMBER(SEARCH({"-"},H339)))&gt;0,"-","n-alkane")))))))))</f>
        <v>aromatic</v>
      </c>
      <c r="H339" s="15" t="s">
        <v>227</v>
      </c>
      <c r="I339" s="15" t="b">
        <v>0</v>
      </c>
      <c r="J339" s="15" t="b">
        <v>0</v>
      </c>
      <c r="K339" s="4">
        <f t="shared" si="72"/>
        <v>9</v>
      </c>
      <c r="L339" s="4">
        <f t="shared" si="73"/>
        <v>0</v>
      </c>
      <c r="M339" s="4">
        <f t="shared" si="74"/>
        <v>0</v>
      </c>
      <c r="N339" s="7">
        <v>120.19499999999999</v>
      </c>
      <c r="O339" s="4">
        <v>1.20515E-11</v>
      </c>
      <c r="P339" s="8">
        <v>8.3801499999999994E-3</v>
      </c>
      <c r="Q339" s="8">
        <v>4.5599600000000002</v>
      </c>
      <c r="R339" s="4">
        <v>2.2515000000000001</v>
      </c>
      <c r="S339" s="4">
        <v>6.6094500000000002E-4</v>
      </c>
      <c r="T339" s="3">
        <f t="shared" si="75"/>
        <v>7.1629886994405894</v>
      </c>
      <c r="U339" s="4">
        <f t="shared" si="76"/>
        <v>0.1210148718617988</v>
      </c>
      <c r="V339" s="23">
        <v>4.4444102564102588</v>
      </c>
      <c r="W339" s="23">
        <v>1.5423512820512819</v>
      </c>
      <c r="X339" s="23">
        <v>0.67353589743589759</v>
      </c>
      <c r="Y339" s="23">
        <v>7.2999999999999995E-2</v>
      </c>
    </row>
    <row r="340" spans="1:25" x14ac:dyDescent="0.25">
      <c r="A340" s="19" t="s">
        <v>654</v>
      </c>
      <c r="B340" s="15" t="s">
        <v>654</v>
      </c>
      <c r="C340" s="25">
        <v>664</v>
      </c>
      <c r="D340" s="12">
        <v>99209</v>
      </c>
      <c r="E340" s="1" t="s">
        <v>821</v>
      </c>
      <c r="F340" s="2" t="str">
        <f t="shared" si="71"/>
        <v>9021976</v>
      </c>
      <c r="G340" s="2" t="str">
        <f>IF(SUMPRODUCT(--ISNUMBER(SEARCH({"F","Cl","F"},H340)))&gt;0,"halocarbon",IF(SUMPRODUCT(--ISNUMBER(SEARCH({"O"},H340)))&gt;0,"oxygenated",IF(SUMPRODUCT(--ISNUMBER(SEARCH({"=CC="},H340)))&gt;0,"aromatic",IF(SUMPRODUCT(--ISNUMBER(SEARCH({"benzene"},A340)))&gt;0,"aromatic",IF(SUMPRODUCT(--ISNUMBER(SEARCH({"naphthalene"},A340)))&gt;0,"aromatic",IF(SUMPRODUCT(--ISNUMBER(SEARCH({"="},H340)))&gt;0,"alkene",IF(SUMPRODUCT(--ISNUMBER(SEARCH({"C1"},H340)))&gt;0,"c-alkane",IF(SUMPRODUCT(--ISNUMBER(SEARCH({"(C)"},H340)))&gt;0,"b-alkane",IF(SUMPRODUCT(--ISNUMBER(SEARCH({"-"},H340)))&gt;0,"-","n-alkane")))))))))</f>
        <v>oxygenated</v>
      </c>
      <c r="H340" s="15" t="s">
        <v>225</v>
      </c>
      <c r="I340" s="15" t="b">
        <v>1</v>
      </c>
      <c r="J340" s="15" t="b">
        <v>0</v>
      </c>
      <c r="K340" s="4">
        <f t="shared" si="72"/>
        <v>8</v>
      </c>
      <c r="L340" s="4">
        <f t="shared" si="73"/>
        <v>2</v>
      </c>
      <c r="M340" s="4">
        <f t="shared" si="74"/>
        <v>0.25</v>
      </c>
      <c r="N340" s="7">
        <v>138.166</v>
      </c>
      <c r="O340" s="4">
        <v>2.9376600000000001E-11</v>
      </c>
      <c r="P340" s="8">
        <v>2.8493100000000003E-7</v>
      </c>
      <c r="Q340" s="8">
        <v>6.5996499999999996</v>
      </c>
      <c r="R340" s="4">
        <v>8.7598999999999993E-3</v>
      </c>
      <c r="S340" s="4">
        <v>0.16192599999999999</v>
      </c>
      <c r="T340" s="3">
        <f t="shared" si="75"/>
        <v>4.813530679436548</v>
      </c>
      <c r="U340" s="4">
        <f t="shared" si="76"/>
        <v>13.259548777596093</v>
      </c>
      <c r="V340" s="23">
        <v>4.4864358974358973</v>
      </c>
      <c r="W340" s="23">
        <v>1.6163025641025646</v>
      </c>
      <c r="X340" s="23">
        <v>0.83549487179487181</v>
      </c>
      <c r="Y340" s="23">
        <v>2.3E-2</v>
      </c>
    </row>
    <row r="341" spans="1:25" x14ac:dyDescent="0.25">
      <c r="A341" s="19" t="s">
        <v>708</v>
      </c>
      <c r="B341" s="15" t="s">
        <v>708</v>
      </c>
      <c r="C341" s="25">
        <v>2228</v>
      </c>
      <c r="D341" s="12">
        <v>98028</v>
      </c>
      <c r="E341" s="1" t="s">
        <v>870</v>
      </c>
      <c r="F341" s="2" t="str">
        <f t="shared" si="71"/>
        <v>2021159</v>
      </c>
      <c r="G341" s="2" t="str">
        <f>IF(SUMPRODUCT(--ISNUMBER(SEARCH({"F","Cl","F"},H341)))&gt;0,"halocarbon",IF(SUMPRODUCT(--ISNUMBER(SEARCH({"O"},H341)))&gt;0,"oxygenated",IF(SUMPRODUCT(--ISNUMBER(SEARCH({"=CC="},H341)))&gt;0,"aromatic",IF(SUMPRODUCT(--ISNUMBER(SEARCH({"benzene"},A341)))&gt;0,"aromatic",IF(SUMPRODUCT(--ISNUMBER(SEARCH({"naphthalene"},A341)))&gt;0,"aromatic",IF(SUMPRODUCT(--ISNUMBER(SEARCH({"="},H341)))&gt;0,"alkene",IF(SUMPRODUCT(--ISNUMBER(SEARCH({"C1"},H341)))&gt;0,"c-alkane",IF(SUMPRODUCT(--ISNUMBER(SEARCH({"(C)"},H341)))&gt;0,"b-alkane",IF(SUMPRODUCT(--ISNUMBER(SEARCH({"-"},H341)))&gt;0,"-","n-alkane")))))))))</f>
        <v>oxygenated</v>
      </c>
      <c r="H341" s="15" t="s">
        <v>888</v>
      </c>
      <c r="I341" s="15" t="b">
        <v>1</v>
      </c>
      <c r="J341" s="15" t="b">
        <v>0</v>
      </c>
      <c r="K341" s="4">
        <f t="shared" si="72"/>
        <v>8</v>
      </c>
      <c r="L341" s="4">
        <f t="shared" si="73"/>
        <v>3</v>
      </c>
      <c r="M341" s="4">
        <f t="shared" si="74"/>
        <v>0.375</v>
      </c>
      <c r="N341" s="7">
        <v>148.11699999999999</v>
      </c>
      <c r="O341" s="4">
        <v>3.8877800000000002E-12</v>
      </c>
      <c r="P341" s="8">
        <v>1.53148E-9</v>
      </c>
      <c r="Q341" s="8">
        <v>6.6221199999999998</v>
      </c>
      <c r="R341" s="4">
        <v>6.4725199999999996E-4</v>
      </c>
      <c r="S341" s="4">
        <v>2.96814E-2</v>
      </c>
      <c r="T341" s="3">
        <f t="shared" si="75"/>
        <v>3.7123086545718311</v>
      </c>
      <c r="U341" s="4">
        <f t="shared" si="76"/>
        <v>13.963643268156229</v>
      </c>
      <c r="V341" s="23">
        <v>2.5843333333333325</v>
      </c>
      <c r="W341" s="23">
        <v>0.91568205128205138</v>
      </c>
      <c r="X341" s="23">
        <v>0.39798897435897429</v>
      </c>
      <c r="Y341" s="23">
        <v>0.14430000000000001</v>
      </c>
    </row>
    <row r="342" spans="1:25" x14ac:dyDescent="0.25">
      <c r="A342" s="19" t="s">
        <v>337</v>
      </c>
      <c r="B342" s="15" t="s">
        <v>102</v>
      </c>
      <c r="C342" s="25">
        <v>667</v>
      </c>
      <c r="D342" s="12">
        <v>99237</v>
      </c>
      <c r="E342" s="1" t="s">
        <v>833</v>
      </c>
      <c r="F342" s="2" t="str">
        <f t="shared" si="71"/>
        <v>4026501</v>
      </c>
      <c r="G342" s="2" t="str">
        <f>IF(SUMPRODUCT(--ISNUMBER(SEARCH({"F","Cl","F"},H342)))&gt;0,"halocarbon",IF(SUMPRODUCT(--ISNUMBER(SEARCH({"O"},H342)))&gt;0,"oxygenated",IF(SUMPRODUCT(--ISNUMBER(SEARCH({"=CC="},H342)))&gt;0,"aromatic",IF(SUMPRODUCT(--ISNUMBER(SEARCH({"benzene"},A342)))&gt;0,"aromatic",IF(SUMPRODUCT(--ISNUMBER(SEARCH({"naphthalene"},A342)))&gt;0,"aromatic",IF(SUMPRODUCT(--ISNUMBER(SEARCH({"="},H342)))&gt;0,"alkene",IF(SUMPRODUCT(--ISNUMBER(SEARCH({"C1"},H342)))&gt;0,"c-alkane",IF(SUMPRODUCT(--ISNUMBER(SEARCH({"(C)"},H342)))&gt;0,"b-alkane",IF(SUMPRODUCT(--ISNUMBER(SEARCH({"-"},H342)))&gt;0,"-","n-alkane")))))))))</f>
        <v>alkene</v>
      </c>
      <c r="H342" s="15" t="s">
        <v>228</v>
      </c>
      <c r="I342" s="15" t="b">
        <v>0</v>
      </c>
      <c r="J342" s="15" t="b">
        <v>0</v>
      </c>
      <c r="K342" s="4">
        <f t="shared" si="72"/>
        <v>10</v>
      </c>
      <c r="L342" s="4">
        <f t="shared" si="73"/>
        <v>0</v>
      </c>
      <c r="M342" s="4">
        <f t="shared" si="74"/>
        <v>0</v>
      </c>
      <c r="N342" s="7">
        <v>136.238</v>
      </c>
      <c r="O342" s="4">
        <v>6.1043600000000001E-11</v>
      </c>
      <c r="P342" s="8">
        <v>0.117351</v>
      </c>
      <c r="Q342" s="8">
        <v>4.4445199999999998</v>
      </c>
      <c r="R342" s="4">
        <v>3.1749299999999998</v>
      </c>
      <c r="S342" s="4">
        <v>3.0249599999999999E-5</v>
      </c>
      <c r="T342" s="3">
        <f t="shared" si="75"/>
        <v>7.3666627603458661</v>
      </c>
      <c r="U342" s="4">
        <f t="shared" si="76"/>
        <v>9.2768117826423191E-2</v>
      </c>
      <c r="V342" s="23">
        <v>4.5072820512820515</v>
      </c>
      <c r="W342" s="23">
        <v>1.6492461538461538</v>
      </c>
      <c r="X342" s="23">
        <v>0.89203333333333312</v>
      </c>
      <c r="Y342" s="23">
        <v>0.13</v>
      </c>
    </row>
    <row r="343" spans="1:25" x14ac:dyDescent="0.25">
      <c r="A343" s="19" t="s">
        <v>631</v>
      </c>
      <c r="B343" s="15" t="s">
        <v>631</v>
      </c>
      <c r="C343" s="25">
        <v>668</v>
      </c>
      <c r="D343" s="12">
        <v>43372</v>
      </c>
      <c r="E343" s="1" t="s">
        <v>736</v>
      </c>
      <c r="F343" s="2" t="str">
        <f t="shared" si="71"/>
        <v>9026922</v>
      </c>
      <c r="G343" s="2" t="str">
        <f>IF(SUMPRODUCT(--ISNUMBER(SEARCH({"F","Cl","F"},H343)))&gt;0,"halocarbon",IF(SUMPRODUCT(--ISNUMBER(SEARCH({"O"},H343)))&gt;0,"oxygenated",IF(SUMPRODUCT(--ISNUMBER(SEARCH({"=CC="},H343)))&gt;0,"aromatic",IF(SUMPRODUCT(--ISNUMBER(SEARCH({"benzene"},A343)))&gt;0,"aromatic",IF(SUMPRODUCT(--ISNUMBER(SEARCH({"naphthalene"},A343)))&gt;0,"aromatic",IF(SUMPRODUCT(--ISNUMBER(SEARCH({"="},H343)))&gt;0,"alkene",IF(SUMPRODUCT(--ISNUMBER(SEARCH({"C1"},H343)))&gt;0,"c-alkane",IF(SUMPRODUCT(--ISNUMBER(SEARCH({"(C)"},H343)))&gt;0,"b-alkane",IF(SUMPRODUCT(--ISNUMBER(SEARCH({"-"},H343)))&gt;0,"-","n-alkane")))))))))</f>
        <v>oxygenated</v>
      </c>
      <c r="H343" s="15" t="s">
        <v>767</v>
      </c>
      <c r="I343" s="15" t="b">
        <v>0</v>
      </c>
      <c r="J343" s="15" t="b">
        <v>0</v>
      </c>
      <c r="K343" s="4">
        <f t="shared" si="72"/>
        <v>8</v>
      </c>
      <c r="L343" s="4">
        <f t="shared" si="73"/>
        <v>5</v>
      </c>
      <c r="M343" s="4">
        <f t="shared" si="74"/>
        <v>0.625</v>
      </c>
      <c r="N343" s="7">
        <v>194.227</v>
      </c>
      <c r="O343" s="4">
        <v>4.9307200000000001E-11</v>
      </c>
      <c r="P343" s="8">
        <v>1.81613E-9</v>
      </c>
      <c r="Q343" s="8">
        <v>7.9275099999999998</v>
      </c>
      <c r="R343" s="4">
        <v>5.08827E-5</v>
      </c>
      <c r="S343" s="4">
        <v>5.3481399999999999</v>
      </c>
      <c r="T343" s="3">
        <f t="shared" si="75"/>
        <v>2.7255100968343284</v>
      </c>
      <c r="U343" s="4">
        <f t="shared" si="76"/>
        <v>282.09068490570269</v>
      </c>
      <c r="V343" s="23">
        <v>2.5082307692307695</v>
      </c>
      <c r="W343" s="23">
        <v>1.2047230769230772</v>
      </c>
      <c r="X343" s="23">
        <v>0.74515384615384628</v>
      </c>
      <c r="Y343" s="23">
        <v>0.14430000000000001</v>
      </c>
    </row>
    <row r="344" spans="1:25" x14ac:dyDescent="0.25">
      <c r="A344" s="19" t="s">
        <v>81</v>
      </c>
      <c r="B344" s="15" t="s">
        <v>81</v>
      </c>
      <c r="C344" s="25">
        <v>671</v>
      </c>
      <c r="D344" s="12">
        <v>43204</v>
      </c>
      <c r="E344" s="1" t="s">
        <v>716</v>
      </c>
      <c r="F344" s="2" t="str">
        <f t="shared" si="71"/>
        <v>5026386</v>
      </c>
      <c r="G344" s="2" t="str">
        <f>IF(SUMPRODUCT(--ISNUMBER(SEARCH({"F","Cl","F"},H344)))&gt;0,"halocarbon",IF(SUMPRODUCT(--ISNUMBER(SEARCH({"O"},H344)))&gt;0,"oxygenated",IF(SUMPRODUCT(--ISNUMBER(SEARCH({"=CC="},H344)))&gt;0,"aromatic",IF(SUMPRODUCT(--ISNUMBER(SEARCH({"benzene"},A344)))&gt;0,"aromatic",IF(SUMPRODUCT(--ISNUMBER(SEARCH({"naphthalene"},A344)))&gt;0,"aromatic",IF(SUMPRODUCT(--ISNUMBER(SEARCH({"="},H344)))&gt;0,"alkene",IF(SUMPRODUCT(--ISNUMBER(SEARCH({"C1"},H344)))&gt;0,"c-alkane",IF(SUMPRODUCT(--ISNUMBER(SEARCH({"(C)"},H344)))&gt;0,"b-alkane",IF(SUMPRODUCT(--ISNUMBER(SEARCH({"-"},H344)))&gt;0,"-","n-alkane")))))))))</f>
        <v>n-alkane</v>
      </c>
      <c r="H344" s="15" t="s">
        <v>82</v>
      </c>
      <c r="I344" s="15" t="b">
        <v>0</v>
      </c>
      <c r="J344" s="15" t="b">
        <v>0</v>
      </c>
      <c r="K344" s="4">
        <f t="shared" si="72"/>
        <v>3</v>
      </c>
      <c r="L344" s="4">
        <f t="shared" si="73"/>
        <v>0</v>
      </c>
      <c r="M344" s="4">
        <f t="shared" si="74"/>
        <v>0</v>
      </c>
      <c r="N344" s="7">
        <v>44.097000000000001</v>
      </c>
      <c r="O344" s="4">
        <v>1.2929899999999999E-12</v>
      </c>
      <c r="P344" s="8">
        <v>0.38784000000000002</v>
      </c>
      <c r="Q344" s="8">
        <v>1.5863499999999999</v>
      </c>
      <c r="R344" s="4">
        <v>4070.3</v>
      </c>
      <c r="S344" s="4">
        <v>2.39317E-3</v>
      </c>
      <c r="T344" s="3">
        <f t="shared" si="75"/>
        <v>9.9846658108892665</v>
      </c>
      <c r="U344" s="4">
        <f t="shared" si="76"/>
        <v>1.2859638057738178E-4</v>
      </c>
      <c r="V344" s="23">
        <v>0.48945897435897434</v>
      </c>
      <c r="W344" s="23">
        <v>0.34460256410256412</v>
      </c>
      <c r="X344" s="23">
        <v>0.2471461538461539</v>
      </c>
      <c r="Y344" s="23">
        <v>0</v>
      </c>
    </row>
    <row r="345" spans="1:25" x14ac:dyDescent="0.25">
      <c r="A345" s="19" t="s">
        <v>338</v>
      </c>
      <c r="B345" s="15" t="s">
        <v>338</v>
      </c>
      <c r="C345" s="25">
        <v>674</v>
      </c>
      <c r="D345" s="12">
        <v>43434</v>
      </c>
      <c r="E345" s="1" t="s">
        <v>851</v>
      </c>
      <c r="F345" s="2" t="str">
        <f t="shared" si="71"/>
        <v>6021901</v>
      </c>
      <c r="G345" s="2" t="str">
        <f>IF(SUMPRODUCT(--ISNUMBER(SEARCH({"F","Cl","F"},H345)))&gt;0,"halocarbon",IF(SUMPRODUCT(--ISNUMBER(SEARCH({"O"},H345)))&gt;0,"oxygenated",IF(SUMPRODUCT(--ISNUMBER(SEARCH({"=CC="},H345)))&gt;0,"aromatic",IF(SUMPRODUCT(--ISNUMBER(SEARCH({"benzene"},A345)))&gt;0,"aromatic",IF(SUMPRODUCT(--ISNUMBER(SEARCH({"naphthalene"},A345)))&gt;0,"aromatic",IF(SUMPRODUCT(--ISNUMBER(SEARCH({"="},H345)))&gt;0,"alkene",IF(SUMPRODUCT(--ISNUMBER(SEARCH({"C1"},H345)))&gt;0,"c-alkane",IF(SUMPRODUCT(--ISNUMBER(SEARCH({"(C)"},H345)))&gt;0,"b-alkane",IF(SUMPRODUCT(--ISNUMBER(SEARCH({"-"},H345)))&gt;0,"-","n-alkane")))))))))</f>
        <v>oxygenated</v>
      </c>
      <c r="H345" s="15" t="s">
        <v>323</v>
      </c>
      <c r="I345" s="15" t="b">
        <v>0</v>
      </c>
      <c r="J345" s="15" t="b">
        <v>0</v>
      </c>
      <c r="K345" s="4">
        <f t="shared" si="72"/>
        <v>5</v>
      </c>
      <c r="L345" s="4">
        <f t="shared" si="73"/>
        <v>2</v>
      </c>
      <c r="M345" s="4">
        <f t="shared" si="74"/>
        <v>0.4</v>
      </c>
      <c r="N345" s="7">
        <v>102.133</v>
      </c>
      <c r="O345" s="4">
        <v>2.7094799999999999E-12</v>
      </c>
      <c r="P345" s="8">
        <v>2.3317999999999999E-4</v>
      </c>
      <c r="Q345" s="8">
        <v>3.2665099999999998</v>
      </c>
      <c r="R345" s="4">
        <v>34.390799999999999</v>
      </c>
      <c r="S345" s="4">
        <v>0.20330699999999999</v>
      </c>
      <c r="T345" s="3">
        <f t="shared" si="75"/>
        <v>8.2762387136863644</v>
      </c>
      <c r="U345" s="4">
        <f t="shared" si="76"/>
        <v>6.1572777579595546E-3</v>
      </c>
      <c r="V345" s="23">
        <v>0.77904102564102551</v>
      </c>
      <c r="W345" s="23">
        <v>0.49197692307692309</v>
      </c>
      <c r="X345" s="23">
        <v>0.33501282051282039</v>
      </c>
      <c r="Y345" s="23">
        <v>8.5000000000000006E-3</v>
      </c>
    </row>
    <row r="346" spans="1:25" x14ac:dyDescent="0.25">
      <c r="A346" s="20" t="s">
        <v>954</v>
      </c>
      <c r="B346" s="2" t="s">
        <v>954</v>
      </c>
      <c r="C346" s="25">
        <v>679</v>
      </c>
      <c r="D346" s="12">
        <v>99193</v>
      </c>
      <c r="E346" s="1" t="s">
        <v>1015</v>
      </c>
      <c r="F346" s="2" t="str">
        <f t="shared" si="71"/>
        <v>2026789</v>
      </c>
      <c r="G346" s="2" t="str">
        <f>IF(SUMPRODUCT(--ISNUMBER(SEARCH({"F","Cl","F"},H346)))&gt;0,"halocarbon",IF(SUMPRODUCT(--ISNUMBER(SEARCH({"O"},H346)))&gt;0,"oxygenated",IF(SUMPRODUCT(--ISNUMBER(SEARCH({"=CC="},H346)))&gt;0,"aromatic",IF(SUMPRODUCT(--ISNUMBER(SEARCH({"benzene"},A346)))&gt;0,"aromatic",IF(SUMPRODUCT(--ISNUMBER(SEARCH({"naphthalene"},A346)))&gt;0,"aromatic",IF(SUMPRODUCT(--ISNUMBER(SEARCH({"="},H346)))&gt;0,"alkene",IF(SUMPRODUCT(--ISNUMBER(SEARCH({"C1"},H346)))&gt;0,"c-alkane",IF(SUMPRODUCT(--ISNUMBER(SEARCH({"(C)"},H346)))&gt;0,"b-alkane",IF(SUMPRODUCT(--ISNUMBER(SEARCH({"-"},H346)))&gt;0,"-","n-alkane")))))))))</f>
        <v>oxygenated</v>
      </c>
      <c r="H346" s="18" t="s">
        <v>1051</v>
      </c>
      <c r="I346" s="15" t="b">
        <v>0</v>
      </c>
      <c r="J346" s="15" t="b">
        <v>1</v>
      </c>
      <c r="K346" s="4">
        <f t="shared" si="72"/>
        <v>4</v>
      </c>
      <c r="L346" s="4">
        <f t="shared" si="73"/>
        <v>3</v>
      </c>
      <c r="M346" s="4">
        <f t="shared" si="74"/>
        <v>0.75</v>
      </c>
      <c r="N346" s="7">
        <v>102.089</v>
      </c>
      <c r="O346" s="4">
        <v>4.3985200000000001E-12</v>
      </c>
      <c r="P346" s="8">
        <v>1.5093499999999999E-8</v>
      </c>
      <c r="Q346" s="8">
        <v>3.8388800000000001</v>
      </c>
      <c r="R346" s="4">
        <v>4.77565E-2</v>
      </c>
      <c r="S346" s="4">
        <v>1.86713</v>
      </c>
      <c r="T346" s="3">
        <f t="shared" si="75"/>
        <v>5.4186417866210039</v>
      </c>
      <c r="U346" s="4">
        <f t="shared" si="76"/>
        <v>2.3001636996028359E-2</v>
      </c>
      <c r="V346" s="23">
        <v>0.28039230769230772</v>
      </c>
      <c r="W346" s="23">
        <v>0.19619410256410252</v>
      </c>
      <c r="X346" s="23">
        <v>0.14635641025641022</v>
      </c>
      <c r="Y346" s="23">
        <v>0</v>
      </c>
    </row>
    <row r="347" spans="1:25" x14ac:dyDescent="0.25">
      <c r="A347" s="19" t="s">
        <v>342</v>
      </c>
      <c r="B347" s="15" t="s">
        <v>342</v>
      </c>
      <c r="C347" s="25">
        <v>680</v>
      </c>
      <c r="D347" s="12">
        <v>43369</v>
      </c>
      <c r="E347" s="1" t="s">
        <v>733</v>
      </c>
      <c r="F347" s="2" t="str">
        <f t="shared" si="71"/>
        <v>0021206</v>
      </c>
      <c r="G347" s="2" t="str">
        <f>IF(SUMPRODUCT(--ISNUMBER(SEARCH({"F","Cl","F"},H347)))&gt;0,"halocarbon",IF(SUMPRODUCT(--ISNUMBER(SEARCH({"O"},H347)))&gt;0,"oxygenated",IF(SUMPRODUCT(--ISNUMBER(SEARCH({"=CC="},H347)))&gt;0,"aromatic",IF(SUMPRODUCT(--ISNUMBER(SEARCH({"benzene"},A347)))&gt;0,"aromatic",IF(SUMPRODUCT(--ISNUMBER(SEARCH({"naphthalene"},A347)))&gt;0,"aromatic",IF(SUMPRODUCT(--ISNUMBER(SEARCH({"="},H347)))&gt;0,"alkene",IF(SUMPRODUCT(--ISNUMBER(SEARCH({"C1"},H347)))&gt;0,"c-alkane",IF(SUMPRODUCT(--ISNUMBER(SEARCH({"(C)"},H347)))&gt;0,"b-alkane",IF(SUMPRODUCT(--ISNUMBER(SEARCH({"-"},H347)))&gt;0,"-","n-alkane")))))))))</f>
        <v>oxygenated</v>
      </c>
      <c r="H347" s="15" t="s">
        <v>343</v>
      </c>
      <c r="I347" s="15" t="b">
        <v>0</v>
      </c>
      <c r="J347" s="15" t="b">
        <v>0</v>
      </c>
      <c r="K347" s="4">
        <f t="shared" si="72"/>
        <v>3</v>
      </c>
      <c r="L347" s="4">
        <f t="shared" si="73"/>
        <v>2</v>
      </c>
      <c r="M347" s="4">
        <f t="shared" si="74"/>
        <v>0.66666666666666663</v>
      </c>
      <c r="N347" s="7">
        <v>76.094999999999999</v>
      </c>
      <c r="O347" s="4">
        <v>1.29844E-11</v>
      </c>
      <c r="P347" s="8">
        <v>6.0238699999999998E-8</v>
      </c>
      <c r="Q347" s="8">
        <v>6.7378499999999999</v>
      </c>
      <c r="R347" s="4">
        <v>6.8492600000000001E-2</v>
      </c>
      <c r="S347" s="4">
        <v>11.6663</v>
      </c>
      <c r="T347" s="3">
        <f t="shared" si="75"/>
        <v>5.4476301201918984</v>
      </c>
      <c r="U347" s="4">
        <f t="shared" si="76"/>
        <v>18.227568763248506</v>
      </c>
      <c r="V347" s="23">
        <v>2.5779743589743593</v>
      </c>
      <c r="W347" s="23">
        <v>1.174941025641026</v>
      </c>
      <c r="X347" s="23">
        <v>0.763602564102564</v>
      </c>
      <c r="Y347" s="23">
        <v>0</v>
      </c>
    </row>
    <row r="348" spans="1:25" x14ac:dyDescent="0.25">
      <c r="A348" s="19" t="s">
        <v>675</v>
      </c>
      <c r="B348" s="15" t="s">
        <v>808</v>
      </c>
      <c r="C348" s="25">
        <v>681</v>
      </c>
      <c r="D348" s="12">
        <v>99233</v>
      </c>
      <c r="E348" s="1" t="s">
        <v>831</v>
      </c>
      <c r="F348" s="2" t="str">
        <f t="shared" si="71"/>
        <v>8027589</v>
      </c>
      <c r="G348" s="2" t="str">
        <f>IF(SUMPRODUCT(--ISNUMBER(SEARCH({"F","Cl","F"},H348)))&gt;0,"halocarbon",IF(SUMPRODUCT(--ISNUMBER(SEARCH({"O"},H348)))&gt;0,"oxygenated",IF(SUMPRODUCT(--ISNUMBER(SEARCH({"=CC="},H348)))&gt;0,"aromatic",IF(SUMPRODUCT(--ISNUMBER(SEARCH({"benzene"},A348)))&gt;0,"aromatic",IF(SUMPRODUCT(--ISNUMBER(SEARCH({"naphthalene"},A348)))&gt;0,"aromatic",IF(SUMPRODUCT(--ISNUMBER(SEARCH({"="},H348)))&gt;0,"alkene",IF(SUMPRODUCT(--ISNUMBER(SEARCH({"C1"},H348)))&gt;0,"c-alkane",IF(SUMPRODUCT(--ISNUMBER(SEARCH({"(C)"},H348)))&gt;0,"b-alkane",IF(SUMPRODUCT(--ISNUMBER(SEARCH({"-"},H348)))&gt;0,"-","n-alkane")))))))))</f>
        <v>oxygenated</v>
      </c>
      <c r="H348" s="15" t="s">
        <v>351</v>
      </c>
      <c r="I348" s="15" t="b">
        <v>0</v>
      </c>
      <c r="J348" s="15" t="b">
        <v>0</v>
      </c>
      <c r="K348" s="4">
        <f t="shared" si="72"/>
        <v>7</v>
      </c>
      <c r="L348" s="4">
        <f t="shared" si="73"/>
        <v>2</v>
      </c>
      <c r="M348" s="4">
        <f t="shared" si="74"/>
        <v>0.2857142857142857</v>
      </c>
      <c r="N348" s="7">
        <v>132.203</v>
      </c>
      <c r="O348" s="4">
        <v>3.74687E-11</v>
      </c>
      <c r="P348" s="8">
        <v>2.5307300000000002E-6</v>
      </c>
      <c r="Q348" s="8">
        <v>5.0008299999999997</v>
      </c>
      <c r="R348" s="4">
        <v>0.73234500000000002</v>
      </c>
      <c r="S348" s="4">
        <v>1.31491</v>
      </c>
      <c r="T348" s="3">
        <f t="shared" si="75"/>
        <v>6.7165873775901108</v>
      </c>
      <c r="U348" s="4">
        <f t="shared" si="76"/>
        <v>0.33397099100998262</v>
      </c>
      <c r="V348" s="23">
        <v>2.7207692307692311</v>
      </c>
      <c r="W348" s="23">
        <v>1.3302102564102565</v>
      </c>
      <c r="X348" s="23">
        <v>0.85247692307692291</v>
      </c>
      <c r="Y348" s="23">
        <v>6.8000000000000005E-2</v>
      </c>
    </row>
    <row r="349" spans="1:25" x14ac:dyDescent="0.25">
      <c r="A349" s="20" t="s">
        <v>345</v>
      </c>
      <c r="B349" s="17" t="s">
        <v>346</v>
      </c>
      <c r="C349" s="12">
        <v>682</v>
      </c>
      <c r="D349" s="12">
        <v>43365</v>
      </c>
      <c r="E349" s="1" t="s">
        <v>731</v>
      </c>
      <c r="F349" s="2" t="str">
        <f t="shared" si="71"/>
        <v>8024284</v>
      </c>
      <c r="G349" s="2" t="str">
        <f>IF(SUMPRODUCT(--ISNUMBER(SEARCH({"F","Cl","F"},H349)))&gt;0,"halocarbon",IF(SUMPRODUCT(--ISNUMBER(SEARCH({"O"},H349)))&gt;0,"oxygenated",IF(SUMPRODUCT(--ISNUMBER(SEARCH({"=CC="},H349)))&gt;0,"aromatic",IF(SUMPRODUCT(--ISNUMBER(SEARCH({"benzene"},A349)))&gt;0,"aromatic",IF(SUMPRODUCT(--ISNUMBER(SEARCH({"naphthalene"},A349)))&gt;0,"aromatic",IF(SUMPRODUCT(--ISNUMBER(SEARCH({"="},H349)))&gt;0,"alkene",IF(SUMPRODUCT(--ISNUMBER(SEARCH({"C1"},H349)))&gt;0,"c-alkane",IF(SUMPRODUCT(--ISNUMBER(SEARCH({"(C)"},H349)))&gt;0,"b-alkane",IF(SUMPRODUCT(--ISNUMBER(SEARCH({"-"},H349)))&gt;0,"-","n-alkane")))))))))</f>
        <v>oxygenated</v>
      </c>
      <c r="H349" s="15" t="s">
        <v>347</v>
      </c>
      <c r="I349" s="15" t="b">
        <v>0</v>
      </c>
      <c r="J349" s="15" t="b">
        <v>0</v>
      </c>
      <c r="K349" s="4">
        <f t="shared" si="72"/>
        <v>4</v>
      </c>
      <c r="L349" s="4">
        <f t="shared" si="73"/>
        <v>2</v>
      </c>
      <c r="M349" s="4">
        <f t="shared" si="74"/>
        <v>0.5</v>
      </c>
      <c r="N349" s="7">
        <v>90.122</v>
      </c>
      <c r="O349" s="4">
        <v>1.9138600000000001E-11</v>
      </c>
      <c r="P349" s="8">
        <v>7.3505700000000004E-7</v>
      </c>
      <c r="Q349" s="8">
        <v>4.0811900000000003</v>
      </c>
      <c r="R349" s="4">
        <v>8.6252999999999993</v>
      </c>
      <c r="S349" s="4">
        <v>11.1386</v>
      </c>
      <c r="T349" s="3">
        <f t="shared" si="75"/>
        <v>7.6212353768050338</v>
      </c>
      <c r="U349" s="4">
        <f t="shared" si="76"/>
        <v>4.0185441609676791E-2</v>
      </c>
      <c r="V349" s="23">
        <v>2.4431025641025648</v>
      </c>
      <c r="W349" s="23">
        <v>1.2448538461538463</v>
      </c>
      <c r="X349" s="23">
        <v>0.8649538461538463</v>
      </c>
      <c r="Y349" s="23">
        <v>0</v>
      </c>
    </row>
    <row r="350" spans="1:25" x14ac:dyDescent="0.25">
      <c r="A350" s="19" t="s">
        <v>348</v>
      </c>
      <c r="B350" s="15" t="s">
        <v>349</v>
      </c>
      <c r="C350" s="12">
        <v>684</v>
      </c>
      <c r="D350" s="12">
        <v>43431</v>
      </c>
      <c r="E350" s="1" t="s">
        <v>743</v>
      </c>
      <c r="F350" s="2" t="str">
        <f t="shared" si="71"/>
        <v>1026796</v>
      </c>
      <c r="G350" s="2" t="str">
        <f>IF(SUMPRODUCT(--ISNUMBER(SEARCH({"F","Cl","F"},H350)))&gt;0,"halocarbon",IF(SUMPRODUCT(--ISNUMBER(SEARCH({"O"},H350)))&gt;0,"oxygenated",IF(SUMPRODUCT(--ISNUMBER(SEARCH({"=CC="},H350)))&gt;0,"aromatic",IF(SUMPRODUCT(--ISNUMBER(SEARCH({"benzene"},A350)))&gt;0,"aromatic",IF(SUMPRODUCT(--ISNUMBER(SEARCH({"naphthalene"},A350)))&gt;0,"aromatic",IF(SUMPRODUCT(--ISNUMBER(SEARCH({"="},H350)))&gt;0,"alkene",IF(SUMPRODUCT(--ISNUMBER(SEARCH({"C1"},H350)))&gt;0,"c-alkane",IF(SUMPRODUCT(--ISNUMBER(SEARCH({"(C)"},H350)))&gt;0,"b-alkane",IF(SUMPRODUCT(--ISNUMBER(SEARCH({"-"},H350)))&gt;0,"-","n-alkane")))))))))</f>
        <v>oxygenated</v>
      </c>
      <c r="H350" s="15" t="s">
        <v>350</v>
      </c>
      <c r="I350" s="15" t="b">
        <v>0</v>
      </c>
      <c r="J350" s="15" t="b">
        <v>0</v>
      </c>
      <c r="K350" s="4">
        <f t="shared" si="72"/>
        <v>6</v>
      </c>
      <c r="L350" s="4">
        <f t="shared" si="73"/>
        <v>3</v>
      </c>
      <c r="M350" s="4">
        <f t="shared" si="74"/>
        <v>0.5</v>
      </c>
      <c r="N350" s="7">
        <v>132.15899999999999</v>
      </c>
      <c r="O350" s="4">
        <v>1.19674E-11</v>
      </c>
      <c r="P350" s="8">
        <v>1.8187400000000001E-5</v>
      </c>
      <c r="Q350" s="8">
        <v>4.0153800000000004</v>
      </c>
      <c r="R350" s="4">
        <v>3.8733</v>
      </c>
      <c r="S350" s="4">
        <v>1.1253899999999999</v>
      </c>
      <c r="T350" s="3">
        <f t="shared" si="75"/>
        <v>7.439808226026809</v>
      </c>
      <c r="U350" s="4">
        <f t="shared" si="76"/>
        <v>3.4534943138490308E-2</v>
      </c>
      <c r="V350" s="23">
        <v>1.7045974358974361</v>
      </c>
      <c r="W350" s="23">
        <v>0.85818205128205116</v>
      </c>
      <c r="X350" s="23">
        <v>0.57637435897435896</v>
      </c>
      <c r="Y350" s="23">
        <v>2.9000000000000001E-2</v>
      </c>
    </row>
    <row r="351" spans="1:25" x14ac:dyDescent="0.25">
      <c r="A351" s="19" t="s">
        <v>658</v>
      </c>
      <c r="B351" s="15" t="s">
        <v>658</v>
      </c>
      <c r="C351" s="25">
        <v>685</v>
      </c>
      <c r="D351" s="12">
        <v>99229</v>
      </c>
      <c r="E351" s="1" t="s">
        <v>828</v>
      </c>
      <c r="F351" s="2" t="str">
        <f t="shared" si="71"/>
        <v>5029217</v>
      </c>
      <c r="G351" s="2" t="str">
        <f>IF(SUMPRODUCT(--ISNUMBER(SEARCH({"F","Cl","F"},H351)))&gt;0,"halocarbon",IF(SUMPRODUCT(--ISNUMBER(SEARCH({"O"},H351)))&gt;0,"oxygenated",IF(SUMPRODUCT(--ISNUMBER(SEARCH({"=CC="},H351)))&gt;0,"aromatic",IF(SUMPRODUCT(--ISNUMBER(SEARCH({"benzene"},A351)))&gt;0,"aromatic",IF(SUMPRODUCT(--ISNUMBER(SEARCH({"naphthalene"},A351)))&gt;0,"aromatic",IF(SUMPRODUCT(--ISNUMBER(SEARCH({"="},H351)))&gt;0,"alkene",IF(SUMPRODUCT(--ISNUMBER(SEARCH({"C1"},H351)))&gt;0,"c-alkane",IF(SUMPRODUCT(--ISNUMBER(SEARCH({"(C)"},H351)))&gt;0,"b-alkane",IF(SUMPRODUCT(--ISNUMBER(SEARCH({"-"},H351)))&gt;0,"-","n-alkane")))))))))</f>
        <v>oxygenated</v>
      </c>
      <c r="H351" s="15" t="s">
        <v>352</v>
      </c>
      <c r="I351" s="15" t="b">
        <v>0</v>
      </c>
      <c r="J351" s="15" t="b">
        <v>0</v>
      </c>
      <c r="K351" s="4">
        <f t="shared" si="72"/>
        <v>6</v>
      </c>
      <c r="L351" s="4">
        <f t="shared" si="73"/>
        <v>2</v>
      </c>
      <c r="M351" s="4">
        <f t="shared" si="74"/>
        <v>0.33333333333333331</v>
      </c>
      <c r="N351" s="7">
        <v>118.176</v>
      </c>
      <c r="O351" s="4">
        <v>2.7709699999999999E-11</v>
      </c>
      <c r="P351" s="8">
        <v>9.5932100000000002E-7</v>
      </c>
      <c r="Q351" s="8">
        <v>4.7657699999999998</v>
      </c>
      <c r="R351" s="4">
        <v>1.9157999999999999</v>
      </c>
      <c r="S351" s="4">
        <v>5.4719499999999996</v>
      </c>
      <c r="T351" s="3">
        <f t="shared" si="75"/>
        <v>7.0855098012388948</v>
      </c>
      <c r="U351" s="4">
        <f t="shared" si="76"/>
        <v>0.19437873223964008</v>
      </c>
      <c r="V351" s="23">
        <v>2.6842564102564102</v>
      </c>
      <c r="W351" s="23">
        <v>1.3636564102564102</v>
      </c>
      <c r="X351" s="23">
        <v>0.91778461538461553</v>
      </c>
      <c r="Y351" s="23">
        <v>5.1999999999999998E-2</v>
      </c>
    </row>
    <row r="352" spans="1:25" x14ac:dyDescent="0.25">
      <c r="A352" s="20" t="s">
        <v>353</v>
      </c>
      <c r="B352" s="17" t="s">
        <v>354</v>
      </c>
      <c r="C352" s="25">
        <v>2235</v>
      </c>
      <c r="D352" s="12">
        <v>44211</v>
      </c>
      <c r="E352" s="1" t="s">
        <v>781</v>
      </c>
      <c r="F352" s="2" t="str">
        <f t="shared" si="71"/>
        <v>9027312</v>
      </c>
      <c r="G352" s="2" t="str">
        <f>IF(SUMPRODUCT(--ISNUMBER(SEARCH({"F","Cl","F"},H352)))&gt;0,"halocarbon",IF(SUMPRODUCT(--ISNUMBER(SEARCH({"O"},H352)))&gt;0,"oxygenated",IF(SUMPRODUCT(--ISNUMBER(SEARCH({"=CC="},H352)))&gt;0,"aromatic",IF(SUMPRODUCT(--ISNUMBER(SEARCH({"benzene"},A352)))&gt;0,"aromatic",IF(SUMPRODUCT(--ISNUMBER(SEARCH({"naphthalene"},A352)))&gt;0,"aromatic",IF(SUMPRODUCT(--ISNUMBER(SEARCH({"="},H352)))&gt;0,"alkene",IF(SUMPRODUCT(--ISNUMBER(SEARCH({"C1"},H352)))&gt;0,"c-alkane",IF(SUMPRODUCT(--ISNUMBER(SEARCH({"(C)"},H352)))&gt;0,"b-alkane",IF(SUMPRODUCT(--ISNUMBER(SEARCH({"-"},H352)))&gt;0,"-","n-alkane")))))))))</f>
        <v>oxygenated</v>
      </c>
      <c r="H352" s="15" t="s">
        <v>355</v>
      </c>
      <c r="I352" s="15" t="b">
        <v>0</v>
      </c>
      <c r="J352" s="15" t="b">
        <v>0</v>
      </c>
      <c r="K352" s="4">
        <f t="shared" si="72"/>
        <v>9</v>
      </c>
      <c r="L352" s="4">
        <f t="shared" si="73"/>
        <v>2</v>
      </c>
      <c r="M352" s="4">
        <f t="shared" si="74"/>
        <v>0.22222222222222221</v>
      </c>
      <c r="N352" s="7">
        <v>152.19300000000001</v>
      </c>
      <c r="O352" s="4">
        <v>4.23934E-11</v>
      </c>
      <c r="P352" s="8">
        <v>4.5927000000000001E-7</v>
      </c>
      <c r="Q352" s="8">
        <v>7.4837600000000002</v>
      </c>
      <c r="R352" s="4">
        <v>1.18707E-2</v>
      </c>
      <c r="S352" s="4">
        <v>8.0882599999999999E-2</v>
      </c>
      <c r="T352" s="3">
        <f t="shared" si="75"/>
        <v>4.9875013536980797</v>
      </c>
      <c r="U352" s="4">
        <f t="shared" si="76"/>
        <v>101.5403708641076</v>
      </c>
      <c r="V352" s="23">
        <v>1.5995153846153849</v>
      </c>
      <c r="W352" s="23">
        <v>0.6457846153846154</v>
      </c>
      <c r="X352" s="23">
        <v>0.2827269230769231</v>
      </c>
      <c r="Y352" s="23">
        <v>3.5999999999999997E-2</v>
      </c>
    </row>
    <row r="353" spans="1:25" x14ac:dyDescent="0.25">
      <c r="A353" s="19" t="s">
        <v>678</v>
      </c>
      <c r="B353" s="17" t="s">
        <v>356</v>
      </c>
      <c r="C353" s="25">
        <v>686</v>
      </c>
      <c r="D353" s="12">
        <v>99257</v>
      </c>
      <c r="E353" s="1" t="s">
        <v>891</v>
      </c>
      <c r="F353" s="2" t="str">
        <f t="shared" si="71"/>
        <v>8025967</v>
      </c>
      <c r="G353" s="2" t="str">
        <f>IF(SUMPRODUCT(--ISNUMBER(SEARCH({"F","Cl","F"},H353)))&gt;0,"halocarbon",IF(SUMPRODUCT(--ISNUMBER(SEARCH({"O"},H353)))&gt;0,"oxygenated",IF(SUMPRODUCT(--ISNUMBER(SEARCH({"=CC="},H353)))&gt;0,"aromatic",IF(SUMPRODUCT(--ISNUMBER(SEARCH({"benzene"},A353)))&gt;0,"aromatic",IF(SUMPRODUCT(--ISNUMBER(SEARCH({"naphthalene"},A353)))&gt;0,"aromatic",IF(SUMPRODUCT(--ISNUMBER(SEARCH({"="},H353)))&gt;0,"alkene",IF(SUMPRODUCT(--ISNUMBER(SEARCH({"C1"},H353)))&gt;0,"c-alkane",IF(SUMPRODUCT(--ISNUMBER(SEARCH({"(C)"},H353)))&gt;0,"b-alkane",IF(SUMPRODUCT(--ISNUMBER(SEARCH({"-"},H353)))&gt;0,"-","n-alkane")))))))))</f>
        <v>oxygenated</v>
      </c>
      <c r="H353" s="15" t="s">
        <v>357</v>
      </c>
      <c r="I353" s="15" t="b">
        <v>0</v>
      </c>
      <c r="J353" s="15" t="b">
        <v>0</v>
      </c>
      <c r="K353" s="4">
        <f t="shared" si="72"/>
        <v>7</v>
      </c>
      <c r="L353" s="4">
        <f t="shared" si="73"/>
        <v>2</v>
      </c>
      <c r="M353" s="4">
        <f t="shared" si="74"/>
        <v>0.2857142857142857</v>
      </c>
      <c r="N353" s="7">
        <v>132.203</v>
      </c>
      <c r="O353" s="4">
        <v>2.8653099999999999E-11</v>
      </c>
      <c r="P353" s="8">
        <v>1.4826199999999999E-6</v>
      </c>
      <c r="Q353" s="8">
        <v>4.7995799999999997</v>
      </c>
      <c r="R353" s="4">
        <v>2.0893000000000002</v>
      </c>
      <c r="S353" s="4">
        <v>1.35155</v>
      </c>
      <c r="T353" s="3">
        <f t="shared" si="75"/>
        <v>7.1718724610441633</v>
      </c>
      <c r="U353" s="4">
        <f t="shared" si="76"/>
        <v>0.21011581652941766</v>
      </c>
      <c r="V353" s="23">
        <v>1.6098282051282047</v>
      </c>
      <c r="W353" s="23">
        <v>0.84670769230769227</v>
      </c>
      <c r="X353" s="23">
        <v>0.53972307692307686</v>
      </c>
      <c r="Y353" s="23">
        <v>0.06</v>
      </c>
    </row>
    <row r="354" spans="1:25" x14ac:dyDescent="0.25">
      <c r="A354" s="19" t="s">
        <v>358</v>
      </c>
      <c r="B354" s="15" t="s">
        <v>358</v>
      </c>
      <c r="C354" s="25">
        <v>648</v>
      </c>
      <c r="D354" s="12">
        <v>80090</v>
      </c>
      <c r="E354" s="5" t="s">
        <v>624</v>
      </c>
      <c r="F354" s="2" t="str">
        <f t="shared" si="71"/>
        <v>2021868</v>
      </c>
      <c r="G354" s="2" t="str">
        <f>IF(SUMPRODUCT(--ISNUMBER(SEARCH({"F","Cl","F"},H354)))&gt;0,"halocarbon",IF(SUMPRODUCT(--ISNUMBER(SEARCH({"O"},H354)))&gt;0,"oxygenated",IF(SUMPRODUCT(--ISNUMBER(SEARCH({"=CC="},H354)))&gt;0,"aromatic",IF(SUMPRODUCT(--ISNUMBER(SEARCH({"benzene"},A354)))&gt;0,"aromatic",IF(SUMPRODUCT(--ISNUMBER(SEARCH({"naphthalene"},A354)))&gt;0,"aromatic",IF(SUMPRODUCT(--ISNUMBER(SEARCH({"="},H354)))&gt;0,"alkene",IF(SUMPRODUCT(--ISNUMBER(SEARCH({"C1"},H354)))&gt;0,"c-alkane",IF(SUMPRODUCT(--ISNUMBER(SEARCH({"(C)"},H354)))&gt;0,"b-alkane",IF(SUMPRODUCT(--ISNUMBER(SEARCH({"-"},H354)))&gt;0,"-","n-alkane")))))))))</f>
        <v>aromatic</v>
      </c>
      <c r="H354" s="15" t="s">
        <v>359</v>
      </c>
      <c r="I354" s="15" t="b">
        <v>1</v>
      </c>
      <c r="J354" s="15" t="b">
        <v>0</v>
      </c>
      <c r="K354" s="4">
        <f t="shared" si="72"/>
        <v>8</v>
      </c>
      <c r="L354" s="4">
        <f t="shared" si="73"/>
        <v>0</v>
      </c>
      <c r="M354" s="4">
        <f t="shared" si="74"/>
        <v>0</v>
      </c>
      <c r="N354" s="7">
        <v>106.16800000000001</v>
      </c>
      <c r="O354" s="4">
        <v>1.6205299999999999E-11</v>
      </c>
      <c r="P354" s="8">
        <v>6.8335899999999996E-3</v>
      </c>
      <c r="Q354" s="8">
        <v>3.8744299999999998</v>
      </c>
      <c r="R354" s="4">
        <v>8.8069100000000002</v>
      </c>
      <c r="S354" s="4">
        <v>1.44658E-3</v>
      </c>
      <c r="T354" s="3">
        <f t="shared" si="75"/>
        <v>7.7014475407129392</v>
      </c>
      <c r="U354" s="4">
        <f t="shared" si="76"/>
        <v>2.4963687954969005E-2</v>
      </c>
      <c r="V354" s="23">
        <v>5.8422051282051282</v>
      </c>
      <c r="W354" s="23">
        <v>1.927794871794871</v>
      </c>
      <c r="X354" s="23">
        <v>0.81586153846153853</v>
      </c>
      <c r="Y354" s="27">
        <v>6.3500000000000001E-2</v>
      </c>
    </row>
    <row r="355" spans="1:25" x14ac:dyDescent="0.25">
      <c r="A355" s="19" t="s">
        <v>629</v>
      </c>
      <c r="B355" s="15" t="s">
        <v>629</v>
      </c>
      <c r="C355" s="12">
        <v>692</v>
      </c>
      <c r="D355" s="12">
        <v>43314</v>
      </c>
      <c r="E355" s="1" t="s">
        <v>729</v>
      </c>
      <c r="F355" s="2" t="str">
        <f t="shared" si="71"/>
        <v>9021762</v>
      </c>
      <c r="G355" s="2" t="str">
        <f>IF(SUMPRODUCT(--ISNUMBER(SEARCH({"F","Cl","F"},H355)))&gt;0,"halocarbon",IF(SUMPRODUCT(--ISNUMBER(SEARCH({"O"},H355)))&gt;0,"oxygenated",IF(SUMPRODUCT(--ISNUMBER(SEARCH({"=CC="},H355)))&gt;0,"aromatic",IF(SUMPRODUCT(--ISNUMBER(SEARCH({"benzene"},A355)))&gt;0,"aromatic",IF(SUMPRODUCT(--ISNUMBER(SEARCH({"naphthalene"},A355)))&gt;0,"aromatic",IF(SUMPRODUCT(--ISNUMBER(SEARCH({"="},H355)))&gt;0,"alkene",IF(SUMPRODUCT(--ISNUMBER(SEARCH({"C1"},H355)))&gt;0,"c-alkane",IF(SUMPRODUCT(--ISNUMBER(SEARCH({"(C)"},H355)))&gt;0,"b-alkane",IF(SUMPRODUCT(--ISNUMBER(SEARCH({"-"},H355)))&gt;0,"-","n-alkane")))))))))</f>
        <v>oxygenated</v>
      </c>
      <c r="H355" s="15" t="s">
        <v>58</v>
      </c>
      <c r="I355" s="15" t="b">
        <v>0</v>
      </c>
      <c r="J355" s="15" t="b">
        <v>0</v>
      </c>
      <c r="K355" s="4">
        <f t="shared" si="72"/>
        <v>4</v>
      </c>
      <c r="L355" s="4">
        <f t="shared" si="73"/>
        <v>1</v>
      </c>
      <c r="M355" s="4">
        <f t="shared" si="74"/>
        <v>0.25</v>
      </c>
      <c r="N355" s="7">
        <v>74.123000000000005</v>
      </c>
      <c r="O355" s="4">
        <v>8.9289000000000001E-12</v>
      </c>
      <c r="P355" s="8">
        <v>1.00297E-5</v>
      </c>
      <c r="Q355" s="8">
        <v>3.9521500000000001</v>
      </c>
      <c r="R355" s="4">
        <v>13.079700000000001</v>
      </c>
      <c r="S355" s="4">
        <v>2.0984500000000001</v>
      </c>
      <c r="T355" s="3">
        <f t="shared" si="75"/>
        <v>7.7171811176556</v>
      </c>
      <c r="U355" s="4">
        <f t="shared" si="76"/>
        <v>2.9855802233175955E-2</v>
      </c>
      <c r="V355" s="23">
        <v>1.3602102564102565</v>
      </c>
      <c r="W355" s="23">
        <v>0.7577897435897436</v>
      </c>
      <c r="X355" s="23">
        <v>0.51489230769230765</v>
      </c>
      <c r="Y355" s="23">
        <v>0</v>
      </c>
    </row>
    <row r="356" spans="1:25" x14ac:dyDescent="0.25">
      <c r="A356" s="20" t="s">
        <v>360</v>
      </c>
      <c r="B356" s="17" t="s">
        <v>229</v>
      </c>
      <c r="C356" s="12">
        <v>9029</v>
      </c>
      <c r="D356" s="12" t="s">
        <v>34</v>
      </c>
      <c r="E356" s="1" t="s">
        <v>920</v>
      </c>
      <c r="F356" s="2" t="str">
        <f t="shared" si="71"/>
        <v>9020667</v>
      </c>
      <c r="G356" s="2" t="str">
        <f>IF(SUMPRODUCT(--ISNUMBER(SEARCH({"F","Cl","F"},H356)))&gt;0,"halocarbon",IF(SUMPRODUCT(--ISNUMBER(SEARCH({"O"},H356)))&gt;0,"oxygenated",IF(SUMPRODUCT(--ISNUMBER(SEARCH({"=CC="},H356)))&gt;0,"aromatic",IF(SUMPRODUCT(--ISNUMBER(SEARCH({"benzene"},A356)))&gt;0,"aromatic",IF(SUMPRODUCT(--ISNUMBER(SEARCH({"naphthalene"},A356)))&gt;0,"aromatic",IF(SUMPRODUCT(--ISNUMBER(SEARCH({"="},H356)))&gt;0,"alkene",IF(SUMPRODUCT(--ISNUMBER(SEARCH({"C1"},H356)))&gt;0,"c-alkane",IF(SUMPRODUCT(--ISNUMBER(SEARCH({"(C)"},H356)))&gt;0,"b-alkane",IF(SUMPRODUCT(--ISNUMBER(SEARCH({"-"},H356)))&gt;0,"-","n-alkane")))))))))</f>
        <v>oxygenated</v>
      </c>
      <c r="H356" s="15" t="s">
        <v>230</v>
      </c>
      <c r="I356" s="15" t="b">
        <v>0</v>
      </c>
      <c r="J356" s="15" t="b">
        <v>0</v>
      </c>
      <c r="K356" s="4">
        <f t="shared" si="72"/>
        <v>2</v>
      </c>
      <c r="L356" s="4">
        <f t="shared" si="73"/>
        <v>2</v>
      </c>
      <c r="M356" s="4">
        <f t="shared" si="74"/>
        <v>1</v>
      </c>
      <c r="N356" s="7">
        <v>75.066999999999993</v>
      </c>
      <c r="O356" s="4">
        <v>1.5519199999999999E-12</v>
      </c>
      <c r="P356" s="8">
        <v>9.3011000000000005E-9</v>
      </c>
      <c r="Q356" s="8">
        <v>6.7520800000000003</v>
      </c>
      <c r="R356" s="4">
        <v>1.36697E-2</v>
      </c>
      <c r="S356" s="4">
        <v>3.0094400000000001</v>
      </c>
      <c r="T356" s="3">
        <f t="shared" si="75"/>
        <v>4.7418383897781347</v>
      </c>
      <c r="U356" s="4">
        <f t="shared" si="76"/>
        <v>18.834701654472994</v>
      </c>
      <c r="V356" s="23">
        <v>1.5760717948717951</v>
      </c>
      <c r="W356" s="23">
        <v>0.68877435897435879</v>
      </c>
      <c r="X356" s="23">
        <v>0.40105897435897436</v>
      </c>
      <c r="Y356" s="23">
        <v>0</v>
      </c>
    </row>
    <row r="357" spans="1:25" x14ac:dyDescent="0.25">
      <c r="A357" s="20" t="s">
        <v>361</v>
      </c>
      <c r="B357" s="17" t="s">
        <v>229</v>
      </c>
      <c r="C357" s="12">
        <v>9030</v>
      </c>
      <c r="D357" s="12">
        <v>99430</v>
      </c>
      <c r="E357" s="1" t="s">
        <v>920</v>
      </c>
      <c r="F357" s="2" t="str">
        <f t="shared" si="71"/>
        <v>9020667</v>
      </c>
      <c r="G357" s="2" t="str">
        <f>IF(SUMPRODUCT(--ISNUMBER(SEARCH({"F","Cl","F"},H357)))&gt;0,"halocarbon",IF(SUMPRODUCT(--ISNUMBER(SEARCH({"O"},H357)))&gt;0,"oxygenated",IF(SUMPRODUCT(--ISNUMBER(SEARCH({"=CC="},H357)))&gt;0,"aromatic",IF(SUMPRODUCT(--ISNUMBER(SEARCH({"benzene"},A357)))&gt;0,"aromatic",IF(SUMPRODUCT(--ISNUMBER(SEARCH({"naphthalene"},A357)))&gt;0,"aromatic",IF(SUMPRODUCT(--ISNUMBER(SEARCH({"="},H357)))&gt;0,"alkene",IF(SUMPRODUCT(--ISNUMBER(SEARCH({"C1"},H357)))&gt;0,"c-alkane",IF(SUMPRODUCT(--ISNUMBER(SEARCH({"(C)"},H357)))&gt;0,"b-alkane",IF(SUMPRODUCT(--ISNUMBER(SEARCH({"-"},H357)))&gt;0,"-","n-alkane")))))))))</f>
        <v>oxygenated</v>
      </c>
      <c r="H357" s="15" t="s">
        <v>230</v>
      </c>
      <c r="I357" s="15" t="b">
        <v>0</v>
      </c>
      <c r="J357" s="15" t="b">
        <v>0</v>
      </c>
      <c r="K357" s="4">
        <f t="shared" si="72"/>
        <v>2</v>
      </c>
      <c r="L357" s="4">
        <f t="shared" si="73"/>
        <v>2</v>
      </c>
      <c r="M357" s="4">
        <f t="shared" si="74"/>
        <v>1</v>
      </c>
      <c r="N357" s="7">
        <v>75.066999999999993</v>
      </c>
      <c r="O357" s="4">
        <v>1.5519199999999999E-12</v>
      </c>
      <c r="P357" s="8">
        <v>9.3011000000000005E-9</v>
      </c>
      <c r="Q357" s="8">
        <v>6.7520800000000003</v>
      </c>
      <c r="R357" s="4">
        <v>1.36697E-2</v>
      </c>
      <c r="S357" s="4">
        <v>3.0094400000000001</v>
      </c>
      <c r="T357" s="3">
        <f t="shared" si="75"/>
        <v>4.7418383897781347</v>
      </c>
      <c r="U357" s="4">
        <f t="shared" si="76"/>
        <v>18.834701654472994</v>
      </c>
      <c r="V357" s="14" t="s">
        <v>34</v>
      </c>
      <c r="W357" s="14" t="s">
        <v>34</v>
      </c>
      <c r="X357" s="14" t="s">
        <v>34</v>
      </c>
      <c r="Y357" s="23">
        <v>0</v>
      </c>
    </row>
    <row r="358" spans="1:25" x14ac:dyDescent="0.25">
      <c r="A358" s="19" t="s">
        <v>362</v>
      </c>
      <c r="B358" s="15" t="s">
        <v>362</v>
      </c>
      <c r="C358" s="25">
        <v>698</v>
      </c>
      <c r="D358" s="12">
        <v>45220</v>
      </c>
      <c r="E358" s="1" t="s">
        <v>784</v>
      </c>
      <c r="F358" s="2" t="str">
        <f t="shared" si="71"/>
        <v>2021284</v>
      </c>
      <c r="G358" s="2" t="str">
        <f>IF(SUMPRODUCT(--ISNUMBER(SEARCH({"F","Cl","F"},H358)))&gt;0,"halocarbon",IF(SUMPRODUCT(--ISNUMBER(SEARCH({"O"},H358)))&gt;0,"oxygenated",IF(SUMPRODUCT(--ISNUMBER(SEARCH({"=CC="},H358)))&gt;0,"aromatic",IF(SUMPRODUCT(--ISNUMBER(SEARCH({"benzene"},A358)))&gt;0,"aromatic",IF(SUMPRODUCT(--ISNUMBER(SEARCH({"naphthalene"},A358)))&gt;0,"aromatic",IF(SUMPRODUCT(--ISNUMBER(SEARCH({"="},H358)))&gt;0,"alkene",IF(SUMPRODUCT(--ISNUMBER(SEARCH({"C1"},H358)))&gt;0,"c-alkane",IF(SUMPRODUCT(--ISNUMBER(SEARCH({"(C)"},H358)))&gt;0,"b-alkane",IF(SUMPRODUCT(--ISNUMBER(SEARCH({"-"},H358)))&gt;0,"-","n-alkane")))))))))</f>
        <v>aromatic</v>
      </c>
      <c r="H358" s="15" t="s">
        <v>363</v>
      </c>
      <c r="I358" s="15" t="b">
        <v>1</v>
      </c>
      <c r="J358" s="15" t="b">
        <v>0</v>
      </c>
      <c r="K358" s="4">
        <f t="shared" si="72"/>
        <v>8</v>
      </c>
      <c r="L358" s="4">
        <f t="shared" si="73"/>
        <v>0</v>
      </c>
      <c r="M358" s="4">
        <f t="shared" si="74"/>
        <v>0</v>
      </c>
      <c r="N358" s="7">
        <v>104.152</v>
      </c>
      <c r="O358" s="4">
        <v>5.31973E-11</v>
      </c>
      <c r="P358" s="8">
        <v>2.5661999999999998E-3</v>
      </c>
      <c r="Q358" s="8">
        <v>3.7819699999999998</v>
      </c>
      <c r="R358" s="4">
        <v>4.2782900000000001</v>
      </c>
      <c r="S358" s="4">
        <v>2.1193700000000002E-3</v>
      </c>
      <c r="T358" s="3">
        <f t="shared" si="75"/>
        <v>7.3795681798271238</v>
      </c>
      <c r="U358" s="4">
        <f t="shared" si="76"/>
        <v>2.0176635357730125E-2</v>
      </c>
      <c r="V358" s="23">
        <v>1.7329282051282047</v>
      </c>
      <c r="W358" s="23">
        <v>0.21337051282051284</v>
      </c>
      <c r="X358" s="23">
        <v>-0.4835610256410256</v>
      </c>
      <c r="Y358" s="23">
        <v>4.9000000000000002E-2</v>
      </c>
    </row>
    <row r="359" spans="1:25" x14ac:dyDescent="0.25">
      <c r="A359" s="20" t="s">
        <v>364</v>
      </c>
      <c r="B359" s="17" t="s">
        <v>98</v>
      </c>
      <c r="C359" s="12">
        <v>9031</v>
      </c>
      <c r="D359" s="12" t="s">
        <v>34</v>
      </c>
      <c r="E359" s="1" t="s">
        <v>608</v>
      </c>
      <c r="F359" s="2" t="str">
        <f t="shared" si="71"/>
        <v>6024913</v>
      </c>
      <c r="G359" s="2" t="str">
        <f>IF(SUMPRODUCT(--ISNUMBER(SEARCH({"F","Cl","F"},H359)))&gt;0,"halocarbon",IF(SUMPRODUCT(--ISNUMBER(SEARCH({"O"},H359)))&gt;0,"oxygenated",IF(SUMPRODUCT(--ISNUMBER(SEARCH({"=CC="},H359)))&gt;0,"aromatic",IF(SUMPRODUCT(--ISNUMBER(SEARCH({"benzene"},A359)))&gt;0,"aromatic",IF(SUMPRODUCT(--ISNUMBER(SEARCH({"naphthalene"},A359)))&gt;0,"aromatic",IF(SUMPRODUCT(--ISNUMBER(SEARCH({"="},H359)))&gt;0,"alkene",IF(SUMPRODUCT(--ISNUMBER(SEARCH({"C1"},H359)))&gt;0,"c-alkane",IF(SUMPRODUCT(--ISNUMBER(SEARCH({"(C)"},H359)))&gt;0,"b-alkane",IF(SUMPRODUCT(--ISNUMBER(SEARCH({"-"},H359)))&gt;0,"-","n-alkane")))))))))</f>
        <v>n-alkane</v>
      </c>
      <c r="H359" s="15" t="s">
        <v>99</v>
      </c>
      <c r="I359" s="15" t="b">
        <v>0</v>
      </c>
      <c r="J359" s="15" t="b">
        <v>0</v>
      </c>
      <c r="K359" s="4">
        <f t="shared" si="72"/>
        <v>10</v>
      </c>
      <c r="L359" s="4">
        <f t="shared" si="73"/>
        <v>0</v>
      </c>
      <c r="M359" s="4">
        <f t="shared" si="74"/>
        <v>0</v>
      </c>
      <c r="N359" s="7">
        <v>142.286</v>
      </c>
      <c r="O359" s="4">
        <v>1.1139699999999999E-11</v>
      </c>
      <c r="P359" s="8">
        <v>0.15142800000000001</v>
      </c>
      <c r="Q359" s="8">
        <v>4.3269700000000002</v>
      </c>
      <c r="R359" s="4">
        <v>1.2924100000000001</v>
      </c>
      <c r="S359" s="4">
        <v>4.5834400000000002E-7</v>
      </c>
      <c r="T359" s="3">
        <f t="shared" si="75"/>
        <v>6.9951928265354022</v>
      </c>
      <c r="U359" s="4">
        <f t="shared" si="76"/>
        <v>7.0769926617814963E-2</v>
      </c>
      <c r="V359" s="23">
        <v>0.68446410256410239</v>
      </c>
      <c r="W359" s="23">
        <v>0.46774615384615398</v>
      </c>
      <c r="X359" s="23">
        <v>0.18435897435897436</v>
      </c>
      <c r="Y359" s="23">
        <v>6.9600000000000009E-2</v>
      </c>
    </row>
    <row r="360" spans="1:25" x14ac:dyDescent="0.25">
      <c r="A360" s="19" t="s">
        <v>628</v>
      </c>
      <c r="B360" s="15" t="s">
        <v>628</v>
      </c>
      <c r="C360" s="25">
        <v>706</v>
      </c>
      <c r="D360" s="12">
        <v>43309</v>
      </c>
      <c r="E360" s="1" t="s">
        <v>728</v>
      </c>
      <c r="F360" s="2" t="str">
        <f t="shared" si="71"/>
        <v>8020204</v>
      </c>
      <c r="G360" s="2" t="str">
        <f>IF(SUMPRODUCT(--ISNUMBER(SEARCH({"F","Cl","F"},H360)))&gt;0,"halocarbon",IF(SUMPRODUCT(--ISNUMBER(SEARCH({"O"},H360)))&gt;0,"oxygenated",IF(SUMPRODUCT(--ISNUMBER(SEARCH({"=CC="},H360)))&gt;0,"aromatic",IF(SUMPRODUCT(--ISNUMBER(SEARCH({"benzene"},A360)))&gt;0,"aromatic",IF(SUMPRODUCT(--ISNUMBER(SEARCH({"naphthalene"},A360)))&gt;0,"aromatic",IF(SUMPRODUCT(--ISNUMBER(SEARCH({"="},H360)))&gt;0,"alkene",IF(SUMPRODUCT(--ISNUMBER(SEARCH({"C1"},H360)))&gt;0,"c-alkane",IF(SUMPRODUCT(--ISNUMBER(SEARCH({"(C)"},H360)))&gt;0,"b-alkane",IF(SUMPRODUCT(--ISNUMBER(SEARCH({"-"},H360)))&gt;0,"-","n-alkane")))))))))</f>
        <v>oxygenated</v>
      </c>
      <c r="H360" s="15" t="s">
        <v>365</v>
      </c>
      <c r="I360" s="15" t="b">
        <v>0</v>
      </c>
      <c r="J360" s="15" t="b">
        <v>0</v>
      </c>
      <c r="K360" s="4">
        <f t="shared" si="72"/>
        <v>4</v>
      </c>
      <c r="L360" s="4">
        <f t="shared" si="73"/>
        <v>1</v>
      </c>
      <c r="M360" s="4">
        <f t="shared" si="74"/>
        <v>0.25</v>
      </c>
      <c r="N360" s="7">
        <v>74.123000000000005</v>
      </c>
      <c r="O360" s="4">
        <v>2.3957599999999999E-12</v>
      </c>
      <c r="P360" s="8">
        <v>9.0100500000000002E-6</v>
      </c>
      <c r="Q360" s="8">
        <v>3.7760799999999999</v>
      </c>
      <c r="R360" s="4">
        <v>25.5962</v>
      </c>
      <c r="S360" s="4">
        <v>6.6652300000000002</v>
      </c>
      <c r="T360" s="3">
        <f t="shared" si="75"/>
        <v>8.0087588296038597</v>
      </c>
      <c r="U360" s="4">
        <f t="shared" si="76"/>
        <v>1.9904842489262477E-2</v>
      </c>
      <c r="V360" s="23">
        <v>0.40645897435897449</v>
      </c>
      <c r="W360" s="23">
        <v>0.22534358974358978</v>
      </c>
      <c r="X360" s="23">
        <v>0.14415282051282052</v>
      </c>
      <c r="Y360" s="23">
        <v>0</v>
      </c>
    </row>
    <row r="361" spans="1:25" x14ac:dyDescent="0.25">
      <c r="A361" s="19" t="s">
        <v>366</v>
      </c>
      <c r="B361" s="15" t="s">
        <v>366</v>
      </c>
      <c r="C361" s="25">
        <v>707</v>
      </c>
      <c r="D361" s="12">
        <v>43390</v>
      </c>
      <c r="E361" s="1" t="s">
        <v>741</v>
      </c>
      <c r="F361" s="2" t="str">
        <f t="shared" si="71"/>
        <v>1021328</v>
      </c>
      <c r="G361" s="2" t="str">
        <f>IF(SUMPRODUCT(--ISNUMBER(SEARCH({"F","Cl","F"},H361)))&gt;0,"halocarbon",IF(SUMPRODUCT(--ISNUMBER(SEARCH({"O"},H361)))&gt;0,"oxygenated",IF(SUMPRODUCT(--ISNUMBER(SEARCH({"=CC="},H361)))&gt;0,"aromatic",IF(SUMPRODUCT(--ISNUMBER(SEARCH({"benzene"},A361)))&gt;0,"aromatic",IF(SUMPRODUCT(--ISNUMBER(SEARCH({"naphthalene"},A361)))&gt;0,"aromatic",IF(SUMPRODUCT(--ISNUMBER(SEARCH({"="},H361)))&gt;0,"alkene",IF(SUMPRODUCT(--ISNUMBER(SEARCH({"C1"},H361)))&gt;0,"c-alkane",IF(SUMPRODUCT(--ISNUMBER(SEARCH({"(C)"},H361)))&gt;0,"b-alkane",IF(SUMPRODUCT(--ISNUMBER(SEARCH({"-"},H361)))&gt;0,"-","n-alkane")))))))))</f>
        <v>oxygenated</v>
      </c>
      <c r="H361" s="15" t="s">
        <v>367</v>
      </c>
      <c r="I361" s="15" t="b">
        <v>0</v>
      </c>
      <c r="J361" s="15" t="b">
        <v>0</v>
      </c>
      <c r="K361" s="4">
        <f t="shared" si="72"/>
        <v>4</v>
      </c>
      <c r="L361" s="4">
        <f t="shared" si="73"/>
        <v>1</v>
      </c>
      <c r="M361" s="4">
        <f t="shared" si="74"/>
        <v>0.25</v>
      </c>
      <c r="N361" s="7">
        <v>72.106999999999999</v>
      </c>
      <c r="O361" s="4">
        <v>9.0610300000000006E-12</v>
      </c>
      <c r="P361" s="8">
        <v>1.04498E-4</v>
      </c>
      <c r="Q361" s="8">
        <v>2.9343599999999999</v>
      </c>
      <c r="R361" s="4">
        <v>176.88</v>
      </c>
      <c r="S361" s="4">
        <v>4.0343400000000003</v>
      </c>
      <c r="T361" s="3">
        <f t="shared" si="75"/>
        <v>8.8362865031011246</v>
      </c>
      <c r="U361" s="4">
        <f t="shared" si="76"/>
        <v>2.8657529311158889E-3</v>
      </c>
      <c r="V361" s="23">
        <v>4.3066153846153856</v>
      </c>
      <c r="W361" s="23">
        <v>2.1869743589743589</v>
      </c>
      <c r="X361" s="23">
        <v>1.4729051282051282</v>
      </c>
      <c r="Y361" s="23">
        <v>0</v>
      </c>
    </row>
    <row r="362" spans="1:25" x14ac:dyDescent="0.25">
      <c r="A362" s="19" t="s">
        <v>368</v>
      </c>
      <c r="B362" s="15" t="s">
        <v>368</v>
      </c>
      <c r="C362" s="25">
        <v>708</v>
      </c>
      <c r="D362" s="12">
        <v>98126</v>
      </c>
      <c r="E362" s="1" t="s">
        <v>871</v>
      </c>
      <c r="F362" s="2" t="str">
        <f t="shared" si="71"/>
        <v>1029128</v>
      </c>
      <c r="G362" s="2" t="str">
        <f>IF(SUMPRODUCT(--ISNUMBER(SEARCH({"F","Cl","F"},H362)))&gt;0,"halocarbon",IF(SUMPRODUCT(--ISNUMBER(SEARCH({"O"},H362)))&gt;0,"oxygenated",IF(SUMPRODUCT(--ISNUMBER(SEARCH({"=CC="},H362)))&gt;0,"aromatic",IF(SUMPRODUCT(--ISNUMBER(SEARCH({"benzene"},A362)))&gt;0,"aromatic",IF(SUMPRODUCT(--ISNUMBER(SEARCH({"naphthalene"},A362)))&gt;0,"aromatic",IF(SUMPRODUCT(--ISNUMBER(SEARCH({"="},H362)))&gt;0,"alkene",IF(SUMPRODUCT(--ISNUMBER(SEARCH({"C1"},H362)))&gt;0,"c-alkane",IF(SUMPRODUCT(--ISNUMBER(SEARCH({"(C)"},H362)))&gt;0,"b-alkane",IF(SUMPRODUCT(--ISNUMBER(SEARCH({"-"},H362)))&gt;0,"-","n-alkane")))))))))</f>
        <v>oxygenated</v>
      </c>
      <c r="H362" s="15" t="s">
        <v>369</v>
      </c>
      <c r="I362" s="15" t="b">
        <v>0</v>
      </c>
      <c r="J362" s="15" t="b">
        <v>0</v>
      </c>
      <c r="K362" s="4">
        <f t="shared" si="72"/>
        <v>5</v>
      </c>
      <c r="L362" s="4">
        <f t="shared" si="73"/>
        <v>2</v>
      </c>
      <c r="M362" s="4">
        <f t="shared" si="74"/>
        <v>0.4</v>
      </c>
      <c r="N362" s="7">
        <v>102.133</v>
      </c>
      <c r="O362" s="4">
        <v>2.00287E-11</v>
      </c>
      <c r="P362" s="8">
        <v>7.1869700000000002E-7</v>
      </c>
      <c r="Q362" s="8">
        <v>4.6079400000000001</v>
      </c>
      <c r="R362" s="4">
        <v>1.0975999999999999</v>
      </c>
      <c r="S362" s="4">
        <v>10.3362</v>
      </c>
      <c r="T362" s="3">
        <f t="shared" si="75"/>
        <v>6.7802405335359994</v>
      </c>
      <c r="U362" s="4">
        <f t="shared" si="76"/>
        <v>0.13515083874787148</v>
      </c>
      <c r="V362" s="23">
        <v>3.3105128205128209</v>
      </c>
      <c r="W362" s="23">
        <v>1.4174769230769233</v>
      </c>
      <c r="X362" s="23">
        <v>0.88877692307692313</v>
      </c>
      <c r="Y362" s="23">
        <v>0</v>
      </c>
    </row>
    <row r="363" spans="1:25" x14ac:dyDescent="0.25">
      <c r="A363" s="19" t="s">
        <v>370</v>
      </c>
      <c r="B363" s="15" t="s">
        <v>370</v>
      </c>
      <c r="C363" s="25">
        <v>3153</v>
      </c>
      <c r="D363" s="12">
        <v>43991</v>
      </c>
      <c r="E363" s="1" t="s">
        <v>779</v>
      </c>
      <c r="F363" s="2" t="str">
        <f t="shared" si="71"/>
        <v>0022191</v>
      </c>
      <c r="G363" s="2" t="str">
        <f>IF(SUMPRODUCT(--ISNUMBER(SEARCH({"F","Cl","F"},H363)))&gt;0,"halocarbon",IF(SUMPRODUCT(--ISNUMBER(SEARCH({"O"},H363)))&gt;0,"oxygenated",IF(SUMPRODUCT(--ISNUMBER(SEARCH({"=CC="},H363)))&gt;0,"aromatic",IF(SUMPRODUCT(--ISNUMBER(SEARCH({"benzene"},A363)))&gt;0,"aromatic",IF(SUMPRODUCT(--ISNUMBER(SEARCH({"naphthalene"},A363)))&gt;0,"aromatic",IF(SUMPRODUCT(--ISNUMBER(SEARCH({"="},H363)))&gt;0,"alkene",IF(SUMPRODUCT(--ISNUMBER(SEARCH({"C1"},H363)))&gt;0,"c-alkane",IF(SUMPRODUCT(--ISNUMBER(SEARCH({"(C)"},H363)))&gt;0,"b-alkane",IF(SUMPRODUCT(--ISNUMBER(SEARCH({"-"},H363)))&gt;0,"-","n-alkane")))))))))</f>
        <v>oxygenated</v>
      </c>
      <c r="H363" s="15" t="s">
        <v>371</v>
      </c>
      <c r="I363" s="15" t="b">
        <v>0</v>
      </c>
      <c r="J363" s="15" t="b">
        <v>0</v>
      </c>
      <c r="K363" s="4">
        <f t="shared" si="72"/>
        <v>9</v>
      </c>
      <c r="L363" s="4">
        <f t="shared" si="73"/>
        <v>3</v>
      </c>
      <c r="M363" s="4">
        <f t="shared" si="74"/>
        <v>0.33333333333333331</v>
      </c>
      <c r="N363" s="7">
        <v>170.208</v>
      </c>
      <c r="O363" s="4">
        <v>3.2526499999999999E-11</v>
      </c>
      <c r="P363" s="8">
        <v>3.48563E-5</v>
      </c>
      <c r="Q363" s="8">
        <v>5.0065200000000001</v>
      </c>
      <c r="R363" s="4">
        <v>7.8701099999999996E-2</v>
      </c>
      <c r="S363" s="4">
        <v>0.13300500000000001</v>
      </c>
      <c r="T363" s="3">
        <f t="shared" si="75"/>
        <v>5.8575911174917596</v>
      </c>
      <c r="U363" s="4">
        <f t="shared" si="76"/>
        <v>0.3383753712604774</v>
      </c>
      <c r="V363" s="14" t="s">
        <v>34</v>
      </c>
      <c r="W363" s="14" t="s">
        <v>34</v>
      </c>
      <c r="X363" s="14" t="s">
        <v>34</v>
      </c>
      <c r="Y363" s="23">
        <v>0.14430000000000001</v>
      </c>
    </row>
    <row r="364" spans="1:25" x14ac:dyDescent="0.25">
      <c r="A364" s="19" t="s">
        <v>24</v>
      </c>
      <c r="B364" s="15" t="s">
        <v>24</v>
      </c>
      <c r="C364" s="12">
        <v>3209</v>
      </c>
      <c r="D364" s="12">
        <v>45111</v>
      </c>
      <c r="E364" s="5" t="s">
        <v>625</v>
      </c>
      <c r="F364" s="2" t="str">
        <f t="shared" si="71"/>
        <v>1026118</v>
      </c>
      <c r="G364" s="2" t="str">
        <f>IF(SUMPRODUCT(--ISNUMBER(SEARCH({"F","Cl","F"},H364)))&gt;0,"halocarbon",IF(SUMPRODUCT(--ISNUMBER(SEARCH({"O"},H364)))&gt;0,"oxygenated",IF(SUMPRODUCT(--ISNUMBER(SEARCH({"=CC="},H364)))&gt;0,"aromatic",IF(SUMPRODUCT(--ISNUMBER(SEARCH({"benzene"},A364)))&gt;0,"aromatic",IF(SUMPRODUCT(--ISNUMBER(SEARCH({"naphthalene"},A364)))&gt;0,"aromatic",IF(SUMPRODUCT(--ISNUMBER(SEARCH({"="},H364)))&gt;0,"alkene",IF(SUMPRODUCT(--ISNUMBER(SEARCH({"C1"},H364)))&gt;0,"c-alkane",IF(SUMPRODUCT(--ISNUMBER(SEARCH({"(C)"},H364)))&gt;0,"b-alkane",IF(SUMPRODUCT(--ISNUMBER(SEARCH({"-"},H364)))&gt;0,"-","n-alkane")))))))))</f>
        <v>aromatic</v>
      </c>
      <c r="H364" s="15" t="s">
        <v>25</v>
      </c>
      <c r="I364" s="15" t="b">
        <v>0</v>
      </c>
      <c r="J364" s="15" t="b">
        <v>0</v>
      </c>
      <c r="K364" s="4">
        <f t="shared" si="72"/>
        <v>10</v>
      </c>
      <c r="L364" s="4">
        <f t="shared" si="73"/>
        <v>0</v>
      </c>
      <c r="M364" s="4">
        <f t="shared" si="74"/>
        <v>0</v>
      </c>
      <c r="N364" s="7">
        <v>132.20599999999999</v>
      </c>
      <c r="O364" s="4">
        <v>2.42835E-11</v>
      </c>
      <c r="P364" s="8">
        <v>2.67768E-3</v>
      </c>
      <c r="Q364" s="8">
        <v>5.0081300000000004</v>
      </c>
      <c r="R364" s="4">
        <v>0.38164100000000001</v>
      </c>
      <c r="S364" s="4">
        <v>4.6116199999999999E-4</v>
      </c>
      <c r="T364" s="3">
        <f t="shared" si="75"/>
        <v>6.4335365369850743</v>
      </c>
      <c r="U364" s="4">
        <f t="shared" si="76"/>
        <v>0.33963211160920093</v>
      </c>
      <c r="V364" s="23">
        <v>2.9709487179487177</v>
      </c>
      <c r="W364" s="23">
        <v>1.0522794871794869</v>
      </c>
      <c r="X364" s="23">
        <v>0.41758333333333336</v>
      </c>
      <c r="Y364" s="23">
        <v>0.1</v>
      </c>
    </row>
    <row r="365" spans="1:25" x14ac:dyDescent="0.25">
      <c r="A365" s="19" t="s">
        <v>24</v>
      </c>
      <c r="B365" s="15" t="s">
        <v>24</v>
      </c>
      <c r="C365" s="12">
        <v>3209</v>
      </c>
      <c r="D365" s="12">
        <v>80091</v>
      </c>
      <c r="E365" s="5" t="s">
        <v>625</v>
      </c>
      <c r="F365" s="2" t="str">
        <f t="shared" si="71"/>
        <v>1026118</v>
      </c>
      <c r="G365" s="2" t="str">
        <f>IF(SUMPRODUCT(--ISNUMBER(SEARCH({"F","Cl","F"},H365)))&gt;0,"halocarbon",IF(SUMPRODUCT(--ISNUMBER(SEARCH({"O"},H365)))&gt;0,"oxygenated",IF(SUMPRODUCT(--ISNUMBER(SEARCH({"=CC="},H365)))&gt;0,"aromatic",IF(SUMPRODUCT(--ISNUMBER(SEARCH({"benzene"},A365)))&gt;0,"aromatic",IF(SUMPRODUCT(--ISNUMBER(SEARCH({"naphthalene"},A365)))&gt;0,"aromatic",IF(SUMPRODUCT(--ISNUMBER(SEARCH({"="},H365)))&gt;0,"alkene",IF(SUMPRODUCT(--ISNUMBER(SEARCH({"C1"},H365)))&gt;0,"c-alkane",IF(SUMPRODUCT(--ISNUMBER(SEARCH({"(C)"},H365)))&gt;0,"b-alkane",IF(SUMPRODUCT(--ISNUMBER(SEARCH({"-"},H365)))&gt;0,"-","n-alkane")))))))))</f>
        <v>aromatic</v>
      </c>
      <c r="H365" s="15" t="s">
        <v>25</v>
      </c>
      <c r="I365" s="15" t="b">
        <v>0</v>
      </c>
      <c r="J365" s="15" t="b">
        <v>0</v>
      </c>
      <c r="K365" s="4">
        <f t="shared" si="72"/>
        <v>10</v>
      </c>
      <c r="L365" s="4">
        <f t="shared" si="73"/>
        <v>0</v>
      </c>
      <c r="M365" s="4">
        <f t="shared" si="74"/>
        <v>0</v>
      </c>
      <c r="N365" s="7">
        <v>132.20599999999999</v>
      </c>
      <c r="O365" s="4">
        <v>2.42835E-11</v>
      </c>
      <c r="P365" s="8">
        <v>2.67768E-3</v>
      </c>
      <c r="Q365" s="8">
        <v>5.0081300000000004</v>
      </c>
      <c r="R365" s="4">
        <v>0.38164100000000001</v>
      </c>
      <c r="S365" s="4">
        <v>4.6116199999999999E-4</v>
      </c>
      <c r="T365" s="3">
        <f t="shared" si="75"/>
        <v>6.4335365369850743</v>
      </c>
      <c r="U365" s="4">
        <f t="shared" si="76"/>
        <v>0.33963211160920093</v>
      </c>
      <c r="V365" s="23">
        <v>2.9709487179487177</v>
      </c>
      <c r="W365" s="23">
        <v>1.0522794871794869</v>
      </c>
      <c r="X365" s="23">
        <v>0.41758333333333336</v>
      </c>
      <c r="Y365" s="23">
        <v>0.1</v>
      </c>
    </row>
    <row r="366" spans="1:25" x14ac:dyDescent="0.25">
      <c r="A366" s="19" t="s">
        <v>542</v>
      </c>
      <c r="B366" s="15" t="s">
        <v>398</v>
      </c>
      <c r="C366" s="25">
        <v>23</v>
      </c>
      <c r="D366" s="12">
        <v>80092</v>
      </c>
      <c r="E366" s="5" t="s">
        <v>550</v>
      </c>
      <c r="F366" s="2" t="str">
        <f t="shared" si="71"/>
        <v>6026119</v>
      </c>
      <c r="G366" s="2" t="str">
        <f>IF(SUMPRODUCT(--ISNUMBER(SEARCH({"F","Cl","F"},H366)))&gt;0,"halocarbon",IF(SUMPRODUCT(--ISNUMBER(SEARCH({"O"},H366)))&gt;0,"oxygenated",IF(SUMPRODUCT(--ISNUMBER(SEARCH({"=CC="},H366)))&gt;0,"aromatic",IF(SUMPRODUCT(--ISNUMBER(SEARCH({"benzene"},A366)))&gt;0,"aromatic",IF(SUMPRODUCT(--ISNUMBER(SEARCH({"naphthalene"},A366)))&gt;0,"aromatic",IF(SUMPRODUCT(--ISNUMBER(SEARCH({"="},H366)))&gt;0,"alkene",IF(SUMPRODUCT(--ISNUMBER(SEARCH({"C1"},H366)))&gt;0,"c-alkane",IF(SUMPRODUCT(--ISNUMBER(SEARCH({"(C)"},H366)))&gt;0,"b-alkane",IF(SUMPRODUCT(--ISNUMBER(SEARCH({"-"},H366)))&gt;0,"-","n-alkane")))))))))</f>
        <v>aromatic</v>
      </c>
      <c r="H366" s="15" t="s">
        <v>399</v>
      </c>
      <c r="I366" s="15" t="b">
        <v>0</v>
      </c>
      <c r="J366" s="15" t="b">
        <v>0</v>
      </c>
      <c r="K366" s="4">
        <f t="shared" si="72"/>
        <v>10</v>
      </c>
      <c r="L366" s="4">
        <f t="shared" si="73"/>
        <v>0</v>
      </c>
      <c r="M366" s="4">
        <f t="shared" si="74"/>
        <v>0</v>
      </c>
      <c r="N366" s="7">
        <v>134.22200000000001</v>
      </c>
      <c r="O366" s="4">
        <v>2.6080599999999999E-11</v>
      </c>
      <c r="P366" s="8">
        <v>7.72238E-3</v>
      </c>
      <c r="Q366" s="8">
        <v>4.4510399999999999</v>
      </c>
      <c r="R366" s="4">
        <v>0.64173899999999995</v>
      </c>
      <c r="S366" s="4">
        <v>5.8402900000000003E-5</v>
      </c>
      <c r="T366" s="3">
        <f t="shared" si="75"/>
        <v>6.6658124853576997</v>
      </c>
      <c r="U366" s="4">
        <f t="shared" si="76"/>
        <v>9.4171338931954937E-2</v>
      </c>
      <c r="V366" s="23">
        <v>9.2578717948717966</v>
      </c>
      <c r="W366" s="23">
        <v>3.0863333333333336</v>
      </c>
      <c r="X366" s="23">
        <v>1.665717948717949</v>
      </c>
      <c r="Y366" s="23">
        <v>0.1</v>
      </c>
    </row>
    <row r="367" spans="1:25" x14ac:dyDescent="0.25">
      <c r="A367" s="19" t="s">
        <v>372</v>
      </c>
      <c r="B367" s="15" t="s">
        <v>372</v>
      </c>
      <c r="C367" s="25">
        <v>717</v>
      </c>
      <c r="D367" s="12">
        <v>45202</v>
      </c>
      <c r="E367" s="5" t="s">
        <v>626</v>
      </c>
      <c r="F367" s="2" t="str">
        <f t="shared" si="71"/>
        <v>7021360</v>
      </c>
      <c r="G367" s="2" t="str">
        <f>IF(SUMPRODUCT(--ISNUMBER(SEARCH({"F","Cl","F"},H367)))&gt;0,"halocarbon",IF(SUMPRODUCT(--ISNUMBER(SEARCH({"O"},H367)))&gt;0,"oxygenated",IF(SUMPRODUCT(--ISNUMBER(SEARCH({"=CC="},H367)))&gt;0,"aromatic",IF(SUMPRODUCT(--ISNUMBER(SEARCH({"benzene"},A367)))&gt;0,"aromatic",IF(SUMPRODUCT(--ISNUMBER(SEARCH({"naphthalene"},A367)))&gt;0,"aromatic",IF(SUMPRODUCT(--ISNUMBER(SEARCH({"="},H367)))&gt;0,"alkene",IF(SUMPRODUCT(--ISNUMBER(SEARCH({"C1"},H367)))&gt;0,"c-alkane",IF(SUMPRODUCT(--ISNUMBER(SEARCH({"(C)"},H367)))&gt;0,"b-alkane",IF(SUMPRODUCT(--ISNUMBER(SEARCH({"-"},H367)))&gt;0,"-","n-alkane")))))))))</f>
        <v>aromatic</v>
      </c>
      <c r="H367" s="15" t="s">
        <v>373</v>
      </c>
      <c r="I367" s="15" t="b">
        <v>1</v>
      </c>
      <c r="J367" s="15" t="b">
        <v>0</v>
      </c>
      <c r="K367" s="4">
        <f t="shared" si="72"/>
        <v>7</v>
      </c>
      <c r="L367" s="4">
        <f t="shared" si="73"/>
        <v>0</v>
      </c>
      <c r="M367" s="4">
        <f t="shared" si="74"/>
        <v>0</v>
      </c>
      <c r="N367" s="7">
        <v>92.141000000000005</v>
      </c>
      <c r="O367" s="4">
        <v>6.9446800000000003E-12</v>
      </c>
      <c r="P367" s="8">
        <v>5.9824500000000003E-3</v>
      </c>
      <c r="Q367" s="8">
        <v>3.8548800000000001</v>
      </c>
      <c r="R367" s="4">
        <v>23.896699999999999</v>
      </c>
      <c r="S367" s="4">
        <v>4.6075600000000001E-3</v>
      </c>
      <c r="T367" s="3">
        <f t="shared" si="75"/>
        <v>8.0734211991166198</v>
      </c>
      <c r="U367" s="4">
        <f t="shared" si="76"/>
        <v>2.3864851993710266E-2</v>
      </c>
      <c r="V367" s="23">
        <v>4.0047179487179489</v>
      </c>
      <c r="W367" s="23">
        <v>1.3580153846153846</v>
      </c>
      <c r="X367" s="23">
        <v>0.52454358974358972</v>
      </c>
      <c r="Y367" s="27">
        <v>0.13850000000000001</v>
      </c>
    </row>
    <row r="368" spans="1:25" ht="15" customHeight="1" x14ac:dyDescent="0.25">
      <c r="A368" s="19" t="s">
        <v>372</v>
      </c>
      <c r="B368" s="15" t="s">
        <v>372</v>
      </c>
      <c r="C368" s="25">
        <v>717</v>
      </c>
      <c r="D368" s="12">
        <v>80093</v>
      </c>
      <c r="E368" s="5" t="s">
        <v>626</v>
      </c>
      <c r="F368" s="2" t="str">
        <f t="shared" si="71"/>
        <v>7021360</v>
      </c>
      <c r="G368" s="2" t="str">
        <f>IF(SUMPRODUCT(--ISNUMBER(SEARCH({"F","Cl","F"},H368)))&gt;0,"halocarbon",IF(SUMPRODUCT(--ISNUMBER(SEARCH({"O"},H368)))&gt;0,"oxygenated",IF(SUMPRODUCT(--ISNUMBER(SEARCH({"=CC="},H368)))&gt;0,"aromatic",IF(SUMPRODUCT(--ISNUMBER(SEARCH({"benzene"},A368)))&gt;0,"aromatic",IF(SUMPRODUCT(--ISNUMBER(SEARCH({"naphthalene"},A368)))&gt;0,"aromatic",IF(SUMPRODUCT(--ISNUMBER(SEARCH({"="},H368)))&gt;0,"alkene",IF(SUMPRODUCT(--ISNUMBER(SEARCH({"C1"},H368)))&gt;0,"c-alkane",IF(SUMPRODUCT(--ISNUMBER(SEARCH({"(C)"},H368)))&gt;0,"b-alkane",IF(SUMPRODUCT(--ISNUMBER(SEARCH({"-"},H368)))&gt;0,"-","n-alkane")))))))))</f>
        <v>aromatic</v>
      </c>
      <c r="H368" s="15" t="s">
        <v>373</v>
      </c>
      <c r="I368" s="15" t="b">
        <v>1</v>
      </c>
      <c r="J368" s="15" t="b">
        <v>0</v>
      </c>
      <c r="K368" s="4">
        <f t="shared" si="72"/>
        <v>7</v>
      </c>
      <c r="L368" s="4">
        <f t="shared" si="73"/>
        <v>0</v>
      </c>
      <c r="M368" s="4">
        <f t="shared" si="74"/>
        <v>0</v>
      </c>
      <c r="N368" s="7">
        <v>92.141000000000005</v>
      </c>
      <c r="O368" s="4">
        <v>6.9446800000000003E-12</v>
      </c>
      <c r="P368" s="8">
        <v>5.9824500000000003E-3</v>
      </c>
      <c r="Q368" s="8">
        <v>3.8548800000000001</v>
      </c>
      <c r="R368" s="4">
        <v>23.896699999999999</v>
      </c>
      <c r="S368" s="4">
        <v>4.6075600000000001E-3</v>
      </c>
      <c r="T368" s="3">
        <f t="shared" si="75"/>
        <v>8.0734211991166198</v>
      </c>
      <c r="U368" s="4">
        <f t="shared" si="76"/>
        <v>2.3864851993710266E-2</v>
      </c>
      <c r="V368" s="23">
        <v>4.0047179487179489</v>
      </c>
      <c r="W368" s="23">
        <v>1.3580153846153846</v>
      </c>
      <c r="X368" s="23">
        <v>0.52454358974358972</v>
      </c>
      <c r="Y368" s="27">
        <v>0.13850000000000001</v>
      </c>
    </row>
    <row r="369" spans="1:25" x14ac:dyDescent="0.25">
      <c r="A369" s="19" t="s">
        <v>700</v>
      </c>
      <c r="B369" s="15" t="s">
        <v>700</v>
      </c>
      <c r="C369" s="25">
        <v>3133</v>
      </c>
      <c r="D369" s="12">
        <v>43954</v>
      </c>
      <c r="E369" s="12" t="s">
        <v>34</v>
      </c>
      <c r="F369" s="12" t="s">
        <v>34</v>
      </c>
      <c r="G369" s="2" t="str">
        <f>IF(SUMPRODUCT(--ISNUMBER(SEARCH({"F","Cl","F"},H369)))&gt;0,"halocarbon",IF(SUMPRODUCT(--ISNUMBER(SEARCH({"O"},H369)))&gt;0,"oxygenated",IF(SUMPRODUCT(--ISNUMBER(SEARCH({"=CC="},H369)))&gt;0,"aromatic",IF(SUMPRODUCT(--ISNUMBER(SEARCH({"benzene"},A369)))&gt;0,"aromatic",IF(SUMPRODUCT(--ISNUMBER(SEARCH({"naphthalene"},A369)))&gt;0,"aromatic",IF(SUMPRODUCT(--ISNUMBER(SEARCH({"="},H369)))&gt;0,"alkene",IF(SUMPRODUCT(--ISNUMBER(SEARCH({"C1"},H369)))&gt;0,"c-alkane",IF(SUMPRODUCT(--ISNUMBER(SEARCH({"(C)"},H369)))&gt;0,"b-alkane",IF(SUMPRODUCT(--ISNUMBER(SEARCH({"-"},H369)))&gt;0,"-","n-alkane")))))))))</f>
        <v>-</v>
      </c>
      <c r="H369" s="15" t="s">
        <v>34</v>
      </c>
      <c r="I369" s="15" t="s">
        <v>34</v>
      </c>
      <c r="J369" s="13" t="s">
        <v>34</v>
      </c>
      <c r="K369" s="13" t="s">
        <v>34</v>
      </c>
      <c r="L369" s="13" t="s">
        <v>34</v>
      </c>
      <c r="M369" s="13" t="s">
        <v>34</v>
      </c>
      <c r="N369" s="6" t="s">
        <v>34</v>
      </c>
      <c r="O369" s="13" t="s">
        <v>34</v>
      </c>
      <c r="P369" s="14" t="s">
        <v>34</v>
      </c>
      <c r="Q369" s="14" t="s">
        <v>34</v>
      </c>
      <c r="R369" s="13" t="s">
        <v>34</v>
      </c>
      <c r="S369" s="13" t="s">
        <v>34</v>
      </c>
      <c r="T369" s="14" t="s">
        <v>34</v>
      </c>
      <c r="U369" s="13" t="s">
        <v>34</v>
      </c>
      <c r="V369" s="14" t="s">
        <v>34</v>
      </c>
      <c r="W369" s="14" t="s">
        <v>34</v>
      </c>
      <c r="X369" s="14" t="s">
        <v>34</v>
      </c>
      <c r="Y369" s="23">
        <v>0</v>
      </c>
    </row>
    <row r="370" spans="1:25" x14ac:dyDescent="0.25">
      <c r="A370" s="2" t="s">
        <v>1073</v>
      </c>
      <c r="B370" s="15" t="s">
        <v>1090</v>
      </c>
      <c r="C370" s="25">
        <v>545</v>
      </c>
      <c r="D370" s="12">
        <v>99040</v>
      </c>
      <c r="E370" s="1" t="s">
        <v>1103</v>
      </c>
      <c r="F370" s="2" t="str">
        <f t="shared" ref="F370:F392" si="77">RIGHT(E370,LEN(E370)-6)</f>
        <v>30871068</v>
      </c>
      <c r="G370" s="2" t="str">
        <f>IF(SUMPRODUCT(--ISNUMBER(SEARCH({"F","Cl","F"},H370)))&gt;0,"halocarbon",IF(SUMPRODUCT(--ISNUMBER(SEARCH({"O"},H370)))&gt;0,"oxygenated",IF(SUMPRODUCT(--ISNUMBER(SEARCH({"=CC="},H370)))&gt;0,"aromatic",IF(SUMPRODUCT(--ISNUMBER(SEARCH({"benzene"},A370)))&gt;0,"aromatic",IF(SUMPRODUCT(--ISNUMBER(SEARCH({"naphthalene"},A370)))&gt;0,"aromatic",IF(SUMPRODUCT(--ISNUMBER(SEARCH({"="},H370)))&gt;0,"alkene",IF(SUMPRODUCT(--ISNUMBER(SEARCH({"C1"},H370)))&gt;0,"c-alkane",IF(SUMPRODUCT(--ISNUMBER(SEARCH({"(C)"},H370)))&gt;0,"b-alkane",IF(SUMPRODUCT(--ISNUMBER(SEARCH({"-"},H370)))&gt;0,"-","n-alkane")))))))))</f>
        <v>c-alkane</v>
      </c>
      <c r="H370" s="15" t="s">
        <v>1124</v>
      </c>
      <c r="I370" s="15" t="b">
        <v>0</v>
      </c>
      <c r="J370" s="15" t="b">
        <v>0</v>
      </c>
      <c r="K370" s="4">
        <f t="shared" ref="K370:K392" si="78">LEN(H370)-LEN(SUBSTITUTE(UPPER(H370),"C",""))</f>
        <v>10</v>
      </c>
      <c r="L370" s="4">
        <f t="shared" ref="L370:L392" si="79">LEN(H370)-LEN(SUBSTITUTE(UPPER(H370),"O",""))</f>
        <v>0</v>
      </c>
      <c r="M370" s="4">
        <f t="shared" ref="M370:M392" si="80">L370/K370</f>
        <v>0</v>
      </c>
      <c r="N370" s="7">
        <v>140.27000000000001</v>
      </c>
      <c r="O370" s="4">
        <v>1.02489E-11</v>
      </c>
      <c r="P370" s="8">
        <v>6.7823099999999997E-2</v>
      </c>
      <c r="Q370" s="8">
        <v>4.30905</v>
      </c>
      <c r="R370" s="4">
        <v>2.8501599999999998</v>
      </c>
      <c r="S370" s="4">
        <v>1.7165899999999999E-6</v>
      </c>
      <c r="T370" s="3">
        <f t="shared" ref="T370:T392" si="81">IFERROR(LOG((R370*133.322)*N370/8.31451/298.15*1000000),"")</f>
        <v>7.3324643841034112</v>
      </c>
      <c r="U370" s="4">
        <f t="shared" ref="U370:U392" si="82">IFERROR(((10^Q370)*0.1/1000)/30,"")</f>
        <v>6.7909220478085772E-2</v>
      </c>
      <c r="V370" s="23">
        <v>1.0047487179487178</v>
      </c>
      <c r="W370" s="23">
        <v>0.61815641025641044</v>
      </c>
      <c r="X370" s="23">
        <v>0.28580692307692307</v>
      </c>
      <c r="Y370" s="23">
        <v>0.20039999999999991</v>
      </c>
    </row>
    <row r="371" spans="1:25" x14ac:dyDescent="0.25">
      <c r="A371" s="2" t="s">
        <v>1077</v>
      </c>
      <c r="B371" s="15" t="s">
        <v>1087</v>
      </c>
      <c r="C371" s="25">
        <v>720</v>
      </c>
      <c r="D371" s="12">
        <v>99075</v>
      </c>
      <c r="E371" s="1" t="s">
        <v>1096</v>
      </c>
      <c r="F371" s="2" t="str">
        <f t="shared" si="77"/>
        <v>60862883</v>
      </c>
      <c r="G371" s="2" t="str">
        <f>IF(SUMPRODUCT(--ISNUMBER(SEARCH({"F","Cl","F"},H371)))&gt;0,"halocarbon",IF(SUMPRODUCT(--ISNUMBER(SEARCH({"O"},H371)))&gt;0,"oxygenated",IF(SUMPRODUCT(--ISNUMBER(SEARCH({"=CC="},H371)))&gt;0,"aromatic",IF(SUMPRODUCT(--ISNUMBER(SEARCH({"benzene"},A371)))&gt;0,"aromatic",IF(SUMPRODUCT(--ISNUMBER(SEARCH({"naphthalene"},A371)))&gt;0,"aromatic",IF(SUMPRODUCT(--ISNUMBER(SEARCH({"="},H371)))&gt;0,"alkene",IF(SUMPRODUCT(--ISNUMBER(SEARCH({"C1"},H371)))&gt;0,"c-alkane",IF(SUMPRODUCT(--ISNUMBER(SEARCH({"(C)"},H371)))&gt;0,"b-alkane",IF(SUMPRODUCT(--ISNUMBER(SEARCH({"-"},H371)))&gt;0,"-","n-alkane")))))))))</f>
        <v>c-alkane</v>
      </c>
      <c r="H371" s="15" t="s">
        <v>1117</v>
      </c>
      <c r="I371" s="15" t="b">
        <v>0</v>
      </c>
      <c r="J371" s="15" t="b">
        <v>0</v>
      </c>
      <c r="K371" s="4">
        <f t="shared" si="78"/>
        <v>9</v>
      </c>
      <c r="L371" s="4">
        <f t="shared" si="79"/>
        <v>0</v>
      </c>
      <c r="M371" s="4">
        <f t="shared" si="80"/>
        <v>0</v>
      </c>
      <c r="N371" s="7">
        <v>126.24299999999999</v>
      </c>
      <c r="O371" s="4">
        <v>9.0148900000000002E-12</v>
      </c>
      <c r="P371" s="8">
        <v>7.8473799999999996E-2</v>
      </c>
      <c r="Q371" s="8">
        <v>3.8686500000000001</v>
      </c>
      <c r="R371" s="4">
        <v>15.2666</v>
      </c>
      <c r="S371" s="4">
        <v>8.8627000000000007E-6</v>
      </c>
      <c r="T371" s="3">
        <f t="shared" si="81"/>
        <v>8.015579979571605</v>
      </c>
      <c r="U371" s="4">
        <f t="shared" si="82"/>
        <v>2.4633648791523757E-2</v>
      </c>
      <c r="V371" s="23">
        <v>1.2206179487179487</v>
      </c>
      <c r="W371" s="23">
        <v>0.75121025641025663</v>
      </c>
      <c r="X371" s="23">
        <v>0.33485128205128212</v>
      </c>
      <c r="Y371" s="23">
        <v>0.15019999999999994</v>
      </c>
    </row>
    <row r="372" spans="1:25" x14ac:dyDescent="0.25">
      <c r="A372" s="2" t="s">
        <v>1065</v>
      </c>
      <c r="B372" s="15" t="s">
        <v>1087</v>
      </c>
      <c r="C372" s="25">
        <v>721</v>
      </c>
      <c r="D372" s="12">
        <v>99099</v>
      </c>
      <c r="E372" s="1" t="s">
        <v>1096</v>
      </c>
      <c r="F372" s="2" t="str">
        <f t="shared" si="77"/>
        <v>60862883</v>
      </c>
      <c r="G372" s="2" t="str">
        <f>IF(SUMPRODUCT(--ISNUMBER(SEARCH({"F","Cl","F"},H372)))&gt;0,"halocarbon",IF(SUMPRODUCT(--ISNUMBER(SEARCH({"O"},H372)))&gt;0,"oxygenated",IF(SUMPRODUCT(--ISNUMBER(SEARCH({"=CC="},H372)))&gt;0,"aromatic",IF(SUMPRODUCT(--ISNUMBER(SEARCH({"benzene"},A372)))&gt;0,"aromatic",IF(SUMPRODUCT(--ISNUMBER(SEARCH({"naphthalene"},A372)))&gt;0,"aromatic",IF(SUMPRODUCT(--ISNUMBER(SEARCH({"="},H372)))&gt;0,"alkene",IF(SUMPRODUCT(--ISNUMBER(SEARCH({"C1"},H372)))&gt;0,"c-alkane",IF(SUMPRODUCT(--ISNUMBER(SEARCH({"(C)"},H372)))&gt;0,"b-alkane",IF(SUMPRODUCT(--ISNUMBER(SEARCH({"-"},H372)))&gt;0,"-","n-alkane")))))))))</f>
        <v>c-alkane</v>
      </c>
      <c r="H372" s="15" t="s">
        <v>1117</v>
      </c>
      <c r="I372" s="15" t="b">
        <v>0</v>
      </c>
      <c r="J372" s="15" t="b">
        <v>0</v>
      </c>
      <c r="K372" s="4">
        <f t="shared" si="78"/>
        <v>9</v>
      </c>
      <c r="L372" s="4">
        <f t="shared" si="79"/>
        <v>0</v>
      </c>
      <c r="M372" s="4">
        <f t="shared" si="80"/>
        <v>0</v>
      </c>
      <c r="N372" s="7">
        <v>126.24299999999999</v>
      </c>
      <c r="O372" s="4">
        <v>9.0148900000000002E-12</v>
      </c>
      <c r="P372" s="8">
        <v>7.8473799999999996E-2</v>
      </c>
      <c r="Q372" s="8">
        <v>3.8686500000000001</v>
      </c>
      <c r="R372" s="4">
        <v>15.2666</v>
      </c>
      <c r="S372" s="4">
        <v>8.8627000000000007E-6</v>
      </c>
      <c r="T372" s="3">
        <f t="shared" si="81"/>
        <v>8.015579979571605</v>
      </c>
      <c r="U372" s="4">
        <f t="shared" si="82"/>
        <v>2.4633648791523757E-2</v>
      </c>
      <c r="V372" s="23">
        <v>1.2206179487179487</v>
      </c>
      <c r="W372" s="23">
        <v>0.75121025641025663</v>
      </c>
      <c r="X372" s="23">
        <v>0.33485128205128212</v>
      </c>
      <c r="Y372" s="23">
        <v>0.15019999999999994</v>
      </c>
    </row>
    <row r="373" spans="1:25" x14ac:dyDescent="0.25">
      <c r="A373" s="2" t="s">
        <v>1081</v>
      </c>
      <c r="B373" s="15" t="s">
        <v>1091</v>
      </c>
      <c r="C373" s="25">
        <v>722</v>
      </c>
      <c r="D373" s="12">
        <v>99076</v>
      </c>
      <c r="E373" s="1" t="s">
        <v>1106</v>
      </c>
      <c r="F373" s="2" t="str">
        <f t="shared" si="77"/>
        <v>20862763</v>
      </c>
      <c r="G373" s="2" t="str">
        <f>IF(SUMPRODUCT(--ISNUMBER(SEARCH({"F","Cl","F"},H373)))&gt;0,"halocarbon",IF(SUMPRODUCT(--ISNUMBER(SEARCH({"O"},H373)))&gt;0,"oxygenated",IF(SUMPRODUCT(--ISNUMBER(SEARCH({"=CC="},H373)))&gt;0,"aromatic",IF(SUMPRODUCT(--ISNUMBER(SEARCH({"benzene"},A373)))&gt;0,"aromatic",IF(SUMPRODUCT(--ISNUMBER(SEARCH({"naphthalene"},A373)))&gt;0,"aromatic",IF(SUMPRODUCT(--ISNUMBER(SEARCH({"="},H373)))&gt;0,"alkene",IF(SUMPRODUCT(--ISNUMBER(SEARCH({"C1"},H373)))&gt;0,"c-alkane",IF(SUMPRODUCT(--ISNUMBER(SEARCH({"(C)"},H373)))&gt;0,"b-alkane",IF(SUMPRODUCT(--ISNUMBER(SEARCH({"-"},H373)))&gt;0,"-","n-alkane")))))))))</f>
        <v>c-alkane</v>
      </c>
      <c r="H373" s="15" t="s">
        <v>1127</v>
      </c>
      <c r="I373" s="15" t="b">
        <v>0</v>
      </c>
      <c r="J373" s="15" t="b">
        <v>0</v>
      </c>
      <c r="K373" s="4">
        <f t="shared" si="78"/>
        <v>9</v>
      </c>
      <c r="L373" s="4">
        <f t="shared" si="79"/>
        <v>0</v>
      </c>
      <c r="M373" s="4">
        <f t="shared" si="80"/>
        <v>0</v>
      </c>
      <c r="N373" s="7">
        <v>126.24299999999999</v>
      </c>
      <c r="O373" s="4">
        <v>9.0127199999999996E-12</v>
      </c>
      <c r="P373" s="8">
        <v>8.0050499999999997E-2</v>
      </c>
      <c r="Q373" s="8">
        <v>3.8686500000000001</v>
      </c>
      <c r="R373" s="4">
        <v>14.000400000000001</v>
      </c>
      <c r="S373" s="4">
        <v>8.8360399999999992E-6</v>
      </c>
      <c r="T373" s="3">
        <f t="shared" si="81"/>
        <v>7.9779780966887408</v>
      </c>
      <c r="U373" s="4">
        <f t="shared" si="82"/>
        <v>2.4633648791523757E-2</v>
      </c>
      <c r="V373" s="23">
        <v>1.1465538461538458</v>
      </c>
      <c r="W373" s="23">
        <v>0.65972307692307686</v>
      </c>
      <c r="X373" s="23">
        <v>0.2834748717948718</v>
      </c>
      <c r="Y373" s="23">
        <v>0.15019999999999994</v>
      </c>
    </row>
    <row r="374" spans="1:25" x14ac:dyDescent="0.25">
      <c r="A374" s="2" t="s">
        <v>1071</v>
      </c>
      <c r="B374" s="15" t="s">
        <v>1071</v>
      </c>
      <c r="C374" s="25">
        <v>726</v>
      </c>
      <c r="D374" s="12">
        <v>98059</v>
      </c>
      <c r="E374" s="1" t="s">
        <v>1102</v>
      </c>
      <c r="F374" s="2" t="str">
        <f t="shared" si="77"/>
        <v>10858731</v>
      </c>
      <c r="G374" s="2" t="str">
        <f>IF(SUMPRODUCT(--ISNUMBER(SEARCH({"F","Cl","F"},H374)))&gt;0,"halocarbon",IF(SUMPRODUCT(--ISNUMBER(SEARCH({"O"},H374)))&gt;0,"oxygenated",IF(SUMPRODUCT(--ISNUMBER(SEARCH({"=CC="},H374)))&gt;0,"aromatic",IF(SUMPRODUCT(--ISNUMBER(SEARCH({"benzene"},A374)))&gt;0,"aromatic",IF(SUMPRODUCT(--ISNUMBER(SEARCH({"naphthalene"},A374)))&gt;0,"aromatic",IF(SUMPRODUCT(--ISNUMBER(SEARCH({"="},H374)))&gt;0,"alkene",IF(SUMPRODUCT(--ISNUMBER(SEARCH({"C1"},H374)))&gt;0,"c-alkane",IF(SUMPRODUCT(--ISNUMBER(SEARCH({"(C)"},H374)))&gt;0,"b-alkane",IF(SUMPRODUCT(--ISNUMBER(SEARCH({"-"},H374)))&gt;0,"-","n-alkane")))))))))</f>
        <v>c-alkane</v>
      </c>
      <c r="H374" s="15" t="s">
        <v>1123</v>
      </c>
      <c r="I374" s="15" t="b">
        <v>0</v>
      </c>
      <c r="J374" s="15" t="b">
        <v>0</v>
      </c>
      <c r="K374" s="4">
        <f t="shared" si="78"/>
        <v>8</v>
      </c>
      <c r="L374" s="4">
        <f t="shared" si="79"/>
        <v>0</v>
      </c>
      <c r="M374" s="4">
        <f t="shared" si="80"/>
        <v>0</v>
      </c>
      <c r="N374" s="7">
        <v>112.21599999999999</v>
      </c>
      <c r="O374" s="4">
        <v>1.32431E-11</v>
      </c>
      <c r="P374" s="8">
        <v>0.13889699999999999</v>
      </c>
      <c r="Q374" s="8">
        <v>3.4766300000000001</v>
      </c>
      <c r="R374" s="4">
        <v>17.3874</v>
      </c>
      <c r="S374" s="4">
        <v>4.2857800000000002E-5</v>
      </c>
      <c r="T374" s="3">
        <f t="shared" si="81"/>
        <v>8.0209197755798805</v>
      </c>
      <c r="U374" s="4">
        <f t="shared" si="82"/>
        <v>9.9886948372120525E-3</v>
      </c>
      <c r="V374" s="23">
        <v>1.5229076923076925</v>
      </c>
      <c r="W374" s="23">
        <v>0.86199743589743605</v>
      </c>
      <c r="X374" s="23">
        <v>0.41371794871794887</v>
      </c>
      <c r="Y374" s="23">
        <v>0.10659999999999999</v>
      </c>
    </row>
    <row r="375" spans="1:25" x14ac:dyDescent="0.25">
      <c r="A375" s="2" t="s">
        <v>1070</v>
      </c>
      <c r="B375" s="15" t="s">
        <v>1089</v>
      </c>
      <c r="C375" s="25">
        <v>729</v>
      </c>
      <c r="D375" s="12">
        <v>98181</v>
      </c>
      <c r="E375" s="1" t="s">
        <v>1101</v>
      </c>
      <c r="F375" s="2" t="str">
        <f t="shared" si="77"/>
        <v>5075284</v>
      </c>
      <c r="G375" s="2" t="str">
        <f>IF(SUMPRODUCT(--ISNUMBER(SEARCH({"F","Cl","F"},H375)))&gt;0,"halocarbon",IF(SUMPRODUCT(--ISNUMBER(SEARCH({"O"},H375)))&gt;0,"oxygenated",IF(SUMPRODUCT(--ISNUMBER(SEARCH({"=CC="},H375)))&gt;0,"aromatic",IF(SUMPRODUCT(--ISNUMBER(SEARCH({"benzene"},A375)))&gt;0,"aromatic",IF(SUMPRODUCT(--ISNUMBER(SEARCH({"naphthalene"},A375)))&gt;0,"aromatic",IF(SUMPRODUCT(--ISNUMBER(SEARCH({"="},H375)))&gt;0,"alkene",IF(SUMPRODUCT(--ISNUMBER(SEARCH({"C1"},H375)))&gt;0,"c-alkane",IF(SUMPRODUCT(--ISNUMBER(SEARCH({"(C)"},H375)))&gt;0,"b-alkane",IF(SUMPRODUCT(--ISNUMBER(SEARCH({"-"},H375)))&gt;0,"-","n-alkane")))))))))</f>
        <v>c-alkane</v>
      </c>
      <c r="H375" s="15" t="s">
        <v>1122</v>
      </c>
      <c r="I375" s="15" t="b">
        <v>0</v>
      </c>
      <c r="J375" s="15" t="b">
        <v>0</v>
      </c>
      <c r="K375" s="4">
        <f t="shared" si="78"/>
        <v>8</v>
      </c>
      <c r="L375" s="4">
        <f t="shared" si="79"/>
        <v>0</v>
      </c>
      <c r="M375" s="4">
        <f t="shared" si="80"/>
        <v>0</v>
      </c>
      <c r="N375" s="7">
        <v>112.21599999999999</v>
      </c>
      <c r="O375" s="4">
        <v>1.32431E-11</v>
      </c>
      <c r="P375" s="8">
        <v>0.13589999999999999</v>
      </c>
      <c r="Q375" s="8">
        <v>3.4766300000000001</v>
      </c>
      <c r="R375" s="4">
        <v>14.5101</v>
      </c>
      <c r="S375" s="4">
        <v>4.2005600000000003E-5</v>
      </c>
      <c r="T375" s="3">
        <f t="shared" si="81"/>
        <v>7.9423555358242064</v>
      </c>
      <c r="U375" s="4">
        <f t="shared" si="82"/>
        <v>9.9886948372120525E-3</v>
      </c>
      <c r="V375" s="23">
        <v>1.6231076923076928</v>
      </c>
      <c r="W375" s="23">
        <v>0.91150512820512808</v>
      </c>
      <c r="X375" s="23">
        <v>0.44721615384615393</v>
      </c>
      <c r="Y375" s="23">
        <v>0.10659999999999999</v>
      </c>
    </row>
    <row r="376" spans="1:25" x14ac:dyDescent="0.25">
      <c r="A376" s="20" t="s">
        <v>953</v>
      </c>
      <c r="B376" s="2" t="s">
        <v>953</v>
      </c>
      <c r="C376" s="25">
        <v>3183</v>
      </c>
      <c r="D376" s="12">
        <v>50275</v>
      </c>
      <c r="E376" s="1" t="s">
        <v>1014</v>
      </c>
      <c r="F376" s="2" t="str">
        <f t="shared" si="77"/>
        <v>3021986</v>
      </c>
      <c r="G376" s="2" t="str">
        <f>IF(SUMPRODUCT(--ISNUMBER(SEARCH({"F","Cl","F"},H376)))&gt;0,"halocarbon",IF(SUMPRODUCT(--ISNUMBER(SEARCH({"O"},H376)))&gt;0,"oxygenated",IF(SUMPRODUCT(--ISNUMBER(SEARCH({"=CC="},H376)))&gt;0,"aromatic",IF(SUMPRODUCT(--ISNUMBER(SEARCH({"benzene"},A376)))&gt;0,"aromatic",IF(SUMPRODUCT(--ISNUMBER(SEARCH({"naphthalene"},A376)))&gt;0,"aromatic",IF(SUMPRODUCT(--ISNUMBER(SEARCH({"="},H376)))&gt;0,"alkene",IF(SUMPRODUCT(--ISNUMBER(SEARCH({"C1"},H376)))&gt;0,"c-alkane",IF(SUMPRODUCT(--ISNUMBER(SEARCH({"(C)"},H376)))&gt;0,"b-alkane",IF(SUMPRODUCT(--ISNUMBER(SEARCH({"-"},H376)))&gt;0,"-","n-alkane")))))))))</f>
        <v>oxygenated</v>
      </c>
      <c r="H376" s="18" t="s">
        <v>1050</v>
      </c>
      <c r="I376" s="15" t="b">
        <v>0</v>
      </c>
      <c r="J376" s="15" t="b">
        <v>0</v>
      </c>
      <c r="K376" s="4">
        <f t="shared" si="78"/>
        <v>12</v>
      </c>
      <c r="L376" s="4">
        <f t="shared" si="79"/>
        <v>4</v>
      </c>
      <c r="M376" s="4">
        <f t="shared" si="80"/>
        <v>0.33333333333333331</v>
      </c>
      <c r="N376" s="7">
        <v>266.31799999999998</v>
      </c>
      <c r="O376" s="4">
        <v>1.8569900000000001E-11</v>
      </c>
      <c r="P376" s="8">
        <v>1.1261300000000001E-6</v>
      </c>
      <c r="Q376" s="8">
        <v>7.8769999999999998</v>
      </c>
      <c r="R376" s="4">
        <v>1.71598E-3</v>
      </c>
      <c r="S376" s="4">
        <v>1.39101E-3</v>
      </c>
      <c r="T376" s="3">
        <f t="shared" si="81"/>
        <v>4.3905430888087293</v>
      </c>
      <c r="U376" s="4">
        <f t="shared" si="82"/>
        <v>251.11852124457266</v>
      </c>
      <c r="V376" s="14" t="s">
        <v>34</v>
      </c>
      <c r="W376" s="14" t="s">
        <v>34</v>
      </c>
      <c r="X376" s="14" t="s">
        <v>34</v>
      </c>
      <c r="Y376" s="23">
        <v>0.14430000000000001</v>
      </c>
    </row>
    <row r="377" spans="1:25" x14ac:dyDescent="0.25">
      <c r="A377" s="19" t="s">
        <v>374</v>
      </c>
      <c r="B377" s="15" t="s">
        <v>374</v>
      </c>
      <c r="C377" s="25">
        <v>747</v>
      </c>
      <c r="D377" s="12">
        <v>43824</v>
      </c>
      <c r="E377" s="1" t="s">
        <v>759</v>
      </c>
      <c r="F377" s="2" t="str">
        <f t="shared" si="77"/>
        <v>0021383</v>
      </c>
      <c r="G377" s="2" t="str">
        <f>IF(SUMPRODUCT(--ISNUMBER(SEARCH({"F","Cl","F"},H377)))&gt;0,"halocarbon",IF(SUMPRODUCT(--ISNUMBER(SEARCH({"O"},H377)))&gt;0,"oxygenated",IF(SUMPRODUCT(--ISNUMBER(SEARCH({"=CC="},H377)))&gt;0,"aromatic",IF(SUMPRODUCT(--ISNUMBER(SEARCH({"benzene"},A377)))&gt;0,"aromatic",IF(SUMPRODUCT(--ISNUMBER(SEARCH({"naphthalene"},A377)))&gt;0,"aromatic",IF(SUMPRODUCT(--ISNUMBER(SEARCH({"="},H377)))&gt;0,"alkene",IF(SUMPRODUCT(--ISNUMBER(SEARCH({"C1"},H377)))&gt;0,"c-alkane",IF(SUMPRODUCT(--ISNUMBER(SEARCH({"(C)"},H377)))&gt;0,"b-alkane",IF(SUMPRODUCT(--ISNUMBER(SEARCH({"-"},H377)))&gt;0,"-","n-alkane")))))))))</f>
        <v>halocarbon</v>
      </c>
      <c r="H377" s="15" t="s">
        <v>375</v>
      </c>
      <c r="I377" s="15" t="b">
        <v>1</v>
      </c>
      <c r="J377" s="15" t="b">
        <v>0</v>
      </c>
      <c r="K377" s="4">
        <f t="shared" si="78"/>
        <v>5</v>
      </c>
      <c r="L377" s="4">
        <f t="shared" si="79"/>
        <v>0</v>
      </c>
      <c r="M377" s="4">
        <f t="shared" si="80"/>
        <v>0</v>
      </c>
      <c r="N377" s="7">
        <v>131.38</v>
      </c>
      <c r="O377" s="4">
        <v>2.2744400000000002E-12</v>
      </c>
      <c r="P377" s="8">
        <v>5.9323900000000001E-3</v>
      </c>
      <c r="Q377" s="8">
        <v>3.6966999999999999</v>
      </c>
      <c r="R377" s="4">
        <v>83.736099999999993</v>
      </c>
      <c r="S377" s="4">
        <v>1.0490299999999999E-2</v>
      </c>
      <c r="T377" s="3">
        <f t="shared" si="81"/>
        <v>8.7720723336833419</v>
      </c>
      <c r="U377" s="4">
        <f t="shared" si="82"/>
        <v>1.657977930355916E-2</v>
      </c>
      <c r="V377" s="23">
        <v>0.63938974358974354</v>
      </c>
      <c r="W377" s="23">
        <v>0.35298974358974361</v>
      </c>
      <c r="X377" s="23">
        <v>0.22897948717948721</v>
      </c>
      <c r="Y377" s="23">
        <v>0</v>
      </c>
    </row>
    <row r="378" spans="1:25" x14ac:dyDescent="0.25">
      <c r="A378" s="20" t="s">
        <v>923</v>
      </c>
      <c r="B378" s="2" t="s">
        <v>968</v>
      </c>
      <c r="C378" s="12">
        <v>749</v>
      </c>
      <c r="D378" s="12">
        <v>43821</v>
      </c>
      <c r="E378" s="1" t="s">
        <v>988</v>
      </c>
      <c r="F378" s="2" t="str">
        <f t="shared" si="77"/>
        <v>6021377</v>
      </c>
      <c r="G378" s="2" t="str">
        <f>IF(SUMPRODUCT(--ISNUMBER(SEARCH({"F","Cl","F"},H378)))&gt;0,"halocarbon",IF(SUMPRODUCT(--ISNUMBER(SEARCH({"O"},H378)))&gt;0,"oxygenated",IF(SUMPRODUCT(--ISNUMBER(SEARCH({"=CC="},H378)))&gt;0,"aromatic",IF(SUMPRODUCT(--ISNUMBER(SEARCH({"benzene"},A378)))&gt;0,"aromatic",IF(SUMPRODUCT(--ISNUMBER(SEARCH({"naphthalene"},A378)))&gt;0,"aromatic",IF(SUMPRODUCT(--ISNUMBER(SEARCH({"="},H378)))&gt;0,"alkene",IF(SUMPRODUCT(--ISNUMBER(SEARCH({"C1"},H378)))&gt;0,"c-alkane",IF(SUMPRODUCT(--ISNUMBER(SEARCH({"(C)"},H378)))&gt;0,"b-alkane",IF(SUMPRODUCT(--ISNUMBER(SEARCH({"-"},H378)))&gt;0,"-","n-alkane")))))))))</f>
        <v>halocarbon</v>
      </c>
      <c r="H378" s="18" t="s">
        <v>1024</v>
      </c>
      <c r="I378" s="15" t="b">
        <v>0</v>
      </c>
      <c r="J378" s="15" t="b">
        <v>1</v>
      </c>
      <c r="K378" s="4">
        <f t="shared" si="78"/>
        <v>5</v>
      </c>
      <c r="L378" s="4">
        <f t="shared" si="79"/>
        <v>0</v>
      </c>
      <c r="M378" s="4">
        <f t="shared" si="80"/>
        <v>0</v>
      </c>
      <c r="N378" s="7">
        <v>187.37</v>
      </c>
      <c r="O378" s="4">
        <v>5.0980700000000004E-16</v>
      </c>
      <c r="P378" s="8">
        <v>8.2803299999999996E-2</v>
      </c>
      <c r="Q378" s="8">
        <v>2.8186900000000001</v>
      </c>
      <c r="R378" s="4">
        <v>482.01100000000002</v>
      </c>
      <c r="S378" s="4">
        <v>1.01289E-3</v>
      </c>
      <c r="T378" s="3">
        <f t="shared" si="81"/>
        <v>9.6863873525451201</v>
      </c>
      <c r="U378" s="4">
        <f t="shared" si="82"/>
        <v>2.1956784796589987E-3</v>
      </c>
      <c r="V378" s="14" t="s">
        <v>34</v>
      </c>
      <c r="W378" s="14" t="s">
        <v>34</v>
      </c>
      <c r="X378" s="14" t="s">
        <v>34</v>
      </c>
      <c r="Y378" s="23">
        <v>0</v>
      </c>
    </row>
    <row r="379" spans="1:25" x14ac:dyDescent="0.25">
      <c r="A379" s="19" t="s">
        <v>376</v>
      </c>
      <c r="B379" s="15" t="s">
        <v>376</v>
      </c>
      <c r="C379" s="25">
        <v>750</v>
      </c>
      <c r="D379" s="12">
        <v>43725</v>
      </c>
      <c r="E379" s="1" t="s">
        <v>755</v>
      </c>
      <c r="F379" s="2" t="str">
        <f t="shared" si="77"/>
        <v>9021392</v>
      </c>
      <c r="G379" s="2" t="str">
        <f>IF(SUMPRODUCT(--ISNUMBER(SEARCH({"F","Cl","F"},H379)))&gt;0,"halocarbon",IF(SUMPRODUCT(--ISNUMBER(SEARCH({"O"},H379)))&gt;0,"oxygenated",IF(SUMPRODUCT(--ISNUMBER(SEARCH({"=CC="},H379)))&gt;0,"aromatic",IF(SUMPRODUCT(--ISNUMBER(SEARCH({"benzene"},A379)))&gt;0,"aromatic",IF(SUMPRODUCT(--ISNUMBER(SEARCH({"naphthalene"},A379)))&gt;0,"aromatic",IF(SUMPRODUCT(--ISNUMBER(SEARCH({"="},H379)))&gt;0,"alkene",IF(SUMPRODUCT(--ISNUMBER(SEARCH({"C1"},H379)))&gt;0,"c-alkane",IF(SUMPRODUCT(--ISNUMBER(SEARCH({"(C)"},H379)))&gt;0,"b-alkane",IF(SUMPRODUCT(--ISNUMBER(SEARCH({"-"},H379)))&gt;0,"-","n-alkane")))))))))</f>
        <v>oxygenated</v>
      </c>
      <c r="H379" s="15" t="s">
        <v>377</v>
      </c>
      <c r="I379" s="15" t="b">
        <v>0</v>
      </c>
      <c r="J379" s="15" t="b">
        <v>0</v>
      </c>
      <c r="K379" s="4">
        <f t="shared" si="78"/>
        <v>6</v>
      </c>
      <c r="L379" s="4">
        <f t="shared" si="79"/>
        <v>3</v>
      </c>
      <c r="M379" s="4">
        <f t="shared" si="80"/>
        <v>0.5</v>
      </c>
      <c r="N379" s="7">
        <v>149.19</v>
      </c>
      <c r="O379" s="4">
        <v>4.5977700000000003E-11</v>
      </c>
      <c r="P379" s="8">
        <v>6.0213800000000001E-11</v>
      </c>
      <c r="Q379" s="8">
        <v>7.2585600000000001</v>
      </c>
      <c r="R379" s="4">
        <v>6.3131499999999999E-6</v>
      </c>
      <c r="S379" s="4">
        <v>6.7118000000000002</v>
      </c>
      <c r="T379" s="3">
        <f t="shared" si="81"/>
        <v>1.7046161685530978</v>
      </c>
      <c r="U379" s="4">
        <f t="shared" si="82"/>
        <v>60.455907577725121</v>
      </c>
      <c r="V379" s="23">
        <v>4.2088461538461539</v>
      </c>
      <c r="W379" s="23">
        <v>1.621330769230769</v>
      </c>
      <c r="X379" s="23">
        <v>0.92748717948717974</v>
      </c>
      <c r="Y379" s="23">
        <v>0.34</v>
      </c>
    </row>
    <row r="380" spans="1:25" x14ac:dyDescent="0.25">
      <c r="A380" s="20" t="s">
        <v>956</v>
      </c>
      <c r="B380" s="2" t="s">
        <v>956</v>
      </c>
      <c r="C380" s="25">
        <v>3179</v>
      </c>
      <c r="D380" s="12">
        <v>44264</v>
      </c>
      <c r="E380" s="1" t="s">
        <v>1017</v>
      </c>
      <c r="F380" s="2" t="str">
        <f t="shared" si="77"/>
        <v>2029246</v>
      </c>
      <c r="G380" s="2" t="str">
        <f>IF(SUMPRODUCT(--ISNUMBER(SEARCH({"F","Cl","F"},H380)))&gt;0,"halocarbon",IF(SUMPRODUCT(--ISNUMBER(SEARCH({"O"},H380)))&gt;0,"oxygenated",IF(SUMPRODUCT(--ISNUMBER(SEARCH({"=CC="},H380)))&gt;0,"aromatic",IF(SUMPRODUCT(--ISNUMBER(SEARCH({"benzene"},A380)))&gt;0,"aromatic",IF(SUMPRODUCT(--ISNUMBER(SEARCH({"naphthalene"},A380)))&gt;0,"aromatic",IF(SUMPRODUCT(--ISNUMBER(SEARCH({"="},H380)))&gt;0,"alkene",IF(SUMPRODUCT(--ISNUMBER(SEARCH({"C1"},H380)))&gt;0,"c-alkane",IF(SUMPRODUCT(--ISNUMBER(SEARCH({"(C)"},H380)))&gt;0,"b-alkane",IF(SUMPRODUCT(--ISNUMBER(SEARCH({"-"},H380)))&gt;0,"-","n-alkane")))))))))</f>
        <v>oxygenated</v>
      </c>
      <c r="H380" s="18" t="s">
        <v>1052</v>
      </c>
      <c r="I380" s="15" t="b">
        <v>0</v>
      </c>
      <c r="J380" s="15" t="b">
        <v>0</v>
      </c>
      <c r="K380" s="4">
        <f t="shared" si="78"/>
        <v>14</v>
      </c>
      <c r="L380" s="4">
        <f t="shared" si="79"/>
        <v>3</v>
      </c>
      <c r="M380" s="4">
        <f t="shared" si="80"/>
        <v>0.21428571428571427</v>
      </c>
      <c r="N380" s="7">
        <v>276.49200000000002</v>
      </c>
      <c r="O380" s="4">
        <v>6.2441200000000003E-12</v>
      </c>
      <c r="P380" s="8">
        <v>1.0785799999999999E-5</v>
      </c>
      <c r="Q380" s="8">
        <v>7.4186100000000001</v>
      </c>
      <c r="R380" s="4">
        <v>0.370033</v>
      </c>
      <c r="S380" s="4">
        <v>3.15499E-6</v>
      </c>
      <c r="T380" s="3">
        <f t="shared" si="81"/>
        <v>6.7405533730340226</v>
      </c>
      <c r="U380" s="4">
        <f t="shared" si="82"/>
        <v>87.395434381424323</v>
      </c>
      <c r="V380" s="14" t="s">
        <v>34</v>
      </c>
      <c r="W380" s="14" t="s">
        <v>34</v>
      </c>
      <c r="X380" s="14" t="s">
        <v>34</v>
      </c>
      <c r="Y380" s="23">
        <v>0</v>
      </c>
    </row>
    <row r="381" spans="1:25" x14ac:dyDescent="0.25">
      <c r="A381" s="20" t="s">
        <v>378</v>
      </c>
      <c r="B381" s="17" t="s">
        <v>378</v>
      </c>
      <c r="C381" s="25">
        <v>751</v>
      </c>
      <c r="D381" s="12">
        <v>99207</v>
      </c>
      <c r="E381" s="1" t="s">
        <v>921</v>
      </c>
      <c r="F381" s="2" t="str">
        <f t="shared" si="77"/>
        <v>3024366</v>
      </c>
      <c r="G381" s="2" t="str">
        <f>IF(SUMPRODUCT(--ISNUMBER(SEARCH({"F","Cl","F"},H381)))&gt;0,"halocarbon",IF(SUMPRODUCT(--ISNUMBER(SEARCH({"O"},H381)))&gt;0,"oxygenated",IF(SUMPRODUCT(--ISNUMBER(SEARCH({"=CC="},H381)))&gt;0,"aromatic",IF(SUMPRODUCT(--ISNUMBER(SEARCH({"benzene"},A381)))&gt;0,"aromatic",IF(SUMPRODUCT(--ISNUMBER(SEARCH({"naphthalene"},A381)))&gt;0,"aromatic",IF(SUMPRODUCT(--ISNUMBER(SEARCH({"="},H381)))&gt;0,"alkene",IF(SUMPRODUCT(--ISNUMBER(SEARCH({"C1"},H381)))&gt;0,"c-alkane",IF(SUMPRODUCT(--ISNUMBER(SEARCH({"(C)"},H381)))&gt;0,"b-alkane",IF(SUMPRODUCT(--ISNUMBER(SEARCH({"-"},H381)))&gt;0,"-","n-alkane")))))))))</f>
        <v>n-alkane</v>
      </c>
      <c r="H381" s="15" t="s">
        <v>379</v>
      </c>
      <c r="I381" s="15" t="b">
        <v>1</v>
      </c>
      <c r="J381" s="15" t="b">
        <v>0</v>
      </c>
      <c r="K381" s="4">
        <f t="shared" si="78"/>
        <v>6</v>
      </c>
      <c r="L381" s="4">
        <f t="shared" si="79"/>
        <v>0</v>
      </c>
      <c r="M381" s="4">
        <f t="shared" si="80"/>
        <v>0</v>
      </c>
      <c r="N381" s="7">
        <v>101.193</v>
      </c>
      <c r="O381" s="4">
        <v>3.0359300000000002E-11</v>
      </c>
      <c r="P381" s="8">
        <v>1.0038400000000001E-4</v>
      </c>
      <c r="Q381" s="8">
        <v>3.1675200000000001</v>
      </c>
      <c r="R381" s="4">
        <v>42.286700000000003</v>
      </c>
      <c r="S381" s="4">
        <v>0.72168500000000002</v>
      </c>
      <c r="T381" s="3">
        <f t="shared" si="81"/>
        <v>8.3619846123607591</v>
      </c>
      <c r="U381" s="4">
        <f t="shared" si="82"/>
        <v>4.9022871381493843E-3</v>
      </c>
      <c r="V381" s="23">
        <v>3.8405384615384626</v>
      </c>
      <c r="W381" s="23">
        <v>1.7165051282051285</v>
      </c>
      <c r="X381" s="23">
        <v>1.0480948717948715</v>
      </c>
      <c r="Y381" s="23">
        <v>0</v>
      </c>
    </row>
    <row r="382" spans="1:25" x14ac:dyDescent="0.25">
      <c r="A382" s="19" t="s">
        <v>380</v>
      </c>
      <c r="B382" s="15" t="s">
        <v>380</v>
      </c>
      <c r="C382" s="25">
        <v>2261</v>
      </c>
      <c r="D382" s="12">
        <v>43376</v>
      </c>
      <c r="E382" s="1" t="s">
        <v>739</v>
      </c>
      <c r="F382" s="2" t="str">
        <f t="shared" si="77"/>
        <v>4021393</v>
      </c>
      <c r="G382" s="2" t="str">
        <f>IF(SUMPRODUCT(--ISNUMBER(SEARCH({"F","Cl","F"},H382)))&gt;0,"halocarbon",IF(SUMPRODUCT(--ISNUMBER(SEARCH({"O"},H382)))&gt;0,"oxygenated",IF(SUMPRODUCT(--ISNUMBER(SEARCH({"=CC="},H382)))&gt;0,"aromatic",IF(SUMPRODUCT(--ISNUMBER(SEARCH({"benzene"},A382)))&gt;0,"aromatic",IF(SUMPRODUCT(--ISNUMBER(SEARCH({"naphthalene"},A382)))&gt;0,"aromatic",IF(SUMPRODUCT(--ISNUMBER(SEARCH({"="},H382)))&gt;0,"alkene",IF(SUMPRODUCT(--ISNUMBER(SEARCH({"C1"},H382)))&gt;0,"c-alkane",IF(SUMPRODUCT(--ISNUMBER(SEARCH({"(C)"},H382)))&gt;0,"b-alkane",IF(SUMPRODUCT(--ISNUMBER(SEARCH({"-"},H382)))&gt;0,"-","n-alkane")))))))))</f>
        <v>oxygenated</v>
      </c>
      <c r="H382" s="15" t="s">
        <v>381</v>
      </c>
      <c r="I382" s="15" t="b">
        <v>0</v>
      </c>
      <c r="J382" s="15" t="b">
        <v>0</v>
      </c>
      <c r="K382" s="4">
        <f t="shared" si="78"/>
        <v>6</v>
      </c>
      <c r="L382" s="4">
        <f t="shared" si="79"/>
        <v>4</v>
      </c>
      <c r="M382" s="4">
        <f t="shared" si="80"/>
        <v>0.66666666666666663</v>
      </c>
      <c r="N382" s="7">
        <v>150.17400000000001</v>
      </c>
      <c r="O382" s="4">
        <v>2.8857800000000001E-11</v>
      </c>
      <c r="P382" s="8">
        <v>6.52648E-10</v>
      </c>
      <c r="Q382" s="8">
        <v>7.5752300000000004</v>
      </c>
      <c r="R382" s="4">
        <v>1.0037399999999999E-3</v>
      </c>
      <c r="S382" s="4">
        <v>6.4523299999999999</v>
      </c>
      <c r="T382" s="3">
        <f t="shared" si="81"/>
        <v>3.9088463265776134</v>
      </c>
      <c r="U382" s="4">
        <f t="shared" si="82"/>
        <v>125.34549948414075</v>
      </c>
      <c r="V382" s="23">
        <v>3.2534102564102558</v>
      </c>
      <c r="W382" s="23">
        <v>1.5057410256410257</v>
      </c>
      <c r="X382" s="23">
        <v>0.94106410256410244</v>
      </c>
      <c r="Y382" s="23">
        <v>0.36</v>
      </c>
    </row>
    <row r="383" spans="1:25" x14ac:dyDescent="0.25">
      <c r="A383" s="20" t="s">
        <v>382</v>
      </c>
      <c r="B383" s="17" t="s">
        <v>383</v>
      </c>
      <c r="C383" s="25">
        <v>2262</v>
      </c>
      <c r="D383" s="12">
        <v>44265</v>
      </c>
      <c r="E383" s="1" t="s">
        <v>922</v>
      </c>
      <c r="F383" s="2" t="str">
        <f t="shared" si="77"/>
        <v>7021520</v>
      </c>
      <c r="G383" s="2" t="str">
        <f>IF(SUMPRODUCT(--ISNUMBER(SEARCH({"F","Cl","F"},H383)))&gt;0,"halocarbon",IF(SUMPRODUCT(--ISNUMBER(SEARCH({"O"},H383)))&gt;0,"oxygenated",IF(SUMPRODUCT(--ISNUMBER(SEARCH({"=CC="},H383)))&gt;0,"aromatic",IF(SUMPRODUCT(--ISNUMBER(SEARCH({"benzene"},A383)))&gt;0,"aromatic",IF(SUMPRODUCT(--ISNUMBER(SEARCH({"naphthalene"},A383)))&gt;0,"aromatic",IF(SUMPRODUCT(--ISNUMBER(SEARCH({"="},H383)))&gt;0,"alkene",IF(SUMPRODUCT(--ISNUMBER(SEARCH({"C1"},H383)))&gt;0,"c-alkane",IF(SUMPRODUCT(--ISNUMBER(SEARCH({"(C)"},H383)))&gt;0,"b-alkane",IF(SUMPRODUCT(--ISNUMBER(SEARCH({"-"},H383)))&gt;0,"-","n-alkane")))))))))</f>
        <v>oxygenated</v>
      </c>
      <c r="H383" s="15" t="s">
        <v>384</v>
      </c>
      <c r="I383" s="15" t="b">
        <v>1</v>
      </c>
      <c r="J383" s="15" t="b">
        <v>0</v>
      </c>
      <c r="K383" s="4">
        <f t="shared" si="78"/>
        <v>10</v>
      </c>
      <c r="L383" s="4">
        <f t="shared" si="79"/>
        <v>4</v>
      </c>
      <c r="M383" s="4">
        <f t="shared" si="80"/>
        <v>0.4</v>
      </c>
      <c r="N383" s="7">
        <v>206.28200000000001</v>
      </c>
      <c r="O383" s="4">
        <v>3.6079400000000002E-11</v>
      </c>
      <c r="P383" s="8">
        <v>8.45215E-9</v>
      </c>
      <c r="Q383" s="8">
        <v>8.5374599999999994</v>
      </c>
      <c r="R383" s="4">
        <v>3.2157599999999998E-3</v>
      </c>
      <c r="S383" s="4">
        <v>4.0467000000000004</v>
      </c>
      <c r="T383" s="3">
        <f t="shared" si="81"/>
        <v>4.5523753086182079</v>
      </c>
      <c r="U383" s="4">
        <f t="shared" si="82"/>
        <v>1149.0495189982248</v>
      </c>
      <c r="V383" s="23">
        <v>1.9586076923076916</v>
      </c>
      <c r="W383" s="23">
        <v>0.97940769230769231</v>
      </c>
      <c r="X383" s="23">
        <v>0.59504871794871783</v>
      </c>
      <c r="Y383" s="23">
        <v>0.37</v>
      </c>
    </row>
    <row r="384" spans="1:25" x14ac:dyDescent="0.25">
      <c r="A384" s="19" t="s">
        <v>706</v>
      </c>
      <c r="B384" s="15" t="s">
        <v>28</v>
      </c>
      <c r="C384" s="12">
        <v>755</v>
      </c>
      <c r="D384" s="12">
        <v>45107</v>
      </c>
      <c r="E384" s="1" t="s">
        <v>552</v>
      </c>
      <c r="F384" s="2" t="str">
        <f t="shared" si="77"/>
        <v>6021402</v>
      </c>
      <c r="G384" s="2" t="str">
        <f>IF(SUMPRODUCT(--ISNUMBER(SEARCH({"F","Cl","F"},H384)))&gt;0,"halocarbon",IF(SUMPRODUCT(--ISNUMBER(SEARCH({"O"},H384)))&gt;0,"oxygenated",IF(SUMPRODUCT(--ISNUMBER(SEARCH({"=CC="},H384)))&gt;0,"aromatic",IF(SUMPRODUCT(--ISNUMBER(SEARCH({"benzene"},A384)))&gt;0,"aromatic",IF(SUMPRODUCT(--ISNUMBER(SEARCH({"naphthalene"},A384)))&gt;0,"aromatic",IF(SUMPRODUCT(--ISNUMBER(SEARCH({"="},H384)))&gt;0,"alkene",IF(SUMPRODUCT(--ISNUMBER(SEARCH({"C1"},H384)))&gt;0,"c-alkane",IF(SUMPRODUCT(--ISNUMBER(SEARCH({"(C)"},H384)))&gt;0,"b-alkane",IF(SUMPRODUCT(--ISNUMBER(SEARCH({"-"},H384)))&gt;0,"-","n-alkane")))))))))</f>
        <v>aromatic</v>
      </c>
      <c r="H384" s="15" t="s">
        <v>29</v>
      </c>
      <c r="I384" s="15" t="b">
        <v>0</v>
      </c>
      <c r="J384" s="15" t="b">
        <v>0</v>
      </c>
      <c r="K384" s="4">
        <f t="shared" si="78"/>
        <v>9</v>
      </c>
      <c r="L384" s="4">
        <f t="shared" si="79"/>
        <v>0</v>
      </c>
      <c r="M384" s="4">
        <f t="shared" si="80"/>
        <v>0</v>
      </c>
      <c r="N384" s="7">
        <v>120.19499999999999</v>
      </c>
      <c r="O384" s="4">
        <v>3.44622E-11</v>
      </c>
      <c r="P384" s="8">
        <v>7.06473E-3</v>
      </c>
      <c r="Q384" s="8">
        <v>4.5353300000000001</v>
      </c>
      <c r="R384" s="4">
        <v>1.87805</v>
      </c>
      <c r="S384" s="4">
        <v>4.9280899999999998E-4</v>
      </c>
      <c r="T384" s="3">
        <f t="shared" si="81"/>
        <v>7.0842238986036961</v>
      </c>
      <c r="U384" s="4">
        <f t="shared" si="82"/>
        <v>0.11434277956105131</v>
      </c>
      <c r="V384" s="23">
        <v>8.8724358974358957</v>
      </c>
      <c r="W384" s="23">
        <v>3.046128205128205</v>
      </c>
      <c r="X384" s="23">
        <v>1.6455666666666668</v>
      </c>
      <c r="Y384" s="23">
        <v>7.2999999999999995E-2</v>
      </c>
    </row>
    <row r="385" spans="1:25" x14ac:dyDescent="0.25">
      <c r="A385" s="21" t="s">
        <v>934</v>
      </c>
      <c r="B385" s="2" t="s">
        <v>973</v>
      </c>
      <c r="C385" s="12">
        <v>2265</v>
      </c>
      <c r="D385" s="12">
        <v>90097</v>
      </c>
      <c r="E385" s="1" t="s">
        <v>997</v>
      </c>
      <c r="F385" s="2" t="str">
        <f t="shared" si="77"/>
        <v>10880572</v>
      </c>
      <c r="G385" s="2" t="str">
        <f>IF(SUMPRODUCT(--ISNUMBER(SEARCH({"F","Cl","F"},H385)))&gt;0,"halocarbon",IF(SUMPRODUCT(--ISNUMBER(SEARCH({"O"},H385)))&gt;0,"oxygenated",IF(SUMPRODUCT(--ISNUMBER(SEARCH({"=CC="},H385)))&gt;0,"aromatic",IF(SUMPRODUCT(--ISNUMBER(SEARCH({"benzene"},A385)))&gt;0,"aromatic",IF(SUMPRODUCT(--ISNUMBER(SEARCH({"naphthalene"},A385)))&gt;0,"aromatic",IF(SUMPRODUCT(--ISNUMBER(SEARCH({"="},H385)))&gt;0,"alkene",IF(SUMPRODUCT(--ISNUMBER(SEARCH({"C1"},H385)))&gt;0,"c-alkane",IF(SUMPRODUCT(--ISNUMBER(SEARCH({"(C)"},H385)))&gt;0,"b-alkane",IF(SUMPRODUCT(--ISNUMBER(SEARCH({"-"},H385)))&gt;0,"-","n-alkane")))))))))</f>
        <v>b-alkane</v>
      </c>
      <c r="H385" s="18" t="s">
        <v>1033</v>
      </c>
      <c r="I385" s="15" t="b">
        <v>0</v>
      </c>
      <c r="J385" s="15" t="b">
        <v>0</v>
      </c>
      <c r="K385" s="4">
        <f t="shared" si="78"/>
        <v>13</v>
      </c>
      <c r="L385" s="4">
        <f t="shared" si="79"/>
        <v>0</v>
      </c>
      <c r="M385" s="4">
        <f t="shared" si="80"/>
        <v>0</v>
      </c>
      <c r="N385" s="7">
        <v>184.36699999999999</v>
      </c>
      <c r="O385" s="4">
        <v>2.0699700000000002E-11</v>
      </c>
      <c r="P385" s="8">
        <v>0.144786</v>
      </c>
      <c r="Q385" s="8">
        <v>5.30586</v>
      </c>
      <c r="R385" s="4">
        <v>1.81168</v>
      </c>
      <c r="S385" s="4">
        <v>2.7160400000000001E-8</v>
      </c>
      <c r="T385" s="3">
        <f t="shared" si="81"/>
        <v>7.2543950252647935</v>
      </c>
      <c r="U385" s="4">
        <f t="shared" si="82"/>
        <v>0.67412237981590495</v>
      </c>
      <c r="V385" s="14" t="s">
        <v>34</v>
      </c>
      <c r="W385" s="14" t="s">
        <v>34</v>
      </c>
      <c r="X385" s="14" t="s">
        <v>34</v>
      </c>
      <c r="Y385" s="23">
        <v>0.11</v>
      </c>
    </row>
    <row r="386" spans="1:25" x14ac:dyDescent="0.25">
      <c r="A386" s="21" t="s">
        <v>930</v>
      </c>
      <c r="B386" s="2" t="s">
        <v>971</v>
      </c>
      <c r="C386" s="12">
        <v>760</v>
      </c>
      <c r="D386" s="12">
        <v>90096</v>
      </c>
      <c r="E386" s="1" t="s">
        <v>993</v>
      </c>
      <c r="F386" s="2" t="str">
        <f t="shared" si="77"/>
        <v>9075088</v>
      </c>
      <c r="G386" s="2" t="str">
        <f>IF(SUMPRODUCT(--ISNUMBER(SEARCH({"F","Cl","F"},H386)))&gt;0,"halocarbon",IF(SUMPRODUCT(--ISNUMBER(SEARCH({"O"},H386)))&gt;0,"oxygenated",IF(SUMPRODUCT(--ISNUMBER(SEARCH({"=CC="},H386)))&gt;0,"aromatic",IF(SUMPRODUCT(--ISNUMBER(SEARCH({"benzene"},A386)))&gt;0,"aromatic",IF(SUMPRODUCT(--ISNUMBER(SEARCH({"naphthalene"},A386)))&gt;0,"aromatic",IF(SUMPRODUCT(--ISNUMBER(SEARCH({"="},H386)))&gt;0,"alkene",IF(SUMPRODUCT(--ISNUMBER(SEARCH({"C1"},H386)))&gt;0,"c-alkane",IF(SUMPRODUCT(--ISNUMBER(SEARCH({"(C)"},H386)))&gt;0,"b-alkane",IF(SUMPRODUCT(--ISNUMBER(SEARCH({"-"},H386)))&gt;0,"-","n-alkane")))))))))</f>
        <v>b-alkane</v>
      </c>
      <c r="H386" s="18" t="s">
        <v>1029</v>
      </c>
      <c r="I386" s="15" t="b">
        <v>0</v>
      </c>
      <c r="J386" s="15" t="b">
        <v>0</v>
      </c>
      <c r="K386" s="4">
        <f t="shared" si="78"/>
        <v>11</v>
      </c>
      <c r="L386" s="4">
        <f t="shared" si="79"/>
        <v>0</v>
      </c>
      <c r="M386" s="4">
        <f t="shared" si="80"/>
        <v>0</v>
      </c>
      <c r="N386" s="7">
        <v>156.31299999999999</v>
      </c>
      <c r="O386" s="4">
        <v>1.6856200000000001E-11</v>
      </c>
      <c r="P386" s="8">
        <v>0.149701</v>
      </c>
      <c r="Q386" s="8">
        <v>4.4518399999999998</v>
      </c>
      <c r="R386" s="4">
        <v>0.69141699999999995</v>
      </c>
      <c r="S386" s="4">
        <v>1.01414E-6</v>
      </c>
      <c r="T386" s="3">
        <f t="shared" si="81"/>
        <v>6.764365498021828</v>
      </c>
      <c r="U386" s="4">
        <f t="shared" si="82"/>
        <v>9.4344968818863173E-2</v>
      </c>
      <c r="V386" s="14" t="s">
        <v>34</v>
      </c>
      <c r="W386" s="14" t="s">
        <v>34</v>
      </c>
      <c r="X386" s="14" t="s">
        <v>34</v>
      </c>
      <c r="Y386" s="23">
        <v>0.04</v>
      </c>
    </row>
    <row r="387" spans="1:25" x14ac:dyDescent="0.25">
      <c r="A387" s="20" t="s">
        <v>385</v>
      </c>
      <c r="B387" s="17" t="s">
        <v>386</v>
      </c>
      <c r="C387" s="12">
        <v>9032</v>
      </c>
      <c r="D387" s="12" t="s">
        <v>34</v>
      </c>
      <c r="E387" s="1" t="s">
        <v>761</v>
      </c>
      <c r="F387" s="2" t="str">
        <f t="shared" si="77"/>
        <v>6021616</v>
      </c>
      <c r="G387" s="2" t="str">
        <f>IF(SUMPRODUCT(--ISNUMBER(SEARCH({"F","Cl","F"},H387)))&gt;0,"halocarbon",IF(SUMPRODUCT(--ISNUMBER(SEARCH({"O"},H387)))&gt;0,"oxygenated",IF(SUMPRODUCT(--ISNUMBER(SEARCH({"=CC="},H387)))&gt;0,"aromatic",IF(SUMPRODUCT(--ISNUMBER(SEARCH({"benzene"},A387)))&gt;0,"aromatic",IF(SUMPRODUCT(--ISNUMBER(SEARCH({"naphthalene"},A387)))&gt;0,"aromatic",IF(SUMPRODUCT(--ISNUMBER(SEARCH({"="},H387)))&gt;0,"alkene",IF(SUMPRODUCT(--ISNUMBER(SEARCH({"C1"},H387)))&gt;0,"c-alkane",IF(SUMPRODUCT(--ISNUMBER(SEARCH({"(C)"},H387)))&gt;0,"b-alkane",IF(SUMPRODUCT(--ISNUMBER(SEARCH({"-"},H387)))&gt;0,"-","n-alkane")))))))))</f>
        <v>oxygenated</v>
      </c>
      <c r="H387" s="15" t="s">
        <v>387</v>
      </c>
      <c r="I387" s="15" t="b">
        <v>0</v>
      </c>
      <c r="J387" s="15" t="b">
        <v>0</v>
      </c>
      <c r="K387" s="4">
        <f t="shared" si="78"/>
        <v>10</v>
      </c>
      <c r="L387" s="4">
        <f t="shared" si="79"/>
        <v>4</v>
      </c>
      <c r="M387" s="4">
        <f t="shared" si="80"/>
        <v>0.4</v>
      </c>
      <c r="N387" s="7">
        <v>206.28200000000001</v>
      </c>
      <c r="O387" s="4">
        <v>2.53288E-11</v>
      </c>
      <c r="P387" s="8">
        <v>1.10978E-8</v>
      </c>
      <c r="Q387" s="8">
        <v>7.7215800000000003</v>
      </c>
      <c r="R387" s="4">
        <v>1.6166900000000001E-2</v>
      </c>
      <c r="S387" s="4">
        <v>3.22966</v>
      </c>
      <c r="T387" s="3">
        <f t="shared" si="81"/>
        <v>5.2537184317922945</v>
      </c>
      <c r="U387" s="4">
        <f t="shared" si="82"/>
        <v>175.57341047010519</v>
      </c>
      <c r="V387" s="23">
        <v>1.919774358974359</v>
      </c>
      <c r="W387" s="23">
        <v>0.96066666666666667</v>
      </c>
      <c r="X387" s="23">
        <v>0.58678717948717951</v>
      </c>
      <c r="Y387" s="23">
        <v>0.38</v>
      </c>
    </row>
    <row r="388" spans="1:25" x14ac:dyDescent="0.25">
      <c r="A388" s="19" t="s">
        <v>388</v>
      </c>
      <c r="B388" s="15" t="s">
        <v>386</v>
      </c>
      <c r="C388" s="25">
        <v>3097</v>
      </c>
      <c r="D388" s="12">
        <v>43894</v>
      </c>
      <c r="E388" s="1" t="s">
        <v>761</v>
      </c>
      <c r="F388" s="2" t="str">
        <f t="shared" si="77"/>
        <v>6021616</v>
      </c>
      <c r="G388" s="2" t="str">
        <f>IF(SUMPRODUCT(--ISNUMBER(SEARCH({"F","Cl","F"},H388)))&gt;0,"halocarbon",IF(SUMPRODUCT(--ISNUMBER(SEARCH({"O"},H388)))&gt;0,"oxygenated",IF(SUMPRODUCT(--ISNUMBER(SEARCH({"=CC="},H388)))&gt;0,"aromatic",IF(SUMPRODUCT(--ISNUMBER(SEARCH({"benzene"},A388)))&gt;0,"aromatic",IF(SUMPRODUCT(--ISNUMBER(SEARCH({"naphthalene"},A388)))&gt;0,"aromatic",IF(SUMPRODUCT(--ISNUMBER(SEARCH({"="},H388)))&gt;0,"alkene",IF(SUMPRODUCT(--ISNUMBER(SEARCH({"C1"},H388)))&gt;0,"c-alkane",IF(SUMPRODUCT(--ISNUMBER(SEARCH({"(C)"},H388)))&gt;0,"b-alkane",IF(SUMPRODUCT(--ISNUMBER(SEARCH({"-"},H388)))&gt;0,"-","n-alkane")))))))))</f>
        <v>oxygenated</v>
      </c>
      <c r="H388" s="15" t="s">
        <v>387</v>
      </c>
      <c r="I388" s="15" t="b">
        <v>0</v>
      </c>
      <c r="J388" s="15" t="b">
        <v>0</v>
      </c>
      <c r="K388" s="4">
        <f t="shared" si="78"/>
        <v>10</v>
      </c>
      <c r="L388" s="4">
        <f t="shared" si="79"/>
        <v>4</v>
      </c>
      <c r="M388" s="4">
        <f t="shared" si="80"/>
        <v>0.4</v>
      </c>
      <c r="N388" s="7">
        <v>206.28200000000001</v>
      </c>
      <c r="O388" s="4">
        <v>2.53288E-11</v>
      </c>
      <c r="P388" s="8">
        <v>1.10978E-8</v>
      </c>
      <c r="Q388" s="8">
        <v>7.7215800000000003</v>
      </c>
      <c r="R388" s="4">
        <v>1.6166900000000001E-2</v>
      </c>
      <c r="S388" s="4">
        <v>3.22966</v>
      </c>
      <c r="T388" s="3">
        <f t="shared" si="81"/>
        <v>5.2537184317922945</v>
      </c>
      <c r="U388" s="4">
        <f t="shared" si="82"/>
        <v>175.57341047010519</v>
      </c>
      <c r="V388" s="23">
        <v>2.182923076923077</v>
      </c>
      <c r="W388" s="23">
        <v>1.0974333333333333</v>
      </c>
      <c r="X388" s="23">
        <v>0.68111538461538468</v>
      </c>
      <c r="Y388" s="23">
        <v>0.14430000000000001</v>
      </c>
    </row>
    <row r="389" spans="1:25" x14ac:dyDescent="0.25">
      <c r="A389" s="19" t="s">
        <v>389</v>
      </c>
      <c r="B389" s="15" t="s">
        <v>389</v>
      </c>
      <c r="C389" s="25">
        <v>3180</v>
      </c>
      <c r="D389" s="12">
        <v>44266</v>
      </c>
      <c r="E389" s="1" t="s">
        <v>761</v>
      </c>
      <c r="F389" s="2" t="str">
        <f t="shared" si="77"/>
        <v>6021616</v>
      </c>
      <c r="G389" s="2" t="str">
        <f>IF(SUMPRODUCT(--ISNUMBER(SEARCH({"F","Cl","F"},H389)))&gt;0,"halocarbon",IF(SUMPRODUCT(--ISNUMBER(SEARCH({"O"},H389)))&gt;0,"oxygenated",IF(SUMPRODUCT(--ISNUMBER(SEARCH({"=CC="},H389)))&gt;0,"aromatic",IF(SUMPRODUCT(--ISNUMBER(SEARCH({"benzene"},A389)))&gt;0,"aromatic",IF(SUMPRODUCT(--ISNUMBER(SEARCH({"naphthalene"},A389)))&gt;0,"aromatic",IF(SUMPRODUCT(--ISNUMBER(SEARCH({"="},H389)))&gt;0,"alkene",IF(SUMPRODUCT(--ISNUMBER(SEARCH({"C1"},H389)))&gt;0,"c-alkane",IF(SUMPRODUCT(--ISNUMBER(SEARCH({"(C)"},H389)))&gt;0,"b-alkane",IF(SUMPRODUCT(--ISNUMBER(SEARCH({"-"},H389)))&gt;0,"-","n-alkane")))))))))</f>
        <v>oxygenated</v>
      </c>
      <c r="H389" s="15" t="s">
        <v>387</v>
      </c>
      <c r="I389" s="15" t="b">
        <v>0</v>
      </c>
      <c r="J389" s="15" t="b">
        <v>0</v>
      </c>
      <c r="K389" s="4">
        <f t="shared" si="78"/>
        <v>10</v>
      </c>
      <c r="L389" s="4">
        <f t="shared" si="79"/>
        <v>4</v>
      </c>
      <c r="M389" s="4">
        <f t="shared" si="80"/>
        <v>0.4</v>
      </c>
      <c r="N389" s="7">
        <v>206.28200000000001</v>
      </c>
      <c r="O389" s="4">
        <v>2.53288E-11</v>
      </c>
      <c r="P389" s="8">
        <v>1.10978E-8</v>
      </c>
      <c r="Q389" s="8">
        <v>7.7215800000000003</v>
      </c>
      <c r="R389" s="4">
        <v>1.6166900000000001E-2</v>
      </c>
      <c r="S389" s="4">
        <v>3.22966</v>
      </c>
      <c r="T389" s="3">
        <f t="shared" si="81"/>
        <v>5.2537184317922945</v>
      </c>
      <c r="U389" s="4">
        <f t="shared" si="82"/>
        <v>175.57341047010519</v>
      </c>
      <c r="V389" s="23">
        <v>1.919774358974359</v>
      </c>
      <c r="W389" s="23">
        <v>0.96066666666666667</v>
      </c>
      <c r="X389" s="23">
        <v>0.58678717948717951</v>
      </c>
      <c r="Y389" s="23">
        <v>0.36</v>
      </c>
    </row>
    <row r="390" spans="1:25" x14ac:dyDescent="0.25">
      <c r="A390" s="19" t="s">
        <v>634</v>
      </c>
      <c r="B390" s="15" t="s">
        <v>634</v>
      </c>
      <c r="C390" s="25">
        <v>3093</v>
      </c>
      <c r="D390" s="12">
        <v>43881</v>
      </c>
      <c r="E390" s="1" t="s">
        <v>760</v>
      </c>
      <c r="F390" s="2" t="str">
        <f t="shared" si="77"/>
        <v>8042503</v>
      </c>
      <c r="G390" s="2" t="str">
        <f>IF(SUMPRODUCT(--ISNUMBER(SEARCH({"F","Cl","F"},H390)))&gt;0,"halocarbon",IF(SUMPRODUCT(--ISNUMBER(SEARCH({"O"},H390)))&gt;0,"oxygenated",IF(SUMPRODUCT(--ISNUMBER(SEARCH({"=CC="},H390)))&gt;0,"aromatic",IF(SUMPRODUCT(--ISNUMBER(SEARCH({"benzene"},A390)))&gt;0,"aromatic",IF(SUMPRODUCT(--ISNUMBER(SEARCH({"naphthalene"},A390)))&gt;0,"aromatic",IF(SUMPRODUCT(--ISNUMBER(SEARCH({"="},H390)))&gt;0,"alkene",IF(SUMPRODUCT(--ISNUMBER(SEARCH({"C1"},H390)))&gt;0,"c-alkane",IF(SUMPRODUCT(--ISNUMBER(SEARCH({"(C)"},H390)))&gt;0,"b-alkane",IF(SUMPRODUCT(--ISNUMBER(SEARCH({"-"},H390)))&gt;0,"-","n-alkane")))))))))</f>
        <v>oxygenated</v>
      </c>
      <c r="H390" s="15" t="s">
        <v>390</v>
      </c>
      <c r="I390" s="15" t="b">
        <v>0</v>
      </c>
      <c r="J390" s="15" t="b">
        <v>0</v>
      </c>
      <c r="K390" s="4">
        <f t="shared" si="78"/>
        <v>13</v>
      </c>
      <c r="L390" s="4">
        <f t="shared" si="79"/>
        <v>4</v>
      </c>
      <c r="M390" s="4">
        <f t="shared" si="80"/>
        <v>0.30769230769230771</v>
      </c>
      <c r="N390" s="7">
        <v>248.363</v>
      </c>
      <c r="O390" s="4">
        <v>1.86793E-11</v>
      </c>
      <c r="P390" s="8">
        <v>1.75123E-6</v>
      </c>
      <c r="Q390" s="8">
        <v>9.1397700000000004</v>
      </c>
      <c r="R390" s="4">
        <v>2.67848E-3</v>
      </c>
      <c r="S390" s="4">
        <v>2.18655E-2</v>
      </c>
      <c r="T390" s="3">
        <f t="shared" si="81"/>
        <v>4.5536056513125445</v>
      </c>
      <c r="U390" s="4">
        <f t="shared" si="82"/>
        <v>4598.8447137807625</v>
      </c>
      <c r="V390" s="23">
        <v>1.6421666666666666</v>
      </c>
      <c r="W390" s="23">
        <v>0.79956153846153832</v>
      </c>
      <c r="X390" s="23">
        <v>0.4702179487179487</v>
      </c>
      <c r="Y390" s="23">
        <v>0.38</v>
      </c>
    </row>
    <row r="391" spans="1:25" x14ac:dyDescent="0.25">
      <c r="A391" s="20" t="s">
        <v>962</v>
      </c>
      <c r="B391" s="2" t="s">
        <v>962</v>
      </c>
      <c r="C391" s="25">
        <v>3181</v>
      </c>
      <c r="D391" s="12">
        <v>44267</v>
      </c>
      <c r="E391" s="1" t="s">
        <v>1022</v>
      </c>
      <c r="F391" s="2" t="str">
        <f t="shared" si="77"/>
        <v>4029357</v>
      </c>
      <c r="G391" s="2" t="str">
        <f>IF(SUMPRODUCT(--ISNUMBER(SEARCH({"F","Cl","F"},H391)))&gt;0,"halocarbon",IF(SUMPRODUCT(--ISNUMBER(SEARCH({"O"},H391)))&gt;0,"oxygenated",IF(SUMPRODUCT(--ISNUMBER(SEARCH({"=CC="},H391)))&gt;0,"aromatic",IF(SUMPRODUCT(--ISNUMBER(SEARCH({"benzene"},A391)))&gt;0,"aromatic",IF(SUMPRODUCT(--ISNUMBER(SEARCH({"naphthalene"},A391)))&gt;0,"aromatic",IF(SUMPRODUCT(--ISNUMBER(SEARCH({"="},H391)))&gt;0,"alkene",IF(SUMPRODUCT(--ISNUMBER(SEARCH({"C1"},H391)))&gt;0,"c-alkane",IF(SUMPRODUCT(--ISNUMBER(SEARCH({"(C)"},H391)))&gt;0,"b-alkane",IF(SUMPRODUCT(--ISNUMBER(SEARCH({"-"},H391)))&gt;0,"-","n-alkane")))))))))</f>
        <v>oxygenated</v>
      </c>
      <c r="H391" s="18" t="s">
        <v>1057</v>
      </c>
      <c r="I391" s="15" t="b">
        <v>0</v>
      </c>
      <c r="J391" s="15" t="b">
        <v>0</v>
      </c>
      <c r="K391" s="4">
        <f t="shared" si="78"/>
        <v>3</v>
      </c>
      <c r="L391" s="4">
        <f t="shared" si="79"/>
        <v>2</v>
      </c>
      <c r="M391" s="4">
        <f t="shared" si="80"/>
        <v>0.66666666666666663</v>
      </c>
      <c r="N391" s="7">
        <v>91.11</v>
      </c>
      <c r="O391" s="4">
        <v>2.5360600000000001E-11</v>
      </c>
      <c r="P391" s="8">
        <v>9.2826800000000004E-8</v>
      </c>
      <c r="Q391" s="8">
        <v>6.6935799999999999</v>
      </c>
      <c r="R391" s="4">
        <v>5.2174999999999999E-2</v>
      </c>
      <c r="S391" s="4">
        <v>9.3480899999999991</v>
      </c>
      <c r="T391" s="3">
        <f t="shared" si="81"/>
        <v>5.4076588507203409</v>
      </c>
      <c r="U391" s="4">
        <f t="shared" si="82"/>
        <v>16.461095908317269</v>
      </c>
      <c r="V391" s="14" t="s">
        <v>34</v>
      </c>
      <c r="W391" s="14" t="s">
        <v>34</v>
      </c>
      <c r="X391" s="14" t="s">
        <v>34</v>
      </c>
      <c r="Y391" s="23">
        <v>0</v>
      </c>
    </row>
    <row r="392" spans="1:25" x14ac:dyDescent="0.25">
      <c r="A392" s="19" t="s">
        <v>391</v>
      </c>
      <c r="B392" s="15" t="s">
        <v>102</v>
      </c>
      <c r="C392" s="25">
        <v>761</v>
      </c>
      <c r="D392" s="12">
        <v>99238</v>
      </c>
      <c r="E392" s="1" t="s">
        <v>833</v>
      </c>
      <c r="F392" s="2" t="str">
        <f t="shared" si="77"/>
        <v>4026501</v>
      </c>
      <c r="G392" s="2" t="str">
        <f>IF(SUMPRODUCT(--ISNUMBER(SEARCH({"F","Cl","F"},H392)))&gt;0,"halocarbon",IF(SUMPRODUCT(--ISNUMBER(SEARCH({"O"},H392)))&gt;0,"oxygenated",IF(SUMPRODUCT(--ISNUMBER(SEARCH({"=CC="},H392)))&gt;0,"aromatic",IF(SUMPRODUCT(--ISNUMBER(SEARCH({"benzene"},A392)))&gt;0,"aromatic",IF(SUMPRODUCT(--ISNUMBER(SEARCH({"naphthalene"},A392)))&gt;0,"aromatic",IF(SUMPRODUCT(--ISNUMBER(SEARCH({"="},H392)))&gt;0,"alkene",IF(SUMPRODUCT(--ISNUMBER(SEARCH({"C1"},H392)))&gt;0,"c-alkane",IF(SUMPRODUCT(--ISNUMBER(SEARCH({"(C)"},H392)))&gt;0,"b-alkane",IF(SUMPRODUCT(--ISNUMBER(SEARCH({"-"},H392)))&gt;0,"-","n-alkane")))))))))</f>
        <v>alkene</v>
      </c>
      <c r="H392" s="15" t="s">
        <v>228</v>
      </c>
      <c r="I392" s="15" t="b">
        <v>0</v>
      </c>
      <c r="J392" s="15" t="b">
        <v>0</v>
      </c>
      <c r="K392" s="4">
        <f t="shared" si="78"/>
        <v>10</v>
      </c>
      <c r="L392" s="4">
        <f t="shared" si="79"/>
        <v>0</v>
      </c>
      <c r="M392" s="4">
        <f t="shared" si="80"/>
        <v>0</v>
      </c>
      <c r="N392" s="7">
        <v>136.238</v>
      </c>
      <c r="O392" s="4">
        <v>6.1043600000000001E-11</v>
      </c>
      <c r="P392" s="8">
        <v>0.117351</v>
      </c>
      <c r="Q392" s="8">
        <v>4.4445199999999998</v>
      </c>
      <c r="R392" s="4">
        <v>3.1749299999999998</v>
      </c>
      <c r="S392" s="4">
        <v>3.0249599999999999E-5</v>
      </c>
      <c r="T392" s="3">
        <f t="shared" si="81"/>
        <v>7.3666627603458661</v>
      </c>
      <c r="U392" s="4">
        <f t="shared" si="82"/>
        <v>9.2768117826423191E-2</v>
      </c>
      <c r="V392" s="23">
        <v>4.5072820512820515</v>
      </c>
      <c r="W392" s="23">
        <v>1.6492461538461538</v>
      </c>
      <c r="X392" s="23">
        <v>0.89203333333333312</v>
      </c>
      <c r="Y392" s="23">
        <v>0.13</v>
      </c>
    </row>
    <row r="393" spans="1:25" x14ac:dyDescent="0.25">
      <c r="A393" s="19" t="s">
        <v>666</v>
      </c>
      <c r="B393" s="15" t="s">
        <v>666</v>
      </c>
      <c r="C393" s="25">
        <v>2284</v>
      </c>
      <c r="D393" s="12">
        <v>99999</v>
      </c>
      <c r="E393" s="12" t="s">
        <v>34</v>
      </c>
      <c r="F393" s="12" t="s">
        <v>34</v>
      </c>
      <c r="G393" s="2" t="str">
        <f>IF(SUMPRODUCT(--ISNUMBER(SEARCH({"F","Cl","F"},H393)))&gt;0,"halocarbon",IF(SUMPRODUCT(--ISNUMBER(SEARCH({"O"},H393)))&gt;0,"oxygenated",IF(SUMPRODUCT(--ISNUMBER(SEARCH({"=CC="},H393)))&gt;0,"aromatic",IF(SUMPRODUCT(--ISNUMBER(SEARCH({"benzene"},A393)))&gt;0,"aromatic",IF(SUMPRODUCT(--ISNUMBER(SEARCH({"naphthalene"},A393)))&gt;0,"aromatic",IF(SUMPRODUCT(--ISNUMBER(SEARCH({"="},H393)))&gt;0,"alkene",IF(SUMPRODUCT(--ISNUMBER(SEARCH({"C1"},H393)))&gt;0,"c-alkane",IF(SUMPRODUCT(--ISNUMBER(SEARCH({"(C)"},H393)))&gt;0,"b-alkane",IF(SUMPRODUCT(--ISNUMBER(SEARCH({"-"},H393)))&gt;0,"-","n-alkane")))))))))</f>
        <v>-</v>
      </c>
      <c r="H393" s="15" t="s">
        <v>34</v>
      </c>
      <c r="I393" s="15" t="s">
        <v>34</v>
      </c>
      <c r="J393" s="13" t="s">
        <v>34</v>
      </c>
      <c r="K393" s="13" t="s">
        <v>34</v>
      </c>
      <c r="L393" s="13" t="s">
        <v>34</v>
      </c>
      <c r="M393" s="13" t="s">
        <v>34</v>
      </c>
      <c r="N393" s="6" t="s">
        <v>34</v>
      </c>
      <c r="O393" s="13" t="s">
        <v>34</v>
      </c>
      <c r="P393" s="14" t="s">
        <v>34</v>
      </c>
      <c r="Q393" s="14" t="s">
        <v>34</v>
      </c>
      <c r="R393" s="13" t="s">
        <v>34</v>
      </c>
      <c r="S393" s="13" t="s">
        <v>34</v>
      </c>
      <c r="T393" s="14" t="s">
        <v>34</v>
      </c>
      <c r="U393" s="13" t="s">
        <v>34</v>
      </c>
      <c r="V393" s="14" t="s">
        <v>34</v>
      </c>
      <c r="W393" s="14" t="s">
        <v>34</v>
      </c>
      <c r="X393" s="14" t="s">
        <v>34</v>
      </c>
      <c r="Y393" s="23">
        <v>0</v>
      </c>
    </row>
    <row r="394" spans="1:25" x14ac:dyDescent="0.25">
      <c r="A394" s="19" t="s">
        <v>392</v>
      </c>
      <c r="B394" s="15" t="s">
        <v>392</v>
      </c>
      <c r="C394" s="25">
        <v>768</v>
      </c>
      <c r="D394" s="12">
        <v>98119</v>
      </c>
      <c r="E394" s="1" t="s">
        <v>797</v>
      </c>
      <c r="F394" s="2" t="str">
        <f t="shared" ref="F394:F401" si="83">RIGHT(E394,LEN(E394)-6)</f>
        <v>3021431</v>
      </c>
      <c r="G394" s="2" t="str">
        <f>IF(SUMPRODUCT(--ISNUMBER(SEARCH({"F","Cl","F"},H394)))&gt;0,"halocarbon",IF(SUMPRODUCT(--ISNUMBER(SEARCH({"O"},H394)))&gt;0,"oxygenated",IF(SUMPRODUCT(--ISNUMBER(SEARCH({"=CC="},H394)))&gt;0,"aromatic",IF(SUMPRODUCT(--ISNUMBER(SEARCH({"benzene"},A394)))&gt;0,"aromatic",IF(SUMPRODUCT(--ISNUMBER(SEARCH({"naphthalene"},A394)))&gt;0,"aromatic",IF(SUMPRODUCT(--ISNUMBER(SEARCH({"="},H394)))&gt;0,"alkene",IF(SUMPRODUCT(--ISNUMBER(SEARCH({"C1"},H394)))&gt;0,"c-alkane",IF(SUMPRODUCT(--ISNUMBER(SEARCH({"(C)"},H394)))&gt;0,"b-alkane",IF(SUMPRODUCT(--ISNUMBER(SEARCH({"-"},H394)))&gt;0,"-","n-alkane")))))))))</f>
        <v>oxygenated</v>
      </c>
      <c r="H394" s="15" t="s">
        <v>393</v>
      </c>
      <c r="I394" s="15" t="b">
        <v>1</v>
      </c>
      <c r="J394" s="15" t="b">
        <v>0</v>
      </c>
      <c r="K394" s="4">
        <f t="shared" ref="K394:K401" si="84">LEN(H394)-LEN(SUBSTITUTE(UPPER(H394),"C",""))</f>
        <v>4</v>
      </c>
      <c r="L394" s="4">
        <f t="shared" ref="L394:L401" si="85">LEN(H394)-LEN(SUBSTITUTE(UPPER(H394),"O",""))</f>
        <v>2</v>
      </c>
      <c r="M394" s="4">
        <f t="shared" ref="M394:M401" si="86">L394/K394</f>
        <v>0.5</v>
      </c>
      <c r="N394" s="7">
        <v>86.09</v>
      </c>
      <c r="O394" s="4">
        <v>2.4957700000000001E-11</v>
      </c>
      <c r="P394" s="8">
        <v>1.6538499999999999E-4</v>
      </c>
      <c r="Q394" s="8">
        <v>2.6810700000000001</v>
      </c>
      <c r="R394" s="4">
        <v>72.592500000000001</v>
      </c>
      <c r="S394" s="4">
        <v>0.33753899999999998</v>
      </c>
      <c r="T394" s="3">
        <f t="shared" ref="T394:T401" si="87">IFERROR(LOG((R394*133.322)*N394/8.31451/298.15*1000000),"")</f>
        <v>8.5264748074128711</v>
      </c>
      <c r="U394" s="4">
        <f t="shared" ref="U394:U401" si="88">IFERROR(((10^Q394)*0.1/1000)/30,"")</f>
        <v>1.5993692625490504E-3</v>
      </c>
      <c r="V394" s="23">
        <v>3.1980256410256418</v>
      </c>
      <c r="W394" s="23">
        <v>1.1785589743589742</v>
      </c>
      <c r="X394" s="23">
        <v>0.70253846153846145</v>
      </c>
      <c r="Y394" s="23">
        <v>0</v>
      </c>
    </row>
    <row r="395" spans="1:25" x14ac:dyDescent="0.25">
      <c r="A395" s="19" t="s">
        <v>659</v>
      </c>
      <c r="B395" s="15" t="s">
        <v>659</v>
      </c>
      <c r="C395" s="25">
        <v>771</v>
      </c>
      <c r="D395" s="12">
        <v>99231</v>
      </c>
      <c r="E395" s="1" t="s">
        <v>829</v>
      </c>
      <c r="F395" s="2" t="str">
        <f t="shared" si="83"/>
        <v>2029240</v>
      </c>
      <c r="G395" s="2" t="str">
        <f>IF(SUMPRODUCT(--ISNUMBER(SEARCH({"F","Cl","F"},H395)))&gt;0,"halocarbon",IF(SUMPRODUCT(--ISNUMBER(SEARCH({"O"},H395)))&gt;0,"oxygenated",IF(SUMPRODUCT(--ISNUMBER(SEARCH({"=CC="},H395)))&gt;0,"aromatic",IF(SUMPRODUCT(--ISNUMBER(SEARCH({"benzene"},A395)))&gt;0,"aromatic",IF(SUMPRODUCT(--ISNUMBER(SEARCH({"naphthalene"},A395)))&gt;0,"aromatic",IF(SUMPRODUCT(--ISNUMBER(SEARCH({"="},H395)))&gt;0,"alkene",IF(SUMPRODUCT(--ISNUMBER(SEARCH({"C1"},H395)))&gt;0,"c-alkane",IF(SUMPRODUCT(--ISNUMBER(SEARCH({"(C)"},H395)))&gt;0,"b-alkane",IF(SUMPRODUCT(--ISNUMBER(SEARCH({"-"},H395)))&gt;0,"-","n-alkane")))))))))</f>
        <v>oxygenated</v>
      </c>
      <c r="H395" s="15" t="s">
        <v>838</v>
      </c>
      <c r="I395" s="15" t="b">
        <v>0</v>
      </c>
      <c r="J395" s="15" t="b">
        <v>0</v>
      </c>
      <c r="K395" s="4">
        <f t="shared" si="84"/>
        <v>5</v>
      </c>
      <c r="L395" s="4">
        <f t="shared" si="85"/>
        <v>3</v>
      </c>
      <c r="M395" s="4">
        <f t="shared" si="86"/>
        <v>0.6</v>
      </c>
      <c r="N395" s="7">
        <v>148.233</v>
      </c>
      <c r="O395" s="4">
        <v>3.8752800000000003E-11</v>
      </c>
      <c r="P395" s="8">
        <v>1.5075200000000001E-4</v>
      </c>
      <c r="Q395" s="8">
        <v>3.2621000000000002</v>
      </c>
      <c r="R395" s="4">
        <v>17.0564</v>
      </c>
      <c r="S395" s="4">
        <v>1.1103499999999999</v>
      </c>
      <c r="T395" s="3">
        <f t="shared" si="87"/>
        <v>8.1334626168417383</v>
      </c>
      <c r="U395" s="4">
        <f t="shared" si="88"/>
        <v>6.0950706674636323E-3</v>
      </c>
      <c r="V395" s="14" t="s">
        <v>34</v>
      </c>
      <c r="W395" s="14" t="s">
        <v>34</v>
      </c>
      <c r="X395" s="14" t="s">
        <v>34</v>
      </c>
      <c r="Y395" s="23">
        <v>0.14445307156193965</v>
      </c>
    </row>
    <row r="396" spans="1:25" x14ac:dyDescent="0.25">
      <c r="A396" s="19" t="s">
        <v>651</v>
      </c>
      <c r="B396" s="15" t="s">
        <v>98</v>
      </c>
      <c r="C396" s="12">
        <v>772</v>
      </c>
      <c r="D396" s="12">
        <v>99165</v>
      </c>
      <c r="E396" s="1" t="s">
        <v>608</v>
      </c>
      <c r="F396" s="2" t="str">
        <f t="shared" si="83"/>
        <v>6024913</v>
      </c>
      <c r="G396" s="2" t="str">
        <f>IF(SUMPRODUCT(--ISNUMBER(SEARCH({"F","Cl","F"},H396)))&gt;0,"halocarbon",IF(SUMPRODUCT(--ISNUMBER(SEARCH({"O"},H396)))&gt;0,"oxygenated",IF(SUMPRODUCT(--ISNUMBER(SEARCH({"=CC="},H396)))&gt;0,"aromatic",IF(SUMPRODUCT(--ISNUMBER(SEARCH({"benzene"},A396)))&gt;0,"aromatic",IF(SUMPRODUCT(--ISNUMBER(SEARCH({"naphthalene"},A396)))&gt;0,"aromatic",IF(SUMPRODUCT(--ISNUMBER(SEARCH({"="},H396)))&gt;0,"alkene",IF(SUMPRODUCT(--ISNUMBER(SEARCH({"C1"},H396)))&gt;0,"c-alkane",IF(SUMPRODUCT(--ISNUMBER(SEARCH({"(C)"},H396)))&gt;0,"b-alkane",IF(SUMPRODUCT(--ISNUMBER(SEARCH({"-"},H396)))&gt;0,"-","n-alkane")))))))))</f>
        <v>n-alkane</v>
      </c>
      <c r="H396" s="15" t="s">
        <v>99</v>
      </c>
      <c r="I396" s="15" t="b">
        <v>0</v>
      </c>
      <c r="J396" s="15" t="b">
        <v>0</v>
      </c>
      <c r="K396" s="4">
        <f t="shared" si="84"/>
        <v>10</v>
      </c>
      <c r="L396" s="4">
        <f t="shared" si="85"/>
        <v>0</v>
      </c>
      <c r="M396" s="4">
        <f t="shared" si="86"/>
        <v>0</v>
      </c>
      <c r="N396" s="7">
        <v>142.286</v>
      </c>
      <c r="O396" s="4">
        <v>1.1139699999999999E-11</v>
      </c>
      <c r="P396" s="8">
        <v>0.15142800000000001</v>
      </c>
      <c r="Q396" s="8">
        <v>4.3269700000000002</v>
      </c>
      <c r="R396" s="4">
        <v>1.2924100000000001</v>
      </c>
      <c r="S396" s="4">
        <v>4.5834400000000002E-7</v>
      </c>
      <c r="T396" s="3">
        <f t="shared" si="87"/>
        <v>6.9951928265354022</v>
      </c>
      <c r="U396" s="4">
        <f t="shared" si="88"/>
        <v>7.0769926617814963E-2</v>
      </c>
      <c r="V396" s="23">
        <v>0.68446410256410239</v>
      </c>
      <c r="W396" s="23">
        <v>0.46774615384615398</v>
      </c>
      <c r="X396" s="23">
        <v>0.18435897435897436</v>
      </c>
      <c r="Y396" s="23">
        <v>6.9600000000000009E-2</v>
      </c>
    </row>
    <row r="397" spans="1:25" x14ac:dyDescent="0.25">
      <c r="A397" s="19" t="s">
        <v>892</v>
      </c>
      <c r="B397" s="15" t="s">
        <v>135</v>
      </c>
      <c r="C397" s="12">
        <v>773</v>
      </c>
      <c r="D397" s="12">
        <v>99166</v>
      </c>
      <c r="E397" s="1" t="s">
        <v>811</v>
      </c>
      <c r="F397" s="2" t="str">
        <f t="shared" si="83"/>
        <v>1027184</v>
      </c>
      <c r="G397" s="2" t="str">
        <f>IF(SUMPRODUCT(--ISNUMBER(SEARCH({"F","Cl","F"},H397)))&gt;0,"halocarbon",IF(SUMPRODUCT(--ISNUMBER(SEARCH({"O"},H397)))&gt;0,"oxygenated",IF(SUMPRODUCT(--ISNUMBER(SEARCH({"=CC="},H397)))&gt;0,"aromatic",IF(SUMPRODUCT(--ISNUMBER(SEARCH({"benzene"},A397)))&gt;0,"aromatic",IF(SUMPRODUCT(--ISNUMBER(SEARCH({"naphthalene"},A397)))&gt;0,"aromatic",IF(SUMPRODUCT(--ISNUMBER(SEARCH({"="},H397)))&gt;0,"alkene",IF(SUMPRODUCT(--ISNUMBER(SEARCH({"C1"},H397)))&gt;0,"c-alkane",IF(SUMPRODUCT(--ISNUMBER(SEARCH({"(C)"},H397)))&gt;0,"b-alkane",IF(SUMPRODUCT(--ISNUMBER(SEARCH({"-"},H397)))&gt;0,"-","n-alkane")))))))))</f>
        <v>oxygenated</v>
      </c>
      <c r="H397" s="15" t="s">
        <v>136</v>
      </c>
      <c r="I397" s="15" t="b">
        <v>0</v>
      </c>
      <c r="J397" s="15" t="b">
        <v>1</v>
      </c>
      <c r="K397" s="4">
        <f t="shared" si="84"/>
        <v>10</v>
      </c>
      <c r="L397" s="4">
        <f t="shared" si="85"/>
        <v>5</v>
      </c>
      <c r="M397" s="4">
        <f t="shared" si="86"/>
        <v>0.5</v>
      </c>
      <c r="N397" s="7">
        <v>370.77</v>
      </c>
      <c r="O397" s="4">
        <v>1.6551199999999999E-12</v>
      </c>
      <c r="P397" s="8">
        <v>27.403099999999998</v>
      </c>
      <c r="Q397" s="8">
        <v>4.9739100000000001</v>
      </c>
      <c r="R397" s="4">
        <v>0.17862600000000001</v>
      </c>
      <c r="S397" s="4">
        <v>4.4871200000000003E-8</v>
      </c>
      <c r="T397" s="3">
        <f t="shared" si="87"/>
        <v>6.5516796064138196</v>
      </c>
      <c r="U397" s="4">
        <f t="shared" si="88"/>
        <v>0.31389814215378925</v>
      </c>
      <c r="V397" s="23">
        <v>-6.9458205128205122E-2</v>
      </c>
      <c r="W397" s="23">
        <v>-1.3080128205128204E-2</v>
      </c>
      <c r="X397" s="23">
        <v>3.0005538461538462E-3</v>
      </c>
      <c r="Y397" s="23">
        <v>0.14445307156193965</v>
      </c>
    </row>
    <row r="398" spans="1:25" x14ac:dyDescent="0.25">
      <c r="A398" s="19" t="s">
        <v>643</v>
      </c>
      <c r="B398" s="15" t="s">
        <v>98</v>
      </c>
      <c r="C398" s="12">
        <v>560</v>
      </c>
      <c r="D398" s="12">
        <v>44269</v>
      </c>
      <c r="E398" s="1" t="s">
        <v>608</v>
      </c>
      <c r="F398" s="2" t="str">
        <f t="shared" si="83"/>
        <v>6024913</v>
      </c>
      <c r="G398" s="2" t="str">
        <f>IF(SUMPRODUCT(--ISNUMBER(SEARCH({"F","Cl","F"},H398)))&gt;0,"halocarbon",IF(SUMPRODUCT(--ISNUMBER(SEARCH({"O"},H398)))&gt;0,"oxygenated",IF(SUMPRODUCT(--ISNUMBER(SEARCH({"=CC="},H398)))&gt;0,"aromatic",IF(SUMPRODUCT(--ISNUMBER(SEARCH({"benzene"},A398)))&gt;0,"aromatic",IF(SUMPRODUCT(--ISNUMBER(SEARCH({"naphthalene"},A398)))&gt;0,"aromatic",IF(SUMPRODUCT(--ISNUMBER(SEARCH({"="},H398)))&gt;0,"alkene",IF(SUMPRODUCT(--ISNUMBER(SEARCH({"C1"},H398)))&gt;0,"c-alkane",IF(SUMPRODUCT(--ISNUMBER(SEARCH({"(C)"},H398)))&gt;0,"b-alkane",IF(SUMPRODUCT(--ISNUMBER(SEARCH({"-"},H398)))&gt;0,"-","n-alkane")))))))))</f>
        <v>n-alkane</v>
      </c>
      <c r="H398" s="15" t="s">
        <v>99</v>
      </c>
      <c r="I398" s="15" t="b">
        <v>0</v>
      </c>
      <c r="J398" s="15" t="b">
        <v>0</v>
      </c>
      <c r="K398" s="4">
        <f t="shared" si="84"/>
        <v>10</v>
      </c>
      <c r="L398" s="4">
        <f t="shared" si="85"/>
        <v>0</v>
      </c>
      <c r="M398" s="4">
        <f t="shared" si="86"/>
        <v>0</v>
      </c>
      <c r="N398" s="7">
        <v>142.286</v>
      </c>
      <c r="O398" s="4">
        <v>1.1139699999999999E-11</v>
      </c>
      <c r="P398" s="8">
        <v>0.15142800000000001</v>
      </c>
      <c r="Q398" s="8">
        <v>4.3269700000000002</v>
      </c>
      <c r="R398" s="4">
        <v>1.2924100000000001</v>
      </c>
      <c r="S398" s="4">
        <v>4.5834400000000002E-7</v>
      </c>
      <c r="T398" s="3">
        <f t="shared" si="87"/>
        <v>6.9951928265354022</v>
      </c>
      <c r="U398" s="4">
        <f t="shared" si="88"/>
        <v>7.0769926617814963E-2</v>
      </c>
      <c r="V398" s="23">
        <v>0.68446410256410239</v>
      </c>
      <c r="W398" s="23">
        <v>0.46774615384615398</v>
      </c>
      <c r="X398" s="23">
        <v>0.18435897435897436</v>
      </c>
      <c r="Y398" s="23">
        <v>6.9600000000000009E-2</v>
      </c>
    </row>
    <row r="399" spans="1:25" x14ac:dyDescent="0.25">
      <c r="A399" s="19" t="s">
        <v>713</v>
      </c>
      <c r="B399" s="15" t="s">
        <v>266</v>
      </c>
      <c r="C399" s="25">
        <v>774</v>
      </c>
      <c r="D399" s="12">
        <v>99271</v>
      </c>
      <c r="E399" s="1" t="s">
        <v>726</v>
      </c>
      <c r="F399" s="2" t="str">
        <f t="shared" si="83"/>
        <v>7020762</v>
      </c>
      <c r="G399" s="2" t="str">
        <f>IF(SUMPRODUCT(--ISNUMBER(SEARCH({"F","Cl","F"},H399)))&gt;0,"halocarbon",IF(SUMPRODUCT(--ISNUMBER(SEARCH({"O"},H399)))&gt;0,"oxygenated",IF(SUMPRODUCT(--ISNUMBER(SEARCH({"=CC="},H399)))&gt;0,"aromatic",IF(SUMPRODUCT(--ISNUMBER(SEARCH({"benzene"},A399)))&gt;0,"aromatic",IF(SUMPRODUCT(--ISNUMBER(SEARCH({"naphthalene"},A399)))&gt;0,"aromatic",IF(SUMPRODUCT(--ISNUMBER(SEARCH({"="},H399)))&gt;0,"alkene",IF(SUMPRODUCT(--ISNUMBER(SEARCH({"C1"},H399)))&gt;0,"c-alkane",IF(SUMPRODUCT(--ISNUMBER(SEARCH({"(C)"},H399)))&gt;0,"b-alkane",IF(SUMPRODUCT(--ISNUMBER(SEARCH({"-"},H399)))&gt;0,"-","n-alkane")))))))))</f>
        <v>oxygenated</v>
      </c>
      <c r="H399" s="15" t="s">
        <v>267</v>
      </c>
      <c r="I399" s="15" t="b">
        <v>0</v>
      </c>
      <c r="J399" s="15" t="b">
        <v>0</v>
      </c>
      <c r="K399" s="4">
        <f t="shared" si="84"/>
        <v>3</v>
      </c>
      <c r="L399" s="4">
        <f t="shared" si="85"/>
        <v>1</v>
      </c>
      <c r="M399" s="4">
        <f t="shared" si="86"/>
        <v>0.33333333333333331</v>
      </c>
      <c r="N399" s="7">
        <v>60.095999999999997</v>
      </c>
      <c r="O399" s="4">
        <v>5.5267200000000001E-12</v>
      </c>
      <c r="P399" s="8">
        <v>7.7266600000000007E-6</v>
      </c>
      <c r="Q399" s="8">
        <v>3.7046899999999998</v>
      </c>
      <c r="R399" s="4">
        <v>27.5106</v>
      </c>
      <c r="S399" s="4">
        <v>11.034700000000001</v>
      </c>
      <c r="T399" s="3">
        <f t="shared" si="87"/>
        <v>7.948975974952889</v>
      </c>
      <c r="U399" s="4">
        <f t="shared" si="88"/>
        <v>1.6887631557879597E-2</v>
      </c>
      <c r="V399" s="23">
        <v>0.61420512820512818</v>
      </c>
      <c r="W399" s="23">
        <v>0.35789487179487184</v>
      </c>
      <c r="X399" s="23">
        <v>0.25442051282051281</v>
      </c>
      <c r="Y399" s="23">
        <v>0</v>
      </c>
    </row>
    <row r="400" spans="1:25" x14ac:dyDescent="0.25">
      <c r="A400" s="19" t="s">
        <v>394</v>
      </c>
      <c r="B400" s="15" t="s">
        <v>358</v>
      </c>
      <c r="C400" s="12">
        <v>522</v>
      </c>
      <c r="D400" s="12">
        <v>45102</v>
      </c>
      <c r="E400" s="1" t="s">
        <v>624</v>
      </c>
      <c r="F400" s="2" t="str">
        <f t="shared" si="83"/>
        <v>2021868</v>
      </c>
      <c r="G400" s="2" t="str">
        <f>IF(SUMPRODUCT(--ISNUMBER(SEARCH({"F","Cl","F"},H400)))&gt;0,"halocarbon",IF(SUMPRODUCT(--ISNUMBER(SEARCH({"O"},H400)))&gt;0,"oxygenated",IF(SUMPRODUCT(--ISNUMBER(SEARCH({"=CC="},H400)))&gt;0,"aromatic",IF(SUMPRODUCT(--ISNUMBER(SEARCH({"benzene"},A400)))&gt;0,"aromatic",IF(SUMPRODUCT(--ISNUMBER(SEARCH({"naphthalene"},A400)))&gt;0,"aromatic",IF(SUMPRODUCT(--ISNUMBER(SEARCH({"="},H400)))&gt;0,"alkene",IF(SUMPRODUCT(--ISNUMBER(SEARCH({"C1"},H400)))&gt;0,"c-alkane",IF(SUMPRODUCT(--ISNUMBER(SEARCH({"(C)"},H400)))&gt;0,"b-alkane",IF(SUMPRODUCT(--ISNUMBER(SEARCH({"-"},H400)))&gt;0,"-","n-alkane")))))))))</f>
        <v>aromatic</v>
      </c>
      <c r="H400" s="15" t="s">
        <v>359</v>
      </c>
      <c r="I400" s="15" t="b">
        <v>1</v>
      </c>
      <c r="J400" s="15" t="b">
        <v>0</v>
      </c>
      <c r="K400" s="4">
        <f t="shared" si="84"/>
        <v>8</v>
      </c>
      <c r="L400" s="4">
        <f t="shared" si="85"/>
        <v>0</v>
      </c>
      <c r="M400" s="4">
        <f t="shared" si="86"/>
        <v>0</v>
      </c>
      <c r="N400" s="7">
        <v>106.16800000000001</v>
      </c>
      <c r="O400" s="4">
        <v>1.6205299999999999E-11</v>
      </c>
      <c r="P400" s="8">
        <v>6.8335899999999996E-3</v>
      </c>
      <c r="Q400" s="8">
        <v>3.8744299999999998</v>
      </c>
      <c r="R400" s="4">
        <v>8.8069100000000002</v>
      </c>
      <c r="S400" s="4">
        <v>1.44658E-3</v>
      </c>
      <c r="T400" s="3">
        <f t="shared" si="87"/>
        <v>7.7014475407129392</v>
      </c>
      <c r="U400" s="4">
        <f t="shared" si="88"/>
        <v>2.4963687954969005E-2</v>
      </c>
      <c r="V400" s="23">
        <v>5.8422051282051282</v>
      </c>
      <c r="W400" s="23">
        <v>1.927794871794871</v>
      </c>
      <c r="X400" s="23">
        <v>0.81586153846153853</v>
      </c>
      <c r="Y400" s="27">
        <v>6.3500000000000001E-2</v>
      </c>
    </row>
    <row r="401" spans="1:25" x14ac:dyDescent="0.25">
      <c r="A401" s="19" t="s">
        <v>712</v>
      </c>
      <c r="B401" s="15" t="s">
        <v>844</v>
      </c>
      <c r="C401" s="25">
        <v>776</v>
      </c>
      <c r="D401" s="12">
        <v>99225</v>
      </c>
      <c r="E401" s="1" t="s">
        <v>876</v>
      </c>
      <c r="F401" s="2" t="str">
        <f t="shared" si="83"/>
        <v>6025145</v>
      </c>
      <c r="G401" s="2" t="str">
        <f>IF(SUMPRODUCT(--ISNUMBER(SEARCH({"F","Cl","F"},H401)))&gt;0,"halocarbon",IF(SUMPRODUCT(--ISNUMBER(SEARCH({"O"},H401)))&gt;0,"oxygenated",IF(SUMPRODUCT(--ISNUMBER(SEARCH({"=CC="},H401)))&gt;0,"aromatic",IF(SUMPRODUCT(--ISNUMBER(SEARCH({"benzene"},A401)))&gt;0,"aromatic",IF(SUMPRODUCT(--ISNUMBER(SEARCH({"naphthalene"},A401)))&gt;0,"aromatic",IF(SUMPRODUCT(--ISNUMBER(SEARCH({"="},H401)))&gt;0,"alkene",IF(SUMPRODUCT(--ISNUMBER(SEARCH({"C1"},H401)))&gt;0,"c-alkane",IF(SUMPRODUCT(--ISNUMBER(SEARCH({"(C)"},H401)))&gt;0,"b-alkane",IF(SUMPRODUCT(--ISNUMBER(SEARCH({"-"},H401)))&gt;0,"-","n-alkane")))))))))</f>
        <v>oxygenated</v>
      </c>
      <c r="H401" s="15" t="s">
        <v>890</v>
      </c>
      <c r="I401" s="15" t="b">
        <v>0</v>
      </c>
      <c r="J401" s="15" t="b">
        <v>0</v>
      </c>
      <c r="K401" s="4">
        <f t="shared" si="84"/>
        <v>8</v>
      </c>
      <c r="L401" s="4">
        <f t="shared" si="85"/>
        <v>1</v>
      </c>
      <c r="M401" s="4">
        <f t="shared" si="86"/>
        <v>0.125</v>
      </c>
      <c r="N401" s="7">
        <v>122.167</v>
      </c>
      <c r="O401" s="4">
        <v>8.0022999999999999E-11</v>
      </c>
      <c r="P401" s="8">
        <v>7.5303000000000001E-7</v>
      </c>
      <c r="Q401" s="8">
        <v>6.0667200000000001</v>
      </c>
      <c r="R401" s="4">
        <v>8.0657599999999996E-2</v>
      </c>
      <c r="S401" s="4">
        <v>3.8232099999999998E-2</v>
      </c>
      <c r="T401" s="3">
        <f t="shared" si="87"/>
        <v>5.7242295508321686</v>
      </c>
      <c r="U401" s="4">
        <f t="shared" si="88"/>
        <v>3.886858631838237</v>
      </c>
      <c r="V401" s="14" t="s">
        <v>34</v>
      </c>
      <c r="W401" s="14" t="s">
        <v>34</v>
      </c>
      <c r="X401" s="14" t="s">
        <v>34</v>
      </c>
      <c r="Y401" s="23">
        <v>0.14430000000000001</v>
      </c>
    </row>
  </sheetData>
  <sortState xmlns:xlrd2="http://schemas.microsoft.com/office/spreadsheetml/2017/richdata2" ref="A2:X401">
    <sortCondition ref="A2:A401"/>
  </sortState>
  <hyperlinks>
    <hyperlink ref="E2" r:id="rId1" xr:uid="{E488BBDB-32B3-4487-AC49-E453702ACD0F}"/>
    <hyperlink ref="E10" r:id="rId2" xr:uid="{64771E33-73FF-4E83-83AD-EF6CE296A884}"/>
    <hyperlink ref="E15" r:id="rId3" xr:uid="{3071939F-CF96-4878-8B9A-BC05F14BDD6C}"/>
    <hyperlink ref="E17" r:id="rId4" xr:uid="{ADA8F57A-BC69-4003-A3E2-6E9FD54396EB}"/>
    <hyperlink ref="E21" r:id="rId5" xr:uid="{4D84A0D4-6BB3-49DD-907F-B8750D55A137}"/>
    <hyperlink ref="E25" r:id="rId6" xr:uid="{7039BA5F-CE91-43F8-A7D1-2EF820BA89AA}"/>
    <hyperlink ref="E78" r:id="rId7" xr:uid="{B55D1FE7-064F-45C6-8AA4-0D6AFBEE809C}"/>
    <hyperlink ref="E83" r:id="rId8" xr:uid="{5AFD8977-0920-45E1-A7EC-71D45762C419}"/>
    <hyperlink ref="E84" r:id="rId9" xr:uid="{F2EDC998-459C-48E0-A9A4-009D3C939763}"/>
    <hyperlink ref="E85" r:id="rId10" xr:uid="{94365E7A-08C7-4DBA-842D-D3C06834CB84}"/>
    <hyperlink ref="E86" r:id="rId11" xr:uid="{FDD597E7-5DAF-4537-A79D-090B9F794412}"/>
    <hyperlink ref="E87" r:id="rId12" xr:uid="{FD4C1D3D-8D0C-4898-85C9-927FEF0F9A3D}"/>
    <hyperlink ref="E88" r:id="rId13" xr:uid="{0DD9456D-9E2C-4160-88D8-1DB1C3E2D57E}"/>
    <hyperlink ref="E89" r:id="rId14" xr:uid="{86B2C91B-D820-43F6-938F-C176793BBB74}"/>
    <hyperlink ref="E90" r:id="rId15" xr:uid="{E78CF569-F61F-4E7E-9726-15CF2B996E73}"/>
    <hyperlink ref="E94" r:id="rId16" xr:uid="{E2C1FDDE-7FAD-4BFB-8960-9C68D581455D}"/>
    <hyperlink ref="E95" r:id="rId17" xr:uid="{21FB9A88-52C8-42C3-98D2-2BF41A89731C}"/>
    <hyperlink ref="E97" r:id="rId18" xr:uid="{4ED957CF-342E-4AED-8655-E524B998013E}"/>
    <hyperlink ref="E99" r:id="rId19" xr:uid="{92214EDB-965A-469C-903A-C3BFB590F9B7}"/>
    <hyperlink ref="E100" r:id="rId20" xr:uid="{A2F3F6ED-47EE-4446-A576-16EEDC48EFE5}"/>
    <hyperlink ref="E101" r:id="rId21" xr:uid="{0EFB9AC0-2C4F-4A10-A493-0F66C9B1F99C}"/>
    <hyperlink ref="E103" r:id="rId22" xr:uid="{45CD2116-CF6C-472B-81D4-8744C42B2337}"/>
    <hyperlink ref="E104" r:id="rId23" xr:uid="{30A9A3F6-4262-4E6C-9253-6A3B946B817F}"/>
    <hyperlink ref="E105" r:id="rId24" xr:uid="{2B59BC84-6306-43A2-A8EE-143DCDDCA154}"/>
    <hyperlink ref="E106" r:id="rId25" xr:uid="{EDB7E8C9-D972-474C-BE13-2E7432984F9C}"/>
    <hyperlink ref="E108" r:id="rId26" xr:uid="{D3576B99-4155-490A-B32F-970589725069}"/>
    <hyperlink ref="E109" r:id="rId27" xr:uid="{4AFA0FA0-86F6-4702-85B0-688C29E9AB73}"/>
    <hyperlink ref="E111" r:id="rId28" xr:uid="{4DBAEFE9-A46A-4083-B834-033860D8E209}"/>
    <hyperlink ref="E112" r:id="rId29" xr:uid="{DAD32D6E-44FA-481B-8B6D-5A6F9CDE2A25}"/>
    <hyperlink ref="E113" r:id="rId30" xr:uid="{1C9F91D9-B12A-456D-BF3A-11841AA35D60}"/>
    <hyperlink ref="E114" r:id="rId31" xr:uid="{25197A54-7300-49A6-AB20-BBC24EE9F352}"/>
    <hyperlink ref="E115" r:id="rId32" xr:uid="{F7BFEED7-7528-4678-9982-0D1E954DFBBD}"/>
    <hyperlink ref="E116" r:id="rId33" xr:uid="{E8D2DC5C-3AF5-4B72-95F8-11CB878891CA}"/>
    <hyperlink ref="E117" r:id="rId34" xr:uid="{80A86C39-5499-4184-B7C6-19F231FDDC85}"/>
    <hyperlink ref="E118" r:id="rId35" xr:uid="{8D85A703-2A49-4398-BEA0-F386EB986864}"/>
    <hyperlink ref="E119" r:id="rId36" xr:uid="{B5567FFF-6A99-44F6-A7AD-DE3F7A058E45}"/>
    <hyperlink ref="E120" r:id="rId37" xr:uid="{392A0478-DE0F-499C-9572-A6C6AF185CBA}"/>
    <hyperlink ref="E121" r:id="rId38" xr:uid="{EF3434A2-4DF3-4185-83A4-5AE89A1D4DD2}"/>
    <hyperlink ref="E122" r:id="rId39" xr:uid="{1D5B7452-3F58-4AFA-BAAE-17DEF6578F9F}"/>
    <hyperlink ref="E123" r:id="rId40" xr:uid="{B9D4C8AF-B00E-42E4-874E-5F447DB4ABE3}"/>
    <hyperlink ref="E124" r:id="rId41" xr:uid="{8ED8DE9A-977D-4C13-AB98-C01837ABA4C6}"/>
    <hyperlink ref="E125" r:id="rId42" xr:uid="{40454813-0B40-4E63-B1F7-933238941DEF}"/>
    <hyperlink ref="E126" r:id="rId43" xr:uid="{803FE9B5-E2DE-4576-9DD3-CF2041F5BBDA}"/>
    <hyperlink ref="E127" r:id="rId44" xr:uid="{BBAF0C98-919D-4D11-8DA2-8ACEBCD40FCB}"/>
    <hyperlink ref="E128" r:id="rId45" xr:uid="{79577490-4DD4-44EE-8287-D4DE16055B2E}"/>
    <hyperlink ref="E129" r:id="rId46" xr:uid="{8C65E90A-9253-4127-8377-822DFB065082}"/>
    <hyperlink ref="E130" r:id="rId47" xr:uid="{99149D7A-F33E-4C19-9918-66CA6D59973B}"/>
    <hyperlink ref="E131" r:id="rId48" xr:uid="{AD60D1DA-593A-4D80-AE8D-885E64B8A758}"/>
    <hyperlink ref="E132" r:id="rId49" xr:uid="{41A3B940-FE95-486D-A6F5-45D5CFA1FA3A}"/>
    <hyperlink ref="E133" r:id="rId50" xr:uid="{57463316-2C77-486E-BDD5-21ABB0872BD6}"/>
    <hyperlink ref="E134" r:id="rId51" xr:uid="{A0F6C9C1-78B5-4399-A081-3872A217E0DE}"/>
    <hyperlink ref="E135" r:id="rId52" xr:uid="{DA2A656C-E010-473C-9019-F51B67653F72}"/>
    <hyperlink ref="E136" r:id="rId53" xr:uid="{F109F3D7-AB2D-45FD-817F-2D28765E7710}"/>
    <hyperlink ref="E138" r:id="rId54" xr:uid="{A7BD5D3B-1448-4C05-BF59-25E94F949A45}"/>
    <hyperlink ref="E139" r:id="rId55" xr:uid="{50F23AFD-0DC9-4335-8C17-BF6944FD0258}"/>
    <hyperlink ref="E140" r:id="rId56" xr:uid="{7FDA4FC3-1C05-43BE-9E52-BD1301D9C8E3}"/>
    <hyperlink ref="E141" r:id="rId57" xr:uid="{1078399C-0C8B-4AD1-84C8-953752E9A888}"/>
    <hyperlink ref="E142" r:id="rId58" xr:uid="{9ADA0E7B-2B58-443F-A040-1AF76C8D2763}"/>
    <hyperlink ref="E150" r:id="rId59" xr:uid="{9CA549F1-EF1C-4DE6-B905-B31FB37C0825}"/>
    <hyperlink ref="E156" r:id="rId60" xr:uid="{9D1F45E6-73DC-44BF-8FA1-D8B85046BA1C}"/>
    <hyperlink ref="E211" r:id="rId61" xr:uid="{C358F266-A0CC-41DF-93DB-D2EB20B6B5C8}"/>
    <hyperlink ref="E232" r:id="rId62" xr:uid="{985F4FCC-F3BB-40A4-93FF-31EBF60E921F}"/>
    <hyperlink ref="E242" r:id="rId63" xr:uid="{C771AA0B-0A38-4E3F-8DC7-D97701C4B2E9}"/>
    <hyperlink ref="E275" r:id="rId64" xr:uid="{AB7C9166-826E-4AE5-B15F-D98C4FF436B1}"/>
    <hyperlink ref="E278" r:id="rId65" xr:uid="{18DAEB24-1D4B-4E8E-8F08-F52D643D8031}"/>
    <hyperlink ref="E289" r:id="rId66" xr:uid="{1A2DBEFA-BED0-49FE-9DC7-9AE7E27F73F9}"/>
    <hyperlink ref="E293" r:id="rId67" xr:uid="{75EC6600-7C20-47F9-891A-35AFF290073E}"/>
    <hyperlink ref="E297" r:id="rId68" xr:uid="{E533AD20-6BD1-459E-AC89-8C035EDC851B}"/>
    <hyperlink ref="E298" r:id="rId69" xr:uid="{B64C09B9-8A15-46A3-9D1B-2F2EB656C5C7}"/>
    <hyperlink ref="E299" r:id="rId70" xr:uid="{45347309-6EBC-45C4-9642-AE0E116A289C}"/>
    <hyperlink ref="E301" r:id="rId71" xr:uid="{BC5E653A-FE6F-42B3-AAA2-D18F17AE7703}"/>
    <hyperlink ref="E304" r:id="rId72" xr:uid="{DB31474E-B5EB-4A52-BA30-1A64542BCC8E}"/>
    <hyperlink ref="E307" r:id="rId73" xr:uid="{E40F0296-0C25-41CA-A905-4A3854471064}"/>
    <hyperlink ref="E308" r:id="rId74" xr:uid="{797BBD6F-B185-47B4-8301-672E36712FEA}"/>
    <hyperlink ref="E311" r:id="rId75" xr:uid="{15DF927B-5D1E-481D-9F5F-8D7B1B2D858B}"/>
    <hyperlink ref="E313" r:id="rId76" xr:uid="{E2530299-E163-4BE5-BD5A-F62F49A836DA}"/>
    <hyperlink ref="E316" r:id="rId77" xr:uid="{0E0FD6A1-A3A6-4094-A14C-B4CB7D29E5EE}"/>
    <hyperlink ref="E317" r:id="rId78" xr:uid="{0B5C49D6-CE4B-43AC-A6E3-2248FA50BC7E}"/>
    <hyperlink ref="E318" r:id="rId79" xr:uid="{8CA2560D-854A-49E5-9984-A83EA419A258}"/>
    <hyperlink ref="E320" r:id="rId80" xr:uid="{25566827-CAF3-479E-A1FC-EB302AA99383}"/>
    <hyperlink ref="E324" r:id="rId81" xr:uid="{FBDE05E6-68AF-4B7E-B375-E80CF111B815}"/>
    <hyperlink ref="E332" r:id="rId82" xr:uid="{4BE19DD9-4FB8-4E5F-B32C-3443CC3D4DEB}"/>
    <hyperlink ref="E335" r:id="rId83" xr:uid="{85546B16-A7A8-47EB-9849-6712570FEC27}"/>
    <hyperlink ref="E339" r:id="rId84" xr:uid="{012BD441-FD76-4EEE-A171-20643F7EFCB2}"/>
    <hyperlink ref="E354" r:id="rId85" xr:uid="{8BFFE7C8-6ADA-4B17-AE01-C169F1600FD2}"/>
    <hyperlink ref="E364" r:id="rId86" xr:uid="{57F475C7-8C22-4851-817C-DE8499FD7348}"/>
    <hyperlink ref="E366" r:id="rId87" xr:uid="{E7FE3082-623C-47EE-B278-60256E796D79}"/>
    <hyperlink ref="E367" r:id="rId88" xr:uid="{0F94498E-7BCF-47D9-B149-C8187B9E12AE}"/>
    <hyperlink ref="E344" r:id="rId89" xr:uid="{546386D9-140D-497B-B73F-DDFBE3990238}"/>
    <hyperlink ref="E294" r:id="rId90" xr:uid="{76DB0F2A-133B-4BF4-8D3D-94E29454ECDA}"/>
    <hyperlink ref="E244" r:id="rId91" xr:uid="{37CB2E1C-9941-498E-97DC-CB2DFD8BCB29}"/>
    <hyperlink ref="E52" r:id="rId92" xr:uid="{D29302DB-812A-462E-92E9-E212717BEB70}"/>
    <hyperlink ref="E62" r:id="rId93" xr:uid="{FF047602-7D63-4635-B410-9620A7DD15F5}"/>
    <hyperlink ref="E235" r:id="rId94" xr:uid="{326DFD26-9BB7-4175-B7B8-B28BBF5926E7}"/>
    <hyperlink ref="E152" r:id="rId95" xr:uid="{58598188-1158-49F0-A16E-D9FBDD2DF1CF}"/>
    <hyperlink ref="E154" r:id="rId96" xr:uid="{8830CD3E-31E5-4660-8601-C1CCF7AFB29B}"/>
    <hyperlink ref="E37" r:id="rId97" xr:uid="{C342168D-FE45-43D3-AF06-A7D56D32B3A5}"/>
    <hyperlink ref="E259" r:id="rId98" xr:uid="{E3F01DDF-0448-4EAC-8CDD-DF2167CDD65F}"/>
    <hyperlink ref="E315" r:id="rId99" xr:uid="{C0B1A97E-A780-436C-9609-804C6CE2761E}"/>
    <hyperlink ref="E254" r:id="rId100" xr:uid="{301E0698-68A1-4B2F-A912-42EC96AAACC9}"/>
    <hyperlink ref="E296" r:id="rId101" xr:uid="{E9F178EC-D99C-47AD-8DF9-0BE60E2AE91E}"/>
    <hyperlink ref="E360" r:id="rId102" xr:uid="{E555A630-074D-4BF1-AA38-EF25D1AFF511}"/>
    <hyperlink ref="E355" r:id="rId103" xr:uid="{C3E84129-6AE9-4E09-BB88-33D6210F109D}"/>
    <hyperlink ref="E160" r:id="rId104" xr:uid="{A01AA21D-6D8E-4659-9E06-A96F8B94B70A}"/>
    <hyperlink ref="E195" r:id="rId105" xr:uid="{81293B53-CFA1-4DF1-9C61-6DD6A7B64121}"/>
    <hyperlink ref="E347" r:id="rId106" xr:uid="{ED17F5A2-B181-4D94-9524-505D127C2D20}"/>
    <hyperlink ref="E213" r:id="rId107" xr:uid="{A714F0DC-ECA5-4069-B1A8-038B5944F014}"/>
    <hyperlink ref="E236" r:id="rId108" xr:uid="{EDB50CA6-E008-4C21-A0C6-6A16A9317FD5}"/>
    <hyperlink ref="E343" r:id="rId109" xr:uid="{BEF115FF-C57E-4B90-A191-B9A500D8D9E1}"/>
    <hyperlink ref="E167" r:id="rId110" xr:uid="{C94EEC40-A5ED-4861-9527-0AC877337164}"/>
    <hyperlink ref="E192" r:id="rId111" xr:uid="{7792C51E-C5F0-4EB7-AEB3-FF3C82683824}"/>
    <hyperlink ref="E382" r:id="rId112" xr:uid="{480E18F0-84F4-41AC-934D-D56966CC9033}"/>
    <hyperlink ref="E230" r:id="rId113" xr:uid="{6280ECFC-6D62-4F60-B307-BED417A95054}"/>
    <hyperlink ref="E361" r:id="rId114" xr:uid="{5D473788-DCC6-4317-9CF6-6CDB206AF46A}"/>
    <hyperlink ref="E70" r:id="rId115" xr:uid="{05F9736C-398B-4AE3-A03C-7BFB4C21D4DA}"/>
    <hyperlink ref="E350" r:id="rId116" xr:uid="{5373A065-2580-4883-8893-26A371671D52}"/>
    <hyperlink ref="E261" r:id="rId117" xr:uid="{A088661C-3798-4001-A6FD-D257F4E15B7E}"/>
    <hyperlink ref="E206" r:id="rId118" xr:uid="{5DCC712A-1505-4B50-A817-DE1B97DD5C55}"/>
    <hyperlink ref="E295" r:id="rId119" xr:uid="{8252B42C-6435-4A8D-B67B-02F360B2A7D1}"/>
    <hyperlink ref="E221" r:id="rId120" xr:uid="{498D2D9B-6188-4CB1-B357-D19D36BF66C1}"/>
    <hyperlink ref="E229" r:id="rId121" xr:uid="{8F78ECB1-BAD8-483A-89C7-CF5891BAE183}"/>
    <hyperlink ref="E71" r:id="rId122" xr:uid="{D863DD35-166B-4673-9573-E012ECF9CCEC}"/>
    <hyperlink ref="E265" r:id="rId123" xr:uid="{287AF2D7-2F3C-42F3-9387-DCA8668FF771}"/>
    <hyperlink ref="E268" r:id="rId124" xr:uid="{1D7F10E9-E3FE-4A0B-B42F-00B6D5E148C6}"/>
    <hyperlink ref="E262" r:id="rId125" xr:uid="{07F32C6E-2230-4CD0-89DA-FEB30A59E1A9}"/>
    <hyperlink ref="E205" r:id="rId126" xr:uid="{77AA718B-E94C-4651-9839-098B548FAE33}"/>
    <hyperlink ref="E163" r:id="rId127" xr:uid="{1EE9A77E-B0C1-47DB-8C71-B801B052C03B}"/>
    <hyperlink ref="E379" r:id="rId128" xr:uid="{9C4F53F6-07B0-449C-B465-52A39A976A11}"/>
    <hyperlink ref="E272" r:id="rId129" xr:uid="{D706750B-CAF8-471C-9BF1-AFF4BB593922}"/>
    <hyperlink ref="E264" r:id="rId130" xr:uid="{DA1A1702-EEBA-4799-B3DD-2EAA87EF5583}"/>
    <hyperlink ref="E337" r:id="rId131" xr:uid="{39D1A1B6-A3E1-438E-BD7E-9E3C6AABDCE1}"/>
    <hyperlink ref="E377" r:id="rId132" xr:uid="{E18381CD-5E33-41F7-9F9C-B64258E3BB8D}"/>
    <hyperlink ref="E390" r:id="rId133" xr:uid="{921B8A92-8A9C-40AE-9A2B-CE3054EE882C}"/>
    <hyperlink ref="E388" r:id="rId134" xr:uid="{A765AE9B-DA69-47BF-B308-F49DA6794D2C}"/>
    <hyperlink ref="E216" r:id="rId135" xr:uid="{E0238733-4142-4DB5-A46A-4DD2EF1606DC}"/>
    <hyperlink ref="E241" r:id="rId136" xr:uid="{8CD671AA-4E69-44A9-A7EB-0971DEBC9A1E}"/>
    <hyperlink ref="E220" r:id="rId137" xr:uid="{F8A725D5-1635-4267-B447-EC3E326E90E9}"/>
    <hyperlink ref="E168" r:id="rId138" xr:uid="{17E8EBCE-B81D-4245-BA3D-9220068E65BC}"/>
    <hyperlink ref="E75" r:id="rId139" xr:uid="{4FA124A2-17BF-4985-9611-141011E69BEF}"/>
    <hyperlink ref="E74" r:id="rId140" xr:uid="{44A669BC-9BDA-4F5B-9FDA-2D30B1DA6FFE}"/>
    <hyperlink ref="E58" r:id="rId141" xr:uid="{B50634DC-A2E5-4DD7-AC39-21C4A6FF84C0}"/>
    <hyperlink ref="E31" r:id="rId142" xr:uid="{94E4C315-1354-4617-B773-473C39922F2C}"/>
    <hyperlink ref="E363" r:id="rId143" xr:uid="{F53116D7-FA31-43C3-8849-7A25DA550A32}"/>
    <hyperlink ref="E196" r:id="rId144" xr:uid="{4AFF6AB7-C6F2-4BF8-9C65-2ED45661E26C}"/>
    <hyperlink ref="E182" r:id="rId145" xr:uid="{2280BA2D-9785-49F8-B706-D48A78134A84}"/>
    <hyperlink ref="E194" r:id="rId146" xr:uid="{45BFA161-AC77-4C02-B39E-4AA2F73992C8}"/>
    <hyperlink ref="E39" r:id="rId147" xr:uid="{6A55D6CB-2B17-4CA7-89CD-A2EFBAB703D6}"/>
    <hyperlink ref="E389" r:id="rId148" xr:uid="{BE7C9BC4-16A2-41D8-893A-7A2666E9D047}"/>
    <hyperlink ref="E398" r:id="rId149" xr:uid="{AC7C214B-276E-4C8F-BF06-FFBB8AEE8B51}"/>
    <hyperlink ref="E400" r:id="rId150" xr:uid="{3D20A66C-55FD-4FE7-A957-FF617A6B4A98}"/>
    <hyperlink ref="E207" r:id="rId151" xr:uid="{4C011F51-6335-4CA2-9DA4-F2E4600AB8A3}"/>
    <hyperlink ref="E12" r:id="rId152" xr:uid="{16025796-FDF6-4F39-8344-F09120EC2A75}"/>
    <hyperlink ref="E358" r:id="rId153" xr:uid="{4D885339-433F-4A2D-9F79-04994EC5DB17}"/>
    <hyperlink ref="E77" r:id="rId154" xr:uid="{E62C0B58-A573-4872-9B4D-D5177E1DB337}"/>
    <hyperlink ref="E166" r:id="rId155" xr:uid="{E3A4A432-84D1-486C-B814-9FCDCD06758D}"/>
    <hyperlink ref="E256" r:id="rId156" xr:uid="{2957F5A4-8CEE-48A5-865A-B296EE7667AB}"/>
    <hyperlink ref="E9" r:id="rId157" xr:uid="{03F6F361-7EA0-470F-96DA-C5E1F4164479}"/>
    <hyperlink ref="E11" r:id="rId158" xr:uid="{0CB049A0-A221-4046-BB71-BF7F59C78D17}"/>
    <hyperlink ref="E13" r:id="rId159" xr:uid="{CB150F29-6B52-42A4-BA0E-F6F4B66BCFD8}"/>
    <hyperlink ref="E18" r:id="rId160" xr:uid="{3D412FC2-E914-4EE9-95B2-350AC1E450E4}"/>
    <hyperlink ref="E22" r:id="rId161" xr:uid="{3519CC0E-5B2E-48A4-92F9-2CDF9C3048E9}"/>
    <hyperlink ref="E26" r:id="rId162" xr:uid="{827167A8-393D-4088-B926-52DC1A362CFD}"/>
    <hyperlink ref="E29" r:id="rId163" xr:uid="{F9418804-6189-4C76-9C10-DB2E11E96DEA}"/>
    <hyperlink ref="E51" r:id="rId164" xr:uid="{7A731E80-3AC8-4E03-BC6D-0C5B997BF402}"/>
    <hyperlink ref="E38" r:id="rId165" xr:uid="{87750A62-8725-4FA6-AB1E-43C31AD11726}"/>
    <hyperlink ref="E183" r:id="rId166" xr:uid="{E81BB0CB-7469-4105-A658-8477B49C36F9}"/>
    <hyperlink ref="E199" r:id="rId167" xr:uid="{ACABF8AE-1310-4926-8165-45F2532169AA}"/>
    <hyperlink ref="E161" r:id="rId168" xr:uid="{D0EAAE2D-7C2B-473A-9892-7F17B68BF4E6}"/>
    <hyperlink ref="E215" r:id="rId169" xr:uid="{6D158897-6FB7-4250-A917-C6A666C9C016}"/>
    <hyperlink ref="E171" r:id="rId170" xr:uid="{27297DB9-58A2-4CB4-AA17-5B2F77A3A82C}"/>
    <hyperlink ref="E170" r:id="rId171" xr:uid="{692EDCE2-3396-4309-98E0-768A40DD60AD}"/>
    <hyperlink ref="E46" r:id="rId172" xr:uid="{11CBFBCD-83D0-4EF2-9023-76B8A92381DD}"/>
    <hyperlink ref="E394" r:id="rId173" xr:uid="{575E4A70-6B45-4C7B-BD8C-CB71948CA141}"/>
    <hyperlink ref="E172" r:id="rId174" xr:uid="{45FDFBD9-47AA-4C47-BFB7-AA60B8AEB29C}"/>
    <hyperlink ref="E306" r:id="rId175" xr:uid="{DF929681-4201-46AB-B885-F529D70758A3}"/>
    <hyperlink ref="E252" r:id="rId176" xr:uid="{22D25A81-AC13-4D3E-AE76-B6C2A0922304}"/>
    <hyperlink ref="E270" r:id="rId177" xr:uid="{30495F4C-2BCF-46C4-A866-E7798AC82516}"/>
    <hyperlink ref="E227" r:id="rId178" xr:uid="{6A802118-F0DE-4A5D-BA77-9D17F174B8FD}"/>
    <hyperlink ref="E226" r:id="rId179" xr:uid="{C72B50B1-EA46-4F07-A52D-C0CFDB370C62}"/>
    <hyperlink ref="E284" r:id="rId180" xr:uid="{71D2B49B-E719-4D42-B745-CAC7A1F85DD1}"/>
    <hyperlink ref="E328" r:id="rId181" xr:uid="{F0A08E70-ACC2-4E61-9015-0ED8777BD5A7}"/>
    <hyperlink ref="E329" r:id="rId182" xr:uid="{5A101298-F588-4B21-BEB8-1AC0DECBA5BA}"/>
    <hyperlink ref="E214" r:id="rId183" xr:uid="{89DF73FE-BA5F-4555-A009-327AC75CFC52}"/>
    <hyperlink ref="E396" r:id="rId184" xr:uid="{647817A2-048D-4EDC-B0B4-B9F255D67EF7}"/>
    <hyperlink ref="E397" r:id="rId185" xr:uid="{E25A5E42-F8F5-4BE2-BE05-741AAF2A1731}"/>
    <hyperlink ref="E72" r:id="rId186" xr:uid="{47849773-E22F-449F-9ADF-F67C9721FE98}"/>
    <hyperlink ref="E186" r:id="rId187" xr:uid="{3E3F0CA7-1A31-47EC-9496-465CB2CA2A40}"/>
    <hyperlink ref="E8" r:id="rId188" xr:uid="{12261846-6605-4478-B08B-229753FD0572}"/>
    <hyperlink ref="E269" r:id="rId189" xr:uid="{A870170C-CFE8-4E2F-A8F6-8C315B682212}"/>
    <hyperlink ref="E333" r:id="rId190" xr:uid="{676B536D-4CE6-41CE-B576-F00EA2F1DFA2}"/>
    <hyperlink ref="E81" r:id="rId191" xr:uid="{F8B6A12E-BDD2-44A2-82F4-0DB750C85D6F}"/>
    <hyperlink ref="E185" r:id="rId192" xr:uid="{9054CED4-50F2-4354-B851-EB151703D6B4}"/>
    <hyperlink ref="E56" r:id="rId193" xr:uid="{B6AB59D2-CAA6-4F34-A265-F0C614D490F4}"/>
    <hyperlink ref="E287" r:id="rId194" xr:uid="{6AEBA561-3EEF-4B29-BF0F-BCF0350F50A7}"/>
    <hyperlink ref="E174" r:id="rId195" xr:uid="{62C68612-5C21-4B3A-9333-F92C240EDD86}"/>
    <hyperlink ref="E340" r:id="rId196" xr:uid="{A09FE94E-5625-4106-8A07-D431D5F212C8}"/>
    <hyperlink ref="E44" r:id="rId197" xr:uid="{415E24EB-797A-4D4F-A27A-775C464C78D9}"/>
    <hyperlink ref="E243" r:id="rId198" xr:uid="{1AD565FD-3C83-44A7-AAC8-871042F3ECD7}"/>
    <hyperlink ref="E200" r:id="rId199" xr:uid="{AEE31E83-2C84-41B5-815D-DBEDD653DDD9}"/>
    <hyperlink ref="E91" r:id="rId200" xr:uid="{A4D8E7CA-0984-4E05-9EFE-26272F9296B9}"/>
    <hyperlink ref="E76" r:id="rId201" xr:uid="{7BDBBE94-0C0B-44B9-8A97-EF802845CDC9}"/>
    <hyperlink ref="E336" r:id="rId202" xr:uid="{11503B80-82AC-48D7-A10C-517B79434B38}"/>
    <hyperlink ref="E351" r:id="rId203" xr:uid="{832B7AE6-601C-4BA9-935B-3CD10E52246A}"/>
    <hyperlink ref="E395" r:id="rId204" xr:uid="{38F82269-4B0A-4ADE-AA6E-4E199D50A8A0}"/>
    <hyperlink ref="E217" r:id="rId205" xr:uid="{03EA25B8-48B1-4DAD-B632-F45D3709262C}"/>
    <hyperlink ref="E348" r:id="rId206" xr:uid="{59A3A66E-62AA-463B-B7E5-B2C424C98856}"/>
    <hyperlink ref="E208" r:id="rId207" xr:uid="{0608EB0D-44BA-4EEF-85F8-1DB17EE16B1B}"/>
    <hyperlink ref="E342" r:id="rId208" xr:uid="{6A5AB98C-8F90-415A-AE8A-BD4A9DDC2524}"/>
    <hyperlink ref="E392" r:id="rId209" xr:uid="{2CB7B518-7E0E-40A1-AF77-514F7A018070}"/>
    <hyperlink ref="E36" r:id="rId210" xr:uid="{20C6C985-5220-49AC-86EF-587277A2A6DE}"/>
    <hyperlink ref="E231" r:id="rId211" xr:uid="{6265E680-85DC-499A-8E01-9E8F0E0A7106}"/>
    <hyperlink ref="E238" r:id="rId212" xr:uid="{EA2CD9AA-56A6-498E-9D73-6CFA6E93E812}"/>
    <hyperlink ref="E239" r:id="rId213" xr:uid="{7EA90856-35B3-4C2F-A404-4DA01E13436B}"/>
    <hyperlink ref="E202" r:id="rId214" xr:uid="{DE56D20C-9D7E-4ECD-9810-80C83702B600}"/>
    <hyperlink ref="E198" r:id="rId215" xr:uid="{A2A340F2-EAAD-433C-B555-1A23785F1479}"/>
    <hyperlink ref="E4" r:id="rId216" xr:uid="{70E1649A-798D-4F57-BD69-1821A23C3C09}"/>
    <hyperlink ref="E151" r:id="rId217" xr:uid="{54494351-3C92-4E87-8B57-60A875AAFC61}"/>
    <hyperlink ref="E279" r:id="rId218" xr:uid="{D82B94DC-D3C1-497D-B59D-CA41C7B99A14}"/>
    <hyperlink ref="E45" r:id="rId219" xr:uid="{A99B6610-D2F8-40B0-8465-0E82F99DDC60}"/>
    <hyperlink ref="E271" r:id="rId220" xr:uid="{9D648040-CA94-4E48-A3FF-DF77B0B4B082}"/>
    <hyperlink ref="E345" r:id="rId221" xr:uid="{19DBA843-D11A-455D-8D44-8297002FFE96}"/>
    <hyperlink ref="E64" r:id="rId222" xr:uid="{2ABB5F73-3C35-4801-8FE8-4DE6FEA45F6E}"/>
    <hyperlink ref="E325" r:id="rId223" xr:uid="{4254F1B4-1098-412A-8510-70F3415C3F35}"/>
    <hyperlink ref="E290" r:id="rId224" xr:uid="{50164321-5BB3-4CD7-9DA1-5EFAC08247DF}"/>
    <hyperlink ref="E57" r:id="rId225" xr:uid="{5B266D75-F06E-4AD9-8CD4-AD576E868967}"/>
    <hyperlink ref="E237" r:id="rId226" xr:uid="{BF20C11C-A9EE-4E12-AF2C-4436DC7A1B38}"/>
    <hyperlink ref="E222" r:id="rId227" xr:uid="{C23EFA05-D34A-4A19-B371-0DA9CED61EF5}"/>
    <hyperlink ref="E176" r:id="rId228" xr:uid="{E8E9C72D-78BD-4F9F-881C-467500193A57}"/>
    <hyperlink ref="E59" r:id="rId229" xr:uid="{371CF8A6-87FA-41C5-9C6F-3E24426B2B98}"/>
    <hyperlink ref="E54" r:id="rId230" xr:uid="{61C91FEE-3A07-4D34-A902-C6BDEF9FE035}"/>
    <hyperlink ref="E43" r:id="rId231" xr:uid="{2EE1C968-3337-4C5C-BA43-EC8F6C254E86}"/>
    <hyperlink ref="E55" r:id="rId232" xr:uid="{AA5C64C9-4994-4FA8-B394-EC29065669AE}"/>
    <hyperlink ref="E20" r:id="rId233" xr:uid="{237AB01A-83A7-4219-96D8-F3D275235626}"/>
    <hyperlink ref="E30" r:id="rId234" xr:uid="{99A45079-FA6A-40CA-9840-C17E35729EF7}"/>
    <hyperlink ref="E145" r:id="rId235" xr:uid="{A45AB79E-34E2-43EA-B2CC-0561211D8F51}"/>
    <hyperlink ref="E184" r:id="rId236" xr:uid="{ED202D3F-B228-4E96-AADC-2EC14C11304C}"/>
    <hyperlink ref="E209" r:id="rId237" xr:uid="{1B041482-FF12-47B2-B5B5-8914CF86B2CA}"/>
    <hyperlink ref="E255" r:id="rId238" xr:uid="{AC7BB632-770E-4279-A4A8-BE67D2886B9C}"/>
    <hyperlink ref="E305" r:id="rId239" xr:uid="{B9D655E6-191B-4B50-8AE5-9BE82B5097F1}"/>
    <hyperlink ref="E384" r:id="rId240" xr:uid="{CDD12F4D-8064-42F5-89B5-0EF072F1C884}"/>
    <hyperlink ref="E96" r:id="rId241" xr:uid="{ADA2EF58-989B-4322-AB15-9366BC180ED5}"/>
    <hyperlink ref="E102" r:id="rId242" xr:uid="{512FCBA2-8044-47D7-9394-848BDFCB94B4}"/>
    <hyperlink ref="E107" r:id="rId243" xr:uid="{CE418573-744B-4A20-A5B2-842B71431112}"/>
    <hyperlink ref="E110" r:id="rId244" xr:uid="{467F90A4-CF71-4704-8D7F-D25FC089E570}"/>
    <hyperlink ref="E157" r:id="rId245" xr:uid="{81872F22-0F23-4D01-9A19-870467A718D3}"/>
    <hyperlink ref="E233" r:id="rId246" xr:uid="{C70688F6-C27D-461A-924E-143B650D2E96}"/>
    <hyperlink ref="E276" r:id="rId247" xr:uid="{1B91C159-9329-4AEF-B3B8-9D5BD3348A7D}"/>
    <hyperlink ref="E321" r:id="rId248" xr:uid="{D3A507CA-CFDF-42D6-9EAF-548599191062}"/>
    <hyperlink ref="E341" r:id="rId249" xr:uid="{DFED2BCE-33F4-497B-9859-CF1793A6AEFD}"/>
    <hyperlink ref="E292" r:id="rId250" xr:uid="{3F2558D0-0C97-4F8D-B9C0-5B4288A4FE77}"/>
    <hyperlink ref="E362" r:id="rId251" xr:uid="{34B19DDE-9427-4CA6-9B2D-E73482588EBE}"/>
    <hyperlink ref="E153" r:id="rId252" xr:uid="{B14AB8ED-A4EA-4B03-AD45-5785ED44735F}"/>
    <hyperlink ref="E179" r:id="rId253" xr:uid="{32589768-B200-4430-8A73-FEDFC9FCEA7C}"/>
    <hyperlink ref="E143" r:id="rId254" xr:uid="{E6204C38-EDCE-420F-BA31-6464F341276C}"/>
    <hyperlink ref="E327" r:id="rId255" xr:uid="{ECF5381D-F62B-4852-96FC-686CE2C56180}"/>
    <hyperlink ref="E330" r:id="rId256" xr:uid="{50A9AEA4-15FC-4526-A120-5A22B34F737D}"/>
    <hyperlink ref="E164" r:id="rId257" xr:uid="{2B241388-F7CA-4D7F-9265-16ABBEB66FD5}"/>
    <hyperlink ref="E401" r:id="rId258" xr:uid="{780BC368-2C12-4019-8A6E-75A8D4E6DADA}"/>
    <hyperlink ref="E35" r:id="rId259" xr:uid="{20C0C755-E3A5-4BCF-AD2B-65120B96F667}"/>
    <hyperlink ref="E399" r:id="rId260" xr:uid="{BE7C17E1-F460-4A14-9B5B-3413739084FD}"/>
    <hyperlink ref="E353" r:id="rId261" xr:uid="{4FF5E976-A1E9-48D3-97EE-4F4B865FCB3F}"/>
    <hyperlink ref="E5" r:id="rId262" xr:uid="{81326981-5A8F-4EB8-ABE4-2628F89090E5}"/>
    <hyperlink ref="E19" r:id="rId263" xr:uid="{88BC9790-5F50-4693-9DAE-3EC6444557C0}"/>
    <hyperlink ref="E23" r:id="rId264" xr:uid="{F30C01F5-D8DB-4715-9175-0631DD7A7409}"/>
    <hyperlink ref="E24" r:id="rId265" xr:uid="{0F8F28E4-FFA6-4725-9F83-D8AA41720329}"/>
    <hyperlink ref="E27" r:id="rId266" xr:uid="{4AAEC129-3921-4116-BD97-26F7BEC76581}"/>
    <hyperlink ref="E32" r:id="rId267" xr:uid="{779E98FE-AAEF-48F5-B1F0-B6BC15DC2820}"/>
    <hyperlink ref="E63" r:id="rId268" xr:uid="{35E18838-F292-4EF0-AD40-8BA57559B8DE}"/>
    <hyperlink ref="E69" r:id="rId269" xr:uid="{7FBD4B2C-177B-433E-8BD2-757C1EE6D167}"/>
    <hyperlink ref="E148" r:id="rId270" xr:uid="{D88A7C78-C814-40C6-8EF6-F225E7D7670F}"/>
    <hyperlink ref="E149" r:id="rId271" xr:uid="{DDF337D4-8A9E-46D8-AA51-995268C530C6}"/>
    <hyperlink ref="E158" r:id="rId272" xr:uid="{1B642239-B340-452F-9B0A-E01274DB0292}"/>
    <hyperlink ref="E165" r:id="rId273" xr:uid="{CB06EE47-16EC-4102-8689-6ED4703D56C4}"/>
    <hyperlink ref="E173" r:id="rId274" xr:uid="{582A2760-BEAC-46E0-AB59-4D7F94AC4CCD}"/>
    <hyperlink ref="E175" r:id="rId275" xr:uid="{7B6A0BAF-C253-4006-B736-1C6C6006913F}"/>
    <hyperlink ref="E177" r:id="rId276" xr:uid="{89B6BD24-AD9F-41A6-A14E-AE3676754743}"/>
    <hyperlink ref="E178" r:id="rId277" xr:uid="{D60FCDBD-46FA-413F-8AB3-8246CD03FD54}"/>
    <hyperlink ref="E181" r:id="rId278" xr:uid="{7DF7CB41-0C55-4B71-9D39-1F84F0EB3481}"/>
    <hyperlink ref="E187" r:id="rId279" xr:uid="{C2DD99D6-48FF-4CE2-9435-302C761B5F0D}"/>
    <hyperlink ref="E190" r:id="rId280" xr:uid="{1C5BA16E-D542-4D63-9181-2E6DB0317924}"/>
    <hyperlink ref="E197" r:id="rId281" xr:uid="{44E50507-0A97-4413-84EA-4BF02AD87ED1}"/>
    <hyperlink ref="E201" r:id="rId282" xr:uid="{5F813CBC-D915-48FB-9111-951EA520E9C9}"/>
    <hyperlink ref="E204" r:id="rId283" xr:uid="{41AECB42-A65E-48C8-A3D2-BF72875E6A08}"/>
    <hyperlink ref="E210" r:id="rId284" xr:uid="{00CD1C7C-AC8A-4270-B9AE-72B49D4C5800}"/>
    <hyperlink ref="E218" r:id="rId285" xr:uid="{B8ABD9D6-F966-44BE-8D30-920CEB1C05E0}"/>
    <hyperlink ref="E223" r:id="rId286" xr:uid="{A352CCD1-B899-4EA3-AA4D-7659CA02BF07}"/>
    <hyperlink ref="E224" r:id="rId287" xr:uid="{4D5D08F7-FB86-472C-BB3C-A62A68136FB7}"/>
    <hyperlink ref="E225" r:id="rId288" xr:uid="{DC3C18CE-2EF6-4D15-A0BE-57DB5594F0D6}"/>
    <hyperlink ref="E240" r:id="rId289" xr:uid="{482B6868-3AE7-4A61-8909-559C81A5A62D}"/>
    <hyperlink ref="E245" r:id="rId290" xr:uid="{F689FD3D-62A5-4C26-98B9-8AC438FA9C4E}"/>
    <hyperlink ref="E246" r:id="rId291" xr:uid="{E175EDC0-CD29-4E66-9D60-786DFF41CF38}"/>
    <hyperlink ref="E247" r:id="rId292" xr:uid="{9628F408-FE73-4FF9-B875-2147C0AA675F}"/>
    <hyperlink ref="E248" r:id="rId293" xr:uid="{AA7E55B7-3EB8-4ACA-AA5A-8FD5E3B8204D}"/>
    <hyperlink ref="E257" r:id="rId294" xr:uid="{18D09EEA-CDBA-4F1D-9094-8587DD2F5B9F}"/>
    <hyperlink ref="E258" r:id="rId295" xr:uid="{28732AE3-9761-4114-A9F1-CF3E79B3B506}"/>
    <hyperlink ref="E266" r:id="rId296" xr:uid="{CFAD4623-6BD1-47F8-BA09-1B06922333FC}"/>
    <hyperlink ref="E267" r:id="rId297" xr:uid="{1E8726AB-4665-4F66-B80B-007FC795EC01}"/>
    <hyperlink ref="E310" r:id="rId298" xr:uid="{9938B3A0-451B-49CC-9EA3-CC0523B81873}"/>
    <hyperlink ref="E322" r:id="rId299" xr:uid="{84323F2F-FA64-4081-B3A6-1E5E76731A7E}"/>
    <hyperlink ref="E323" r:id="rId300" xr:uid="{1DED5FF0-B823-4931-8103-2462215641EA}"/>
    <hyperlink ref="E338" r:id="rId301" xr:uid="{DE60687F-2460-43C3-8C11-236057C4C25E}"/>
    <hyperlink ref="E349" r:id="rId302" xr:uid="{FB0DB6AE-2FE5-45E5-ACD2-18A4A1ED3206}"/>
    <hyperlink ref="E352" r:id="rId303" xr:uid="{1D11C7E3-44E5-4350-9EF5-62EF89A4D148}"/>
    <hyperlink ref="E356" r:id="rId304" xr:uid="{82E13CE4-8D12-48FC-96A4-3E6D1C42B804}"/>
    <hyperlink ref="E357" r:id="rId305" xr:uid="{2379F913-83D9-4E4A-840E-4502AE3AA690}"/>
    <hyperlink ref="E359" r:id="rId306" xr:uid="{BEFD9250-F8CF-4F29-A1E1-69EE0BF8C8E5}"/>
    <hyperlink ref="E381" r:id="rId307" xr:uid="{D49D58D9-0F72-4C7C-A331-56417EA4A33D}"/>
    <hyperlink ref="E383" r:id="rId308" xr:uid="{40B2D2B4-835F-49CF-A84E-1697CFA54E37}"/>
    <hyperlink ref="E387" r:id="rId309" xr:uid="{2F117231-5B0C-4AE8-A0DA-58F481DBC6C1}"/>
    <hyperlink ref="E303" r:id="rId310" xr:uid="{63B80D2D-E797-4AD9-A4BE-4E611FAE1481}"/>
    <hyperlink ref="E312" r:id="rId311" xr:uid="{18DCBC94-D65F-4A43-9B9A-418BE48C6A9E}"/>
    <hyperlink ref="E302" r:id="rId312" xr:uid="{E798038B-E08F-4251-8F3F-C8774FFE8F6F}"/>
    <hyperlink ref="E368" r:id="rId313" xr:uid="{1155F03B-B40D-44D2-B9A2-0E54D663742F}"/>
    <hyperlink ref="E79" r:id="rId314" xr:uid="{4C516AE1-3A46-483C-A865-12251C36EAB3}"/>
    <hyperlink ref="E365" r:id="rId315" xr:uid="{3F923B97-E680-462B-B039-DFB62313889C}"/>
    <hyperlink ref="E288" r:id="rId316" xr:uid="{79601030-D34E-48C5-9040-134CFD33A3BE}"/>
    <hyperlink ref="E378" r:id="rId317" xr:uid="{284E3270-C89B-40F1-BD7D-380943776F2D}"/>
    <hyperlink ref="E253" r:id="rId318" xr:uid="{889337C9-E4A0-4317-B914-49DF5C392AEC}"/>
    <hyperlink ref="E93" r:id="rId319" xr:uid="{E9D9B135-7CC4-4A02-A608-7C6A243E4C9D}"/>
    <hyperlink ref="E249" r:id="rId320" xr:uid="{A2E58ECE-5E81-4F83-9F8B-A4B164CE4593}"/>
    <hyperlink ref="E280" r:id="rId321" xr:uid="{9B3E1144-7CF8-48DD-9F93-BB1225FDB19A}"/>
    <hyperlink ref="E250" r:id="rId322" xr:uid="{037D1561-43DB-403F-9F49-B0E6D6C514EC}"/>
    <hyperlink ref="E309" r:id="rId323" xr:uid="{FA02F968-6C50-47FA-B840-F97124704408}"/>
    <hyperlink ref="E386" r:id="rId324" xr:uid="{9A2E0905-6F14-4425-A37B-02034475937C}"/>
    <hyperlink ref="E203" r:id="rId325" xr:uid="{6ECD0284-6B0C-49B5-B487-87EF57E67840}"/>
    <hyperlink ref="E219" r:id="rId326" xr:uid="{E7AA747C-D073-4F94-978E-34F9345F17C5}"/>
    <hyperlink ref="E300" r:id="rId327" xr:uid="{0D4E2DD7-1132-4035-BA12-80C57F94FA40}"/>
    <hyperlink ref="E385" r:id="rId328" xr:uid="{26D30F5E-099C-4305-91C6-042F912B8C4D}"/>
    <hyperlink ref="E191" r:id="rId329" xr:uid="{10730A06-E2E6-4882-ABEE-87ABAE81679B}"/>
    <hyperlink ref="E155" r:id="rId330" xr:uid="{4EECA8BA-EF2C-4C54-9E40-1831307F5F54}"/>
    <hyperlink ref="E98" r:id="rId331" xr:uid="{18C85918-8BB1-41FE-A6DD-F7077B758B72}"/>
    <hyperlink ref="E137" r:id="rId332" xr:uid="{267FCEF0-D683-4A6D-9161-D0FBCDA7E85E}"/>
    <hyperlink ref="E251" r:id="rId333" xr:uid="{33E8DAFF-E31C-4776-AA7E-7154ECDEBB42}"/>
    <hyperlink ref="E144" r:id="rId334" xr:uid="{356AC8E8-BD52-4386-A71D-000FDA141267}"/>
    <hyperlink ref="E274" r:id="rId335" xr:uid="{78011087-16C6-425B-8185-52E2ECB71822}"/>
    <hyperlink ref="E82" r:id="rId336" xr:uid="{F4F1FC88-B893-465E-8FB4-22463B5CD705}"/>
    <hyperlink ref="E189" r:id="rId337" xr:uid="{BC783A12-1BF3-4FFD-85E2-DD55D36A0F2E}"/>
    <hyperlink ref="E188" r:id="rId338" xr:uid="{AF6C5D3A-DB1F-4457-819F-55C79E578B29}"/>
    <hyperlink ref="E314" r:id="rId339" xr:uid="{5ECA61EF-E7AB-438F-8D47-1B4734095C20}"/>
    <hyperlink ref="E263" r:id="rId340" xr:uid="{93169FD3-6697-497A-9F99-2D53DB218BAD}"/>
    <hyperlink ref="E273" r:id="rId341" xr:uid="{7A680446-529B-45D0-907C-9E298F8B13D6}"/>
    <hyperlink ref="E277" r:id="rId342" xr:uid="{6D139A47-DC42-478A-9DBD-C46A3CE1D1DC}"/>
    <hyperlink ref="E40" r:id="rId343" xr:uid="{CA179559-2F37-4350-89F1-2968D5D48FE8}"/>
    <hyperlink ref="E80" r:id="rId344" xr:uid="{A7DCE5EE-3658-4BE7-96E3-190614A67E54}"/>
    <hyperlink ref="E47" r:id="rId345" xr:uid="{4F6F9F89-AE70-4B74-BF1D-891B87126479}"/>
    <hyperlink ref="E169" r:id="rId346" xr:uid="{55FE4BB0-9CF2-4CB1-ACED-ACE3AE29EAA2}"/>
    <hyperlink ref="E260" r:id="rId347" xr:uid="{73220B50-5401-45F0-B808-F5CB3C8BE3FD}"/>
    <hyperlink ref="E376" r:id="rId348" xr:uid="{34A27E9A-109B-4CFB-AE40-0F8679A55BC2}"/>
    <hyperlink ref="E346" r:id="rId349" xr:uid="{C6E680CB-8F1C-42FD-AC02-DA502AEA4A94}"/>
    <hyperlink ref="E162" r:id="rId350" xr:uid="{71C83E7C-A526-4A53-B509-2E826C23708D}"/>
    <hyperlink ref="E380" r:id="rId351" xr:uid="{2E4805BE-69CE-45BD-AB2D-F9B1AB5040B2}"/>
    <hyperlink ref="E234" r:id="rId352" xr:uid="{E27C0B13-E71A-4105-844B-8531064B0A8A}"/>
    <hyperlink ref="E282" r:id="rId353" xr:uid="{53533BF3-036E-44A4-A08E-AF5703A54EBD}"/>
    <hyperlink ref="E228" r:id="rId354" xr:uid="{7A142716-BDF7-4334-A89D-2F8E800384C4}"/>
    <hyperlink ref="E291" r:id="rId355" xr:uid="{89DF8A66-0757-46CC-8B05-AEE97FA4CBE6}"/>
    <hyperlink ref="E391" r:id="rId356" xr:uid="{04F7CBE6-F494-4373-B85D-FC2773E2A07B}"/>
    <hyperlink ref="E33" r:id="rId357" xr:uid="{8F6ED231-75AF-4CC3-B78B-7896A0E38E6F}"/>
    <hyperlink ref="E180" r:id="rId358" xr:uid="{E00B236E-C229-4242-A32F-6032FAF4357C}"/>
    <hyperlink ref="E159" r:id="rId359" xr:uid="{E2EA84DC-2F94-41BB-B91C-721E46F35B9B}"/>
    <hyperlink ref="E319" r:id="rId360" xr:uid="{4F01F2F9-ED3F-4BBB-835C-D6D03FAE560B}"/>
    <hyperlink ref="E146" r:id="rId361" xr:uid="{7A1D794F-561A-4E03-B237-522129D043E9}"/>
    <hyperlink ref="E49" r:id="rId362" xr:uid="{A381B77A-13CD-49E5-8EC6-CC2291FDF1FA}"/>
    <hyperlink ref="E42" r:id="rId363" xr:uid="{862A6774-63EA-44EB-A27C-0E8AEA4F401B}"/>
    <hyperlink ref="E61" r:id="rId364" xr:uid="{E0FBA37D-ADEE-486B-A319-D16703C2622C}"/>
    <hyperlink ref="E14" r:id="rId365" xr:uid="{0512FB15-8630-4309-BDB8-14F9DA53CDDD}"/>
    <hyperlink ref="E50" r:id="rId366" xr:uid="{9AE4F1EC-F50B-4451-9F08-0C5FDDA0C5D4}"/>
    <hyperlink ref="E372" r:id="rId367" xr:uid="{E48B8A97-57E6-4F22-8C12-1B0887F98E7D}"/>
    <hyperlink ref="E16" r:id="rId368" xr:uid="{D808D10E-F4F0-45AB-99C9-2B9379624B52}"/>
    <hyperlink ref="E28" r:id="rId369" xr:uid="{5029740D-2150-4B54-851A-D0F5C1C4C9BF}"/>
    <hyperlink ref="E212" r:id="rId370" xr:uid="{1A51ACCF-08F7-4FCF-A8D9-6371EA741D16}"/>
    <hyperlink ref="E67" r:id="rId371" xr:uid="{E5945A76-E9B0-4251-8F28-78AA1EAB7374}"/>
    <hyperlink ref="E375" r:id="rId372" xr:uid="{63E738C8-6C86-4E53-98D2-A5CDA87E0B72}"/>
    <hyperlink ref="E374" r:id="rId373" xr:uid="{D00F22D4-F369-497E-8135-8FC9A8B9C1FE}"/>
    <hyperlink ref="E48" r:id="rId374" xr:uid="{2651F5CB-A7F3-4F7F-9A04-5F16566FB230}"/>
    <hyperlink ref="E370" r:id="rId375" xr:uid="{E7B627BF-11C6-4FF2-9556-BB98CD0BD207}"/>
    <hyperlink ref="E60" r:id="rId376" xr:uid="{A1050330-E4DD-4550-B9AB-9B94E21BD379}"/>
    <hyperlink ref="E41" r:id="rId377" xr:uid="{96ABE75B-E302-4990-956E-B6DCF245E2BC}"/>
    <hyperlink ref="E147" r:id="rId378" xr:uid="{C89C3CC0-72F2-4C2E-863F-86BAB652DC21}"/>
    <hyperlink ref="E371" r:id="rId379" xr:uid="{E8B7B2F5-1078-44D8-8D18-C8871511CBB1}"/>
    <hyperlink ref="E6" r:id="rId380" xr:uid="{9601335E-05E7-48AD-9284-35964EFC8275}"/>
    <hyperlink ref="E7" r:id="rId381" xr:uid="{5251FB32-E1EE-4D41-AE0C-C4B4D2CCA381}"/>
    <hyperlink ref="E65" r:id="rId382" xr:uid="{A2497628-C213-4C68-987E-C9358E54E2F5}"/>
    <hyperlink ref="E373" r:id="rId383" xr:uid="{32A2AB3A-4D38-4D06-A3F7-1F80920DF334}"/>
    <hyperlink ref="E68" r:id="rId384" xr:uid="{10F2051E-B542-4B6E-BF74-F440B8BD634E}"/>
    <hyperlink ref="E92" r:id="rId385" xr:uid="{0B15E3F7-20ED-4438-BA3E-AD3807DD88E7}"/>
    <hyperlink ref="E66" r:id="rId386" xr:uid="{3993F7CF-C9E6-4C33-8F88-09DB9CF0BF41}"/>
    <hyperlink ref="E34" r:id="rId387" xr:uid="{87B087A8-C918-4FBD-9825-557F48BB639E}"/>
    <hyperlink ref="E53" r:id="rId388" xr:uid="{29E13BBF-0D21-4DC7-953E-E0AD8007CFD4}"/>
    <hyperlink ref="E326" r:id="rId389" xr:uid="{A77D4F45-5F83-45F4-9AB1-123DD42A5CF5}"/>
    <hyperlink ref="E73" r:id="rId390" xr:uid="{D0224A4C-BE6C-481D-9DF9-E327FF6E220C}"/>
    <hyperlink ref="E285" r:id="rId391" xr:uid="{9667C4EA-77F3-4BA8-938F-3482A3BB82C3}"/>
    <hyperlink ref="E281" r:id="rId392" xr:uid="{549124AA-1B47-4047-A168-FBF4BB890062}"/>
    <hyperlink ref="E283" r:id="rId393" xr:uid="{591FF2FA-B016-4C3F-B53E-8D244B75A199}"/>
    <hyperlink ref="E286" r:id="rId394" xr:uid="{CFB61001-48CA-4D26-9583-7028678BD54A}"/>
    <hyperlink ref="E334" r:id="rId395" xr:uid="{88B3BFE1-4AC7-483F-93EF-9933CBF98AA5}"/>
    <hyperlink ref="E3" r:id="rId396" xr:uid="{B1C885AE-3D06-4025-B249-ED4B248FE5FF}"/>
  </hyperlinks>
  <pageMargins left="0.7" right="0.7" top="0.75" bottom="0.75" header="0.3" footer="0.3"/>
  <pageSetup orientation="portrait" r:id="rId39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29f62856-1543-49d4-a736-4569d363f533" ContentTypeId="0x01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2020-03-03T15:33:19+00:00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BD7BDACE046A46A9929C1627842E7E" ma:contentTypeVersion="11" ma:contentTypeDescription="Create a new document." ma:contentTypeScope="" ma:versionID="fca195ba113f2821f3245112efec1546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c72d1e8b-b162-4361-9d45-3ad55f5f5bd2" xmlns:ns7="fe778148-e0b0-4b1c-9007-2850b939c202" targetNamespace="http://schemas.microsoft.com/office/2006/metadata/properties" ma:root="true" ma:fieldsID="25c7638cd5b1e6431a73a22869f815d7" ns1:_="" ns3:_="" ns4:_="" ns5:_="" ns6:_="" ns7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c72d1e8b-b162-4361-9d45-3ad55f5f5bd2"/>
    <xsd:import namespace="fe778148-e0b0-4b1c-9007-2850b939c202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SharedWithUsers" minOccurs="0"/>
                <xsd:element ref="ns6:SharedWithDetails" minOccurs="0"/>
                <xsd:element ref="ns6:SharingHintHash" minOccurs="0"/>
                <xsd:element ref="ns7:MediaServiceMetadata" minOccurs="0"/>
                <xsd:element ref="ns7:MediaServiceFastMetadata" minOccurs="0"/>
                <xsd:element ref="ns7:MediaServiceAutoTags" minOccurs="0"/>
                <xsd:element ref="ns7:MediaServiceGenerationTime" minOccurs="0"/>
                <xsd:element ref="ns7:MediaServiceEventHashCode" minOccurs="0"/>
                <xsd:element ref="ns7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37efd6d5-3ed1-4079-a7af-2d812b573494}" ma:internalName="TaxCatchAllLabel" ma:readOnly="true" ma:showField="CatchAllDataLabel" ma:web="c72d1e8b-b162-4361-9d45-3ad55f5f5b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37efd6d5-3ed1-4079-a7af-2d812b573494}" ma:internalName="TaxCatchAll" ma:showField="CatchAllData" ma:web="c72d1e8b-b162-4361-9d45-3ad55f5f5b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2d1e8b-b162-4361-9d45-3ad55f5f5bd2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778148-e0b0-4b1c-9007-2850b939c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3CD6F7-6800-4518-A0FC-085201059F0B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2341E301-8AA4-48CF-9377-80788660CB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7AF4D1-76B8-46CF-944D-03C655CDDB9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ffa91fb-a0ff-4ac5-b2db-65c790d184a4"/>
    <ds:schemaRef ds:uri="http://schemas.microsoft.com/sharepoint.v3"/>
    <ds:schemaRef ds:uri="http://schemas.openxmlformats.org/package/2006/metadata/core-properties"/>
    <ds:schemaRef ds:uri="fe778148-e0b0-4b1c-9007-2850b939c202"/>
    <ds:schemaRef ds:uri="http://purl.org/dc/terms/"/>
    <ds:schemaRef ds:uri="c72d1e8b-b162-4361-9d45-3ad55f5f5bd2"/>
    <ds:schemaRef ds:uri="http://schemas.microsoft.com/sharepoint/v3/fields"/>
    <ds:schemaRef ds:uri="http://schemas.microsoft.com/sharepoint/v3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616BF319-A51B-4B03-BC00-42CF6890D8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c72d1e8b-b162-4361-9d45-3ad55f5f5bd2"/>
    <ds:schemaRef ds:uri="fe778148-e0b0-4b1c-9007-2850b939c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VCPy_chemical_assignments</vt:lpstr>
      <vt:lpstr>VCPy_chemical_assignments!Extract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Seltzer, Karl</cp:lastModifiedBy>
  <dcterms:created xsi:type="dcterms:W3CDTF">2020-03-03T15:33:20Z</dcterms:created>
  <dcterms:modified xsi:type="dcterms:W3CDTF">2021-01-06T17:54:12Z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0x0101005BBD7BDACE046A46A9929C1627842E7E</vt:lpwstr>
  </property>
</Properties>
</file>