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VCPs\VCPy\documentation\product_usage\"/>
    </mc:Choice>
  </mc:AlternateContent>
  <xr:revisionPtr revIDLastSave="269" documentId="13_ncr:1_{307FF0DA-30F8-411A-961D-5822ABA11ABE}" xr6:coauthVersionLast="45" xr6:coauthVersionMax="45" xr10:uidLastSave="{C05A2E9D-B894-46D0-A2AF-3517307DE711}"/>
  <bookViews>
    <workbookView xWindow="480" yWindow="15" windowWidth="20955" windowHeight="15315" tabRatio="756" firstSheet="3" activeTab="6" xr2:uid="{00000000-000D-0000-FFFF-FFFF00000000}"/>
  </bookViews>
  <sheets>
    <sheet name="Trade Report" sheetId="11" r:id="rId1"/>
    <sheet name="ASM Shipment Values" sheetId="5" r:id="rId2"/>
    <sheet name="ASM Value Standard Error" sheetId="3" r:id="rId3"/>
    <sheet name="Producer Price Index" sheetId="6" r:id="rId4"/>
    <sheet name="Commodity Price" sheetId="7" r:id="rId5"/>
    <sheet name="Population" sheetId="10" r:id="rId6"/>
    <sheet name="Per Capita Quantity" sheetId="8" r:id="rId7"/>
  </sheets>
  <definedNames>
    <definedName name="_xlnm._FilterDatabase" localSheetId="6" hidden="1">'Per Capita Quantity'!$A$1:$A$44</definedName>
    <definedName name="_xlnm.Extract" localSheetId="6">'Per Capita Quantity'!$S$2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7" l="1"/>
  <c r="C43" i="7"/>
  <c r="C42" i="7"/>
  <c r="C41" i="7"/>
  <c r="C40" i="7"/>
  <c r="C34" i="7"/>
  <c r="C35" i="7"/>
  <c r="C36" i="7"/>
  <c r="C37" i="7"/>
  <c r="C38" i="7"/>
  <c r="C39" i="7"/>
  <c r="C33" i="7"/>
  <c r="C23" i="7"/>
  <c r="C24" i="7"/>
  <c r="C25" i="7"/>
  <c r="C26" i="7"/>
  <c r="C22" i="7"/>
  <c r="C19" i="7"/>
  <c r="C20" i="7"/>
  <c r="C21" i="7"/>
  <c r="C18" i="7"/>
  <c r="C14" i="7"/>
  <c r="C15" i="7"/>
  <c r="C16" i="7"/>
  <c r="C17" i="7"/>
  <c r="C13" i="7"/>
  <c r="C8" i="7"/>
  <c r="C9" i="7"/>
  <c r="C10" i="7"/>
  <c r="C11" i="7"/>
  <c r="C12" i="7"/>
  <c r="C7" i="7"/>
  <c r="C4" i="7"/>
  <c r="C5" i="7"/>
  <c r="C6" i="7"/>
  <c r="C3" i="7"/>
  <c r="K42" i="11" l="1" a="1"/>
  <c r="K42" i="11" s="1"/>
  <c r="K40" i="11" a="1"/>
  <c r="K40" i="11" s="1"/>
  <c r="K33" i="11" a="1"/>
  <c r="K33" i="11" s="1"/>
  <c r="K31" i="11" a="1"/>
  <c r="K31" i="11" s="1"/>
  <c r="K30" i="11"/>
  <c r="K29" i="11"/>
  <c r="K27" i="11" a="1"/>
  <c r="K27" i="11" s="1"/>
  <c r="K22" i="11" a="1"/>
  <c r="K22" i="11" s="1"/>
  <c r="K18" i="11" a="1"/>
  <c r="K18" i="11" s="1"/>
  <c r="K13" i="11" a="1"/>
  <c r="K13" i="11" s="1"/>
  <c r="K7" i="11" a="1"/>
  <c r="K7" i="11" s="1"/>
  <c r="K3" i="11" a="1"/>
  <c r="K3" i="11" s="1"/>
  <c r="J44" i="11"/>
  <c r="J43" i="11"/>
  <c r="J42" i="11"/>
  <c r="J41" i="11"/>
  <c r="J40" i="11"/>
  <c r="J34" i="11"/>
  <c r="J35" i="11"/>
  <c r="J36" i="11"/>
  <c r="J37" i="11"/>
  <c r="J38" i="11"/>
  <c r="J39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8" i="11"/>
  <c r="H39" i="11"/>
  <c r="H40" i="11"/>
  <c r="H41" i="11"/>
  <c r="H43" i="11"/>
  <c r="H44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H37" i="11" s="1"/>
  <c r="G38" i="11"/>
  <c r="G39" i="11"/>
  <c r="G40" i="11"/>
  <c r="G41" i="11"/>
  <c r="G42" i="11"/>
  <c r="H42" i="11" s="1"/>
  <c r="G43" i="11"/>
  <c r="G44" i="11"/>
  <c r="G3" i="11"/>
  <c r="D32" i="11"/>
  <c r="D29" i="11"/>
  <c r="F21" i="11"/>
  <c r="E21" i="11"/>
  <c r="D21" i="11"/>
  <c r="F17" i="11"/>
  <c r="E17" i="11"/>
  <c r="D17" i="11"/>
  <c r="Q17" i="7" l="1"/>
  <c r="Q16" i="7"/>
  <c r="Q15" i="7"/>
  <c r="Q14" i="7"/>
  <c r="Q13" i="7"/>
  <c r="R17" i="7"/>
  <c r="R16" i="7"/>
  <c r="R15" i="7"/>
  <c r="R14" i="7"/>
  <c r="R13" i="7"/>
  <c r="Q32" i="8" l="1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32" i="8"/>
  <c r="C31" i="8"/>
  <c r="C30" i="8"/>
  <c r="C29" i="8"/>
  <c r="C28" i="8"/>
  <c r="C27" i="8"/>
  <c r="T8" i="8" l="1"/>
  <c r="AB8" i="8"/>
  <c r="AE8" i="8"/>
  <c r="AG8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H8" i="8" l="1"/>
  <c r="Z8" i="8"/>
  <c r="AC8" i="8"/>
  <c r="U8" i="8"/>
  <c r="Y8" i="8"/>
  <c r="W8" i="8"/>
  <c r="AA8" i="8"/>
  <c r="AD8" i="8"/>
  <c r="V8" i="8"/>
  <c r="AF8" i="8"/>
  <c r="X8" i="8"/>
  <c r="D5" i="8" l="1"/>
  <c r="L5" i="8"/>
  <c r="E5" i="8"/>
  <c r="M5" i="8"/>
  <c r="F5" i="8"/>
  <c r="N5" i="8"/>
  <c r="G5" i="8"/>
  <c r="O5" i="8"/>
  <c r="H5" i="8"/>
  <c r="P5" i="8"/>
  <c r="I5" i="8"/>
  <c r="Q5" i="8"/>
  <c r="K5" i="8"/>
  <c r="J5" i="8"/>
  <c r="C5" i="8"/>
  <c r="D13" i="8"/>
  <c r="L13" i="8"/>
  <c r="E13" i="8"/>
  <c r="M13" i="8"/>
  <c r="C13" i="8"/>
  <c r="F13" i="8"/>
  <c r="N13" i="8"/>
  <c r="G13" i="8"/>
  <c r="O13" i="8"/>
  <c r="H13" i="8"/>
  <c r="P13" i="8"/>
  <c r="I13" i="8"/>
  <c r="Q13" i="8"/>
  <c r="K13" i="8"/>
  <c r="J13" i="8"/>
  <c r="D21" i="8"/>
  <c r="L21" i="8"/>
  <c r="K21" i="8"/>
  <c r="E21" i="8"/>
  <c r="M21" i="8"/>
  <c r="C21" i="8"/>
  <c r="F21" i="8"/>
  <c r="N21" i="8"/>
  <c r="G21" i="8"/>
  <c r="O21" i="8"/>
  <c r="H21" i="8"/>
  <c r="P21" i="8"/>
  <c r="I21" i="8"/>
  <c r="Q21" i="8"/>
  <c r="J21" i="8"/>
  <c r="C35" i="8"/>
  <c r="K35" i="8"/>
  <c r="D35" i="8"/>
  <c r="L35" i="8"/>
  <c r="E35" i="8"/>
  <c r="M35" i="8"/>
  <c r="G35" i="8"/>
  <c r="J35" i="8"/>
  <c r="F35" i="8"/>
  <c r="N35" i="8"/>
  <c r="O35" i="8"/>
  <c r="H35" i="8"/>
  <c r="P35" i="8"/>
  <c r="I35" i="8"/>
  <c r="Q35" i="8"/>
  <c r="C43" i="8"/>
  <c r="K43" i="8"/>
  <c r="O43" i="8"/>
  <c r="J43" i="8"/>
  <c r="D43" i="8"/>
  <c r="L43" i="8"/>
  <c r="G43" i="8"/>
  <c r="E43" i="8"/>
  <c r="M43" i="8"/>
  <c r="F43" i="8"/>
  <c r="N43" i="8"/>
  <c r="H43" i="8"/>
  <c r="P43" i="8"/>
  <c r="I43" i="8"/>
  <c r="Q43" i="8"/>
  <c r="C4" i="8"/>
  <c r="K4" i="8"/>
  <c r="D4" i="8"/>
  <c r="L4" i="8"/>
  <c r="E4" i="8"/>
  <c r="M4" i="8"/>
  <c r="F4" i="8"/>
  <c r="N4" i="8"/>
  <c r="G4" i="8"/>
  <c r="O4" i="8"/>
  <c r="H4" i="8"/>
  <c r="P4" i="8"/>
  <c r="J4" i="8"/>
  <c r="I4" i="8"/>
  <c r="Q4" i="8"/>
  <c r="C20" i="8"/>
  <c r="K20" i="8"/>
  <c r="D20" i="8"/>
  <c r="L20" i="8"/>
  <c r="E20" i="8"/>
  <c r="M20" i="8"/>
  <c r="F20" i="8"/>
  <c r="N20" i="8"/>
  <c r="G20" i="8"/>
  <c r="O20" i="8"/>
  <c r="H20" i="8"/>
  <c r="P20" i="8"/>
  <c r="J20" i="8"/>
  <c r="I20" i="8"/>
  <c r="Q20" i="8"/>
  <c r="J42" i="8"/>
  <c r="C42" i="8"/>
  <c r="K42" i="8"/>
  <c r="D42" i="8"/>
  <c r="L42" i="8"/>
  <c r="N42" i="8"/>
  <c r="I42" i="8"/>
  <c r="E42" i="8"/>
  <c r="M42" i="8"/>
  <c r="F42" i="8"/>
  <c r="G42" i="8"/>
  <c r="O42" i="8"/>
  <c r="H42" i="8"/>
  <c r="P42" i="8"/>
  <c r="AG14" i="8" s="1"/>
  <c r="Q42" i="8"/>
  <c r="E6" i="8"/>
  <c r="M6" i="8"/>
  <c r="F6" i="8"/>
  <c r="N6" i="8"/>
  <c r="G6" i="8"/>
  <c r="O6" i="8"/>
  <c r="H6" i="8"/>
  <c r="P6" i="8"/>
  <c r="I6" i="8"/>
  <c r="Q6" i="8"/>
  <c r="J6" i="8"/>
  <c r="D6" i="8"/>
  <c r="L6" i="8"/>
  <c r="C6" i="8"/>
  <c r="K6" i="8"/>
  <c r="E14" i="8"/>
  <c r="M14" i="8"/>
  <c r="F14" i="8"/>
  <c r="N14" i="8"/>
  <c r="G14" i="8"/>
  <c r="O14" i="8"/>
  <c r="H14" i="8"/>
  <c r="P14" i="8"/>
  <c r="I14" i="8"/>
  <c r="Q14" i="8"/>
  <c r="J14" i="8"/>
  <c r="L14" i="8"/>
  <c r="C14" i="8"/>
  <c r="K14" i="8"/>
  <c r="D14" i="8"/>
  <c r="E22" i="8"/>
  <c r="M22" i="8"/>
  <c r="F22" i="8"/>
  <c r="N22" i="8"/>
  <c r="G22" i="8"/>
  <c r="O22" i="8"/>
  <c r="H22" i="8"/>
  <c r="P22" i="8"/>
  <c r="I22" i="8"/>
  <c r="Q22" i="8"/>
  <c r="J22" i="8"/>
  <c r="L22" i="8"/>
  <c r="C22" i="8"/>
  <c r="K22" i="8"/>
  <c r="D22" i="8"/>
  <c r="D36" i="8"/>
  <c r="L36" i="8"/>
  <c r="C36" i="8"/>
  <c r="E36" i="8"/>
  <c r="M36" i="8"/>
  <c r="F36" i="8"/>
  <c r="N36" i="8"/>
  <c r="H36" i="8"/>
  <c r="G36" i="8"/>
  <c r="O36" i="8"/>
  <c r="P36" i="8"/>
  <c r="I36" i="8"/>
  <c r="Q36" i="8"/>
  <c r="J36" i="8"/>
  <c r="K36" i="8"/>
  <c r="D44" i="8"/>
  <c r="L44" i="8"/>
  <c r="M44" i="8"/>
  <c r="E44" i="8"/>
  <c r="C44" i="8"/>
  <c r="F44" i="8"/>
  <c r="N44" i="8"/>
  <c r="P44" i="8"/>
  <c r="G44" i="8"/>
  <c r="O44" i="8"/>
  <c r="H44" i="8"/>
  <c r="K44" i="8"/>
  <c r="I44" i="8"/>
  <c r="Q44" i="8"/>
  <c r="J44" i="8"/>
  <c r="J19" i="8"/>
  <c r="C19" i="8"/>
  <c r="K19" i="8"/>
  <c r="D19" i="8"/>
  <c r="L19" i="8"/>
  <c r="E19" i="8"/>
  <c r="M19" i="8"/>
  <c r="I19" i="8"/>
  <c r="F19" i="8"/>
  <c r="N19" i="8"/>
  <c r="G19" i="8"/>
  <c r="O19" i="8"/>
  <c r="H19" i="8"/>
  <c r="P19" i="8"/>
  <c r="Q19" i="8"/>
  <c r="I41" i="8"/>
  <c r="Q41" i="8"/>
  <c r="M41" i="8"/>
  <c r="J41" i="8"/>
  <c r="P41" i="8"/>
  <c r="C41" i="8"/>
  <c r="K41" i="8"/>
  <c r="E41" i="8"/>
  <c r="D41" i="8"/>
  <c r="L41" i="8"/>
  <c r="F41" i="8"/>
  <c r="N41" i="8"/>
  <c r="H41" i="8"/>
  <c r="G41" i="8"/>
  <c r="O41" i="8"/>
  <c r="F15" i="8"/>
  <c r="N15" i="8"/>
  <c r="G15" i="8"/>
  <c r="O15" i="8"/>
  <c r="H15" i="8"/>
  <c r="P15" i="8"/>
  <c r="I15" i="8"/>
  <c r="Q15" i="8"/>
  <c r="J15" i="8"/>
  <c r="E15" i="8"/>
  <c r="C15" i="8"/>
  <c r="K15" i="8"/>
  <c r="D15" i="8"/>
  <c r="L15" i="8"/>
  <c r="M15" i="8"/>
  <c r="J11" i="8"/>
  <c r="C11" i="8"/>
  <c r="K11" i="8"/>
  <c r="D11" i="8"/>
  <c r="L11" i="8"/>
  <c r="I11" i="8"/>
  <c r="E11" i="8"/>
  <c r="M11" i="8"/>
  <c r="F11" i="8"/>
  <c r="N11" i="8"/>
  <c r="G11" i="8"/>
  <c r="O11" i="8"/>
  <c r="Q11" i="8"/>
  <c r="H11" i="8"/>
  <c r="P11" i="8"/>
  <c r="G24" i="8"/>
  <c r="O24" i="8"/>
  <c r="H24" i="8"/>
  <c r="P24" i="8"/>
  <c r="F24" i="8"/>
  <c r="I24" i="8"/>
  <c r="Q24" i="8"/>
  <c r="J24" i="8"/>
  <c r="C24" i="8"/>
  <c r="K24" i="8"/>
  <c r="D24" i="8"/>
  <c r="L24" i="8"/>
  <c r="E24" i="8"/>
  <c r="M24" i="8"/>
  <c r="N24" i="8"/>
  <c r="F3" i="8"/>
  <c r="W3" i="8" s="1"/>
  <c r="N3" i="8"/>
  <c r="AE3" i="8" s="1"/>
  <c r="O3" i="8"/>
  <c r="G3" i="8"/>
  <c r="C3" i="8"/>
  <c r="H3" i="8"/>
  <c r="P3" i="8"/>
  <c r="E3" i="8"/>
  <c r="I3" i="8"/>
  <c r="Z3" i="8" s="1"/>
  <c r="Q3" i="8"/>
  <c r="AH3" i="8" s="1"/>
  <c r="J3" i="8"/>
  <c r="K3" i="8"/>
  <c r="D3" i="8"/>
  <c r="U3" i="8" s="1"/>
  <c r="L3" i="8"/>
  <c r="M3" i="8"/>
  <c r="AD3" i="8" s="1"/>
  <c r="I33" i="8"/>
  <c r="Q33" i="8"/>
  <c r="J33" i="8"/>
  <c r="C33" i="8"/>
  <c r="K33" i="8"/>
  <c r="M33" i="8"/>
  <c r="D33" i="8"/>
  <c r="L33" i="8"/>
  <c r="E33" i="8"/>
  <c r="H33" i="8"/>
  <c r="P33" i="8"/>
  <c r="F33" i="8"/>
  <c r="N33" i="8"/>
  <c r="G33" i="8"/>
  <c r="O33" i="8"/>
  <c r="F23" i="8"/>
  <c r="N23" i="8"/>
  <c r="G23" i="8"/>
  <c r="O23" i="8"/>
  <c r="H23" i="8"/>
  <c r="P23" i="8"/>
  <c r="M23" i="8"/>
  <c r="I23" i="8"/>
  <c r="Q23" i="8"/>
  <c r="E23" i="8"/>
  <c r="J23" i="8"/>
  <c r="C23" i="8"/>
  <c r="K23" i="8"/>
  <c r="D23" i="8"/>
  <c r="L23" i="8"/>
  <c r="E37" i="8"/>
  <c r="M37" i="8"/>
  <c r="I37" i="8"/>
  <c r="F37" i="8"/>
  <c r="N37" i="8"/>
  <c r="Q37" i="8"/>
  <c r="D37" i="8"/>
  <c r="G37" i="8"/>
  <c r="O37" i="8"/>
  <c r="H37" i="8"/>
  <c r="P37" i="8"/>
  <c r="J37" i="8"/>
  <c r="L37" i="8"/>
  <c r="C37" i="8"/>
  <c r="K37" i="8"/>
  <c r="G8" i="8"/>
  <c r="O8" i="8"/>
  <c r="H8" i="8"/>
  <c r="P8" i="8"/>
  <c r="I8" i="8"/>
  <c r="Q8" i="8"/>
  <c r="J8" i="8"/>
  <c r="C8" i="8"/>
  <c r="K8" i="8"/>
  <c r="D8" i="8"/>
  <c r="L8" i="8"/>
  <c r="N8" i="8"/>
  <c r="E8" i="8"/>
  <c r="M8" i="8"/>
  <c r="F8" i="8"/>
  <c r="G16" i="8"/>
  <c r="O16" i="8"/>
  <c r="N16" i="8"/>
  <c r="H16" i="8"/>
  <c r="P16" i="8"/>
  <c r="I16" i="8"/>
  <c r="Q16" i="8"/>
  <c r="J16" i="8"/>
  <c r="C16" i="8"/>
  <c r="K16" i="8"/>
  <c r="D16" i="8"/>
  <c r="L16" i="8"/>
  <c r="F16" i="8"/>
  <c r="E16" i="8"/>
  <c r="M16" i="8"/>
  <c r="F38" i="8"/>
  <c r="N38" i="8"/>
  <c r="G38" i="8"/>
  <c r="O38" i="8"/>
  <c r="H38" i="8"/>
  <c r="P38" i="8"/>
  <c r="I38" i="8"/>
  <c r="Q38" i="8"/>
  <c r="J38" i="8"/>
  <c r="E38" i="8"/>
  <c r="M38" i="8"/>
  <c r="C38" i="8"/>
  <c r="K38" i="8"/>
  <c r="D38" i="8"/>
  <c r="L38" i="8"/>
  <c r="H9" i="8"/>
  <c r="P9" i="8"/>
  <c r="G9" i="8"/>
  <c r="I9" i="8"/>
  <c r="Q9" i="8"/>
  <c r="J9" i="8"/>
  <c r="C9" i="8"/>
  <c r="K9" i="8"/>
  <c r="O9" i="8"/>
  <c r="D9" i="8"/>
  <c r="L9" i="8"/>
  <c r="E9" i="8"/>
  <c r="M9" i="8"/>
  <c r="F9" i="8"/>
  <c r="N9" i="8"/>
  <c r="H17" i="8"/>
  <c r="P17" i="8"/>
  <c r="I17" i="8"/>
  <c r="Q17" i="8"/>
  <c r="J17" i="8"/>
  <c r="C17" i="8"/>
  <c r="K17" i="8"/>
  <c r="D17" i="8"/>
  <c r="L17" i="8"/>
  <c r="E17" i="8"/>
  <c r="M17" i="8"/>
  <c r="O17" i="8"/>
  <c r="F17" i="8"/>
  <c r="N17" i="8"/>
  <c r="G17" i="8"/>
  <c r="H25" i="8"/>
  <c r="P25" i="8"/>
  <c r="G25" i="8"/>
  <c r="I25" i="8"/>
  <c r="Q25" i="8"/>
  <c r="J25" i="8"/>
  <c r="C25" i="8"/>
  <c r="K25" i="8"/>
  <c r="D25" i="8"/>
  <c r="L25" i="8"/>
  <c r="E25" i="8"/>
  <c r="M25" i="8"/>
  <c r="O25" i="8"/>
  <c r="F25" i="8"/>
  <c r="N25" i="8"/>
  <c r="G39" i="8"/>
  <c r="O39" i="8"/>
  <c r="K39" i="8"/>
  <c r="N39" i="8"/>
  <c r="H39" i="8"/>
  <c r="P39" i="8"/>
  <c r="I39" i="8"/>
  <c r="Q39" i="8"/>
  <c r="C39" i="8"/>
  <c r="F39" i="8"/>
  <c r="J39" i="8"/>
  <c r="D39" i="8"/>
  <c r="L39" i="8"/>
  <c r="E39" i="8"/>
  <c r="M39" i="8"/>
  <c r="C12" i="8"/>
  <c r="K12" i="8"/>
  <c r="D12" i="8"/>
  <c r="L12" i="8"/>
  <c r="E12" i="8"/>
  <c r="M12" i="8"/>
  <c r="F12" i="8"/>
  <c r="N12" i="8"/>
  <c r="G12" i="8"/>
  <c r="O12" i="8"/>
  <c r="H12" i="8"/>
  <c r="P12" i="8"/>
  <c r="I12" i="8"/>
  <c r="Q12" i="8"/>
  <c r="J12" i="8"/>
  <c r="J34" i="8"/>
  <c r="N34" i="8"/>
  <c r="C34" i="8"/>
  <c r="K34" i="8"/>
  <c r="F34" i="8"/>
  <c r="D34" i="8"/>
  <c r="L34" i="8"/>
  <c r="E34" i="8"/>
  <c r="M34" i="8"/>
  <c r="I34" i="8"/>
  <c r="Q34" i="8"/>
  <c r="G34" i="8"/>
  <c r="O34" i="8"/>
  <c r="H34" i="8"/>
  <c r="P34" i="8"/>
  <c r="F7" i="8"/>
  <c r="N7" i="8"/>
  <c r="G7" i="8"/>
  <c r="O7" i="8"/>
  <c r="H7" i="8"/>
  <c r="P7" i="8"/>
  <c r="AG4" i="8" s="1"/>
  <c r="I7" i="8"/>
  <c r="Q7" i="8"/>
  <c r="J7" i="8"/>
  <c r="C7" i="8"/>
  <c r="K7" i="8"/>
  <c r="M7" i="8"/>
  <c r="D7" i="8"/>
  <c r="L7" i="8"/>
  <c r="AC4" i="8" s="1"/>
  <c r="E7" i="8"/>
  <c r="I10" i="8"/>
  <c r="Q10" i="8"/>
  <c r="J10" i="8"/>
  <c r="C10" i="8"/>
  <c r="K10" i="8"/>
  <c r="D10" i="8"/>
  <c r="L10" i="8"/>
  <c r="E10" i="8"/>
  <c r="M10" i="8"/>
  <c r="F10" i="8"/>
  <c r="N10" i="8"/>
  <c r="H10" i="8"/>
  <c r="G10" i="8"/>
  <c r="O10" i="8"/>
  <c r="P10" i="8"/>
  <c r="I18" i="8"/>
  <c r="Q18" i="8"/>
  <c r="AH6" i="8" s="1"/>
  <c r="H18" i="8"/>
  <c r="J18" i="8"/>
  <c r="C18" i="8"/>
  <c r="T6" i="8" s="1"/>
  <c r="K18" i="8"/>
  <c r="AB6" i="8" s="1"/>
  <c r="P18" i="8"/>
  <c r="AG6" i="8" s="1"/>
  <c r="D18" i="8"/>
  <c r="U6" i="8" s="1"/>
  <c r="L18" i="8"/>
  <c r="AC6" i="8" s="1"/>
  <c r="E18" i="8"/>
  <c r="M18" i="8"/>
  <c r="F18" i="8"/>
  <c r="W6" i="8" s="1"/>
  <c r="N18" i="8"/>
  <c r="AE6" i="8" s="1"/>
  <c r="G18" i="8"/>
  <c r="O18" i="8"/>
  <c r="I26" i="8"/>
  <c r="Q26" i="8"/>
  <c r="J26" i="8"/>
  <c r="P26" i="8"/>
  <c r="C26" i="8"/>
  <c r="K26" i="8"/>
  <c r="D26" i="8"/>
  <c r="L26" i="8"/>
  <c r="H26" i="8"/>
  <c r="E26" i="8"/>
  <c r="M26" i="8"/>
  <c r="F26" i="8"/>
  <c r="N26" i="8"/>
  <c r="G26" i="8"/>
  <c r="O26" i="8"/>
  <c r="H40" i="8"/>
  <c r="P40" i="8"/>
  <c r="AG13" i="8" s="1"/>
  <c r="I40" i="8"/>
  <c r="Q40" i="8"/>
  <c r="AH13" i="8" s="1"/>
  <c r="L40" i="8"/>
  <c r="AC13" i="8" s="1"/>
  <c r="J40" i="8"/>
  <c r="C40" i="8"/>
  <c r="K40" i="8"/>
  <c r="AB13" i="8" s="1"/>
  <c r="D40" i="8"/>
  <c r="O40" i="8"/>
  <c r="AF13" i="8" s="1"/>
  <c r="E40" i="8"/>
  <c r="V13" i="8" s="1"/>
  <c r="M40" i="8"/>
  <c r="AD13" i="8" s="1"/>
  <c r="F40" i="8"/>
  <c r="W13" i="8" s="1"/>
  <c r="N40" i="8"/>
  <c r="AE13" i="8" s="1"/>
  <c r="G40" i="8"/>
  <c r="AA13" i="8" l="1"/>
  <c r="T4" i="8"/>
  <c r="Y12" i="8"/>
  <c r="AH12" i="8"/>
  <c r="V7" i="8"/>
  <c r="AE14" i="8"/>
  <c r="X5" i="8"/>
  <c r="V3" i="8"/>
  <c r="AD4" i="8"/>
  <c r="X13" i="8"/>
  <c r="T13" i="8"/>
  <c r="W14" i="8"/>
  <c r="AD6" i="8"/>
  <c r="Y6" i="8"/>
  <c r="AF3" i="8"/>
  <c r="AA6" i="8"/>
  <c r="AE4" i="8"/>
  <c r="T3" i="8"/>
  <c r="T14" i="8"/>
  <c r="X12" i="8"/>
  <c r="Z13" i="8"/>
  <c r="Z6" i="8"/>
  <c r="V4" i="8"/>
  <c r="Z4" i="8"/>
  <c r="AG12" i="8"/>
  <c r="AA12" i="8"/>
  <c r="AH7" i="8"/>
  <c r="AD7" i="8"/>
  <c r="AH14" i="8"/>
  <c r="Z14" i="8"/>
  <c r="AF5" i="8"/>
  <c r="U5" i="8"/>
  <c r="U13" i="8"/>
  <c r="Y13" i="8"/>
  <c r="AF6" i="8"/>
  <c r="U4" i="8"/>
  <c r="Y4" i="8"/>
  <c r="V12" i="8"/>
  <c r="Z12" i="8"/>
  <c r="AG7" i="8"/>
  <c r="Y14" i="8"/>
  <c r="AC14" i="8"/>
  <c r="AA5" i="8"/>
  <c r="AE5" i="8"/>
  <c r="Z7" i="8"/>
  <c r="X6" i="8"/>
  <c r="AF4" i="8"/>
  <c r="AC12" i="8"/>
  <c r="AG3" i="8"/>
  <c r="U7" i="8"/>
  <c r="Y7" i="8"/>
  <c r="AF14" i="8"/>
  <c r="U14" i="8"/>
  <c r="AB5" i="8"/>
  <c r="W5" i="8"/>
  <c r="AB4" i="8"/>
  <c r="X4" i="8"/>
  <c r="AF12" i="8"/>
  <c r="U12" i="8"/>
  <c r="AC3" i="8"/>
  <c r="Y3" i="8"/>
  <c r="AB7" i="8"/>
  <c r="AF7" i="8"/>
  <c r="X14" i="8"/>
  <c r="AB14" i="8"/>
  <c r="AH5" i="8"/>
  <c r="T5" i="8"/>
  <c r="T7" i="8"/>
  <c r="X7" i="8"/>
  <c r="Z5" i="8"/>
  <c r="AD5" i="8"/>
  <c r="AA4" i="8"/>
  <c r="W4" i="8"/>
  <c r="AE12" i="8"/>
  <c r="AB12" i="8"/>
  <c r="AB3" i="8"/>
  <c r="X3" i="8"/>
  <c r="AC7" i="8"/>
  <c r="AE7" i="8"/>
  <c r="AD14" i="8"/>
  <c r="AA14" i="8"/>
  <c r="AG5" i="8"/>
  <c r="V5" i="8"/>
  <c r="AD12" i="8"/>
  <c r="V6" i="8"/>
  <c r="AH4" i="8"/>
  <c r="W12" i="8"/>
  <c r="T12" i="8"/>
  <c r="AA3" i="8"/>
  <c r="AA7" i="8"/>
  <c r="W7" i="8"/>
  <c r="V14" i="8"/>
  <c r="Y5" i="8"/>
  <c r="AC5" i="8"/>
</calcChain>
</file>

<file path=xl/sharedStrings.xml><?xml version="1.0" encoding="utf-8"?>
<sst xmlns="http://schemas.openxmlformats.org/spreadsheetml/2006/main" count="482" uniqueCount="58">
  <si>
    <t>325320W</t>
  </si>
  <si>
    <t>325510B</t>
  </si>
  <si>
    <t>325510W</t>
  </si>
  <si>
    <t>325520W</t>
  </si>
  <si>
    <t>325611A</t>
  </si>
  <si>
    <t>325611D</t>
  </si>
  <si>
    <t>325611W</t>
  </si>
  <si>
    <t>325612W</t>
  </si>
  <si>
    <t>325620A</t>
  </si>
  <si>
    <t>325620D</t>
  </si>
  <si>
    <t>325620G</t>
  </si>
  <si>
    <t>325620W</t>
  </si>
  <si>
    <t>325910A</t>
  </si>
  <si>
    <t>325910E</t>
  </si>
  <si>
    <t>325910H</t>
  </si>
  <si>
    <t>325910W</t>
  </si>
  <si>
    <t>sub-PUC</t>
  </si>
  <si>
    <t>NAICS</t>
  </si>
  <si>
    <t>$/kg</t>
  </si>
  <si>
    <t>Price Year</t>
  </si>
  <si>
    <t>Detergents &amp; Soaps</t>
  </si>
  <si>
    <t>General Cleaners</t>
  </si>
  <si>
    <t>Daily Use Products</t>
  </si>
  <si>
    <t>Short Use Products</t>
  </si>
  <si>
    <t>Adhesives and Sealants</t>
  </si>
  <si>
    <t>Architectural Coatings</t>
  </si>
  <si>
    <t>Aerosol Coatings</t>
  </si>
  <si>
    <t>Allied Paint Products</t>
  </si>
  <si>
    <t>Industrial Coatings</t>
  </si>
  <si>
    <t>Printing Inks</t>
  </si>
  <si>
    <t>FIFRA Products</t>
  </si>
  <si>
    <t>Agricultural Pesticide</t>
  </si>
  <si>
    <t>Standard Error of Product Shipments Value [%]</t>
  </si>
  <si>
    <t>Products Shipments Value [$1000]</t>
  </si>
  <si>
    <t>Source</t>
  </si>
  <si>
    <t>U.S. Census Bureau, Paint and Allied Products - 2010, MA325F(10), Issued July 2011</t>
  </si>
  <si>
    <t>Bureau of Transportation Statistics and U.S. Census Bureau, 2012 Commodity Flow Survey, EC12TCF-US, Issued February 2015</t>
  </si>
  <si>
    <t>Annual Usage [kg/person/yr]</t>
  </si>
  <si>
    <t>Producer Price Index by Industry</t>
  </si>
  <si>
    <t>Paint and Coating Manufacturing</t>
  </si>
  <si>
    <t>Pesticide and Other Agricultural Chemical Manufacturing</t>
  </si>
  <si>
    <t>All Other Basic Organic Chemical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</si>
  <si>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</si>
  <si>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</si>
  <si>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</si>
  <si>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</si>
  <si>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Printing Ink Manufacturing</t>
  </si>
  <si>
    <t>Toilet Preparation Manufacturing</t>
  </si>
  <si>
    <t>U.S. Bureau of Labor Statistics, Producer Price Index by Industry; Indexed to 2010</t>
  </si>
  <si>
    <t>U.S. Census Bureau; Population Count</t>
  </si>
  <si>
    <t>325520A</t>
  </si>
  <si>
    <t>million $</t>
  </si>
  <si>
    <t>1000 tons</t>
  </si>
  <si>
    <t>ASM</t>
  </si>
  <si>
    <t>Economic Census</t>
  </si>
  <si>
    <t>Imports</t>
  </si>
  <si>
    <t>Exports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</si>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</sst>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left"/>
    </xf>
    <xf numFmtId="164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9" fontId="0" fillId="33" borderId="0" xfId="42" applyFont="1" applyFill="1" applyAlignment="1">
      <alignment horizontal="center"/>
    </xf>
    <xf numFmtId="9" fontId="0" fillId="0" borderId="0" xfId="42" applyFont="1" applyAlignment="1">
      <alignment horizontal="center"/>
    </xf>
    <xf numFmtId="166" fontId="0" fillId="0" borderId="0" xfId="4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 Capita Quantity'!$S$5</c:f>
              <c:strCache>
                <c:ptCount val="1"/>
                <c:pt idx="0">
                  <c:v>Daily Use Products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'Per Capita Quantity'!$T$2:$AH$2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'Per Capita Quantity'!$T$5:$AH$5</c:f>
              <c:numCache>
                <c:formatCode>0.00</c:formatCode>
                <c:ptCount val="15"/>
                <c:pt idx="0">
                  <c:v>9.1277346167041316</c:v>
                </c:pt>
                <c:pt idx="1">
                  <c:v>8.5144750856362332</c:v>
                </c:pt>
                <c:pt idx="2">
                  <c:v>8.6995372086812637</c:v>
                </c:pt>
                <c:pt idx="3">
                  <c:v>9.3285512991291739</c:v>
                </c:pt>
                <c:pt idx="4">
                  <c:v>9.2326775849228397</c:v>
                </c:pt>
                <c:pt idx="5">
                  <c:v>10.089664946568792</c:v>
                </c:pt>
                <c:pt idx="6">
                  <c:v>9.7715947063013253</c:v>
                </c:pt>
                <c:pt idx="7">
                  <c:v>8.4790778925575054</c:v>
                </c:pt>
                <c:pt idx="8">
                  <c:v>8.3176839064340484</c:v>
                </c:pt>
                <c:pt idx="9">
                  <c:v>8.4873617626952385</c:v>
                </c:pt>
                <c:pt idx="10">
                  <c:v>8.1431085465328241</c:v>
                </c:pt>
                <c:pt idx="11">
                  <c:v>8.7671578255082547</c:v>
                </c:pt>
                <c:pt idx="12">
                  <c:v>8.3191109400293755</c:v>
                </c:pt>
                <c:pt idx="13">
                  <c:v>8.6898304759776117</c:v>
                </c:pt>
                <c:pt idx="14">
                  <c:v>8.8299705369276893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B-41E4-BB06-3D02E40E2498}"/>
            </c:ext>
          </c:extLst>
        </c:ser>
        <c:ser>
          <c:idx val="1"/>
          <c:order val="1"/>
          <c:tx>
            <c:strRef>
              <c:f>'Per Capita Quantity'!$S$6</c:f>
              <c:strCache>
                <c:ptCount val="1"/>
                <c:pt idx="0">
                  <c:v>Short Use Products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Quantity'!$T$6:$AH$6</c:f>
              <c:numCache>
                <c:formatCode>0.00</c:formatCode>
                <c:ptCount val="15"/>
                <c:pt idx="0">
                  <c:v>2.9641622559145042</c:v>
                </c:pt>
                <c:pt idx="1">
                  <c:v>3.1276061848144421</c:v>
                </c:pt>
                <c:pt idx="2">
                  <c:v>3.3150997413255552</c:v>
                </c:pt>
                <c:pt idx="3">
                  <c:v>3.3576104162295932</c:v>
                </c:pt>
                <c:pt idx="4">
                  <c:v>3.8235682993789779</c:v>
                </c:pt>
                <c:pt idx="5">
                  <c:v>3.1450087841682328</c:v>
                </c:pt>
                <c:pt idx="6">
                  <c:v>3.470630058790678</c:v>
                </c:pt>
                <c:pt idx="7">
                  <c:v>2.7263815930072375</c:v>
                </c:pt>
                <c:pt idx="8">
                  <c:v>3.0946371139895019</c:v>
                </c:pt>
                <c:pt idx="9">
                  <c:v>3.137314478999552</c:v>
                </c:pt>
                <c:pt idx="10">
                  <c:v>2.6853986195726121</c:v>
                </c:pt>
                <c:pt idx="11">
                  <c:v>2.9606819340562858</c:v>
                </c:pt>
                <c:pt idx="12">
                  <c:v>3.4338094322008494</c:v>
                </c:pt>
                <c:pt idx="13">
                  <c:v>3.3550663124434057</c:v>
                </c:pt>
                <c:pt idx="14">
                  <c:v>3.1648689296002397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B-41E4-BB06-3D02E40E2498}"/>
            </c:ext>
          </c:extLst>
        </c:ser>
        <c:ser>
          <c:idx val="11"/>
          <c:order val="2"/>
          <c:tx>
            <c:strRef>
              <c:f>'Per Capita Quantity'!$S$9</c:f>
              <c:strCache>
                <c:ptCount val="1"/>
                <c:pt idx="0">
                  <c:v>Aerosol Coatings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Quantity'!$T$9:$AH$9</c:f>
              <c:numCache>
                <c:formatCode>0.00</c:formatCode>
                <c:ptCount val="15"/>
                <c:pt idx="0">
                  <c:v>0.3552242715330286</c:v>
                </c:pt>
                <c:pt idx="1">
                  <c:v>0.37934027081112603</c:v>
                </c:pt>
                <c:pt idx="2">
                  <c:v>0.39056263903925925</c:v>
                </c:pt>
                <c:pt idx="3">
                  <c:v>0.3859726988090772</c:v>
                </c:pt>
                <c:pt idx="4">
                  <c:v>0.37575529598583801</c:v>
                </c:pt>
                <c:pt idx="5">
                  <c:v>0.38095698202967915</c:v>
                </c:pt>
                <c:pt idx="6">
                  <c:v>0.33412632030924327</c:v>
                </c:pt>
                <c:pt idx="7">
                  <c:v>0.25485074019264858</c:v>
                </c:pt>
                <c:pt idx="8">
                  <c:v>0.28621146642095119</c:v>
                </c:pt>
                <c:pt idx="9">
                  <c:v>0.27743041779855182</c:v>
                </c:pt>
                <c:pt idx="10">
                  <c:v>0.29408979012665376</c:v>
                </c:pt>
                <c:pt idx="11">
                  <c:v>0.31739271589121076</c:v>
                </c:pt>
                <c:pt idx="12">
                  <c:v>0.35502620283225506</c:v>
                </c:pt>
                <c:pt idx="13">
                  <c:v>0.37293544947318685</c:v>
                </c:pt>
                <c:pt idx="14">
                  <c:v>0.39442440520160493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3B-41E4-BB06-3D02E40E2498}"/>
            </c:ext>
          </c:extLst>
        </c:ser>
        <c:ser>
          <c:idx val="5"/>
          <c:order val="3"/>
          <c:tx>
            <c:strRef>
              <c:f>'Per Capita Quantity'!$S$10</c:f>
              <c:strCache>
                <c:ptCount val="1"/>
                <c:pt idx="0">
                  <c:v>Allied Paint Products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Quantity'!$T$10:$AH$10</c:f>
              <c:numCache>
                <c:formatCode>0.00</c:formatCode>
                <c:ptCount val="15"/>
                <c:pt idx="0">
                  <c:v>2.2628980619493428</c:v>
                </c:pt>
                <c:pt idx="1">
                  <c:v>2.0183249594449375</c:v>
                </c:pt>
                <c:pt idx="2">
                  <c:v>2.3932695410288614</c:v>
                </c:pt>
                <c:pt idx="3">
                  <c:v>2.1657180428753011</c:v>
                </c:pt>
                <c:pt idx="4">
                  <c:v>2.0145869775262457</c:v>
                </c:pt>
                <c:pt idx="5">
                  <c:v>1.7719236773184253</c:v>
                </c:pt>
                <c:pt idx="6">
                  <c:v>1.6649298802002446</c:v>
                </c:pt>
                <c:pt idx="7">
                  <c:v>1.3426938172102656</c:v>
                </c:pt>
                <c:pt idx="8">
                  <c:v>1.3114097603230106</c:v>
                </c:pt>
                <c:pt idx="9">
                  <c:v>1.3050952048296323</c:v>
                </c:pt>
                <c:pt idx="10">
                  <c:v>1.3386440259018935</c:v>
                </c:pt>
                <c:pt idx="11">
                  <c:v>1.4764013958634403</c:v>
                </c:pt>
                <c:pt idx="12">
                  <c:v>1.3174725646992624</c:v>
                </c:pt>
                <c:pt idx="13">
                  <c:v>1.3590193310680556</c:v>
                </c:pt>
                <c:pt idx="14">
                  <c:v>1.2560639801809605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3B-41E4-BB06-3D02E40E2498}"/>
            </c:ext>
          </c:extLst>
        </c:ser>
        <c:ser>
          <c:idx val="6"/>
          <c:order val="4"/>
          <c:tx>
            <c:strRef>
              <c:f>'Per Capita Quantity'!$S$11</c:f>
              <c:strCache>
                <c:ptCount val="1"/>
                <c:pt idx="0">
                  <c:v>Industrial Coatings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Quantity'!$T$11:$AH$11</c:f>
              <c:numCache>
                <c:formatCode>0.00</c:formatCode>
                <c:ptCount val="15"/>
                <c:pt idx="0">
                  <c:v>9.2511403564207857</c:v>
                </c:pt>
                <c:pt idx="1">
                  <c:v>9.6786697585116688</c:v>
                </c:pt>
                <c:pt idx="2">
                  <c:v>9.417086924345627</c:v>
                </c:pt>
                <c:pt idx="3">
                  <c:v>9.5373906198989769</c:v>
                </c:pt>
                <c:pt idx="4">
                  <c:v>8.6703477422379827</c:v>
                </c:pt>
                <c:pt idx="5">
                  <c:v>8.3642818699786652</c:v>
                </c:pt>
                <c:pt idx="6">
                  <c:v>7.3342964594932933</c:v>
                </c:pt>
                <c:pt idx="7">
                  <c:v>5.7846793862390662</c:v>
                </c:pt>
                <c:pt idx="8">
                  <c:v>6.6623013496355057</c:v>
                </c:pt>
                <c:pt idx="9">
                  <c:v>6.8348036584966447</c:v>
                </c:pt>
                <c:pt idx="10">
                  <c:v>6.7760637168164006</c:v>
                </c:pt>
                <c:pt idx="11">
                  <c:v>7.5092704490431839</c:v>
                </c:pt>
                <c:pt idx="12">
                  <c:v>7.2705714770884491</c:v>
                </c:pt>
                <c:pt idx="13">
                  <c:v>7.3952270071296002</c:v>
                </c:pt>
                <c:pt idx="14">
                  <c:v>7.4233533764931519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3B-41E4-BB06-3D02E40E2498}"/>
            </c:ext>
          </c:extLst>
        </c:ser>
        <c:ser>
          <c:idx val="7"/>
          <c:order val="5"/>
          <c:tx>
            <c:strRef>
              <c:f>'Per Capita Quantity'!$S$12</c:f>
              <c:strCache>
                <c:ptCount val="1"/>
                <c:pt idx="0">
                  <c:v>Printing Inks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Quantity'!$T$12:$AH$12</c:f>
              <c:numCache>
                <c:formatCode>0.00</c:formatCode>
                <c:ptCount val="15"/>
                <c:pt idx="0">
                  <c:v>4.5634774226494503</c:v>
                </c:pt>
                <c:pt idx="1">
                  <c:v>4.481580406177617</c:v>
                </c:pt>
                <c:pt idx="2">
                  <c:v>5.0155433928838979</c:v>
                </c:pt>
                <c:pt idx="3">
                  <c:v>4.9305096423652621</c:v>
                </c:pt>
                <c:pt idx="4">
                  <c:v>4.5329907650747145</c:v>
                </c:pt>
                <c:pt idx="5">
                  <c:v>4.4892618370108597</c:v>
                </c:pt>
                <c:pt idx="6">
                  <c:v>3.9713930047225738</c:v>
                </c:pt>
                <c:pt idx="7">
                  <c:v>3.2145932271136779</c:v>
                </c:pt>
                <c:pt idx="8">
                  <c:v>3.7352940192106989</c:v>
                </c:pt>
                <c:pt idx="9">
                  <c:v>3.7345431359775878</c:v>
                </c:pt>
                <c:pt idx="10">
                  <c:v>3.8242382954289575</c:v>
                </c:pt>
                <c:pt idx="11">
                  <c:v>3.9573572487714528</c:v>
                </c:pt>
                <c:pt idx="12">
                  <c:v>3.6673365911052986</c:v>
                </c:pt>
                <c:pt idx="13">
                  <c:v>3.517877546784955</c:v>
                </c:pt>
                <c:pt idx="14">
                  <c:v>3.2017688590632214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3B-41E4-BB06-3D02E40E2498}"/>
            </c:ext>
          </c:extLst>
        </c:ser>
        <c:ser>
          <c:idx val="8"/>
          <c:order val="6"/>
          <c:tx>
            <c:strRef>
              <c:f>'Per Capita Quantity'!$S$13</c:f>
              <c:strCache>
                <c:ptCount val="1"/>
                <c:pt idx="0">
                  <c:v>FIFRA Products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Quantity'!$T$13:$AH$13</c:f>
              <c:numCache>
                <c:formatCode>0.00</c:formatCode>
                <c:ptCount val="15"/>
                <c:pt idx="0">
                  <c:v>2.6703646606913396</c:v>
                </c:pt>
                <c:pt idx="1">
                  <c:v>2.9314640509627541</c:v>
                </c:pt>
                <c:pt idx="2">
                  <c:v>2.9467349461810883</c:v>
                </c:pt>
                <c:pt idx="3">
                  <c:v>4.3313270518053528</c:v>
                </c:pt>
                <c:pt idx="4">
                  <c:v>3.6112970420515231</c:v>
                </c:pt>
                <c:pt idx="5">
                  <c:v>3.0371186568767117</c:v>
                </c:pt>
                <c:pt idx="6">
                  <c:v>3.2749610557204401</c:v>
                </c:pt>
                <c:pt idx="7">
                  <c:v>2.57330000782131</c:v>
                </c:pt>
                <c:pt idx="8">
                  <c:v>1.2029471275079993</c:v>
                </c:pt>
                <c:pt idx="9">
                  <c:v>1.2317031933657783</c:v>
                </c:pt>
                <c:pt idx="10">
                  <c:v>1.5960086280814441</c:v>
                </c:pt>
                <c:pt idx="11">
                  <c:v>1.6573656920664241</c:v>
                </c:pt>
                <c:pt idx="12">
                  <c:v>1.3676467003648218</c:v>
                </c:pt>
                <c:pt idx="13">
                  <c:v>1.3604420134530701</c:v>
                </c:pt>
                <c:pt idx="14">
                  <c:v>1.4647375608035607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3B-41E4-BB06-3D02E40E2498}"/>
            </c:ext>
          </c:extLst>
        </c:ser>
        <c:ser>
          <c:idx val="9"/>
          <c:order val="7"/>
          <c:tx>
            <c:strRef>
              <c:f>'Per Capita Quantity'!$S$14</c:f>
              <c:strCache>
                <c:ptCount val="1"/>
                <c:pt idx="0">
                  <c:v>Agricultural Pesticide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'Per Capita Quantity'!$T$14:$AH$14</c:f>
              <c:numCache>
                <c:formatCode>0.00</c:formatCode>
                <c:ptCount val="15"/>
                <c:pt idx="0">
                  <c:v>7.999241627173368</c:v>
                </c:pt>
                <c:pt idx="1">
                  <c:v>8.5772462874314961</c:v>
                </c:pt>
                <c:pt idx="2">
                  <c:v>9.5599628980043949</c:v>
                </c:pt>
                <c:pt idx="3">
                  <c:v>9.9706939410287099</c:v>
                </c:pt>
                <c:pt idx="4">
                  <c:v>10.128308939009012</c:v>
                </c:pt>
                <c:pt idx="5">
                  <c:v>8.6436889871934426</c:v>
                </c:pt>
                <c:pt idx="6">
                  <c:v>8.4229367372112431</c:v>
                </c:pt>
                <c:pt idx="7">
                  <c:v>7.0472604564293215</c:v>
                </c:pt>
                <c:pt idx="8">
                  <c:v>7.458627841171551</c:v>
                </c:pt>
                <c:pt idx="9">
                  <c:v>7.6567997893816715</c:v>
                </c:pt>
                <c:pt idx="10">
                  <c:v>10.326272424209169</c:v>
                </c:pt>
                <c:pt idx="11">
                  <c:v>12.145621616835074</c:v>
                </c:pt>
                <c:pt idx="12">
                  <c:v>10.42324311504434</c:v>
                </c:pt>
                <c:pt idx="13">
                  <c:v>10.072515817203268</c:v>
                </c:pt>
                <c:pt idx="14">
                  <c:v>10.323628945597086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3B-41E4-BB06-3D02E40E2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986312"/>
        <c:axId val="1012980080"/>
      </c:lineChart>
      <c:catAx>
        <c:axId val="10129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80080"/>
        <c:crosses val="autoZero"/>
        <c:auto val="1"/>
        <c:lblAlgn val="ctr"/>
        <c:lblOffset val="100"/>
        <c:noMultiLvlLbl val="0"/>
      </c:catAx>
      <c:valAx>
        <c:axId val="10129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8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'Per Capita Quantity'!$S$3</c:f>
              <c:strCache>
                <c:ptCount val="1"/>
                <c:pt idx="0">
                  <c:v>Detergents &amp; Soaps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'Per Capita Quantity'!$T$2:$AH$2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'Per Capita Quantity'!$T$3:$AH$3</c:f>
              <c:numCache>
                <c:formatCode>0.00</c:formatCode>
                <c:ptCount val="15"/>
                <c:pt idx="0">
                  <c:v>40.846021133212709</c:v>
                </c:pt>
                <c:pt idx="1">
                  <c:v>39.614592994620928</c:v>
                </c:pt>
                <c:pt idx="2">
                  <c:v>39.637015333450741</c:v>
                </c:pt>
                <c:pt idx="3">
                  <c:v>44.008839731715526</c:v>
                </c:pt>
                <c:pt idx="4">
                  <c:v>44.089711275904598</c:v>
                </c:pt>
                <c:pt idx="5">
                  <c:v>59.217367413018863</c:v>
                </c:pt>
                <c:pt idx="6">
                  <c:v>48.221643550465565</c:v>
                </c:pt>
                <c:pt idx="7">
                  <c:v>47.943571763515848</c:v>
                </c:pt>
                <c:pt idx="8">
                  <c:v>52.909851969571996</c:v>
                </c:pt>
                <c:pt idx="9">
                  <c:v>56.128331226771053</c:v>
                </c:pt>
                <c:pt idx="10">
                  <c:v>39.129358978839939</c:v>
                </c:pt>
                <c:pt idx="11">
                  <c:v>40.663016954572242</c:v>
                </c:pt>
                <c:pt idx="12">
                  <c:v>41.075793396262448</c:v>
                </c:pt>
                <c:pt idx="13">
                  <c:v>40.104169493267577</c:v>
                </c:pt>
                <c:pt idx="14">
                  <c:v>40.584558962282024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9-4C3F-9589-7D3855696F5B}"/>
            </c:ext>
          </c:extLst>
        </c:ser>
        <c:ser>
          <c:idx val="2"/>
          <c:order val="1"/>
          <c:tx>
            <c:strRef>
              <c:f>'Per Capita Quantity'!$S$4</c:f>
              <c:strCache>
                <c:ptCount val="1"/>
                <c:pt idx="0">
                  <c:v>General Cleaners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'Per Capita Quantity'!$T$2:$AH$2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'Per Capita Quantity'!$T$4:$AH$4</c:f>
              <c:numCache>
                <c:formatCode>0.00</c:formatCode>
                <c:ptCount val="15"/>
                <c:pt idx="0">
                  <c:v>43.812337396673257</c:v>
                </c:pt>
                <c:pt idx="1">
                  <c:v>42.650594410943114</c:v>
                </c:pt>
                <c:pt idx="2">
                  <c:v>46.933879197920639</c:v>
                </c:pt>
                <c:pt idx="3">
                  <c:v>46.307667189800412</c:v>
                </c:pt>
                <c:pt idx="4">
                  <c:v>49.752241050705955</c:v>
                </c:pt>
                <c:pt idx="5">
                  <c:v>48.986873014352156</c:v>
                </c:pt>
                <c:pt idx="6">
                  <c:v>44.279980200426188</c:v>
                </c:pt>
                <c:pt idx="7">
                  <c:v>41.910543187977019</c:v>
                </c:pt>
                <c:pt idx="8">
                  <c:v>39.16414219204102</c:v>
                </c:pt>
                <c:pt idx="9">
                  <c:v>39.908451750567345</c:v>
                </c:pt>
                <c:pt idx="10">
                  <c:v>47.915971846057545</c:v>
                </c:pt>
                <c:pt idx="11">
                  <c:v>33.186971218463093</c:v>
                </c:pt>
                <c:pt idx="12">
                  <c:v>31.674200091269487</c:v>
                </c:pt>
                <c:pt idx="13">
                  <c:v>28.976059994483606</c:v>
                </c:pt>
                <c:pt idx="14">
                  <c:v>28.469208218479118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9-4C3F-9589-7D3855696F5B}"/>
            </c:ext>
          </c:extLst>
        </c:ser>
        <c:ser>
          <c:idx val="3"/>
          <c:order val="2"/>
          <c:tx>
            <c:strRef>
              <c:f>'Per Capita Quantity'!$S$7</c:f>
              <c:strCache>
                <c:ptCount val="1"/>
                <c:pt idx="0">
                  <c:v>Adhesives and Sealants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'Per Capita Quantity'!$T$2:$AH$2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'Per Capita Quantity'!$T$7:$AH$7</c:f>
              <c:numCache>
                <c:formatCode>0.00</c:formatCode>
                <c:ptCount val="15"/>
                <c:pt idx="0">
                  <c:v>15.14272902921973</c:v>
                </c:pt>
                <c:pt idx="1">
                  <c:v>15.452783251725947</c:v>
                </c:pt>
                <c:pt idx="2">
                  <c:v>15.991621571903869</c:v>
                </c:pt>
                <c:pt idx="3">
                  <c:v>16.60882908823644</c:v>
                </c:pt>
                <c:pt idx="4">
                  <c:v>16.225810110265225</c:v>
                </c:pt>
                <c:pt idx="5">
                  <c:v>15.645593469261073</c:v>
                </c:pt>
                <c:pt idx="6">
                  <c:v>15.478443906341358</c:v>
                </c:pt>
                <c:pt idx="7">
                  <c:v>12.306464868721672</c:v>
                </c:pt>
                <c:pt idx="8">
                  <c:v>12.676817219450124</c:v>
                </c:pt>
                <c:pt idx="9">
                  <c:v>12.488496364071661</c:v>
                </c:pt>
                <c:pt idx="10">
                  <c:v>14.301216768411852</c:v>
                </c:pt>
                <c:pt idx="11">
                  <c:v>14.166653173611106</c:v>
                </c:pt>
                <c:pt idx="12">
                  <c:v>14.738925485658129</c:v>
                </c:pt>
                <c:pt idx="13">
                  <c:v>14.662381260529033</c:v>
                </c:pt>
                <c:pt idx="14">
                  <c:v>15.227131775255087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9-4C3F-9589-7D3855696F5B}"/>
            </c:ext>
          </c:extLst>
        </c:ser>
        <c:ser>
          <c:idx val="4"/>
          <c:order val="3"/>
          <c:tx>
            <c:strRef>
              <c:f>'Per Capita Quantity'!$S$8</c:f>
              <c:strCache>
                <c:ptCount val="1"/>
                <c:pt idx="0">
                  <c:v>Architectural Coatings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'Per Capita Quantity'!$T$2:$AH$2</c:f>
              <c:numCache>
                <c:formatCode>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'Per Capita Quantity'!$T$8:$AH$8</c:f>
              <c:numCache>
                <c:formatCode>0.00</c:formatCode>
                <c:ptCount val="15"/>
                <c:pt idx="0">
                  <c:v>17.241649943597746</c:v>
                </c:pt>
                <c:pt idx="1">
                  <c:v>16.254000935827715</c:v>
                </c:pt>
                <c:pt idx="2">
                  <c:v>17.890532627868978</c:v>
                </c:pt>
                <c:pt idx="3">
                  <c:v>16.569454727892534</c:v>
                </c:pt>
                <c:pt idx="4">
                  <c:v>15.964894871890184</c:v>
                </c:pt>
                <c:pt idx="5">
                  <c:v>14.710984337233961</c:v>
                </c:pt>
                <c:pt idx="6">
                  <c:v>12.902445809978294</c:v>
                </c:pt>
                <c:pt idx="7">
                  <c:v>10.677934738405682</c:v>
                </c:pt>
                <c:pt idx="8">
                  <c:v>11.533718234027045</c:v>
                </c:pt>
                <c:pt idx="9">
                  <c:v>11.06819143506222</c:v>
                </c:pt>
                <c:pt idx="10">
                  <c:v>10.980132167836521</c:v>
                </c:pt>
                <c:pt idx="11">
                  <c:v>11.833089171881838</c:v>
                </c:pt>
                <c:pt idx="12">
                  <c:v>12.596854445319773</c:v>
                </c:pt>
                <c:pt idx="13">
                  <c:v>13.236270756696584</c:v>
                </c:pt>
                <c:pt idx="14">
                  <c:v>13.269514988540987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C9-4C3F-9589-7D3855696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986312"/>
        <c:axId val="1012980080"/>
      </c:lineChart>
      <c:catAx>
        <c:axId val="10129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80080"/>
        <c:crosses val="autoZero"/>
        <c:auto val="1"/>
        <c:lblAlgn val="ctr"/>
        <c:lblOffset val="100"/>
        <c:noMultiLvlLbl val="0"/>
      </c:catAx>
      <c:valAx>
        <c:axId val="10129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8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59939</xdr:colOff>
      <xdr:row>15</xdr:row>
      <xdr:rowOff>17131</xdr:rowOff>
    </xdr:from>
    <xdr:to>
      <xdr:col>33</xdr:col>
      <xdr:colOff>488021</xdr:colOff>
      <xdr:row>30</xdr:row>
      <xdr:rowOff>85618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55EE8-42E9-46BE-94C0-C88258E10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68495</xdr:colOff>
      <xdr:row>32</xdr:row>
      <xdr:rowOff>8562</xdr:rowOff>
    </xdr:from>
    <xdr:to>
      <xdr:col>33</xdr:col>
      <xdr:colOff>496577</xdr:colOff>
      <xdr:row>47</xdr:row>
      <xdr:rowOff>77049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82A72-9192-4ABD-AF3C-30675CA74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AB6-A71F-46BF-B29D-6FB31A8051F4}">
  <dimension ref="A1:K44"/>
  <sheetViews>
    <sheetView zoomScale="83" zoomScaleNormal="8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5" x14ac:dyDescent="0.25"/>
  <cols>
    <col min="1" max="1" width="21.28515625" bestFit="1" customWidth="1"/>
    <col min="2" max="2" width="9.7109375" bestFit="1" customWidth="1"/>
    <col min="3" max="3" width="9.7109375" customWidth="1"/>
    <col min="4" max="4" width="11.140625" customWidth="1"/>
    <col min="5" max="6" width="9.7109375" customWidth="1"/>
    <col min="11" max="11" width="8.85546875" style="1"/>
  </cols>
  <sheetData>
    <row r="1" spans="1:11" ht="28.15" customHeight="1" x14ac:dyDescent="0.25">
      <c r="A1" s="24" t="s">
        <v>16</v>
      </c>
      <c r="B1" s="24" t="s">
        <v>17</v>
      </c>
      <c r="C1" s="18" t="s">
        <v>53</v>
      </c>
      <c r="D1" s="18" t="s">
        <v>54</v>
      </c>
      <c r="E1" s="18" t="s">
        <v>56</v>
      </c>
      <c r="F1" s="18" t="s">
        <v>55</v>
      </c>
      <c r="G1" s="18" t="s">
        <v>57</v>
      </c>
      <c r="H1" s="18" t="s">
        <v>57</v>
      </c>
    </row>
    <row r="2" spans="1:11" x14ac:dyDescent="0.25">
      <c r="A2" s="24"/>
      <c r="B2" s="24"/>
      <c r="C2" s="18">
        <v>2012</v>
      </c>
      <c r="D2" s="1">
        <v>2012</v>
      </c>
      <c r="E2" s="1">
        <v>2012</v>
      </c>
      <c r="F2" s="1">
        <v>2012</v>
      </c>
      <c r="G2" s="1">
        <v>2012</v>
      </c>
      <c r="H2" s="1">
        <v>2012</v>
      </c>
    </row>
    <row r="3" spans="1:11" x14ac:dyDescent="0.25">
      <c r="A3" s="6" t="s">
        <v>20</v>
      </c>
      <c r="B3" s="6">
        <v>3256111</v>
      </c>
      <c r="C3" s="16">
        <v>7421050</v>
      </c>
      <c r="D3" s="16">
        <v>7433119</v>
      </c>
      <c r="E3" s="16">
        <v>295937</v>
      </c>
      <c r="F3" s="16">
        <v>75687</v>
      </c>
      <c r="G3" s="16">
        <f>F3-E3</f>
        <v>-220250</v>
      </c>
      <c r="H3" s="20">
        <f>G3/D3</f>
        <v>-2.9630899222789248E-2</v>
      </c>
      <c r="J3" s="22">
        <f>D3/SUM($D$3:$D$6)</f>
        <v>0.34298698815964007</v>
      </c>
      <c r="K3" s="23">
        <f t="array" ref="K3">SUM(H3:H6*J3:J6)</f>
        <v>-1.4251566430597142E-2</v>
      </c>
    </row>
    <row r="4" spans="1:11" x14ac:dyDescent="0.25">
      <c r="A4" s="6" t="s">
        <v>20</v>
      </c>
      <c r="B4" s="6">
        <v>3256114</v>
      </c>
      <c r="C4" s="16">
        <v>9505500</v>
      </c>
      <c r="D4" s="16">
        <v>9677887</v>
      </c>
      <c r="E4" s="16">
        <v>133452</v>
      </c>
      <c r="F4" s="16">
        <v>44846</v>
      </c>
      <c r="G4" s="16">
        <f t="shared" ref="G4:G44" si="0">F4-E4</f>
        <v>-88606</v>
      </c>
      <c r="H4" s="20">
        <f t="shared" ref="H4:H44" si="1">G4/D4</f>
        <v>-9.1555109085278644E-3</v>
      </c>
      <c r="J4" s="22">
        <f>D4/SUM($D$3:$D$6)</f>
        <v>0.44656749258007772</v>
      </c>
    </row>
    <row r="5" spans="1:11" x14ac:dyDescent="0.25">
      <c r="A5" s="6" t="s">
        <v>20</v>
      </c>
      <c r="B5" s="6">
        <v>3256117</v>
      </c>
      <c r="C5" s="16">
        <v>2418980</v>
      </c>
      <c r="D5" s="16">
        <v>4055778</v>
      </c>
      <c r="E5" s="16"/>
      <c r="F5" s="16"/>
      <c r="G5" s="16">
        <f t="shared" si="0"/>
        <v>0</v>
      </c>
      <c r="H5" s="20">
        <f t="shared" si="1"/>
        <v>0</v>
      </c>
      <c r="J5" s="22">
        <f>D5/SUM($D$3:$D$6)</f>
        <v>0.18714607970949057</v>
      </c>
    </row>
    <row r="6" spans="1:11" x14ac:dyDescent="0.25">
      <c r="A6" s="6" t="s">
        <v>20</v>
      </c>
      <c r="B6" s="6" t="s">
        <v>6</v>
      </c>
      <c r="C6" s="16">
        <v>492268</v>
      </c>
      <c r="D6" s="16">
        <v>504939</v>
      </c>
      <c r="E6" s="16"/>
      <c r="F6" s="16"/>
      <c r="G6" s="16">
        <f t="shared" si="0"/>
        <v>0</v>
      </c>
      <c r="H6" s="20">
        <f t="shared" si="1"/>
        <v>0</v>
      </c>
      <c r="J6" s="22">
        <f>D6/SUM($D$3:$D$6)</f>
        <v>2.3299439550791601E-2</v>
      </c>
    </row>
    <row r="7" spans="1:11" x14ac:dyDescent="0.25">
      <c r="A7" s="1" t="s">
        <v>21</v>
      </c>
      <c r="B7" s="1">
        <v>3256125</v>
      </c>
      <c r="C7" s="17">
        <v>7727760</v>
      </c>
      <c r="D7" s="17">
        <v>7704628</v>
      </c>
      <c r="E7" s="17">
        <v>122606</v>
      </c>
      <c r="F7" s="17">
        <v>67579</v>
      </c>
      <c r="G7" s="17">
        <f t="shared" si="0"/>
        <v>-55027</v>
      </c>
      <c r="H7" s="21">
        <f t="shared" si="1"/>
        <v>-7.1420709734460897E-3</v>
      </c>
      <c r="J7" s="22">
        <f t="shared" ref="J7:J12" si="2">D7/SUM($D$7:$D$12)</f>
        <v>0.3161348881601912</v>
      </c>
      <c r="K7" s="23">
        <f t="array" ref="K7">SUM(H7:H12*J7:J12)</f>
        <v>-0.15834929163286154</v>
      </c>
    </row>
    <row r="8" spans="1:11" x14ac:dyDescent="0.25">
      <c r="A8" s="1" t="s">
        <v>21</v>
      </c>
      <c r="B8" s="1">
        <v>3256127</v>
      </c>
      <c r="C8" s="17">
        <v>1199277</v>
      </c>
      <c r="D8" s="17">
        <v>1215441</v>
      </c>
      <c r="E8" s="17">
        <v>844137</v>
      </c>
      <c r="F8" s="17">
        <v>347222</v>
      </c>
      <c r="G8" s="17">
        <f t="shared" si="0"/>
        <v>-496915</v>
      </c>
      <c r="H8" s="21">
        <f t="shared" si="1"/>
        <v>-0.40883514707830326</v>
      </c>
      <c r="J8" s="22">
        <f t="shared" si="2"/>
        <v>4.9871753003559796E-2</v>
      </c>
    </row>
    <row r="9" spans="1:11" x14ac:dyDescent="0.25">
      <c r="A9" s="1" t="s">
        <v>21</v>
      </c>
      <c r="B9" s="1">
        <v>3256121</v>
      </c>
      <c r="C9" s="17">
        <v>1266617</v>
      </c>
      <c r="D9" s="17">
        <v>1266617</v>
      </c>
      <c r="E9" s="17"/>
      <c r="F9" s="17"/>
      <c r="G9" s="17">
        <f t="shared" si="0"/>
        <v>0</v>
      </c>
      <c r="H9" s="21">
        <f t="shared" si="1"/>
        <v>0</v>
      </c>
      <c r="J9" s="22">
        <f t="shared" si="2"/>
        <v>5.1971597283710112E-2</v>
      </c>
    </row>
    <row r="10" spans="1:11" x14ac:dyDescent="0.25">
      <c r="A10" s="1" t="s">
        <v>21</v>
      </c>
      <c r="B10" s="1" t="s">
        <v>4</v>
      </c>
      <c r="C10" s="17">
        <v>335557</v>
      </c>
      <c r="D10" s="17">
        <v>337513</v>
      </c>
      <c r="E10" s="17">
        <v>8605</v>
      </c>
      <c r="F10" s="17">
        <v>5013</v>
      </c>
      <c r="G10" s="17">
        <f t="shared" si="0"/>
        <v>-3592</v>
      </c>
      <c r="H10" s="21">
        <f t="shared" si="1"/>
        <v>-1.0642553027587086E-2</v>
      </c>
      <c r="J10" s="22">
        <f t="shared" si="2"/>
        <v>1.3848771739220972E-2</v>
      </c>
    </row>
    <row r="11" spans="1:11" x14ac:dyDescent="0.25">
      <c r="A11" s="1" t="s">
        <v>21</v>
      </c>
      <c r="B11" s="1">
        <v>3256130</v>
      </c>
      <c r="C11" s="17">
        <v>13298579</v>
      </c>
      <c r="D11" s="17">
        <v>13318071</v>
      </c>
      <c r="E11" s="17">
        <v>4997267</v>
      </c>
      <c r="F11" s="17">
        <v>1693618</v>
      </c>
      <c r="G11" s="17">
        <f t="shared" si="0"/>
        <v>-3303649</v>
      </c>
      <c r="H11" s="21">
        <f t="shared" si="1"/>
        <v>-0.24805762035658166</v>
      </c>
      <c r="J11" s="22">
        <f t="shared" si="2"/>
        <v>0.54646465554138179</v>
      </c>
    </row>
    <row r="12" spans="1:11" x14ac:dyDescent="0.25">
      <c r="A12" s="1" t="s">
        <v>21</v>
      </c>
      <c r="B12" s="1" t="s">
        <v>7</v>
      </c>
      <c r="C12" s="17">
        <v>464644</v>
      </c>
      <c r="D12" s="17">
        <v>529061</v>
      </c>
      <c r="E12" s="17"/>
      <c r="F12" s="17"/>
      <c r="G12" s="17">
        <f t="shared" si="0"/>
        <v>0</v>
      </c>
      <c r="H12" s="21">
        <f t="shared" si="1"/>
        <v>0</v>
      </c>
      <c r="J12" s="22">
        <f t="shared" si="2"/>
        <v>2.1708334271936153E-2</v>
      </c>
    </row>
    <row r="13" spans="1:11" x14ac:dyDescent="0.25">
      <c r="A13" s="6" t="s">
        <v>22</v>
      </c>
      <c r="B13" s="6">
        <v>3256204</v>
      </c>
      <c r="C13" s="16">
        <v>2672244</v>
      </c>
      <c r="D13" s="16">
        <v>3063233</v>
      </c>
      <c r="E13" s="16">
        <v>1895172</v>
      </c>
      <c r="F13" s="16">
        <v>1959268</v>
      </c>
      <c r="G13" s="16">
        <f t="shared" si="0"/>
        <v>64096</v>
      </c>
      <c r="H13" s="20">
        <f t="shared" si="1"/>
        <v>2.0924297955787236E-2</v>
      </c>
      <c r="J13" s="22">
        <f>D13/SUM($D$13:$D$17)</f>
        <v>0.11949053819946859</v>
      </c>
      <c r="K13" s="23">
        <f t="array" ref="K13">SUM(H13:H17*J13:J17)</f>
        <v>-3.3146457468158634E-2</v>
      </c>
    </row>
    <row r="14" spans="1:11" x14ac:dyDescent="0.25">
      <c r="A14" s="6" t="s">
        <v>22</v>
      </c>
      <c r="B14" s="6" t="s">
        <v>9</v>
      </c>
      <c r="C14" s="16">
        <v>6177788</v>
      </c>
      <c r="D14" s="16">
        <v>6218966</v>
      </c>
      <c r="E14" s="16">
        <v>223955</v>
      </c>
      <c r="F14" s="16">
        <v>133462</v>
      </c>
      <c r="G14" s="16">
        <f t="shared" si="0"/>
        <v>-90493</v>
      </c>
      <c r="H14" s="20">
        <f t="shared" si="1"/>
        <v>-1.455113277673491E-2</v>
      </c>
      <c r="J14" s="22">
        <f>D14/SUM($D$13:$D$17)</f>
        <v>0.24258931474824028</v>
      </c>
    </row>
    <row r="15" spans="1:11" x14ac:dyDescent="0.25">
      <c r="A15" s="6" t="s">
        <v>22</v>
      </c>
      <c r="B15" s="6" t="s">
        <v>10</v>
      </c>
      <c r="C15" s="16">
        <v>11248702</v>
      </c>
      <c r="D15" s="16">
        <v>12700372</v>
      </c>
      <c r="E15" s="16">
        <v>3779463</v>
      </c>
      <c r="F15" s="16">
        <v>3036821</v>
      </c>
      <c r="G15" s="16">
        <f t="shared" si="0"/>
        <v>-742642</v>
      </c>
      <c r="H15" s="20">
        <f t="shared" si="1"/>
        <v>-5.84740352487313E-2</v>
      </c>
      <c r="J15" s="22">
        <f>D15/SUM($D$13:$D$17)</f>
        <v>0.49541588433314121</v>
      </c>
    </row>
    <row r="16" spans="1:11" x14ac:dyDescent="0.25">
      <c r="A16" s="6" t="s">
        <v>22</v>
      </c>
      <c r="B16" s="6" t="s">
        <v>11</v>
      </c>
      <c r="C16" s="16">
        <v>2108411</v>
      </c>
      <c r="D16" s="16">
        <v>2156126</v>
      </c>
      <c r="E16" s="16"/>
      <c r="F16" s="16"/>
      <c r="G16" s="16">
        <f t="shared" si="0"/>
        <v>0</v>
      </c>
      <c r="H16" s="20">
        <f t="shared" si="1"/>
        <v>0</v>
      </c>
      <c r="J16" s="22">
        <f>D16/SUM($D$13:$D$17)</f>
        <v>8.4106124531130144E-2</v>
      </c>
    </row>
    <row r="17" spans="1:11" x14ac:dyDescent="0.25">
      <c r="A17" s="6" t="s">
        <v>22</v>
      </c>
      <c r="B17" s="6">
        <v>3256207</v>
      </c>
      <c r="C17" s="16">
        <v>1533625</v>
      </c>
      <c r="D17" s="16">
        <f>5988327*0.25</f>
        <v>1497081.75</v>
      </c>
      <c r="E17" s="16">
        <f>1219215*0.25</f>
        <v>304803.75</v>
      </c>
      <c r="F17" s="16">
        <f>896430*0.25</f>
        <v>224107.5</v>
      </c>
      <c r="G17" s="16">
        <f t="shared" si="0"/>
        <v>-80696.25</v>
      </c>
      <c r="H17" s="20">
        <f t="shared" si="1"/>
        <v>-5.3902367055105711E-2</v>
      </c>
      <c r="J17" s="22">
        <f>D17/SUM($D$13:$D$17)</f>
        <v>5.8398138188019741E-2</v>
      </c>
    </row>
    <row r="18" spans="1:11" x14ac:dyDescent="0.25">
      <c r="A18" s="1" t="s">
        <v>23</v>
      </c>
      <c r="B18" s="1">
        <v>3256201</v>
      </c>
      <c r="C18" s="17">
        <v>263956</v>
      </c>
      <c r="D18" s="17">
        <v>319378</v>
      </c>
      <c r="E18" s="17">
        <v>68558</v>
      </c>
      <c r="F18" s="17">
        <v>50751</v>
      </c>
      <c r="G18" s="17">
        <f t="shared" si="0"/>
        <v>-17807</v>
      </c>
      <c r="H18" s="21">
        <f t="shared" si="1"/>
        <v>-5.5755249265760323E-2</v>
      </c>
      <c r="J18" s="22">
        <f>D18/SUM($D$18:$D$21)</f>
        <v>4.1020105699551272E-2</v>
      </c>
      <c r="K18" s="23">
        <f t="array" ref="K18">SUM(H18:H21*J18:J21)</f>
        <v>-4.5666813203128986E-2</v>
      </c>
    </row>
    <row r="19" spans="1:11" x14ac:dyDescent="0.25">
      <c r="A19" s="1" t="s">
        <v>23</v>
      </c>
      <c r="B19" s="1" t="s">
        <v>8</v>
      </c>
      <c r="C19" s="17">
        <v>1660396</v>
      </c>
      <c r="D19" s="17">
        <v>1658851</v>
      </c>
      <c r="E19" s="17">
        <v>260402</v>
      </c>
      <c r="F19" s="17">
        <v>184782</v>
      </c>
      <c r="G19" s="17">
        <f t="shared" si="0"/>
        <v>-75620</v>
      </c>
      <c r="H19" s="21">
        <f t="shared" si="1"/>
        <v>-4.5585769909413203E-2</v>
      </c>
      <c r="J19" s="22">
        <f>D19/SUM($D$18:$D$21)</f>
        <v>0.21305864323718707</v>
      </c>
    </row>
    <row r="20" spans="1:11" x14ac:dyDescent="0.25">
      <c r="A20" s="1" t="s">
        <v>23</v>
      </c>
      <c r="B20" s="1" t="s">
        <v>5</v>
      </c>
      <c r="C20" s="17">
        <v>1303900</v>
      </c>
      <c r="D20" s="17">
        <v>1316415</v>
      </c>
      <c r="E20" s="17">
        <v>220046</v>
      </c>
      <c r="F20" s="17">
        <v>200005</v>
      </c>
      <c r="G20" s="17">
        <f t="shared" si="0"/>
        <v>-20041</v>
      </c>
      <c r="H20" s="21">
        <f t="shared" si="1"/>
        <v>-1.5223922547221051E-2</v>
      </c>
      <c r="J20" s="22">
        <f>D20/SUM($D$18:$D$21)</f>
        <v>0.16907702610848208</v>
      </c>
    </row>
    <row r="21" spans="1:11" x14ac:dyDescent="0.25">
      <c r="A21" s="1" t="s">
        <v>23</v>
      </c>
      <c r="B21" s="1">
        <v>3256207</v>
      </c>
      <c r="C21" s="17">
        <v>4600875</v>
      </c>
      <c r="D21" s="17">
        <f>5988327*0.75</f>
        <v>4491245.25</v>
      </c>
      <c r="E21" s="17">
        <f>1219215*0.75</f>
        <v>914411.25</v>
      </c>
      <c r="F21" s="17">
        <f>896430*0.75</f>
        <v>672322.5</v>
      </c>
      <c r="G21" s="17">
        <f t="shared" si="0"/>
        <v>-242088.75</v>
      </c>
      <c r="H21" s="21">
        <f t="shared" si="1"/>
        <v>-5.3902367055105711E-2</v>
      </c>
      <c r="J21" s="22">
        <f>D21/SUM($D$18:$D$21)</f>
        <v>0.57684422495477961</v>
      </c>
    </row>
    <row r="22" spans="1:11" x14ac:dyDescent="0.25">
      <c r="A22" s="6" t="s">
        <v>24</v>
      </c>
      <c r="B22" s="6">
        <v>3255201</v>
      </c>
      <c r="C22" s="16">
        <v>685146</v>
      </c>
      <c r="D22" s="16">
        <v>687889</v>
      </c>
      <c r="E22" s="16">
        <v>204129</v>
      </c>
      <c r="F22" s="16">
        <v>8892</v>
      </c>
      <c r="G22" s="16">
        <f t="shared" si="0"/>
        <v>-195237</v>
      </c>
      <c r="H22" s="20">
        <f t="shared" si="1"/>
        <v>-0.28382050010975607</v>
      </c>
      <c r="J22" s="22">
        <f>D22/SUM($D$22:$D$26)</f>
        <v>6.0758208142101047E-2</v>
      </c>
      <c r="K22" s="23">
        <f t="array" ref="K22">SUM(H22:H26*J22:J26)</f>
        <v>-0.14253331597440888</v>
      </c>
    </row>
    <row r="23" spans="1:11" x14ac:dyDescent="0.25">
      <c r="A23" s="6" t="s">
        <v>24</v>
      </c>
      <c r="B23" s="6">
        <v>3255204</v>
      </c>
      <c r="C23" s="16">
        <v>7213704</v>
      </c>
      <c r="D23" s="16">
        <v>6869386</v>
      </c>
      <c r="E23" s="16">
        <v>1201037</v>
      </c>
      <c r="F23" s="16">
        <v>248595</v>
      </c>
      <c r="G23" s="16">
        <f t="shared" si="0"/>
        <v>-952442</v>
      </c>
      <c r="H23" s="20">
        <f t="shared" si="1"/>
        <v>-0.1386502374448022</v>
      </c>
      <c r="J23" s="22">
        <f>D23/SUM($D$22:$D$26)</f>
        <v>0.60674263492574376</v>
      </c>
    </row>
    <row r="24" spans="1:11" x14ac:dyDescent="0.25">
      <c r="A24" s="6" t="s">
        <v>24</v>
      </c>
      <c r="B24" s="6">
        <v>3255207</v>
      </c>
      <c r="C24" s="16">
        <v>582760</v>
      </c>
      <c r="D24" s="16">
        <v>620123</v>
      </c>
      <c r="E24" s="16"/>
      <c r="F24" s="16"/>
      <c r="G24" s="16">
        <f t="shared" si="0"/>
        <v>0</v>
      </c>
      <c r="H24" s="20">
        <f t="shared" si="1"/>
        <v>0</v>
      </c>
      <c r="J24" s="22">
        <f>D24/SUM($D$22:$D$26)</f>
        <v>5.4772735583363201E-2</v>
      </c>
    </row>
    <row r="25" spans="1:11" x14ac:dyDescent="0.25">
      <c r="A25" s="6" t="s">
        <v>24</v>
      </c>
      <c r="B25" s="6" t="s">
        <v>50</v>
      </c>
      <c r="C25" s="16">
        <v>2298590</v>
      </c>
      <c r="D25" s="16">
        <v>2258431</v>
      </c>
      <c r="E25" s="16">
        <v>578004</v>
      </c>
      <c r="F25" s="16">
        <v>111957</v>
      </c>
      <c r="G25" s="16">
        <f t="shared" si="0"/>
        <v>-466047</v>
      </c>
      <c r="H25" s="20">
        <f t="shared" si="1"/>
        <v>-0.20635875083188285</v>
      </c>
      <c r="J25" s="22">
        <f>D25/SUM($D$22:$D$26)</f>
        <v>0.19947727143852192</v>
      </c>
    </row>
    <row r="26" spans="1:11" x14ac:dyDescent="0.25">
      <c r="A26" s="6" t="s">
        <v>24</v>
      </c>
      <c r="B26" s="6" t="s">
        <v>3</v>
      </c>
      <c r="C26" s="16">
        <v>899800</v>
      </c>
      <c r="D26" s="16">
        <v>885917</v>
      </c>
      <c r="E26" s="16"/>
      <c r="F26" s="16"/>
      <c r="G26" s="16">
        <f t="shared" si="0"/>
        <v>0</v>
      </c>
      <c r="H26" s="20">
        <f t="shared" si="1"/>
        <v>0</v>
      </c>
      <c r="J26" s="22">
        <f>D26/SUM($D$22:$D$26)</f>
        <v>7.824914991027003E-2</v>
      </c>
    </row>
    <row r="27" spans="1:11" x14ac:dyDescent="0.25">
      <c r="A27" s="1" t="s">
        <v>25</v>
      </c>
      <c r="B27" s="1">
        <v>3255101</v>
      </c>
      <c r="C27" s="17">
        <v>9009162</v>
      </c>
      <c r="D27" s="17">
        <v>9145448</v>
      </c>
      <c r="E27" s="17">
        <v>2360064</v>
      </c>
      <c r="F27" s="17">
        <v>845499</v>
      </c>
      <c r="G27" s="17">
        <f t="shared" si="0"/>
        <v>-1514565</v>
      </c>
      <c r="H27" s="21">
        <f t="shared" si="1"/>
        <v>-0.1656086175330066</v>
      </c>
      <c r="J27" s="22">
        <f>D27/SUM($D$27:$D$28)</f>
        <v>0.86321485106096607</v>
      </c>
      <c r="K27" s="23">
        <f t="array" ref="K27">SUM(H27:H28*J27:J28)</f>
        <v>-0.14295581811816679</v>
      </c>
    </row>
    <row r="28" spans="1:11" x14ac:dyDescent="0.25">
      <c r="A28" s="1" t="s">
        <v>25</v>
      </c>
      <c r="B28" s="1" t="s">
        <v>2</v>
      </c>
      <c r="C28" s="17">
        <v>1546439</v>
      </c>
      <c r="D28" s="17">
        <v>1449189</v>
      </c>
      <c r="E28" s="17"/>
      <c r="F28" s="17"/>
      <c r="G28" s="17">
        <f t="shared" si="0"/>
        <v>0</v>
      </c>
      <c r="H28" s="21">
        <f t="shared" si="1"/>
        <v>0</v>
      </c>
      <c r="J28" s="22">
        <f>D28/SUM($D$27:$D$28)</f>
        <v>0.13678514893903396</v>
      </c>
    </row>
    <row r="29" spans="1:11" x14ac:dyDescent="0.25">
      <c r="A29" s="6" t="s">
        <v>26</v>
      </c>
      <c r="B29" s="6">
        <v>3255107</v>
      </c>
      <c r="C29" s="16">
        <v>484430</v>
      </c>
      <c r="D29" s="16">
        <f>5196799*0.1</f>
        <v>519679.9</v>
      </c>
      <c r="E29" s="16"/>
      <c r="F29" s="16"/>
      <c r="G29" s="16">
        <f t="shared" si="0"/>
        <v>0</v>
      </c>
      <c r="H29" s="20">
        <f t="shared" si="1"/>
        <v>0</v>
      </c>
      <c r="J29" s="22">
        <f>D29/SUM($D$29)</f>
        <v>1</v>
      </c>
      <c r="K29" s="23">
        <f>H29*J29</f>
        <v>0</v>
      </c>
    </row>
    <row r="30" spans="1:11" x14ac:dyDescent="0.25">
      <c r="A30" s="1" t="s">
        <v>27</v>
      </c>
      <c r="B30" s="1" t="s">
        <v>1</v>
      </c>
      <c r="C30" s="17">
        <v>1426708</v>
      </c>
      <c r="D30" s="17">
        <v>1326546</v>
      </c>
      <c r="E30" s="17">
        <v>167715</v>
      </c>
      <c r="F30" s="17">
        <v>39442</v>
      </c>
      <c r="G30" s="17">
        <f t="shared" si="0"/>
        <v>-128273</v>
      </c>
      <c r="H30" s="21">
        <f t="shared" si="1"/>
        <v>-9.6696986007270003E-2</v>
      </c>
      <c r="J30" s="22">
        <f>D30/SUM($D$30)</f>
        <v>1</v>
      </c>
      <c r="K30" s="23">
        <f>H30*J30</f>
        <v>-9.6696986007270003E-2</v>
      </c>
    </row>
    <row r="31" spans="1:11" x14ac:dyDescent="0.25">
      <c r="A31" s="6" t="s">
        <v>28</v>
      </c>
      <c r="B31" s="6">
        <v>3255104</v>
      </c>
      <c r="C31" s="16">
        <v>6349746</v>
      </c>
      <c r="D31" s="16">
        <v>6273223</v>
      </c>
      <c r="E31" s="16"/>
      <c r="F31" s="16"/>
      <c r="G31" s="16">
        <f t="shared" si="0"/>
        <v>0</v>
      </c>
      <c r="H31" s="20">
        <f t="shared" si="1"/>
        <v>0</v>
      </c>
      <c r="J31" s="22">
        <f>D31/SUM($D$31:$D$32)</f>
        <v>0.57287917972900582</v>
      </c>
      <c r="K31" s="23">
        <f t="array" ref="K31">SUM(H31:H32*J31:J32)</f>
        <v>0</v>
      </c>
    </row>
    <row r="32" spans="1:11" x14ac:dyDescent="0.25">
      <c r="A32" s="6" t="s">
        <v>28</v>
      </c>
      <c r="B32" s="6">
        <v>3255107</v>
      </c>
      <c r="C32" s="16">
        <v>4359870</v>
      </c>
      <c r="D32" s="16">
        <f>5196799*0.9</f>
        <v>4677119.1000000006</v>
      </c>
      <c r="E32" s="16"/>
      <c r="F32" s="16"/>
      <c r="G32" s="16">
        <f t="shared" si="0"/>
        <v>0</v>
      </c>
      <c r="H32" s="20">
        <f t="shared" si="1"/>
        <v>0</v>
      </c>
      <c r="J32" s="22">
        <f>D32/SUM($D$31:$D$32)</f>
        <v>0.42712082027099407</v>
      </c>
    </row>
    <row r="33" spans="1:11" x14ac:dyDescent="0.25">
      <c r="A33" s="1" t="s">
        <v>29</v>
      </c>
      <c r="B33" s="1">
        <v>3259101</v>
      </c>
      <c r="C33" s="17">
        <v>215688</v>
      </c>
      <c r="D33" s="17">
        <v>117453</v>
      </c>
      <c r="E33" s="17">
        <v>88648</v>
      </c>
      <c r="F33" s="17">
        <v>11954</v>
      </c>
      <c r="G33" s="17">
        <f t="shared" si="0"/>
        <v>-76694</v>
      </c>
      <c r="H33" s="21">
        <f t="shared" si="1"/>
        <v>-0.65297608405064156</v>
      </c>
      <c r="J33" s="22">
        <f>D33/SUM($D$33:$D$39)</f>
        <v>2.3746362572725801E-2</v>
      </c>
      <c r="K33" s="23">
        <f t="array" ref="K33">SUM(H33:H39*J33:J39)</f>
        <v>-2.9254488392682222E-2</v>
      </c>
    </row>
    <row r="34" spans="1:11" x14ac:dyDescent="0.25">
      <c r="A34" s="1" t="s">
        <v>29</v>
      </c>
      <c r="B34" s="1">
        <v>3259104</v>
      </c>
      <c r="C34" s="17">
        <v>1293480</v>
      </c>
      <c r="D34" s="17">
        <v>1366648</v>
      </c>
      <c r="E34" s="17">
        <v>85542</v>
      </c>
      <c r="F34" s="17">
        <v>60758</v>
      </c>
      <c r="G34" s="17">
        <f t="shared" si="0"/>
        <v>-24784</v>
      </c>
      <c r="H34" s="21">
        <f t="shared" si="1"/>
        <v>-1.8134881842288578E-2</v>
      </c>
      <c r="J34" s="22">
        <f t="shared" ref="J34:J39" si="3">D34/SUM($D$33:$D$39)</f>
        <v>0.27630557684597729</v>
      </c>
    </row>
    <row r="35" spans="1:11" x14ac:dyDescent="0.25">
      <c r="A35" s="1" t="s">
        <v>29</v>
      </c>
      <c r="B35" s="1">
        <v>3259107</v>
      </c>
      <c r="C35" s="17">
        <v>517336</v>
      </c>
      <c r="D35" s="17">
        <v>536987</v>
      </c>
      <c r="E35" s="17">
        <v>19235</v>
      </c>
      <c r="F35" s="17">
        <v>9415</v>
      </c>
      <c r="G35" s="17">
        <f t="shared" si="0"/>
        <v>-9820</v>
      </c>
      <c r="H35" s="21">
        <f t="shared" si="1"/>
        <v>-1.8287221105911317E-2</v>
      </c>
      <c r="J35" s="22">
        <f t="shared" si="3"/>
        <v>0.10856672880931359</v>
      </c>
    </row>
    <row r="36" spans="1:11" x14ac:dyDescent="0.25">
      <c r="A36" s="1" t="s">
        <v>29</v>
      </c>
      <c r="B36" s="1" t="s">
        <v>12</v>
      </c>
      <c r="C36" s="17">
        <v>804482</v>
      </c>
      <c r="D36" s="17">
        <v>848390</v>
      </c>
      <c r="E36" s="17">
        <v>56697</v>
      </c>
      <c r="F36" s="17">
        <v>23298</v>
      </c>
      <c r="G36" s="17">
        <f t="shared" si="0"/>
        <v>-33399</v>
      </c>
      <c r="H36" s="21">
        <f t="shared" si="1"/>
        <v>-3.93675078678438E-2</v>
      </c>
      <c r="J36" s="22">
        <f t="shared" si="3"/>
        <v>0.17152543181591651</v>
      </c>
    </row>
    <row r="37" spans="1:11" x14ac:dyDescent="0.25">
      <c r="A37" s="1" t="s">
        <v>29</v>
      </c>
      <c r="B37" s="1" t="s">
        <v>13</v>
      </c>
      <c r="C37" s="17">
        <v>1378783</v>
      </c>
      <c r="D37" s="17">
        <v>1239141</v>
      </c>
      <c r="E37" s="17"/>
      <c r="F37" s="17"/>
      <c r="G37" s="17">
        <f t="shared" si="0"/>
        <v>0</v>
      </c>
      <c r="H37" s="21">
        <f t="shared" si="1"/>
        <v>0</v>
      </c>
      <c r="J37" s="22">
        <f t="shared" si="3"/>
        <v>0.25052652094650646</v>
      </c>
    </row>
    <row r="38" spans="1:11" x14ac:dyDescent="0.25">
      <c r="A38" s="1" t="s">
        <v>29</v>
      </c>
      <c r="B38" s="1" t="s">
        <v>14</v>
      </c>
      <c r="C38" s="17">
        <v>308703</v>
      </c>
      <c r="D38" s="17">
        <v>294454</v>
      </c>
      <c r="E38" s="17"/>
      <c r="F38" s="17"/>
      <c r="G38" s="17">
        <f t="shared" si="0"/>
        <v>0</v>
      </c>
      <c r="H38" s="21">
        <f t="shared" si="1"/>
        <v>0</v>
      </c>
      <c r="J38" s="22">
        <f t="shared" si="3"/>
        <v>5.9531995308671579E-2</v>
      </c>
    </row>
    <row r="39" spans="1:11" x14ac:dyDescent="0.25">
      <c r="A39" s="1" t="s">
        <v>29</v>
      </c>
      <c r="B39" s="1" t="s">
        <v>15</v>
      </c>
      <c r="C39" s="17">
        <v>542563</v>
      </c>
      <c r="D39" s="17">
        <v>543074</v>
      </c>
      <c r="E39" s="17"/>
      <c r="F39" s="17"/>
      <c r="G39" s="17">
        <f t="shared" si="0"/>
        <v>0</v>
      </c>
      <c r="H39" s="21">
        <f t="shared" si="1"/>
        <v>0</v>
      </c>
      <c r="J39" s="22">
        <f t="shared" si="3"/>
        <v>0.10979738370088879</v>
      </c>
    </row>
    <row r="40" spans="1:11" x14ac:dyDescent="0.25">
      <c r="A40" s="6" t="s">
        <v>30</v>
      </c>
      <c r="B40" s="6">
        <v>3253204</v>
      </c>
      <c r="C40" s="16">
        <v>767550</v>
      </c>
      <c r="D40" s="16">
        <v>757647</v>
      </c>
      <c r="E40" s="16"/>
      <c r="F40" s="16"/>
      <c r="G40" s="16">
        <f t="shared" si="0"/>
        <v>0</v>
      </c>
      <c r="H40" s="20">
        <f t="shared" si="1"/>
        <v>0</v>
      </c>
      <c r="J40" s="22">
        <f>D40/SUM($D$40:$D$41)</f>
        <v>0.37176297753073628</v>
      </c>
      <c r="K40" s="23">
        <f t="array" ref="K40">SUM(H40:H41*J40:J41)</f>
        <v>0</v>
      </c>
    </row>
    <row r="41" spans="1:11" x14ac:dyDescent="0.25">
      <c r="A41" s="6" t="s">
        <v>30</v>
      </c>
      <c r="B41" s="6">
        <v>3253207</v>
      </c>
      <c r="C41" s="16">
        <v>1512450</v>
      </c>
      <c r="D41" s="16">
        <v>1280337</v>
      </c>
      <c r="E41" s="16"/>
      <c r="F41" s="16"/>
      <c r="G41" s="16">
        <f t="shared" si="0"/>
        <v>0</v>
      </c>
      <c r="H41" s="20">
        <f t="shared" si="1"/>
        <v>0</v>
      </c>
      <c r="J41" s="22">
        <f>D41/SUM($D$40:$D$41)</f>
        <v>0.62823702246926372</v>
      </c>
    </row>
    <row r="42" spans="1:11" x14ac:dyDescent="0.25">
      <c r="A42" s="1" t="s">
        <v>31</v>
      </c>
      <c r="B42" s="1">
        <v>3251994</v>
      </c>
      <c r="C42" s="17">
        <v>2251742</v>
      </c>
      <c r="D42" s="17">
        <v>1599567</v>
      </c>
      <c r="E42" s="17">
        <v>402995</v>
      </c>
      <c r="F42" s="17">
        <v>2603177</v>
      </c>
      <c r="G42" s="17">
        <f t="shared" si="0"/>
        <v>2200182</v>
      </c>
      <c r="H42" s="21">
        <f t="shared" si="1"/>
        <v>1.3754859908962862</v>
      </c>
      <c r="J42" s="22">
        <f>D42/SUM($D$42:$D$44)</f>
        <v>0.11597752414199984</v>
      </c>
      <c r="K42" s="22">
        <f t="array" ref="K42">SUM(H42:H44*J42:J44)</f>
        <v>0.15952545971615661</v>
      </c>
    </row>
    <row r="43" spans="1:11" x14ac:dyDescent="0.25">
      <c r="A43" s="1" t="s">
        <v>31</v>
      </c>
      <c r="B43" s="1">
        <v>3253201</v>
      </c>
      <c r="C43" s="17">
        <v>12256761</v>
      </c>
      <c r="D43" s="17">
        <v>11924851</v>
      </c>
      <c r="E43" s="17"/>
      <c r="F43" s="17"/>
      <c r="G43" s="17">
        <f t="shared" si="0"/>
        <v>0</v>
      </c>
      <c r="H43" s="21">
        <f t="shared" si="1"/>
        <v>0</v>
      </c>
      <c r="J43" s="22">
        <f>D43/SUM($D$42:$D$44)</f>
        <v>0.86461817150657083</v>
      </c>
    </row>
    <row r="44" spans="1:11" x14ac:dyDescent="0.25">
      <c r="A44" s="1" t="s">
        <v>31</v>
      </c>
      <c r="B44" s="1" t="s">
        <v>0</v>
      </c>
      <c r="C44" s="17">
        <v>243235</v>
      </c>
      <c r="D44" s="17">
        <v>267625</v>
      </c>
      <c r="E44" s="17"/>
      <c r="F44" s="17"/>
      <c r="G44" s="17">
        <f t="shared" si="0"/>
        <v>0</v>
      </c>
      <c r="H44" s="21">
        <f t="shared" si="1"/>
        <v>0</v>
      </c>
      <c r="J44" s="22">
        <f>D44/SUM($D$42:$D$44)</f>
        <v>1.94043043514293E-2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C9DD-210F-4BE5-BDB0-2913CA90BA00}">
  <dimension ref="A1:Q44"/>
  <sheetViews>
    <sheetView zoomScale="83" zoomScaleNormal="8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" sqref="Q1:Q1048576"/>
    </sheetView>
  </sheetViews>
  <sheetFormatPr defaultRowHeight="15" x14ac:dyDescent="0.25"/>
  <cols>
    <col min="1" max="1" width="21.28515625" bestFit="1" customWidth="1"/>
    <col min="2" max="2" width="9.7109375" bestFit="1" customWidth="1"/>
    <col min="3" max="17" width="9.7109375" customWidth="1"/>
  </cols>
  <sheetData>
    <row r="1" spans="1:17" x14ac:dyDescent="0.25">
      <c r="A1" s="24" t="s">
        <v>16</v>
      </c>
      <c r="B1" s="24" t="s">
        <v>17</v>
      </c>
      <c r="C1" s="25" t="s">
        <v>33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4"/>
      <c r="B2" s="24"/>
      <c r="C2" s="4">
        <v>2002</v>
      </c>
      <c r="D2" s="1">
        <v>2003</v>
      </c>
      <c r="E2" s="4">
        <v>2004</v>
      </c>
      <c r="F2" s="1">
        <v>2005</v>
      </c>
      <c r="G2" s="4">
        <v>2006</v>
      </c>
      <c r="H2" s="1">
        <v>2007</v>
      </c>
      <c r="I2" s="4">
        <v>2008</v>
      </c>
      <c r="J2" s="1">
        <v>2009</v>
      </c>
      <c r="K2" s="4">
        <v>2010</v>
      </c>
      <c r="L2" s="1">
        <v>2011</v>
      </c>
      <c r="M2" s="4">
        <v>2012</v>
      </c>
      <c r="N2" s="1">
        <v>2013</v>
      </c>
      <c r="O2" s="4">
        <v>2014</v>
      </c>
      <c r="P2" s="1">
        <v>2015</v>
      </c>
      <c r="Q2" s="4">
        <v>2016</v>
      </c>
    </row>
    <row r="3" spans="1:17" x14ac:dyDescent="0.25">
      <c r="A3" s="6" t="s">
        <v>20</v>
      </c>
      <c r="B3" s="6">
        <v>3256111</v>
      </c>
      <c r="C3" s="16">
        <v>6888897</v>
      </c>
      <c r="D3" s="16">
        <v>6769840</v>
      </c>
      <c r="E3" s="16">
        <v>6787573</v>
      </c>
      <c r="F3" s="16">
        <v>8313114</v>
      </c>
      <c r="G3" s="16">
        <v>6293977</v>
      </c>
      <c r="H3" s="16">
        <v>7646930</v>
      </c>
      <c r="I3" s="16">
        <v>7087722</v>
      </c>
      <c r="J3" s="16">
        <v>7871128</v>
      </c>
      <c r="K3" s="16">
        <v>8822795</v>
      </c>
      <c r="L3" s="16">
        <v>11853890</v>
      </c>
      <c r="M3" s="16">
        <v>7421050</v>
      </c>
      <c r="N3" s="16">
        <v>5289978</v>
      </c>
      <c r="O3" s="16">
        <v>6793272</v>
      </c>
      <c r="P3" s="16">
        <v>7352912</v>
      </c>
      <c r="Q3" s="16">
        <v>7849011</v>
      </c>
    </row>
    <row r="4" spans="1:17" x14ac:dyDescent="0.25">
      <c r="A4" s="6" t="s">
        <v>20</v>
      </c>
      <c r="B4" s="6">
        <v>3256114</v>
      </c>
      <c r="C4" s="16">
        <v>3532162</v>
      </c>
      <c r="D4" s="16">
        <v>3237197</v>
      </c>
      <c r="E4" s="16">
        <v>3753314</v>
      </c>
      <c r="F4" s="16">
        <v>3997070</v>
      </c>
      <c r="G4" s="16">
        <v>6911619</v>
      </c>
      <c r="H4" s="16">
        <v>9983827</v>
      </c>
      <c r="I4" s="16">
        <v>8241896</v>
      </c>
      <c r="J4" s="16">
        <v>8821853</v>
      </c>
      <c r="K4" s="16">
        <v>9283983</v>
      </c>
      <c r="L4" s="16">
        <v>8824091</v>
      </c>
      <c r="M4" s="16">
        <v>9505500</v>
      </c>
      <c r="N4" s="16">
        <v>12567177</v>
      </c>
      <c r="O4" s="16">
        <v>10967448</v>
      </c>
      <c r="P4" s="16">
        <v>10238357</v>
      </c>
      <c r="Q4" s="16">
        <v>10137793</v>
      </c>
    </row>
    <row r="5" spans="1:17" x14ac:dyDescent="0.25">
      <c r="A5" s="6" t="s">
        <v>20</v>
      </c>
      <c r="B5" s="6">
        <v>3256117</v>
      </c>
      <c r="C5" s="16">
        <v>2368672</v>
      </c>
      <c r="D5" s="16">
        <v>2375345</v>
      </c>
      <c r="E5" s="16">
        <v>2557424</v>
      </c>
      <c r="F5" s="16">
        <v>2711364</v>
      </c>
      <c r="G5" s="16">
        <v>2670241</v>
      </c>
      <c r="H5" s="16">
        <v>4274246</v>
      </c>
      <c r="I5" s="16">
        <v>3911712</v>
      </c>
      <c r="J5" s="16">
        <v>3774369</v>
      </c>
      <c r="K5" s="16">
        <v>4316352</v>
      </c>
      <c r="L5" s="16">
        <v>3668759</v>
      </c>
      <c r="M5" s="16">
        <v>2418980</v>
      </c>
      <c r="N5" s="16">
        <v>2449974</v>
      </c>
      <c r="O5" s="16">
        <v>2572361</v>
      </c>
      <c r="P5" s="16">
        <v>2743046</v>
      </c>
      <c r="Q5" s="16">
        <v>2740950</v>
      </c>
    </row>
    <row r="6" spans="1:17" x14ac:dyDescent="0.25">
      <c r="A6" s="6" t="s">
        <v>20</v>
      </c>
      <c r="B6" s="6" t="s">
        <v>6</v>
      </c>
      <c r="C6" s="16">
        <v>1339490</v>
      </c>
      <c r="D6" s="16">
        <v>1541841</v>
      </c>
      <c r="E6" s="16">
        <v>1442152</v>
      </c>
      <c r="F6" s="16">
        <v>1672312</v>
      </c>
      <c r="G6" s="16">
        <v>1790631</v>
      </c>
      <c r="H6" s="16">
        <v>2332498</v>
      </c>
      <c r="I6" s="16">
        <v>1901164</v>
      </c>
      <c r="J6" s="16">
        <v>2031884</v>
      </c>
      <c r="K6" s="16">
        <v>2182047</v>
      </c>
      <c r="L6" s="16">
        <v>2375835</v>
      </c>
      <c r="M6" s="16">
        <v>492268</v>
      </c>
      <c r="N6" s="16">
        <v>478224</v>
      </c>
      <c r="O6" s="16">
        <v>586998</v>
      </c>
      <c r="P6" s="16">
        <v>415532</v>
      </c>
      <c r="Q6" s="16">
        <v>625339</v>
      </c>
    </row>
    <row r="7" spans="1:17" x14ac:dyDescent="0.25">
      <c r="A7" s="1" t="s">
        <v>21</v>
      </c>
      <c r="B7" s="1">
        <v>3256125</v>
      </c>
      <c r="C7" s="17">
        <v>4895801</v>
      </c>
      <c r="D7" s="17">
        <v>5226970</v>
      </c>
      <c r="E7" s="17">
        <v>5572739</v>
      </c>
      <c r="F7" s="17">
        <v>5119398</v>
      </c>
      <c r="G7" s="17">
        <v>5651631</v>
      </c>
      <c r="H7" s="17">
        <v>6325660</v>
      </c>
      <c r="I7" s="17">
        <v>5380050</v>
      </c>
      <c r="J7" s="17">
        <v>5584586</v>
      </c>
      <c r="K7" s="17">
        <v>5132366</v>
      </c>
      <c r="L7" s="17">
        <v>4674798</v>
      </c>
      <c r="M7" s="17">
        <v>7727760</v>
      </c>
      <c r="N7" s="17">
        <v>5306749</v>
      </c>
      <c r="O7" s="17">
        <v>5974392</v>
      </c>
      <c r="P7" s="17">
        <v>5526797</v>
      </c>
      <c r="Q7" s="17">
        <v>5391225</v>
      </c>
    </row>
    <row r="8" spans="1:17" x14ac:dyDescent="0.25">
      <c r="A8" s="1" t="s">
        <v>21</v>
      </c>
      <c r="B8" s="1">
        <v>3256127</v>
      </c>
      <c r="C8" s="17">
        <v>1684683</v>
      </c>
      <c r="D8" s="17">
        <v>1677661</v>
      </c>
      <c r="E8" s="17">
        <v>1585250</v>
      </c>
      <c r="F8" s="17">
        <v>1982744</v>
      </c>
      <c r="G8" s="17">
        <v>2094792</v>
      </c>
      <c r="H8" s="17">
        <v>1947834</v>
      </c>
      <c r="I8" s="17">
        <v>1802955</v>
      </c>
      <c r="J8" s="17">
        <v>1499859</v>
      </c>
      <c r="K8" s="17">
        <v>1228167</v>
      </c>
      <c r="L8" s="17">
        <v>1044051</v>
      </c>
      <c r="M8" s="17">
        <v>1199277</v>
      </c>
      <c r="N8" s="17">
        <v>1107148</v>
      </c>
      <c r="O8" s="17">
        <v>989556</v>
      </c>
      <c r="P8" s="17">
        <v>1103488</v>
      </c>
      <c r="Q8" s="17">
        <v>1024203</v>
      </c>
    </row>
    <row r="9" spans="1:17" x14ac:dyDescent="0.25">
      <c r="A9" s="1" t="s">
        <v>21</v>
      </c>
      <c r="B9" s="1">
        <v>3256121</v>
      </c>
      <c r="C9" s="17">
        <v>982033</v>
      </c>
      <c r="D9" s="17">
        <v>1107182</v>
      </c>
      <c r="E9" s="17">
        <v>1137677</v>
      </c>
      <c r="F9" s="17">
        <v>1144476</v>
      </c>
      <c r="G9" s="17">
        <v>1210987</v>
      </c>
      <c r="H9" s="17">
        <v>1405955</v>
      </c>
      <c r="I9" s="17">
        <v>1403748</v>
      </c>
      <c r="J9" s="17">
        <v>1705736</v>
      </c>
      <c r="K9" s="17">
        <v>1410785</v>
      </c>
      <c r="L9" s="17">
        <v>1467555</v>
      </c>
      <c r="M9" s="17">
        <v>1266617</v>
      </c>
      <c r="N9" s="17">
        <v>1605751</v>
      </c>
      <c r="O9" s="17">
        <v>1691079</v>
      </c>
      <c r="P9" s="17">
        <v>1069198</v>
      </c>
      <c r="Q9" s="17">
        <v>1067746</v>
      </c>
    </row>
    <row r="10" spans="1:17" x14ac:dyDescent="0.25">
      <c r="A10" s="1" t="s">
        <v>21</v>
      </c>
      <c r="B10" s="1" t="s">
        <v>4</v>
      </c>
      <c r="C10" s="17">
        <v>0</v>
      </c>
      <c r="D10" s="17">
        <v>22551</v>
      </c>
      <c r="E10" s="17">
        <v>30555</v>
      </c>
      <c r="F10" s="17">
        <v>36525</v>
      </c>
      <c r="G10" s="17">
        <v>136882</v>
      </c>
      <c r="H10" s="17">
        <v>0</v>
      </c>
      <c r="I10" s="17">
        <v>342719</v>
      </c>
      <c r="J10" s="17">
        <v>279217</v>
      </c>
      <c r="K10" s="17">
        <v>318083</v>
      </c>
      <c r="L10" s="17">
        <v>402061</v>
      </c>
      <c r="M10" s="17">
        <v>335557</v>
      </c>
      <c r="N10" s="17">
        <v>308916</v>
      </c>
      <c r="O10" s="17">
        <v>312104</v>
      </c>
      <c r="P10" s="17">
        <v>298691</v>
      </c>
      <c r="Q10" s="17">
        <v>290791</v>
      </c>
    </row>
    <row r="11" spans="1:17" x14ac:dyDescent="0.25">
      <c r="A11" s="1" t="s">
        <v>21</v>
      </c>
      <c r="B11" s="1">
        <v>3256130</v>
      </c>
      <c r="C11" s="17">
        <v>6274984</v>
      </c>
      <c r="D11" s="17">
        <v>5647588</v>
      </c>
      <c r="E11" s="17">
        <v>7093626</v>
      </c>
      <c r="F11" s="17">
        <v>7788284</v>
      </c>
      <c r="G11" s="17">
        <v>9136862</v>
      </c>
      <c r="H11" s="17">
        <v>9257735</v>
      </c>
      <c r="I11" s="17">
        <v>10334207</v>
      </c>
      <c r="J11" s="17">
        <v>9578734</v>
      </c>
      <c r="K11" s="17">
        <v>9225149</v>
      </c>
      <c r="L11" s="17">
        <v>11436676</v>
      </c>
      <c r="M11" s="17">
        <v>13298579</v>
      </c>
      <c r="N11" s="17">
        <v>8295434</v>
      </c>
      <c r="O11" s="17">
        <v>7459325</v>
      </c>
      <c r="P11" s="17">
        <v>7161521</v>
      </c>
      <c r="Q11" s="17">
        <v>7173431</v>
      </c>
    </row>
    <row r="12" spans="1:17" x14ac:dyDescent="0.25">
      <c r="A12" s="1" t="s">
        <v>21</v>
      </c>
      <c r="B12" s="1" t="s">
        <v>7</v>
      </c>
      <c r="C12" s="17">
        <v>665584</v>
      </c>
      <c r="D12" s="17">
        <v>654093</v>
      </c>
      <c r="E12" s="17">
        <v>705512</v>
      </c>
      <c r="F12" s="17">
        <v>885659</v>
      </c>
      <c r="G12" s="17">
        <v>917351</v>
      </c>
      <c r="H12" s="17">
        <v>625513</v>
      </c>
      <c r="I12" s="17">
        <v>411120</v>
      </c>
      <c r="J12" s="17">
        <v>371851</v>
      </c>
      <c r="K12" s="17">
        <v>341872</v>
      </c>
      <c r="L12" s="17">
        <v>412241</v>
      </c>
      <c r="M12" s="17">
        <v>464644</v>
      </c>
      <c r="N12" s="17">
        <v>271905</v>
      </c>
      <c r="O12" s="17">
        <v>307121</v>
      </c>
      <c r="P12" s="17">
        <v>315596</v>
      </c>
      <c r="Q12" s="17">
        <v>417549</v>
      </c>
    </row>
    <row r="13" spans="1:17" x14ac:dyDescent="0.25">
      <c r="A13" s="6" t="s">
        <v>22</v>
      </c>
      <c r="B13" s="6">
        <v>3256204</v>
      </c>
      <c r="C13" s="16">
        <v>3009050</v>
      </c>
      <c r="D13" s="16">
        <v>2944960</v>
      </c>
      <c r="E13" s="16">
        <v>2750761</v>
      </c>
      <c r="F13" s="16">
        <v>3000689</v>
      </c>
      <c r="G13" s="16">
        <v>3272376</v>
      </c>
      <c r="H13" s="16">
        <v>3251117</v>
      </c>
      <c r="I13" s="16">
        <v>3039181</v>
      </c>
      <c r="J13" s="16">
        <v>2976217</v>
      </c>
      <c r="K13" s="16">
        <v>2664198</v>
      </c>
      <c r="L13" s="16">
        <v>3061617</v>
      </c>
      <c r="M13" s="16">
        <v>2672244</v>
      </c>
      <c r="N13" s="16">
        <v>2829620</v>
      </c>
      <c r="O13" s="16">
        <v>2768012</v>
      </c>
      <c r="P13" s="16">
        <v>3106169</v>
      </c>
      <c r="Q13" s="16">
        <v>3140488</v>
      </c>
    </row>
    <row r="14" spans="1:17" x14ac:dyDescent="0.25">
      <c r="A14" s="6" t="s">
        <v>22</v>
      </c>
      <c r="B14" s="6" t="s">
        <v>9</v>
      </c>
      <c r="C14" s="16">
        <v>6134297</v>
      </c>
      <c r="D14" s="16">
        <v>5532837</v>
      </c>
      <c r="E14" s="16">
        <v>5640904</v>
      </c>
      <c r="F14" s="16">
        <v>6257252</v>
      </c>
      <c r="G14" s="16">
        <v>5840254</v>
      </c>
      <c r="H14" s="16">
        <v>7386751</v>
      </c>
      <c r="I14" s="16">
        <v>7561799</v>
      </c>
      <c r="J14" s="16">
        <v>7108125</v>
      </c>
      <c r="K14" s="16">
        <v>7119332</v>
      </c>
      <c r="L14" s="16">
        <v>7425256</v>
      </c>
      <c r="M14" s="16">
        <v>6177788</v>
      </c>
      <c r="N14" s="16">
        <v>7227099</v>
      </c>
      <c r="O14" s="16">
        <v>7370882</v>
      </c>
      <c r="P14" s="16">
        <v>7526215</v>
      </c>
      <c r="Q14" s="16">
        <v>7912985</v>
      </c>
    </row>
    <row r="15" spans="1:17" x14ac:dyDescent="0.25">
      <c r="A15" s="6" t="s">
        <v>22</v>
      </c>
      <c r="B15" s="6" t="s">
        <v>10</v>
      </c>
      <c r="C15" s="16">
        <v>9392275</v>
      </c>
      <c r="D15" s="16">
        <v>9084912</v>
      </c>
      <c r="E15" s="16">
        <v>9674081</v>
      </c>
      <c r="F15" s="16">
        <v>10659982</v>
      </c>
      <c r="G15" s="16">
        <v>10616411</v>
      </c>
      <c r="H15" s="16">
        <v>12238733</v>
      </c>
      <c r="I15" s="16">
        <v>11951185</v>
      </c>
      <c r="J15" s="16">
        <v>9967079</v>
      </c>
      <c r="K15" s="16">
        <v>9924142</v>
      </c>
      <c r="L15" s="16">
        <v>10195516</v>
      </c>
      <c r="M15" s="16">
        <v>11248702</v>
      </c>
      <c r="N15" s="16">
        <v>11969730</v>
      </c>
      <c r="O15" s="16">
        <v>11928393</v>
      </c>
      <c r="P15" s="16">
        <v>12973961</v>
      </c>
      <c r="Q15" s="16">
        <v>13192677</v>
      </c>
    </row>
    <row r="16" spans="1:17" x14ac:dyDescent="0.25">
      <c r="A16" s="6" t="s">
        <v>22</v>
      </c>
      <c r="B16" s="6" t="s">
        <v>11</v>
      </c>
      <c r="C16" s="16">
        <v>2057778</v>
      </c>
      <c r="D16" s="16">
        <v>2027951</v>
      </c>
      <c r="E16" s="16">
        <v>1877806</v>
      </c>
      <c r="F16" s="16">
        <v>2025601</v>
      </c>
      <c r="G16" s="16">
        <v>2194992</v>
      </c>
      <c r="H16" s="16">
        <v>2051507</v>
      </c>
      <c r="I16" s="16">
        <v>1981712</v>
      </c>
      <c r="J16" s="16">
        <v>1654220</v>
      </c>
      <c r="K16" s="16">
        <v>1614392</v>
      </c>
      <c r="L16" s="16">
        <v>1717682</v>
      </c>
      <c r="M16" s="16">
        <v>2108411</v>
      </c>
      <c r="N16" s="16">
        <v>2468892</v>
      </c>
      <c r="O16" s="16">
        <v>1437040</v>
      </c>
      <c r="P16" s="16">
        <v>1334752</v>
      </c>
      <c r="Q16" s="16">
        <v>1562269</v>
      </c>
    </row>
    <row r="17" spans="1:17" x14ac:dyDescent="0.25">
      <c r="A17" s="6" t="s">
        <v>22</v>
      </c>
      <c r="B17" s="6">
        <v>3256207</v>
      </c>
      <c r="C17" s="16">
        <v>1797477.25</v>
      </c>
      <c r="D17" s="16">
        <v>1476144.5</v>
      </c>
      <c r="E17" s="16">
        <v>1781271.75</v>
      </c>
      <c r="F17" s="16">
        <v>1853864.25</v>
      </c>
      <c r="G17" s="16">
        <v>2072358.5</v>
      </c>
      <c r="H17" s="16">
        <v>2004191.5</v>
      </c>
      <c r="I17" s="16">
        <v>1909212.75</v>
      </c>
      <c r="J17" s="16">
        <v>1526820.5</v>
      </c>
      <c r="K17" s="16">
        <v>1835005</v>
      </c>
      <c r="L17" s="16">
        <v>1755343.5</v>
      </c>
      <c r="M17" s="16">
        <v>1533625</v>
      </c>
      <c r="N17" s="16">
        <v>1412253.25</v>
      </c>
      <c r="O17" s="16">
        <v>1845935.5</v>
      </c>
      <c r="P17" s="16">
        <v>1861732.75</v>
      </c>
      <c r="Q17" s="16">
        <v>1734010.75</v>
      </c>
    </row>
    <row r="18" spans="1:17" x14ac:dyDescent="0.25">
      <c r="A18" s="1" t="s">
        <v>23</v>
      </c>
      <c r="B18" s="1">
        <v>3256201</v>
      </c>
      <c r="C18" s="17">
        <v>622630</v>
      </c>
      <c r="D18" s="17">
        <v>614404</v>
      </c>
      <c r="E18" s="17">
        <v>555955</v>
      </c>
      <c r="F18" s="17">
        <v>632001</v>
      </c>
      <c r="G18" s="17">
        <v>634579</v>
      </c>
      <c r="H18" s="17">
        <v>565285</v>
      </c>
      <c r="I18" s="17">
        <v>647283</v>
      </c>
      <c r="J18" s="17">
        <v>493077</v>
      </c>
      <c r="K18" s="17">
        <v>340517</v>
      </c>
      <c r="L18" s="17">
        <v>256814</v>
      </c>
      <c r="M18" s="17">
        <v>263956</v>
      </c>
      <c r="N18" s="17">
        <v>249537</v>
      </c>
      <c r="O18" s="17">
        <v>282352</v>
      </c>
      <c r="P18" s="17">
        <v>248201</v>
      </c>
      <c r="Q18" s="17">
        <v>281282</v>
      </c>
    </row>
    <row r="19" spans="1:17" x14ac:dyDescent="0.25">
      <c r="A19" s="1" t="s">
        <v>23</v>
      </c>
      <c r="B19" s="1" t="s">
        <v>8</v>
      </c>
      <c r="C19" s="17">
        <v>1256205</v>
      </c>
      <c r="D19" s="17">
        <v>1019316</v>
      </c>
      <c r="E19" s="17">
        <v>678314</v>
      </c>
      <c r="F19" s="17">
        <v>597012</v>
      </c>
      <c r="G19" s="17">
        <v>1364445</v>
      </c>
      <c r="H19" s="17">
        <v>1817099</v>
      </c>
      <c r="I19" s="17">
        <v>1486665</v>
      </c>
      <c r="J19" s="17">
        <v>1364024</v>
      </c>
      <c r="K19" s="17">
        <v>1725008</v>
      </c>
      <c r="L19" s="17">
        <v>2250395</v>
      </c>
      <c r="M19" s="17">
        <v>1660396</v>
      </c>
      <c r="N19" s="17">
        <v>3346865</v>
      </c>
      <c r="O19" s="17">
        <v>3713836</v>
      </c>
      <c r="P19" s="17">
        <v>3644573</v>
      </c>
      <c r="Q19" s="17">
        <v>3574170</v>
      </c>
    </row>
    <row r="20" spans="1:17" x14ac:dyDescent="0.25">
      <c r="A20" s="1" t="s">
        <v>23</v>
      </c>
      <c r="B20" s="1" t="s">
        <v>5</v>
      </c>
      <c r="C20" s="17">
        <v>0</v>
      </c>
      <c r="D20" s="17">
        <v>1369413</v>
      </c>
      <c r="E20" s="17">
        <v>1436517</v>
      </c>
      <c r="F20" s="17">
        <v>1517584</v>
      </c>
      <c r="G20" s="17">
        <v>1526327</v>
      </c>
      <c r="H20" s="17">
        <v>0</v>
      </c>
      <c r="I20" s="17">
        <v>1425843</v>
      </c>
      <c r="J20" s="17">
        <v>1017091</v>
      </c>
      <c r="K20" s="17">
        <v>1003941</v>
      </c>
      <c r="L20" s="17">
        <v>1111765</v>
      </c>
      <c r="M20" s="17">
        <v>1303900</v>
      </c>
      <c r="N20" s="17">
        <v>911040</v>
      </c>
      <c r="O20" s="17">
        <v>893493</v>
      </c>
      <c r="P20" s="17">
        <v>839595</v>
      </c>
      <c r="Q20" s="17">
        <v>789937</v>
      </c>
    </row>
    <row r="21" spans="1:17" x14ac:dyDescent="0.25">
      <c r="A21" s="1" t="s">
        <v>23</v>
      </c>
      <c r="B21" s="1">
        <v>3256207</v>
      </c>
      <c r="C21" s="17">
        <v>5392431.75</v>
      </c>
      <c r="D21" s="17">
        <v>4428433.5</v>
      </c>
      <c r="E21" s="17">
        <v>5343815.25</v>
      </c>
      <c r="F21" s="17">
        <v>5561592.75</v>
      </c>
      <c r="G21" s="17">
        <v>6217075.5</v>
      </c>
      <c r="H21" s="17">
        <v>6012574.5</v>
      </c>
      <c r="I21" s="17">
        <v>5727638.25</v>
      </c>
      <c r="J21" s="17">
        <v>4580461.5</v>
      </c>
      <c r="K21" s="17">
        <v>5505015</v>
      </c>
      <c r="L21" s="17">
        <v>5266030.5</v>
      </c>
      <c r="M21" s="17">
        <v>4600875</v>
      </c>
      <c r="N21" s="17">
        <v>4236759.75</v>
      </c>
      <c r="O21" s="17">
        <v>5537806.5</v>
      </c>
      <c r="P21" s="17">
        <v>5585198.25</v>
      </c>
      <c r="Q21" s="17">
        <v>5202032.25</v>
      </c>
    </row>
    <row r="22" spans="1:17" x14ac:dyDescent="0.25">
      <c r="A22" s="6" t="s">
        <v>24</v>
      </c>
      <c r="B22" s="6">
        <v>3255201</v>
      </c>
      <c r="C22" s="16">
        <v>276552</v>
      </c>
      <c r="D22" s="16">
        <v>410894</v>
      </c>
      <c r="E22" s="16">
        <v>556535</v>
      </c>
      <c r="F22" s="16">
        <v>594580</v>
      </c>
      <c r="G22" s="16">
        <v>619625</v>
      </c>
      <c r="H22" s="16">
        <v>563640</v>
      </c>
      <c r="I22" s="16">
        <v>639637</v>
      </c>
      <c r="J22" s="16">
        <v>774951</v>
      </c>
      <c r="K22" s="16">
        <v>811276</v>
      </c>
      <c r="L22" s="16">
        <v>806681</v>
      </c>
      <c r="M22" s="16">
        <v>685146</v>
      </c>
      <c r="N22" s="16">
        <v>976854</v>
      </c>
      <c r="O22" s="16">
        <v>1158730</v>
      </c>
      <c r="P22" s="16">
        <v>1229123</v>
      </c>
      <c r="Q22" s="16">
        <v>1405299</v>
      </c>
    </row>
    <row r="23" spans="1:17" x14ac:dyDescent="0.25">
      <c r="A23" s="6" t="s">
        <v>24</v>
      </c>
      <c r="B23" s="6">
        <v>3255204</v>
      </c>
      <c r="C23" s="16">
        <v>4436322</v>
      </c>
      <c r="D23" s="16">
        <v>4940099</v>
      </c>
      <c r="E23" s="16">
        <v>4977878</v>
      </c>
      <c r="F23" s="16">
        <v>5505207</v>
      </c>
      <c r="G23" s="16">
        <v>5759949</v>
      </c>
      <c r="H23" s="16">
        <v>6054910</v>
      </c>
      <c r="I23" s="16">
        <v>6871767</v>
      </c>
      <c r="J23" s="16">
        <v>5847186</v>
      </c>
      <c r="K23" s="16">
        <v>6154196</v>
      </c>
      <c r="L23" s="16">
        <v>6435470</v>
      </c>
      <c r="M23" s="16">
        <v>7213704</v>
      </c>
      <c r="N23" s="16">
        <v>7298041</v>
      </c>
      <c r="O23" s="16">
        <v>7578518</v>
      </c>
      <c r="P23" s="16">
        <v>7680206</v>
      </c>
      <c r="Q23" s="16">
        <v>7967659</v>
      </c>
    </row>
    <row r="24" spans="1:17" x14ac:dyDescent="0.25">
      <c r="A24" s="6" t="s">
        <v>24</v>
      </c>
      <c r="B24" s="6">
        <v>3255207</v>
      </c>
      <c r="C24" s="16">
        <v>734810</v>
      </c>
      <c r="D24" s="16">
        <v>596486</v>
      </c>
      <c r="E24" s="16">
        <v>647634</v>
      </c>
      <c r="F24" s="16">
        <v>732456</v>
      </c>
      <c r="G24" s="16">
        <v>857821</v>
      </c>
      <c r="H24" s="16">
        <v>808033</v>
      </c>
      <c r="I24" s="16">
        <v>702131</v>
      </c>
      <c r="J24" s="16">
        <v>585051</v>
      </c>
      <c r="K24" s="16">
        <v>673943</v>
      </c>
      <c r="L24" s="16">
        <v>698993</v>
      </c>
      <c r="M24" s="16">
        <v>582760</v>
      </c>
      <c r="N24" s="16">
        <v>441517</v>
      </c>
      <c r="O24" s="16">
        <v>569850</v>
      </c>
      <c r="P24" s="16">
        <v>640259</v>
      </c>
      <c r="Q24" s="16">
        <v>694706</v>
      </c>
    </row>
    <row r="25" spans="1:17" x14ac:dyDescent="0.25">
      <c r="A25" s="6" t="s">
        <v>24</v>
      </c>
      <c r="B25" s="6" t="s">
        <v>50</v>
      </c>
      <c r="C25" s="16">
        <v>1482516</v>
      </c>
      <c r="D25" s="16">
        <v>1444878</v>
      </c>
      <c r="E25" s="16">
        <v>1591113</v>
      </c>
      <c r="F25" s="16">
        <v>1807784</v>
      </c>
      <c r="G25" s="16">
        <v>1949015</v>
      </c>
      <c r="H25" s="16">
        <v>1877736</v>
      </c>
      <c r="I25" s="16">
        <v>1931927</v>
      </c>
      <c r="J25" s="16">
        <v>1573454</v>
      </c>
      <c r="K25" s="16">
        <v>1662867</v>
      </c>
      <c r="L25" s="16">
        <v>1974528</v>
      </c>
      <c r="M25" s="16">
        <v>2298590</v>
      </c>
      <c r="N25" s="16">
        <v>2242034</v>
      </c>
      <c r="O25" s="16">
        <v>2366853</v>
      </c>
      <c r="P25" s="16">
        <v>2271370</v>
      </c>
      <c r="Q25" s="16">
        <v>2405554</v>
      </c>
    </row>
    <row r="26" spans="1:17" x14ac:dyDescent="0.25">
      <c r="A26" s="6" t="s">
        <v>24</v>
      </c>
      <c r="B26" s="6" t="s">
        <v>3</v>
      </c>
      <c r="C26" s="16">
        <v>455781</v>
      </c>
      <c r="D26" s="16">
        <v>279485</v>
      </c>
      <c r="E26" s="16">
        <v>413745</v>
      </c>
      <c r="F26" s="16">
        <v>450693</v>
      </c>
      <c r="G26" s="16">
        <v>484115</v>
      </c>
      <c r="H26" s="16">
        <v>459224</v>
      </c>
      <c r="I26" s="16">
        <v>292356</v>
      </c>
      <c r="J26" s="16">
        <v>0</v>
      </c>
      <c r="K26" s="16">
        <v>0</v>
      </c>
      <c r="L26" s="16">
        <v>0</v>
      </c>
      <c r="M26" s="16">
        <v>899800</v>
      </c>
      <c r="N26" s="16">
        <v>850291</v>
      </c>
      <c r="O26" s="16">
        <v>862187</v>
      </c>
      <c r="P26" s="16">
        <v>670667</v>
      </c>
      <c r="Q26" s="16">
        <v>513470</v>
      </c>
    </row>
    <row r="27" spans="1:17" x14ac:dyDescent="0.25">
      <c r="A27" s="1" t="s">
        <v>25</v>
      </c>
      <c r="B27" s="1">
        <v>3255101</v>
      </c>
      <c r="C27" s="17">
        <v>7821268</v>
      </c>
      <c r="D27" s="17">
        <v>7787213</v>
      </c>
      <c r="E27" s="17">
        <v>9046236</v>
      </c>
      <c r="F27" s="17">
        <v>8875136</v>
      </c>
      <c r="G27" s="17">
        <v>9241544</v>
      </c>
      <c r="H27" s="17">
        <v>9131981</v>
      </c>
      <c r="I27" s="17">
        <v>8699242</v>
      </c>
      <c r="J27" s="17">
        <v>7936210</v>
      </c>
      <c r="K27" s="17">
        <v>8645269</v>
      </c>
      <c r="L27" s="17">
        <v>8677954</v>
      </c>
      <c r="M27" s="17">
        <v>9009162</v>
      </c>
      <c r="N27" s="17">
        <v>9992256</v>
      </c>
      <c r="O27" s="17">
        <v>10829336</v>
      </c>
      <c r="P27" s="17">
        <v>11285841</v>
      </c>
      <c r="Q27" s="17">
        <v>11253306</v>
      </c>
    </row>
    <row r="28" spans="1:17" x14ac:dyDescent="0.25">
      <c r="A28" s="1" t="s">
        <v>25</v>
      </c>
      <c r="B28" s="1" t="s">
        <v>2</v>
      </c>
      <c r="C28" s="17">
        <v>1515539</v>
      </c>
      <c r="D28" s="17">
        <v>1265187</v>
      </c>
      <c r="E28" s="17">
        <v>1346304</v>
      </c>
      <c r="F28" s="17">
        <v>1531309</v>
      </c>
      <c r="G28" s="17">
        <v>1620658</v>
      </c>
      <c r="H28" s="17">
        <v>1384064</v>
      </c>
      <c r="I28" s="17">
        <v>1242755</v>
      </c>
      <c r="J28" s="17">
        <v>871825</v>
      </c>
      <c r="K28" s="17">
        <v>966678</v>
      </c>
      <c r="L28" s="17">
        <v>1089716</v>
      </c>
      <c r="M28" s="17">
        <v>1546439</v>
      </c>
      <c r="N28" s="17">
        <v>1606068</v>
      </c>
      <c r="O28" s="17">
        <v>1709430</v>
      </c>
      <c r="P28" s="17">
        <v>1846263</v>
      </c>
      <c r="Q28" s="17">
        <v>1933890</v>
      </c>
    </row>
    <row r="29" spans="1:17" x14ac:dyDescent="0.25">
      <c r="A29" s="6" t="s">
        <v>26</v>
      </c>
      <c r="B29" s="6">
        <v>3255107</v>
      </c>
      <c r="C29" s="16">
        <v>329608.10000000003</v>
      </c>
      <c r="D29" s="16">
        <v>361999.60000000003</v>
      </c>
      <c r="E29" s="16">
        <v>388745</v>
      </c>
      <c r="F29" s="16">
        <v>415361.7</v>
      </c>
      <c r="G29" s="16">
        <v>438059</v>
      </c>
      <c r="H29" s="16">
        <v>466618.9</v>
      </c>
      <c r="I29" s="16">
        <v>441151.7</v>
      </c>
      <c r="J29" s="16">
        <v>360208</v>
      </c>
      <c r="K29" s="16">
        <v>408700.10000000003</v>
      </c>
      <c r="L29" s="16">
        <v>419511.7</v>
      </c>
      <c r="M29" s="16">
        <v>484430</v>
      </c>
      <c r="N29" s="16">
        <v>533052.20000000007</v>
      </c>
      <c r="O29" s="16">
        <v>605520.4</v>
      </c>
      <c r="P29" s="16">
        <v>633983.60000000009</v>
      </c>
      <c r="Q29" s="16">
        <v>671640.5</v>
      </c>
    </row>
    <row r="30" spans="1:17" x14ac:dyDescent="0.25">
      <c r="A30" s="1" t="s">
        <v>27</v>
      </c>
      <c r="B30" s="1" t="s">
        <v>1</v>
      </c>
      <c r="C30" s="17">
        <v>1358561</v>
      </c>
      <c r="D30" s="17">
        <v>1246204</v>
      </c>
      <c r="E30" s="17">
        <v>1541291</v>
      </c>
      <c r="F30" s="17">
        <v>1507963</v>
      </c>
      <c r="G30" s="17">
        <v>1519611</v>
      </c>
      <c r="H30" s="17">
        <v>1404269</v>
      </c>
      <c r="I30" s="17">
        <v>1422303</v>
      </c>
      <c r="J30" s="17">
        <v>1227901</v>
      </c>
      <c r="K30" s="17">
        <v>1211644</v>
      </c>
      <c r="L30" s="17">
        <v>1276883</v>
      </c>
      <c r="M30" s="17">
        <v>1426708</v>
      </c>
      <c r="N30" s="17">
        <v>1604339</v>
      </c>
      <c r="O30" s="17">
        <v>1453881</v>
      </c>
      <c r="P30" s="17">
        <v>1494820</v>
      </c>
      <c r="Q30" s="17">
        <v>1383897</v>
      </c>
    </row>
    <row r="31" spans="1:17" x14ac:dyDescent="0.25">
      <c r="A31" s="6" t="s">
        <v>28</v>
      </c>
      <c r="B31" s="6">
        <v>3255104</v>
      </c>
      <c r="C31" s="16">
        <v>5244208</v>
      </c>
      <c r="D31" s="16">
        <v>5580929</v>
      </c>
      <c r="E31" s="16">
        <v>5484140</v>
      </c>
      <c r="F31" s="16">
        <v>6091672</v>
      </c>
      <c r="G31" s="16">
        <v>5755693</v>
      </c>
      <c r="H31" s="16">
        <v>5643726</v>
      </c>
      <c r="I31" s="16">
        <v>5333517</v>
      </c>
      <c r="J31" s="16">
        <v>4606315</v>
      </c>
      <c r="K31" s="16">
        <v>5447433</v>
      </c>
      <c r="L31" s="16">
        <v>6123589</v>
      </c>
      <c r="M31" s="16">
        <v>6349746</v>
      </c>
      <c r="N31" s="16">
        <v>7294822</v>
      </c>
      <c r="O31" s="16">
        <v>6488813</v>
      </c>
      <c r="P31" s="16">
        <v>6409602</v>
      </c>
      <c r="Q31" s="16">
        <v>6157635</v>
      </c>
    </row>
    <row r="32" spans="1:17" x14ac:dyDescent="0.25">
      <c r="A32" s="6" t="s">
        <v>28</v>
      </c>
      <c r="B32" s="6">
        <v>3255107</v>
      </c>
      <c r="C32" s="16">
        <v>2966472.9</v>
      </c>
      <c r="D32" s="16">
        <v>3257996.4</v>
      </c>
      <c r="E32" s="16">
        <v>3498705</v>
      </c>
      <c r="F32" s="16">
        <v>3738255.3000000003</v>
      </c>
      <c r="G32" s="16">
        <v>3942531</v>
      </c>
      <c r="H32" s="16">
        <v>4199570.1000000006</v>
      </c>
      <c r="I32" s="16">
        <v>3970365.3000000003</v>
      </c>
      <c r="J32" s="16">
        <v>3241872</v>
      </c>
      <c r="K32" s="16">
        <v>3678300.9</v>
      </c>
      <c r="L32" s="16">
        <v>3775605.3000000003</v>
      </c>
      <c r="M32" s="16">
        <v>4359870</v>
      </c>
      <c r="N32" s="16">
        <v>4797469.8</v>
      </c>
      <c r="O32" s="16">
        <v>5449683.6000000006</v>
      </c>
      <c r="P32" s="16">
        <v>5705852.4000000004</v>
      </c>
      <c r="Q32" s="16">
        <v>6044764.5</v>
      </c>
    </row>
    <row r="33" spans="1:17" x14ac:dyDescent="0.25">
      <c r="A33" s="1" t="s">
        <v>29</v>
      </c>
      <c r="B33" s="1">
        <v>3259101</v>
      </c>
      <c r="C33" s="17">
        <v>117769</v>
      </c>
      <c r="D33" s="17">
        <v>112447</v>
      </c>
      <c r="E33" s="17">
        <v>116879</v>
      </c>
      <c r="F33" s="17">
        <v>0</v>
      </c>
      <c r="G33" s="17">
        <v>0</v>
      </c>
      <c r="H33" s="17">
        <v>117479</v>
      </c>
      <c r="I33" s="17">
        <v>80549</v>
      </c>
      <c r="J33" s="17">
        <v>0</v>
      </c>
      <c r="K33" s="17">
        <v>128468</v>
      </c>
      <c r="L33" s="17">
        <v>133839</v>
      </c>
      <c r="M33" s="17">
        <v>215688</v>
      </c>
      <c r="N33" s="17">
        <v>318320</v>
      </c>
      <c r="O33" s="17">
        <v>313349</v>
      </c>
      <c r="P33" s="17">
        <v>351431</v>
      </c>
      <c r="Q33" s="17">
        <v>265917</v>
      </c>
    </row>
    <row r="34" spans="1:17" x14ac:dyDescent="0.25">
      <c r="A34" s="1" t="s">
        <v>29</v>
      </c>
      <c r="B34" s="1">
        <v>3259104</v>
      </c>
      <c r="C34" s="17">
        <v>1749862</v>
      </c>
      <c r="D34" s="17">
        <v>1605884</v>
      </c>
      <c r="E34" s="17">
        <v>1897777</v>
      </c>
      <c r="F34" s="17">
        <v>2119314</v>
      </c>
      <c r="G34" s="17">
        <v>1994260</v>
      </c>
      <c r="H34" s="17">
        <v>1663375</v>
      </c>
      <c r="I34" s="17">
        <v>1448140</v>
      </c>
      <c r="J34" s="17">
        <v>1323936</v>
      </c>
      <c r="K34" s="17">
        <v>1403284</v>
      </c>
      <c r="L34" s="17">
        <v>1318562</v>
      </c>
      <c r="M34" s="17">
        <v>1293480</v>
      </c>
      <c r="N34" s="17">
        <v>1308632</v>
      </c>
      <c r="O34" s="17">
        <v>1111757</v>
      </c>
      <c r="P34" s="17">
        <v>997805</v>
      </c>
      <c r="Q34" s="17">
        <v>1050099</v>
      </c>
    </row>
    <row r="35" spans="1:17" x14ac:dyDescent="0.25">
      <c r="A35" s="1" t="s">
        <v>29</v>
      </c>
      <c r="B35" s="1">
        <v>3259107</v>
      </c>
      <c r="C35" s="17">
        <v>572382</v>
      </c>
      <c r="D35" s="17">
        <v>515552</v>
      </c>
      <c r="E35" s="17">
        <v>438355</v>
      </c>
      <c r="F35" s="17">
        <v>0</v>
      </c>
      <c r="G35" s="17">
        <v>0</v>
      </c>
      <c r="H35" s="17">
        <v>394849</v>
      </c>
      <c r="I35" s="17">
        <v>353284</v>
      </c>
      <c r="J35" s="17">
        <v>290978</v>
      </c>
      <c r="K35" s="17">
        <v>250171</v>
      </c>
      <c r="L35" s="17">
        <v>199225</v>
      </c>
      <c r="M35" s="17">
        <v>517336</v>
      </c>
      <c r="N35" s="17">
        <v>514765</v>
      </c>
      <c r="O35" s="17">
        <v>408341</v>
      </c>
      <c r="P35" s="17">
        <v>435312</v>
      </c>
      <c r="Q35" s="17">
        <v>271753</v>
      </c>
    </row>
    <row r="36" spans="1:17" x14ac:dyDescent="0.25">
      <c r="A36" s="1" t="s">
        <v>29</v>
      </c>
      <c r="B36" s="1" t="s">
        <v>12</v>
      </c>
      <c r="C36" s="17">
        <v>843623</v>
      </c>
      <c r="D36" s="17">
        <v>853022</v>
      </c>
      <c r="E36" s="17">
        <v>789809</v>
      </c>
      <c r="F36" s="17">
        <v>766584</v>
      </c>
      <c r="G36" s="17">
        <v>798500</v>
      </c>
      <c r="H36" s="17">
        <v>983011</v>
      </c>
      <c r="I36" s="17">
        <v>838265</v>
      </c>
      <c r="J36" s="17">
        <v>975949</v>
      </c>
      <c r="K36" s="17">
        <v>1144658</v>
      </c>
      <c r="L36" s="17">
        <v>1215642</v>
      </c>
      <c r="M36" s="17">
        <v>804482</v>
      </c>
      <c r="N36" s="17">
        <v>663515</v>
      </c>
      <c r="O36" s="17">
        <v>705065</v>
      </c>
      <c r="P36" s="17">
        <v>785821</v>
      </c>
      <c r="Q36" s="17">
        <v>837641</v>
      </c>
    </row>
    <row r="37" spans="1:17" x14ac:dyDescent="0.25">
      <c r="A37" s="1" t="s">
        <v>29</v>
      </c>
      <c r="B37" s="1" t="s">
        <v>13</v>
      </c>
      <c r="C37" s="17">
        <v>247728</v>
      </c>
      <c r="D37" s="17">
        <v>263543</v>
      </c>
      <c r="E37" s="17">
        <v>548859</v>
      </c>
      <c r="F37" s="17">
        <v>801084</v>
      </c>
      <c r="G37" s="17">
        <v>718663</v>
      </c>
      <c r="H37" s="17">
        <v>682647</v>
      </c>
      <c r="I37" s="17">
        <v>739005</v>
      </c>
      <c r="J37" s="17">
        <v>690918</v>
      </c>
      <c r="K37" s="17">
        <v>937103</v>
      </c>
      <c r="L37" s="17">
        <v>1104201</v>
      </c>
      <c r="M37" s="17">
        <v>1378783</v>
      </c>
      <c r="N37" s="17">
        <v>1534541</v>
      </c>
      <c r="O37" s="17">
        <v>1405675</v>
      </c>
      <c r="P37" s="17">
        <v>1388993</v>
      </c>
      <c r="Q37" s="17">
        <v>1233022</v>
      </c>
    </row>
    <row r="38" spans="1:17" x14ac:dyDescent="0.25">
      <c r="A38" s="1" t="s">
        <v>29</v>
      </c>
      <c r="B38" s="1" t="s">
        <v>14</v>
      </c>
      <c r="C38" s="17">
        <v>308773</v>
      </c>
      <c r="D38" s="17">
        <v>284721</v>
      </c>
      <c r="E38" s="17">
        <v>376191</v>
      </c>
      <c r="F38" s="17">
        <v>583669</v>
      </c>
      <c r="G38" s="17">
        <v>578535</v>
      </c>
      <c r="H38" s="17">
        <v>515023</v>
      </c>
      <c r="I38" s="17">
        <v>653952</v>
      </c>
      <c r="J38" s="17">
        <v>457793</v>
      </c>
      <c r="K38" s="17">
        <v>505706</v>
      </c>
      <c r="L38" s="17">
        <v>587071</v>
      </c>
      <c r="M38" s="17">
        <v>308703</v>
      </c>
      <c r="N38" s="17">
        <v>495545</v>
      </c>
      <c r="O38" s="17">
        <v>542947</v>
      </c>
      <c r="P38" s="17">
        <v>505712</v>
      </c>
      <c r="Q38" s="17">
        <v>608350</v>
      </c>
    </row>
    <row r="39" spans="1:17" x14ac:dyDescent="0.25">
      <c r="A39" s="1" t="s">
        <v>29</v>
      </c>
      <c r="B39" s="1" t="s">
        <v>15</v>
      </c>
      <c r="C39" s="17">
        <v>204734</v>
      </c>
      <c r="D39" s="17">
        <v>304878</v>
      </c>
      <c r="E39" s="17">
        <v>227423</v>
      </c>
      <c r="F39" s="17">
        <v>219173</v>
      </c>
      <c r="G39" s="17">
        <v>247233</v>
      </c>
      <c r="H39" s="17">
        <v>264074</v>
      </c>
      <c r="I39" s="17">
        <v>348350</v>
      </c>
      <c r="J39" s="17">
        <v>149425</v>
      </c>
      <c r="K39" s="17">
        <v>189910</v>
      </c>
      <c r="L39" s="17">
        <v>190164</v>
      </c>
      <c r="M39" s="17">
        <v>542563</v>
      </c>
      <c r="N39" s="17">
        <v>540351</v>
      </c>
      <c r="O39" s="17">
        <v>565696</v>
      </c>
      <c r="P39" s="17">
        <v>575402</v>
      </c>
      <c r="Q39" s="17">
        <v>498817</v>
      </c>
    </row>
    <row r="40" spans="1:17" x14ac:dyDescent="0.25">
      <c r="A40" s="6" t="s">
        <v>30</v>
      </c>
      <c r="B40" s="6">
        <v>3253204</v>
      </c>
      <c r="C40" s="16">
        <v>345477</v>
      </c>
      <c r="D40" s="16">
        <v>433623</v>
      </c>
      <c r="E40" s="16">
        <v>495226</v>
      </c>
      <c r="F40" s="16">
        <v>769782</v>
      </c>
      <c r="G40" s="16">
        <v>685909</v>
      </c>
      <c r="H40" s="16">
        <v>651067</v>
      </c>
      <c r="I40" s="16">
        <v>708932</v>
      </c>
      <c r="J40" s="16">
        <v>597804</v>
      </c>
      <c r="K40" s="16">
        <v>622334</v>
      </c>
      <c r="L40" s="16">
        <v>648754</v>
      </c>
      <c r="M40" s="16">
        <v>767550</v>
      </c>
      <c r="N40" s="16">
        <v>845150</v>
      </c>
      <c r="O40" s="16">
        <v>665536</v>
      </c>
      <c r="P40" s="16">
        <v>782975</v>
      </c>
      <c r="Q40" s="16">
        <v>905062</v>
      </c>
    </row>
    <row r="41" spans="1:17" x14ac:dyDescent="0.25">
      <c r="A41" s="6" t="s">
        <v>30</v>
      </c>
      <c r="B41" s="6">
        <v>3253207</v>
      </c>
      <c r="C41" s="16">
        <v>2502204</v>
      </c>
      <c r="D41" s="16">
        <v>2719479</v>
      </c>
      <c r="E41" s="16">
        <v>2724298</v>
      </c>
      <c r="F41" s="16">
        <v>4079097</v>
      </c>
      <c r="G41" s="16">
        <v>3483301</v>
      </c>
      <c r="H41" s="16">
        <v>2975544</v>
      </c>
      <c r="I41" s="16">
        <v>3556396</v>
      </c>
      <c r="J41" s="16">
        <v>3088066</v>
      </c>
      <c r="K41" s="16">
        <v>1011563</v>
      </c>
      <c r="L41" s="16">
        <v>1035697</v>
      </c>
      <c r="M41" s="16">
        <v>1512450</v>
      </c>
      <c r="N41" s="16">
        <v>1563576</v>
      </c>
      <c r="O41" s="16">
        <v>1362869</v>
      </c>
      <c r="P41" s="16">
        <v>1232155</v>
      </c>
      <c r="Q41" s="16">
        <v>1273582</v>
      </c>
    </row>
    <row r="42" spans="1:17" x14ac:dyDescent="0.25">
      <c r="A42" s="1" t="s">
        <v>31</v>
      </c>
      <c r="B42" s="1">
        <v>3251994</v>
      </c>
      <c r="C42" s="17">
        <v>1198701</v>
      </c>
      <c r="D42" s="17">
        <v>1471227</v>
      </c>
      <c r="E42" s="17">
        <v>1507097</v>
      </c>
      <c r="F42" s="17">
        <v>1543293</v>
      </c>
      <c r="G42" s="17">
        <v>1515294</v>
      </c>
      <c r="H42" s="17">
        <v>1722237</v>
      </c>
      <c r="I42" s="17">
        <v>1849821</v>
      </c>
      <c r="J42" s="17">
        <v>1685627</v>
      </c>
      <c r="K42" s="17">
        <v>1644423</v>
      </c>
      <c r="L42" s="17">
        <v>1864957</v>
      </c>
      <c r="M42" s="17">
        <v>2251742</v>
      </c>
      <c r="N42" s="17">
        <v>2323342</v>
      </c>
      <c r="O42" s="17">
        <v>1540976</v>
      </c>
      <c r="P42" s="17">
        <v>1537895</v>
      </c>
      <c r="Q42" s="17">
        <v>1475958</v>
      </c>
    </row>
    <row r="43" spans="1:17" x14ac:dyDescent="0.25">
      <c r="A43" s="1" t="s">
        <v>31</v>
      </c>
      <c r="B43" s="1">
        <v>3253201</v>
      </c>
      <c r="C43" s="17">
        <v>6262894</v>
      </c>
      <c r="D43" s="17">
        <v>6672867</v>
      </c>
      <c r="E43" s="17">
        <v>7616127</v>
      </c>
      <c r="F43" s="17">
        <v>8941119</v>
      </c>
      <c r="G43" s="17">
        <v>9542842</v>
      </c>
      <c r="H43" s="17">
        <v>7977091</v>
      </c>
      <c r="I43" s="17">
        <v>8718109</v>
      </c>
      <c r="J43" s="17">
        <v>7958285</v>
      </c>
      <c r="K43" s="17">
        <v>8271995</v>
      </c>
      <c r="L43" s="17">
        <v>8601940</v>
      </c>
      <c r="M43" s="17">
        <v>12256761</v>
      </c>
      <c r="N43" s="17">
        <v>14360538</v>
      </c>
      <c r="O43" s="17">
        <v>12990363</v>
      </c>
      <c r="P43" s="17">
        <v>12395991</v>
      </c>
      <c r="Q43" s="17">
        <v>12842492</v>
      </c>
    </row>
    <row r="44" spans="1:17" x14ac:dyDescent="0.25">
      <c r="A44" s="1" t="s">
        <v>31</v>
      </c>
      <c r="B44" s="1" t="s">
        <v>0</v>
      </c>
      <c r="C44" s="17">
        <v>472916</v>
      </c>
      <c r="D44" s="17">
        <v>350279</v>
      </c>
      <c r="E44" s="17">
        <v>695648</v>
      </c>
      <c r="F44" s="17">
        <v>277714</v>
      </c>
      <c r="G44" s="17">
        <v>265794</v>
      </c>
      <c r="H44" s="17">
        <v>226324</v>
      </c>
      <c r="I44" s="17">
        <v>187806</v>
      </c>
      <c r="J44" s="17">
        <v>108420</v>
      </c>
      <c r="K44" s="17">
        <v>83490</v>
      </c>
      <c r="L44" s="17">
        <v>72998</v>
      </c>
      <c r="M44" s="17">
        <v>243235</v>
      </c>
      <c r="N44" s="17">
        <v>920026</v>
      </c>
      <c r="O44" s="17">
        <v>867015</v>
      </c>
      <c r="P44" s="17">
        <v>895052</v>
      </c>
      <c r="Q44" s="17">
        <v>911325</v>
      </c>
    </row>
  </sheetData>
  <mergeCells count="3">
    <mergeCell ref="A1:A2"/>
    <mergeCell ref="B1:B2"/>
    <mergeCell ref="C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7285-80B7-4A7A-A783-ED623B023E34}">
  <dimension ref="A1:Q44"/>
  <sheetViews>
    <sheetView zoomScale="85" zoomScaleNormal="85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32" sqref="B32:Q32"/>
    </sheetView>
  </sheetViews>
  <sheetFormatPr defaultRowHeight="15" x14ac:dyDescent="0.25"/>
  <cols>
    <col min="1" max="1" width="19.85546875" bestFit="1" customWidth="1"/>
    <col min="3" max="17" width="8" customWidth="1"/>
  </cols>
  <sheetData>
    <row r="1" spans="1:17" x14ac:dyDescent="0.25">
      <c r="A1" s="24" t="s">
        <v>16</v>
      </c>
      <c r="B1" s="24" t="s">
        <v>17</v>
      </c>
      <c r="C1" s="25" t="s">
        <v>32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4"/>
      <c r="B2" s="24"/>
      <c r="C2" s="4">
        <v>2002</v>
      </c>
      <c r="D2" s="1">
        <v>2003</v>
      </c>
      <c r="E2" s="4">
        <v>2004</v>
      </c>
      <c r="F2" s="1">
        <v>2005</v>
      </c>
      <c r="G2" s="4">
        <v>2006</v>
      </c>
      <c r="H2" s="1">
        <v>2007</v>
      </c>
      <c r="I2" s="4">
        <v>2008</v>
      </c>
      <c r="J2" s="1">
        <v>2009</v>
      </c>
      <c r="K2" s="4">
        <v>2010</v>
      </c>
      <c r="L2" s="1">
        <v>2011</v>
      </c>
      <c r="M2" s="4">
        <v>2012</v>
      </c>
      <c r="N2" s="1">
        <v>2013</v>
      </c>
      <c r="O2" s="4">
        <v>2014</v>
      </c>
      <c r="P2" s="1">
        <v>2015</v>
      </c>
      <c r="Q2" s="4">
        <v>2016</v>
      </c>
    </row>
    <row r="3" spans="1:17" x14ac:dyDescent="0.25">
      <c r="A3" s="6" t="s">
        <v>20</v>
      </c>
      <c r="B3" s="9">
        <v>3256111</v>
      </c>
      <c r="C3" s="9"/>
      <c r="D3" s="9"/>
      <c r="E3" s="9"/>
      <c r="F3" s="9"/>
      <c r="G3" s="9"/>
      <c r="H3" s="9"/>
      <c r="I3" s="11">
        <v>1</v>
      </c>
      <c r="J3" s="11">
        <v>1</v>
      </c>
      <c r="K3" s="11">
        <v>1</v>
      </c>
      <c r="L3" s="11">
        <v>1</v>
      </c>
      <c r="M3" s="11"/>
      <c r="N3" s="11">
        <v>0.7</v>
      </c>
      <c r="O3" s="11">
        <v>1.4</v>
      </c>
      <c r="P3" s="11">
        <v>1.5</v>
      </c>
      <c r="Q3" s="11">
        <v>2</v>
      </c>
    </row>
    <row r="4" spans="1:17" x14ac:dyDescent="0.25">
      <c r="A4" s="6" t="s">
        <v>20</v>
      </c>
      <c r="B4" s="9">
        <v>3256114</v>
      </c>
      <c r="C4" s="9"/>
      <c r="D4" s="9"/>
      <c r="E4" s="9"/>
      <c r="F4" s="9"/>
      <c r="G4" s="9"/>
      <c r="H4" s="9"/>
      <c r="I4" s="11">
        <v>1</v>
      </c>
      <c r="J4" s="11">
        <v>1</v>
      </c>
      <c r="K4" s="11">
        <v>1</v>
      </c>
      <c r="L4" s="11">
        <v>1</v>
      </c>
      <c r="M4" s="11"/>
      <c r="N4" s="11">
        <v>0.1</v>
      </c>
      <c r="O4" s="11">
        <v>0.1</v>
      </c>
      <c r="P4" s="11">
        <v>0.1</v>
      </c>
      <c r="Q4" s="11">
        <v>0.2</v>
      </c>
    </row>
    <row r="5" spans="1:17" x14ac:dyDescent="0.25">
      <c r="A5" s="6" t="s">
        <v>20</v>
      </c>
      <c r="B5" s="9">
        <v>3256117</v>
      </c>
      <c r="C5" s="9"/>
      <c r="D5" s="9"/>
      <c r="E5" s="9"/>
      <c r="F5" s="9"/>
      <c r="G5" s="9"/>
      <c r="H5" s="9"/>
      <c r="I5" s="11">
        <v>3</v>
      </c>
      <c r="J5" s="11">
        <v>1</v>
      </c>
      <c r="K5" s="11">
        <v>1</v>
      </c>
      <c r="L5" s="11">
        <v>1</v>
      </c>
      <c r="M5" s="11"/>
      <c r="N5" s="11">
        <v>0.4</v>
      </c>
      <c r="O5" s="11">
        <v>0.1</v>
      </c>
      <c r="P5" s="11">
        <v>0.1</v>
      </c>
      <c r="Q5" s="11">
        <v>9.1999999999999993</v>
      </c>
    </row>
    <row r="6" spans="1:17" x14ac:dyDescent="0.25">
      <c r="A6" s="6" t="s">
        <v>20</v>
      </c>
      <c r="B6" s="9" t="s">
        <v>6</v>
      </c>
      <c r="C6" s="9"/>
      <c r="D6" s="9"/>
      <c r="E6" s="9"/>
      <c r="F6" s="9"/>
      <c r="G6" s="9"/>
      <c r="H6" s="9"/>
      <c r="I6" s="11">
        <v>1</v>
      </c>
      <c r="J6" s="11">
        <v>2</v>
      </c>
      <c r="K6" s="11">
        <v>2</v>
      </c>
      <c r="L6" s="11">
        <v>2</v>
      </c>
      <c r="M6" s="11"/>
      <c r="N6" s="11">
        <v>0.1</v>
      </c>
      <c r="O6" s="11">
        <v>9.4</v>
      </c>
      <c r="P6" s="11">
        <v>10.8</v>
      </c>
      <c r="Q6" s="11">
        <v>19.899999999999999</v>
      </c>
    </row>
    <row r="7" spans="1:17" x14ac:dyDescent="0.25">
      <c r="A7" s="1" t="s">
        <v>21</v>
      </c>
      <c r="B7" s="10">
        <v>3256125</v>
      </c>
      <c r="C7" s="10"/>
      <c r="D7" s="10"/>
      <c r="E7" s="10"/>
      <c r="F7" s="10"/>
      <c r="G7" s="10"/>
      <c r="H7" s="10"/>
      <c r="I7" s="12">
        <v>1</v>
      </c>
      <c r="J7" s="12">
        <v>3</v>
      </c>
      <c r="K7" s="12">
        <v>4</v>
      </c>
      <c r="L7" s="12">
        <v>3</v>
      </c>
      <c r="M7" s="12"/>
      <c r="N7" s="12">
        <v>1.1000000000000001</v>
      </c>
      <c r="O7" s="12">
        <v>3.5</v>
      </c>
      <c r="P7" s="12">
        <v>3.9</v>
      </c>
      <c r="Q7" s="12">
        <v>4.4000000000000004</v>
      </c>
    </row>
    <row r="8" spans="1:17" x14ac:dyDescent="0.25">
      <c r="A8" s="1" t="s">
        <v>21</v>
      </c>
      <c r="B8" s="10">
        <v>3256127</v>
      </c>
      <c r="C8" s="10"/>
      <c r="D8" s="10"/>
      <c r="E8" s="10"/>
      <c r="F8" s="10"/>
      <c r="G8" s="10"/>
      <c r="H8" s="10"/>
      <c r="I8" s="12">
        <v>2</v>
      </c>
      <c r="J8" s="12">
        <v>3</v>
      </c>
      <c r="K8" s="12">
        <v>4</v>
      </c>
      <c r="L8" s="12">
        <v>6</v>
      </c>
      <c r="M8" s="12"/>
      <c r="N8" s="12">
        <v>1.5</v>
      </c>
      <c r="O8" s="12">
        <v>4.5999999999999996</v>
      </c>
      <c r="P8" s="12">
        <v>4.0999999999999996</v>
      </c>
      <c r="Q8" s="12">
        <v>4.0999999999999996</v>
      </c>
    </row>
    <row r="9" spans="1:17" x14ac:dyDescent="0.25">
      <c r="A9" s="1" t="s">
        <v>21</v>
      </c>
      <c r="B9" s="10">
        <v>3256121</v>
      </c>
      <c r="C9" s="10"/>
      <c r="D9" s="10"/>
      <c r="E9" s="10"/>
      <c r="F9" s="10"/>
      <c r="G9" s="10"/>
      <c r="H9" s="10"/>
      <c r="I9" s="12">
        <v>4</v>
      </c>
      <c r="J9" s="12">
        <v>14</v>
      </c>
      <c r="K9" s="12">
        <v>16</v>
      </c>
      <c r="L9" s="12">
        <v>18</v>
      </c>
      <c r="M9" s="12"/>
      <c r="N9" s="12">
        <v>1</v>
      </c>
      <c r="O9" s="12">
        <v>0.5</v>
      </c>
      <c r="P9" s="12">
        <v>1.5</v>
      </c>
      <c r="Q9" s="12">
        <v>3.2</v>
      </c>
    </row>
    <row r="10" spans="1:17" x14ac:dyDescent="0.25">
      <c r="A10" s="1" t="s">
        <v>21</v>
      </c>
      <c r="B10" s="10" t="s">
        <v>4</v>
      </c>
      <c r="C10" s="10"/>
      <c r="D10" s="10"/>
      <c r="E10" s="10"/>
      <c r="F10" s="10"/>
      <c r="G10" s="10"/>
      <c r="H10" s="10"/>
      <c r="I10" s="12">
        <v>1</v>
      </c>
      <c r="J10" s="12">
        <v>1</v>
      </c>
      <c r="K10" s="12">
        <v>1</v>
      </c>
      <c r="L10" s="12">
        <v>1</v>
      </c>
      <c r="M10" s="12"/>
      <c r="N10" s="12">
        <v>0.4</v>
      </c>
      <c r="O10" s="12">
        <v>7.1</v>
      </c>
      <c r="P10" s="12">
        <v>0.5</v>
      </c>
      <c r="Q10" s="12">
        <v>0.5</v>
      </c>
    </row>
    <row r="11" spans="1:17" x14ac:dyDescent="0.25">
      <c r="A11" s="1" t="s">
        <v>21</v>
      </c>
      <c r="B11" s="10">
        <v>3256130</v>
      </c>
      <c r="C11" s="10"/>
      <c r="D11" s="10"/>
      <c r="E11" s="10"/>
      <c r="F11" s="10"/>
      <c r="G11" s="10"/>
      <c r="H11" s="10"/>
      <c r="I11" s="12">
        <v>1</v>
      </c>
      <c r="J11" s="12">
        <v>1</v>
      </c>
      <c r="K11" s="12">
        <v>2</v>
      </c>
      <c r="L11" s="12">
        <v>4</v>
      </c>
      <c r="M11" s="12"/>
      <c r="N11" s="12">
        <v>0.2</v>
      </c>
      <c r="O11" s="12">
        <v>0.4</v>
      </c>
      <c r="P11" s="12">
        <v>0.4</v>
      </c>
      <c r="Q11" s="12">
        <v>0.8</v>
      </c>
    </row>
    <row r="12" spans="1:17" x14ac:dyDescent="0.25">
      <c r="A12" s="1" t="s">
        <v>21</v>
      </c>
      <c r="B12" s="10" t="s">
        <v>7</v>
      </c>
      <c r="C12" s="10"/>
      <c r="D12" s="10"/>
      <c r="E12" s="10"/>
      <c r="F12" s="10"/>
      <c r="G12" s="10"/>
      <c r="H12" s="10"/>
      <c r="I12" s="12">
        <v>5</v>
      </c>
      <c r="J12" s="12">
        <v>22</v>
      </c>
      <c r="K12" s="12">
        <v>21</v>
      </c>
      <c r="L12" s="12">
        <v>18</v>
      </c>
      <c r="M12" s="12"/>
      <c r="N12" s="12">
        <v>0</v>
      </c>
      <c r="O12" s="12">
        <v>0.1</v>
      </c>
      <c r="P12" s="12">
        <v>0.1</v>
      </c>
      <c r="Q12" s="12">
        <v>0.1</v>
      </c>
    </row>
    <row r="13" spans="1:17" x14ac:dyDescent="0.25">
      <c r="A13" s="6" t="s">
        <v>22</v>
      </c>
      <c r="B13" s="9">
        <v>3256204</v>
      </c>
      <c r="C13" s="9"/>
      <c r="D13" s="9"/>
      <c r="E13" s="9"/>
      <c r="F13" s="9"/>
      <c r="G13" s="9"/>
      <c r="H13" s="9"/>
      <c r="I13" s="11">
        <v>1</v>
      </c>
      <c r="J13" s="11">
        <v>3</v>
      </c>
      <c r="K13" s="11">
        <v>4</v>
      </c>
      <c r="L13" s="11">
        <v>4</v>
      </c>
      <c r="M13" s="11"/>
      <c r="N13" s="11">
        <v>0.5</v>
      </c>
      <c r="O13" s="11">
        <v>1.5</v>
      </c>
      <c r="P13" s="11">
        <v>1.5</v>
      </c>
      <c r="Q13" s="11">
        <v>1.5</v>
      </c>
    </row>
    <row r="14" spans="1:17" x14ac:dyDescent="0.25">
      <c r="A14" s="6" t="s">
        <v>22</v>
      </c>
      <c r="B14" s="9" t="s">
        <v>9</v>
      </c>
      <c r="C14" s="9"/>
      <c r="D14" s="9"/>
      <c r="E14" s="9"/>
      <c r="F14" s="9"/>
      <c r="G14" s="9"/>
      <c r="H14" s="9"/>
      <c r="I14" s="11">
        <v>1</v>
      </c>
      <c r="J14" s="11">
        <v>1</v>
      </c>
      <c r="K14" s="11">
        <v>2</v>
      </c>
      <c r="L14" s="11">
        <v>2</v>
      </c>
      <c r="M14" s="11"/>
      <c r="N14" s="11">
        <v>0.6</v>
      </c>
      <c r="O14" s="11">
        <v>1.9</v>
      </c>
      <c r="P14" s="11">
        <v>2.8</v>
      </c>
      <c r="Q14" s="11">
        <v>3.6</v>
      </c>
    </row>
    <row r="15" spans="1:17" x14ac:dyDescent="0.25">
      <c r="A15" s="6" t="s">
        <v>22</v>
      </c>
      <c r="B15" s="9" t="s">
        <v>10</v>
      </c>
      <c r="C15" s="9"/>
      <c r="D15" s="9"/>
      <c r="E15" s="9"/>
      <c r="F15" s="9"/>
      <c r="G15" s="9"/>
      <c r="H15" s="9"/>
      <c r="I15" s="11">
        <v>1</v>
      </c>
      <c r="J15" s="11">
        <v>1</v>
      </c>
      <c r="K15" s="11">
        <v>1</v>
      </c>
      <c r="L15" s="11">
        <v>1</v>
      </c>
      <c r="M15" s="11"/>
      <c r="N15" s="11">
        <v>0.3</v>
      </c>
      <c r="O15" s="11">
        <v>1.6</v>
      </c>
      <c r="P15" s="11">
        <v>1.6</v>
      </c>
      <c r="Q15" s="11">
        <v>1.8</v>
      </c>
    </row>
    <row r="16" spans="1:17" x14ac:dyDescent="0.25">
      <c r="A16" s="6" t="s">
        <v>22</v>
      </c>
      <c r="B16" s="9" t="s">
        <v>11</v>
      </c>
      <c r="C16" s="9"/>
      <c r="D16" s="9"/>
      <c r="E16" s="9"/>
      <c r="F16" s="9"/>
      <c r="G16" s="9"/>
      <c r="H16" s="9"/>
      <c r="I16" s="11">
        <v>1</v>
      </c>
      <c r="J16" s="11">
        <v>2</v>
      </c>
      <c r="K16" s="11">
        <v>4</v>
      </c>
      <c r="L16" s="11">
        <v>4</v>
      </c>
      <c r="M16" s="11"/>
      <c r="N16" s="11">
        <v>0.6</v>
      </c>
      <c r="O16" s="11">
        <v>44.9</v>
      </c>
      <c r="P16" s="11">
        <v>42.8</v>
      </c>
      <c r="Q16" s="11">
        <v>41.3</v>
      </c>
    </row>
    <row r="17" spans="1:17" x14ac:dyDescent="0.25">
      <c r="A17" s="6" t="s">
        <v>22</v>
      </c>
      <c r="B17" s="9">
        <v>3256207</v>
      </c>
      <c r="C17" s="9"/>
      <c r="D17" s="9"/>
      <c r="E17" s="9"/>
      <c r="F17" s="9"/>
      <c r="G17" s="9"/>
      <c r="H17" s="9"/>
      <c r="I17" s="11">
        <v>1</v>
      </c>
      <c r="J17" s="11">
        <v>2</v>
      </c>
      <c r="K17" s="11">
        <v>2</v>
      </c>
      <c r="L17" s="11">
        <v>2</v>
      </c>
      <c r="M17" s="11"/>
      <c r="N17" s="11">
        <v>0.7</v>
      </c>
      <c r="O17" s="11">
        <v>11.9</v>
      </c>
      <c r="P17" s="11">
        <v>9.9</v>
      </c>
      <c r="Q17" s="11">
        <v>10.5</v>
      </c>
    </row>
    <row r="18" spans="1:17" x14ac:dyDescent="0.25">
      <c r="A18" s="1" t="s">
        <v>23</v>
      </c>
      <c r="B18" s="10">
        <v>3256201</v>
      </c>
      <c r="C18" s="10"/>
      <c r="D18" s="10"/>
      <c r="E18" s="10"/>
      <c r="F18" s="10"/>
      <c r="G18" s="10"/>
      <c r="H18" s="10"/>
      <c r="I18" s="12">
        <v>1</v>
      </c>
      <c r="J18" s="12">
        <v>2</v>
      </c>
      <c r="K18" s="12">
        <v>11</v>
      </c>
      <c r="L18" s="12">
        <v>15</v>
      </c>
      <c r="M18" s="12"/>
      <c r="N18" s="12">
        <v>0.7</v>
      </c>
      <c r="O18" s="12">
        <v>0.7</v>
      </c>
      <c r="P18" s="12">
        <v>1.3</v>
      </c>
      <c r="Q18" s="12">
        <v>2.5</v>
      </c>
    </row>
    <row r="19" spans="1:17" x14ac:dyDescent="0.25">
      <c r="A19" s="1" t="s">
        <v>23</v>
      </c>
      <c r="B19" s="10" t="s">
        <v>8</v>
      </c>
      <c r="C19" s="10"/>
      <c r="D19" s="10"/>
      <c r="E19" s="10"/>
      <c r="F19" s="10"/>
      <c r="G19" s="10"/>
      <c r="H19" s="10"/>
      <c r="I19" s="12">
        <v>6</v>
      </c>
      <c r="J19" s="12">
        <v>4</v>
      </c>
      <c r="K19" s="12">
        <v>2</v>
      </c>
      <c r="L19" s="12">
        <v>1</v>
      </c>
      <c r="M19" s="12"/>
      <c r="N19" s="12">
        <v>0.8</v>
      </c>
      <c r="O19" s="12">
        <v>1.4</v>
      </c>
      <c r="P19" s="12">
        <v>2.2000000000000002</v>
      </c>
      <c r="Q19" s="12">
        <v>2.2999999999999998</v>
      </c>
    </row>
    <row r="20" spans="1:17" x14ac:dyDescent="0.25">
      <c r="A20" s="1" t="s">
        <v>23</v>
      </c>
      <c r="B20" s="10" t="s">
        <v>5</v>
      </c>
      <c r="C20" s="10"/>
      <c r="D20" s="10"/>
      <c r="E20" s="10"/>
      <c r="F20" s="10"/>
      <c r="G20" s="10"/>
      <c r="H20" s="10"/>
      <c r="I20" s="12">
        <v>1</v>
      </c>
      <c r="J20" s="12">
        <v>1</v>
      </c>
      <c r="K20" s="12">
        <v>3</v>
      </c>
      <c r="L20" s="12">
        <v>2</v>
      </c>
      <c r="M20" s="12"/>
      <c r="N20" s="12">
        <v>2.1</v>
      </c>
      <c r="O20" s="12">
        <v>0.2</v>
      </c>
      <c r="P20" s="12">
        <v>0.2</v>
      </c>
      <c r="Q20" s="12">
        <v>0.4</v>
      </c>
    </row>
    <row r="21" spans="1:17" x14ac:dyDescent="0.25">
      <c r="A21" s="1" t="s">
        <v>23</v>
      </c>
      <c r="B21" s="10">
        <v>3256207</v>
      </c>
      <c r="C21" s="10"/>
      <c r="D21" s="10"/>
      <c r="E21" s="10"/>
      <c r="F21" s="10"/>
      <c r="G21" s="10"/>
      <c r="H21" s="10"/>
      <c r="I21" s="12">
        <v>1</v>
      </c>
      <c r="J21" s="12">
        <v>2</v>
      </c>
      <c r="K21" s="12">
        <v>2</v>
      </c>
      <c r="L21" s="12">
        <v>2</v>
      </c>
      <c r="M21" s="12"/>
      <c r="N21" s="12">
        <v>0.7</v>
      </c>
      <c r="O21" s="12">
        <v>11.9</v>
      </c>
      <c r="P21" s="12">
        <v>9.9</v>
      </c>
      <c r="Q21" s="12">
        <v>10.5</v>
      </c>
    </row>
    <row r="22" spans="1:17" x14ac:dyDescent="0.25">
      <c r="A22" s="6" t="s">
        <v>24</v>
      </c>
      <c r="B22" s="9">
        <v>3255201</v>
      </c>
      <c r="C22" s="9"/>
      <c r="D22" s="9"/>
      <c r="E22" s="9"/>
      <c r="F22" s="9"/>
      <c r="G22" s="9"/>
      <c r="H22" s="9"/>
      <c r="I22" s="11">
        <v>6</v>
      </c>
      <c r="J22" s="11">
        <v>7</v>
      </c>
      <c r="K22" s="11">
        <v>8</v>
      </c>
      <c r="L22" s="11">
        <v>9</v>
      </c>
      <c r="M22" s="11"/>
      <c r="N22" s="11">
        <v>7.4</v>
      </c>
      <c r="O22" s="11">
        <v>7.2</v>
      </c>
      <c r="P22" s="11">
        <v>8.8000000000000007</v>
      </c>
      <c r="Q22" s="11">
        <v>6.3</v>
      </c>
    </row>
    <row r="23" spans="1:17" x14ac:dyDescent="0.25">
      <c r="A23" s="6" t="s">
        <v>24</v>
      </c>
      <c r="B23" s="9">
        <v>3255204</v>
      </c>
      <c r="C23" s="9"/>
      <c r="D23" s="9"/>
      <c r="E23" s="9"/>
      <c r="F23" s="9"/>
      <c r="G23" s="9"/>
      <c r="H23" s="9"/>
      <c r="I23" s="11">
        <v>2</v>
      </c>
      <c r="J23" s="11">
        <v>2</v>
      </c>
      <c r="K23" s="11">
        <v>3</v>
      </c>
      <c r="L23" s="11">
        <v>3</v>
      </c>
      <c r="M23" s="11"/>
      <c r="N23" s="11">
        <v>1.7</v>
      </c>
      <c r="O23" s="11">
        <v>2.6</v>
      </c>
      <c r="P23" s="11">
        <v>2.8</v>
      </c>
      <c r="Q23" s="11">
        <v>2.5</v>
      </c>
    </row>
    <row r="24" spans="1:17" x14ac:dyDescent="0.25">
      <c r="A24" s="6" t="s">
        <v>24</v>
      </c>
      <c r="B24" s="9">
        <v>3255207</v>
      </c>
      <c r="C24" s="9"/>
      <c r="D24" s="9"/>
      <c r="E24" s="9"/>
      <c r="F24" s="9"/>
      <c r="G24" s="9"/>
      <c r="H24" s="9"/>
      <c r="I24" s="11">
        <v>5</v>
      </c>
      <c r="J24" s="11">
        <v>5</v>
      </c>
      <c r="K24" s="11">
        <v>7</v>
      </c>
      <c r="L24" s="11">
        <v>7</v>
      </c>
      <c r="M24" s="11"/>
      <c r="N24" s="11">
        <v>0.8</v>
      </c>
      <c r="O24" s="11">
        <v>7.2</v>
      </c>
      <c r="P24" s="11">
        <v>6.9</v>
      </c>
      <c r="Q24" s="11">
        <v>5.8</v>
      </c>
    </row>
    <row r="25" spans="1:17" x14ac:dyDescent="0.25">
      <c r="A25" s="6" t="s">
        <v>24</v>
      </c>
      <c r="B25" s="9" t="s">
        <v>50</v>
      </c>
      <c r="C25" s="9"/>
      <c r="D25" s="9"/>
      <c r="E25" s="9"/>
      <c r="F25" s="9"/>
      <c r="G25" s="9"/>
      <c r="H25" s="9"/>
      <c r="I25" s="11">
        <v>5</v>
      </c>
      <c r="J25" s="11">
        <v>5</v>
      </c>
      <c r="K25" s="11">
        <v>6</v>
      </c>
      <c r="L25" s="11">
        <v>6</v>
      </c>
      <c r="M25" s="11"/>
      <c r="N25" s="11">
        <v>4.0999999999999996</v>
      </c>
      <c r="O25" s="11">
        <v>2.2999999999999998</v>
      </c>
      <c r="P25" s="11">
        <v>2.8</v>
      </c>
      <c r="Q25" s="11">
        <v>3.4</v>
      </c>
    </row>
    <row r="26" spans="1:17" x14ac:dyDescent="0.25">
      <c r="A26" s="6" t="s">
        <v>24</v>
      </c>
      <c r="B26" s="9" t="s">
        <v>3</v>
      </c>
      <c r="C26" s="9"/>
      <c r="D26" s="9"/>
      <c r="E26" s="9"/>
      <c r="F26" s="9"/>
      <c r="G26" s="9"/>
      <c r="H26" s="9"/>
      <c r="I26" s="11">
        <v>5</v>
      </c>
      <c r="J26" s="11"/>
      <c r="K26" s="11"/>
      <c r="L26" s="11"/>
      <c r="M26" s="11"/>
      <c r="N26" s="11">
        <v>1</v>
      </c>
      <c r="O26" s="11">
        <v>15.3</v>
      </c>
      <c r="P26" s="11">
        <v>18.3</v>
      </c>
      <c r="Q26" s="11">
        <v>29.5</v>
      </c>
    </row>
    <row r="27" spans="1:17" x14ac:dyDescent="0.25">
      <c r="A27" s="1" t="s">
        <v>25</v>
      </c>
      <c r="B27" s="10">
        <v>3255101</v>
      </c>
      <c r="C27" s="10"/>
      <c r="D27" s="10"/>
      <c r="E27" s="10"/>
      <c r="F27" s="10"/>
      <c r="G27" s="10"/>
      <c r="H27" s="10"/>
      <c r="I27" s="12">
        <v>1</v>
      </c>
      <c r="J27" s="12">
        <v>2</v>
      </c>
      <c r="K27" s="12">
        <v>2</v>
      </c>
      <c r="L27" s="12">
        <v>5</v>
      </c>
      <c r="M27" s="12"/>
      <c r="N27" s="12">
        <v>0.8</v>
      </c>
      <c r="O27" s="12">
        <v>1.1000000000000001</v>
      </c>
      <c r="P27" s="12">
        <v>1.1000000000000001</v>
      </c>
      <c r="Q27" s="12">
        <v>1.2</v>
      </c>
    </row>
    <row r="28" spans="1:17" x14ac:dyDescent="0.25">
      <c r="A28" s="1" t="s">
        <v>25</v>
      </c>
      <c r="B28" s="10" t="s">
        <v>2</v>
      </c>
      <c r="C28" s="10"/>
      <c r="D28" s="10"/>
      <c r="E28" s="10"/>
      <c r="F28" s="10"/>
      <c r="G28" s="10"/>
      <c r="H28" s="10"/>
      <c r="I28" s="12">
        <v>1</v>
      </c>
      <c r="J28" s="12">
        <v>18</v>
      </c>
      <c r="K28" s="12">
        <v>17</v>
      </c>
      <c r="L28" s="12">
        <v>15</v>
      </c>
      <c r="M28" s="12"/>
      <c r="N28" s="12">
        <v>0.3</v>
      </c>
      <c r="O28" s="12">
        <v>0.7</v>
      </c>
      <c r="P28" s="12">
        <v>0.3</v>
      </c>
      <c r="Q28" s="12">
        <v>0.3</v>
      </c>
    </row>
    <row r="29" spans="1:17" x14ac:dyDescent="0.25">
      <c r="A29" s="6" t="s">
        <v>26</v>
      </c>
      <c r="B29" s="9">
        <v>3255107</v>
      </c>
      <c r="C29" s="9"/>
      <c r="D29" s="9"/>
      <c r="E29" s="9"/>
      <c r="F29" s="9"/>
      <c r="G29" s="9"/>
      <c r="H29" s="9"/>
      <c r="I29" s="11">
        <v>3</v>
      </c>
      <c r="J29" s="11">
        <v>2</v>
      </c>
      <c r="K29" s="11">
        <v>2</v>
      </c>
      <c r="L29" s="11">
        <v>3</v>
      </c>
      <c r="M29" s="11"/>
      <c r="N29" s="11">
        <v>2</v>
      </c>
      <c r="O29" s="11">
        <v>1.8</v>
      </c>
      <c r="P29" s="11">
        <v>1.7</v>
      </c>
      <c r="Q29" s="11">
        <v>2</v>
      </c>
    </row>
    <row r="30" spans="1:17" x14ac:dyDescent="0.25">
      <c r="A30" s="1" t="s">
        <v>27</v>
      </c>
      <c r="B30" s="10" t="s">
        <v>1</v>
      </c>
      <c r="C30" s="10"/>
      <c r="D30" s="10"/>
      <c r="E30" s="10"/>
      <c r="F30" s="10"/>
      <c r="G30" s="10"/>
      <c r="H30" s="10"/>
      <c r="I30" s="12">
        <v>2</v>
      </c>
      <c r="J30" s="12">
        <v>3</v>
      </c>
      <c r="K30" s="12">
        <v>4</v>
      </c>
      <c r="L30" s="12">
        <v>5</v>
      </c>
      <c r="M30" s="12"/>
      <c r="N30" s="12">
        <v>3.9</v>
      </c>
      <c r="O30" s="12">
        <v>3.2</v>
      </c>
      <c r="P30" s="12">
        <v>3.1</v>
      </c>
      <c r="Q30" s="12">
        <v>3.1</v>
      </c>
    </row>
    <row r="31" spans="1:17" x14ac:dyDescent="0.25">
      <c r="A31" s="6" t="s">
        <v>28</v>
      </c>
      <c r="B31" s="9">
        <v>3255104</v>
      </c>
      <c r="C31" s="9"/>
      <c r="D31" s="9"/>
      <c r="E31" s="9"/>
      <c r="F31" s="9"/>
      <c r="G31" s="9"/>
      <c r="H31" s="9"/>
      <c r="I31" s="11">
        <v>1</v>
      </c>
      <c r="J31" s="11">
        <v>3</v>
      </c>
      <c r="K31" s="11">
        <v>3</v>
      </c>
      <c r="L31" s="11">
        <v>3</v>
      </c>
      <c r="M31" s="11"/>
      <c r="N31" s="11">
        <v>0.7</v>
      </c>
      <c r="O31" s="11">
        <v>1.4</v>
      </c>
      <c r="P31" s="11">
        <v>1.7</v>
      </c>
      <c r="Q31" s="11">
        <v>2.1</v>
      </c>
    </row>
    <row r="32" spans="1:17" x14ac:dyDescent="0.25">
      <c r="A32" s="6" t="s">
        <v>28</v>
      </c>
      <c r="B32" s="9">
        <v>3255107</v>
      </c>
      <c r="C32" s="9"/>
      <c r="D32" s="9"/>
      <c r="E32" s="9"/>
      <c r="F32" s="9"/>
      <c r="G32" s="9"/>
      <c r="H32" s="9"/>
      <c r="I32" s="11">
        <v>3</v>
      </c>
      <c r="J32" s="11">
        <v>2</v>
      </c>
      <c r="K32" s="11">
        <v>2</v>
      </c>
      <c r="L32" s="11">
        <v>3</v>
      </c>
      <c r="M32" s="11"/>
      <c r="N32" s="11">
        <v>2</v>
      </c>
      <c r="O32" s="11">
        <v>1.8</v>
      </c>
      <c r="P32" s="11">
        <v>1.7</v>
      </c>
      <c r="Q32" s="11">
        <v>2</v>
      </c>
    </row>
    <row r="33" spans="1:17" x14ac:dyDescent="0.25">
      <c r="A33" s="1" t="s">
        <v>29</v>
      </c>
      <c r="B33" s="10">
        <v>3259101</v>
      </c>
      <c r="C33" s="10"/>
      <c r="D33" s="10"/>
      <c r="E33" s="10"/>
      <c r="F33" s="10"/>
      <c r="G33" s="10"/>
      <c r="H33" s="10"/>
      <c r="I33" s="12">
        <v>1</v>
      </c>
      <c r="J33" s="12">
        <v>22</v>
      </c>
      <c r="K33" s="12">
        <v>50</v>
      </c>
      <c r="L33" s="12">
        <v>48</v>
      </c>
      <c r="M33" s="12"/>
      <c r="N33" s="12">
        <v>15.4</v>
      </c>
      <c r="O33" s="12">
        <v>5.4</v>
      </c>
      <c r="P33" s="12">
        <v>6.3</v>
      </c>
      <c r="Q33" s="12">
        <v>2.5</v>
      </c>
    </row>
    <row r="34" spans="1:17" x14ac:dyDescent="0.25">
      <c r="A34" s="1" t="s">
        <v>29</v>
      </c>
      <c r="B34" s="10">
        <v>3259104</v>
      </c>
      <c r="C34" s="10"/>
      <c r="D34" s="10"/>
      <c r="E34" s="10"/>
      <c r="F34" s="10"/>
      <c r="G34" s="10"/>
      <c r="H34" s="10"/>
      <c r="I34" s="12">
        <v>2</v>
      </c>
      <c r="J34" s="12">
        <v>5</v>
      </c>
      <c r="K34" s="12">
        <v>5</v>
      </c>
      <c r="L34" s="12">
        <v>6</v>
      </c>
      <c r="M34" s="12"/>
      <c r="N34" s="12">
        <v>3.2</v>
      </c>
      <c r="O34" s="12">
        <v>6.5</v>
      </c>
      <c r="P34" s="12">
        <v>7</v>
      </c>
      <c r="Q34" s="12">
        <v>8.1</v>
      </c>
    </row>
    <row r="35" spans="1:17" x14ac:dyDescent="0.25">
      <c r="A35" s="1" t="s">
        <v>29</v>
      </c>
      <c r="B35" s="10">
        <v>3259107</v>
      </c>
      <c r="C35" s="10"/>
      <c r="D35" s="10"/>
      <c r="E35" s="10"/>
      <c r="F35" s="10"/>
      <c r="G35" s="10"/>
      <c r="H35" s="10"/>
      <c r="I35" s="12">
        <v>4</v>
      </c>
      <c r="J35" s="12">
        <v>6</v>
      </c>
      <c r="K35" s="12">
        <v>10</v>
      </c>
      <c r="L35" s="12">
        <v>12</v>
      </c>
      <c r="M35" s="12"/>
      <c r="N35" s="12">
        <v>3.2</v>
      </c>
      <c r="O35" s="12">
        <v>6.3</v>
      </c>
      <c r="P35" s="12">
        <v>8.6</v>
      </c>
      <c r="Q35" s="12">
        <v>15.6</v>
      </c>
    </row>
    <row r="36" spans="1:17" x14ac:dyDescent="0.25">
      <c r="A36" s="1" t="s">
        <v>29</v>
      </c>
      <c r="B36" s="10" t="s">
        <v>12</v>
      </c>
      <c r="C36" s="10"/>
      <c r="D36" s="10"/>
      <c r="E36" s="10"/>
      <c r="F36" s="10"/>
      <c r="G36" s="10"/>
      <c r="H36" s="10"/>
      <c r="I36" s="12">
        <v>4</v>
      </c>
      <c r="J36" s="12">
        <v>2</v>
      </c>
      <c r="K36" s="12">
        <v>6</v>
      </c>
      <c r="L36" s="12">
        <v>5</v>
      </c>
      <c r="M36" s="12"/>
      <c r="N36" s="12">
        <v>5.5</v>
      </c>
      <c r="O36" s="12">
        <v>5.4</v>
      </c>
      <c r="P36" s="12">
        <v>5.8</v>
      </c>
      <c r="Q36" s="12">
        <v>5</v>
      </c>
    </row>
    <row r="37" spans="1:17" x14ac:dyDescent="0.25">
      <c r="A37" s="1" t="s">
        <v>29</v>
      </c>
      <c r="B37" s="10" t="s">
        <v>13</v>
      </c>
      <c r="C37" s="10"/>
      <c r="D37" s="10"/>
      <c r="E37" s="10"/>
      <c r="F37" s="10"/>
      <c r="G37" s="10"/>
      <c r="H37" s="10"/>
      <c r="I37" s="12">
        <v>2</v>
      </c>
      <c r="J37" s="12">
        <v>2</v>
      </c>
      <c r="K37" s="12">
        <v>1</v>
      </c>
      <c r="L37" s="12">
        <v>1</v>
      </c>
      <c r="M37" s="12"/>
      <c r="N37" s="12">
        <v>5.8</v>
      </c>
      <c r="O37" s="12">
        <v>0.3</v>
      </c>
      <c r="P37" s="12">
        <v>2.6</v>
      </c>
      <c r="Q37" s="12">
        <v>0.6</v>
      </c>
    </row>
    <row r="38" spans="1:17" x14ac:dyDescent="0.25">
      <c r="A38" s="1" t="s">
        <v>29</v>
      </c>
      <c r="B38" s="10" t="s">
        <v>14</v>
      </c>
      <c r="C38" s="10"/>
      <c r="D38" s="10"/>
      <c r="E38" s="10"/>
      <c r="F38" s="10"/>
      <c r="G38" s="10"/>
      <c r="H38" s="10"/>
      <c r="I38" s="12">
        <v>4</v>
      </c>
      <c r="J38" s="12">
        <v>1</v>
      </c>
      <c r="K38" s="12">
        <v>4</v>
      </c>
      <c r="L38" s="12">
        <v>8</v>
      </c>
      <c r="M38" s="12"/>
      <c r="N38" s="12">
        <v>0.6</v>
      </c>
      <c r="O38" s="12">
        <v>4.3</v>
      </c>
      <c r="P38" s="12">
        <v>5.3</v>
      </c>
      <c r="Q38" s="12">
        <v>11.5</v>
      </c>
    </row>
    <row r="39" spans="1:17" x14ac:dyDescent="0.25">
      <c r="A39" s="1" t="s">
        <v>29</v>
      </c>
      <c r="B39" s="10" t="s">
        <v>15</v>
      </c>
      <c r="C39" s="10"/>
      <c r="D39" s="10"/>
      <c r="E39" s="10"/>
      <c r="F39" s="10"/>
      <c r="G39" s="10"/>
      <c r="H39" s="10"/>
      <c r="I39" s="12">
        <v>10</v>
      </c>
      <c r="J39" s="12">
        <v>14</v>
      </c>
      <c r="K39" s="12">
        <v>42</v>
      </c>
      <c r="L39" s="12">
        <v>42</v>
      </c>
      <c r="M39" s="12"/>
      <c r="N39" s="12">
        <v>0.4</v>
      </c>
      <c r="O39" s="12">
        <v>3.2</v>
      </c>
      <c r="P39" s="12">
        <v>3.8</v>
      </c>
      <c r="Q39" s="12">
        <v>13.3</v>
      </c>
    </row>
    <row r="40" spans="1:17" x14ac:dyDescent="0.25">
      <c r="A40" s="6" t="s">
        <v>30</v>
      </c>
      <c r="B40" s="9">
        <v>3253204</v>
      </c>
      <c r="C40" s="9"/>
      <c r="D40" s="9"/>
      <c r="E40" s="9"/>
      <c r="F40" s="9"/>
      <c r="G40" s="9"/>
      <c r="H40" s="9"/>
      <c r="I40" s="11">
        <v>1</v>
      </c>
      <c r="J40" s="11">
        <v>1</v>
      </c>
      <c r="K40" s="11">
        <v>1</v>
      </c>
      <c r="L40" s="11">
        <v>1</v>
      </c>
      <c r="M40" s="11"/>
      <c r="N40" s="11">
        <v>3.5</v>
      </c>
      <c r="O40" s="11">
        <v>1.4</v>
      </c>
      <c r="P40" s="11">
        <v>1.1000000000000001</v>
      </c>
      <c r="Q40" s="11">
        <v>1</v>
      </c>
    </row>
    <row r="41" spans="1:17" x14ac:dyDescent="0.25">
      <c r="A41" s="6" t="s">
        <v>30</v>
      </c>
      <c r="B41" s="9">
        <v>3253207</v>
      </c>
      <c r="C41" s="9"/>
      <c r="D41" s="9"/>
      <c r="E41" s="9"/>
      <c r="F41" s="9"/>
      <c r="G41" s="9"/>
      <c r="H41" s="9"/>
      <c r="I41" s="11">
        <v>1</v>
      </c>
      <c r="J41" s="11">
        <v>2</v>
      </c>
      <c r="K41" s="11">
        <v>2</v>
      </c>
      <c r="L41" s="11">
        <v>6</v>
      </c>
      <c r="M41" s="11"/>
      <c r="N41" s="11">
        <v>1.1000000000000001</v>
      </c>
      <c r="O41" s="11">
        <v>4.7</v>
      </c>
      <c r="P41" s="11">
        <v>5.3</v>
      </c>
      <c r="Q41" s="11">
        <v>5.0999999999999996</v>
      </c>
    </row>
    <row r="42" spans="1:17" x14ac:dyDescent="0.25">
      <c r="A42" s="1" t="s">
        <v>31</v>
      </c>
      <c r="B42" s="10">
        <v>3251994</v>
      </c>
      <c r="C42" s="10"/>
      <c r="D42" s="10"/>
      <c r="E42" s="10"/>
      <c r="F42" s="10"/>
      <c r="G42" s="10"/>
      <c r="H42" s="10"/>
      <c r="I42" s="12">
        <v>1</v>
      </c>
      <c r="J42" s="12">
        <v>2</v>
      </c>
      <c r="K42" s="12">
        <v>6</v>
      </c>
      <c r="L42" s="12">
        <v>6</v>
      </c>
      <c r="M42" s="12"/>
      <c r="N42" s="12">
        <v>0.3</v>
      </c>
      <c r="O42" s="12">
        <v>3</v>
      </c>
      <c r="P42" s="12">
        <v>6.4</v>
      </c>
      <c r="Q42" s="12">
        <v>6.4</v>
      </c>
    </row>
    <row r="43" spans="1:17" x14ac:dyDescent="0.25">
      <c r="A43" s="1" t="s">
        <v>31</v>
      </c>
      <c r="B43" s="10">
        <v>3253201</v>
      </c>
      <c r="C43" s="10"/>
      <c r="D43" s="10"/>
      <c r="E43" s="10"/>
      <c r="F43" s="10"/>
      <c r="G43" s="10"/>
      <c r="H43" s="10"/>
      <c r="I43" s="12">
        <v>5</v>
      </c>
      <c r="J43" s="12">
        <v>1</v>
      </c>
      <c r="K43" s="12">
        <v>1</v>
      </c>
      <c r="L43" s="12">
        <v>1</v>
      </c>
      <c r="M43" s="12"/>
      <c r="N43" s="12">
        <v>1.7</v>
      </c>
      <c r="O43" s="12">
        <v>0.7</v>
      </c>
      <c r="P43" s="12">
        <v>0.6</v>
      </c>
      <c r="Q43" s="12">
        <v>1</v>
      </c>
    </row>
    <row r="44" spans="1:17" x14ac:dyDescent="0.25">
      <c r="A44" s="1" t="s">
        <v>31</v>
      </c>
      <c r="B44" s="10" t="s">
        <v>0</v>
      </c>
      <c r="C44" s="10"/>
      <c r="D44" s="10"/>
      <c r="E44" s="10"/>
      <c r="F44" s="10"/>
      <c r="G44" s="10"/>
      <c r="H44" s="10"/>
      <c r="I44" s="12">
        <v>17</v>
      </c>
      <c r="J44" s="12">
        <v>13</v>
      </c>
      <c r="K44" s="12">
        <v>29</v>
      </c>
      <c r="L44" s="12">
        <v>33</v>
      </c>
      <c r="M44" s="12"/>
      <c r="N44" s="12">
        <v>0.1</v>
      </c>
      <c r="O44" s="12">
        <v>0.3</v>
      </c>
      <c r="P44" s="12">
        <v>0.6</v>
      </c>
      <c r="Q44" s="12">
        <v>1.2</v>
      </c>
    </row>
  </sheetData>
  <mergeCells count="3">
    <mergeCell ref="A1:A2"/>
    <mergeCell ref="B1:B2"/>
    <mergeCell ref="C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F128-34A3-4D43-917E-96ED94C823C8}">
  <dimension ref="A1:R44"/>
  <sheetViews>
    <sheetView zoomScale="83" zoomScaleNormal="8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" sqref="M1:M1048576"/>
    </sheetView>
  </sheetViews>
  <sheetFormatPr defaultRowHeight="15" x14ac:dyDescent="0.25"/>
  <cols>
    <col min="1" max="1" width="19.85546875" bestFit="1" customWidth="1"/>
    <col min="2" max="2" width="8.7109375" bestFit="1" customWidth="1"/>
  </cols>
  <sheetData>
    <row r="1" spans="1:18" x14ac:dyDescent="0.25">
      <c r="A1" s="24" t="s">
        <v>16</v>
      </c>
      <c r="B1" s="24" t="s">
        <v>17</v>
      </c>
      <c r="C1" s="25" t="s">
        <v>48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8" x14ac:dyDescent="0.25">
      <c r="A2" s="24"/>
      <c r="B2" s="24"/>
      <c r="C2" s="4">
        <v>2002</v>
      </c>
      <c r="D2" s="1">
        <v>2003</v>
      </c>
      <c r="E2" s="4">
        <v>2004</v>
      </c>
      <c r="F2" s="1">
        <v>2005</v>
      </c>
      <c r="G2" s="4">
        <v>2006</v>
      </c>
      <c r="H2" s="1">
        <v>2007</v>
      </c>
      <c r="I2" s="4">
        <v>2008</v>
      </c>
      <c r="J2" s="1">
        <v>2009</v>
      </c>
      <c r="K2" s="4">
        <v>2010</v>
      </c>
      <c r="L2" s="1">
        <v>2011</v>
      </c>
      <c r="M2" s="4">
        <v>2012</v>
      </c>
      <c r="N2" s="1">
        <v>2013</v>
      </c>
      <c r="O2" s="4">
        <v>2014</v>
      </c>
      <c r="P2" s="1">
        <v>2015</v>
      </c>
      <c r="Q2" s="4">
        <v>2016</v>
      </c>
      <c r="R2" t="s">
        <v>38</v>
      </c>
    </row>
    <row r="3" spans="1:18" x14ac:dyDescent="0.25">
      <c r="A3" s="6" t="s">
        <v>20</v>
      </c>
      <c r="B3" s="6">
        <v>3256111</v>
      </c>
      <c r="C3" s="15">
        <v>0.79994832041343644</v>
      </c>
      <c r="D3" s="15">
        <v>0.80589147286821705</v>
      </c>
      <c r="E3" s="15">
        <v>0.83333333333333337</v>
      </c>
      <c r="F3" s="15">
        <v>0.85379844961240281</v>
      </c>
      <c r="G3" s="15">
        <v>0.89322997416020655</v>
      </c>
      <c r="H3" s="15">
        <v>0.90377260981912133</v>
      </c>
      <c r="I3" s="15">
        <v>0.95901808785529707</v>
      </c>
      <c r="J3" s="15">
        <v>1.0175193798449609</v>
      </c>
      <c r="K3" s="15">
        <v>1</v>
      </c>
      <c r="L3" s="15">
        <v>1.0164341085271316</v>
      </c>
      <c r="M3" s="15">
        <v>1.0745219638242891</v>
      </c>
      <c r="N3" s="15">
        <v>1.0759689922480618</v>
      </c>
      <c r="O3" s="15">
        <v>1.0642894056847543</v>
      </c>
      <c r="P3" s="15">
        <v>1.0733333333333328</v>
      </c>
      <c r="Q3" s="15">
        <v>1.0836692506459946</v>
      </c>
      <c r="R3" t="s">
        <v>43</v>
      </c>
    </row>
    <row r="4" spans="1:18" x14ac:dyDescent="0.25">
      <c r="A4" s="6" t="s">
        <v>20</v>
      </c>
      <c r="B4" s="6">
        <v>3256114</v>
      </c>
      <c r="C4" s="15">
        <v>0.79994832041343644</v>
      </c>
      <c r="D4" s="15">
        <v>0.80589147286821705</v>
      </c>
      <c r="E4" s="15">
        <v>0.83333333333333337</v>
      </c>
      <c r="F4" s="15">
        <v>0.85379844961240281</v>
      </c>
      <c r="G4" s="15">
        <v>0.89322997416020655</v>
      </c>
      <c r="H4" s="15">
        <v>0.90377260981912133</v>
      </c>
      <c r="I4" s="15">
        <v>0.95901808785529707</v>
      </c>
      <c r="J4" s="15">
        <v>1.0175193798449609</v>
      </c>
      <c r="K4" s="15">
        <v>1</v>
      </c>
      <c r="L4" s="15">
        <v>1.0164341085271316</v>
      </c>
      <c r="M4" s="15">
        <v>1.0745219638242891</v>
      </c>
      <c r="N4" s="15">
        <v>1.0759689922480618</v>
      </c>
      <c r="O4" s="15">
        <v>1.0642894056847543</v>
      </c>
      <c r="P4" s="15">
        <v>1.0733333333333328</v>
      </c>
      <c r="Q4" s="15">
        <v>1.0836692506459946</v>
      </c>
      <c r="R4" t="s">
        <v>43</v>
      </c>
    </row>
    <row r="5" spans="1:18" x14ac:dyDescent="0.25">
      <c r="A5" s="6" t="s">
        <v>20</v>
      </c>
      <c r="B5" s="6">
        <v>3256117</v>
      </c>
      <c r="C5" s="15">
        <v>0.79994832041343644</v>
      </c>
      <c r="D5" s="15">
        <v>0.80589147286821705</v>
      </c>
      <c r="E5" s="15">
        <v>0.83333333333333337</v>
      </c>
      <c r="F5" s="15">
        <v>0.85379844961240281</v>
      </c>
      <c r="G5" s="15">
        <v>0.89322997416020655</v>
      </c>
      <c r="H5" s="15">
        <v>0.90377260981912133</v>
      </c>
      <c r="I5" s="15">
        <v>0.95901808785529707</v>
      </c>
      <c r="J5" s="15">
        <v>1.0175193798449609</v>
      </c>
      <c r="K5" s="15">
        <v>1</v>
      </c>
      <c r="L5" s="15">
        <v>1.0164341085271316</v>
      </c>
      <c r="M5" s="15">
        <v>1.0745219638242891</v>
      </c>
      <c r="N5" s="15">
        <v>1.0759689922480618</v>
      </c>
      <c r="O5" s="15">
        <v>1.0642894056847543</v>
      </c>
      <c r="P5" s="15">
        <v>1.0733333333333328</v>
      </c>
      <c r="Q5" s="15">
        <v>1.0836692506459946</v>
      </c>
      <c r="R5" t="s">
        <v>43</v>
      </c>
    </row>
    <row r="6" spans="1:18" x14ac:dyDescent="0.25">
      <c r="A6" s="6" t="s">
        <v>20</v>
      </c>
      <c r="B6" s="6" t="s">
        <v>6</v>
      </c>
      <c r="C6" s="15">
        <v>0.79994832041343644</v>
      </c>
      <c r="D6" s="15">
        <v>0.80589147286821705</v>
      </c>
      <c r="E6" s="15">
        <v>0.83333333333333337</v>
      </c>
      <c r="F6" s="15">
        <v>0.85379844961240281</v>
      </c>
      <c r="G6" s="15">
        <v>0.89322997416020655</v>
      </c>
      <c r="H6" s="15">
        <v>0.90377260981912133</v>
      </c>
      <c r="I6" s="15">
        <v>0.95901808785529707</v>
      </c>
      <c r="J6" s="15">
        <v>1.0175193798449609</v>
      </c>
      <c r="K6" s="15">
        <v>1</v>
      </c>
      <c r="L6" s="15">
        <v>1.0164341085271316</v>
      </c>
      <c r="M6" s="15">
        <v>1.0745219638242891</v>
      </c>
      <c r="N6" s="15">
        <v>1.0759689922480618</v>
      </c>
      <c r="O6" s="15">
        <v>1.0642894056847543</v>
      </c>
      <c r="P6" s="15">
        <v>1.0733333333333328</v>
      </c>
      <c r="Q6" s="15">
        <v>1.0836692506459946</v>
      </c>
      <c r="R6" t="s">
        <v>43</v>
      </c>
    </row>
    <row r="7" spans="1:18" x14ac:dyDescent="0.25">
      <c r="A7" s="1" t="s">
        <v>21</v>
      </c>
      <c r="B7" s="1">
        <v>3256125</v>
      </c>
      <c r="C7" s="2">
        <v>0.79848072237351309</v>
      </c>
      <c r="D7" s="2">
        <v>0.79824184224356221</v>
      </c>
      <c r="E7" s="2">
        <v>0.80215947637475538</v>
      </c>
      <c r="F7" s="2">
        <v>0.83698819932158042</v>
      </c>
      <c r="G7" s="2">
        <v>0.87348908317806129</v>
      </c>
      <c r="H7" s="2">
        <v>0.89885815297883531</v>
      </c>
      <c r="I7" s="2">
        <v>0.95509053556925128</v>
      </c>
      <c r="J7" s="2">
        <v>0.99933113563613774</v>
      </c>
      <c r="K7" s="2">
        <v>1</v>
      </c>
      <c r="L7" s="2">
        <v>1.0171038173044766</v>
      </c>
      <c r="M7" s="2">
        <v>1.0541780134728393</v>
      </c>
      <c r="N7" s="2">
        <v>1.074339496440686</v>
      </c>
      <c r="O7" s="2">
        <v>1.0915866418231333</v>
      </c>
      <c r="P7" s="2">
        <v>1.1054894653862695</v>
      </c>
      <c r="Q7" s="2">
        <v>1.1059194496201805</v>
      </c>
      <c r="R7" t="s">
        <v>44</v>
      </c>
    </row>
    <row r="8" spans="1:18" x14ac:dyDescent="0.25">
      <c r="A8" s="1" t="s">
        <v>21</v>
      </c>
      <c r="B8" s="1">
        <v>3256127</v>
      </c>
      <c r="C8" s="2">
        <v>0.79848072237351309</v>
      </c>
      <c r="D8" s="2">
        <v>0.79824184224356221</v>
      </c>
      <c r="E8" s="2">
        <v>0.80215947637475538</v>
      </c>
      <c r="F8" s="2">
        <v>0.83698819932158042</v>
      </c>
      <c r="G8" s="2">
        <v>0.87348908317806129</v>
      </c>
      <c r="H8" s="2">
        <v>0.89885815297883531</v>
      </c>
      <c r="I8" s="2">
        <v>0.95509053556925128</v>
      </c>
      <c r="J8" s="2">
        <v>0.99933113563613774</v>
      </c>
      <c r="K8" s="2">
        <v>1</v>
      </c>
      <c r="L8" s="2">
        <v>1.0171038173044766</v>
      </c>
      <c r="M8" s="2">
        <v>1.0541780134728393</v>
      </c>
      <c r="N8" s="2">
        <v>1.074339496440686</v>
      </c>
      <c r="O8" s="2">
        <v>1.0915866418231333</v>
      </c>
      <c r="P8" s="2">
        <v>1.1054894653862695</v>
      </c>
      <c r="Q8" s="2">
        <v>1.1059194496201805</v>
      </c>
      <c r="R8" t="s">
        <v>44</v>
      </c>
    </row>
    <row r="9" spans="1:18" x14ac:dyDescent="0.25">
      <c r="A9" s="1" t="s">
        <v>21</v>
      </c>
      <c r="B9" s="1">
        <v>3256121</v>
      </c>
      <c r="C9" s="2">
        <v>0.79848072237351309</v>
      </c>
      <c r="D9" s="2">
        <v>0.79824184224356221</v>
      </c>
      <c r="E9" s="2">
        <v>0.80215947637475538</v>
      </c>
      <c r="F9" s="2">
        <v>0.83698819932158042</v>
      </c>
      <c r="G9" s="2">
        <v>0.87348908317806129</v>
      </c>
      <c r="H9" s="2">
        <v>0.89885815297883531</v>
      </c>
      <c r="I9" s="2">
        <v>0.95509053556925128</v>
      </c>
      <c r="J9" s="2">
        <v>0.99933113563613774</v>
      </c>
      <c r="K9" s="2">
        <v>1</v>
      </c>
      <c r="L9" s="2">
        <v>1.0171038173044766</v>
      </c>
      <c r="M9" s="2">
        <v>1.0541780134728393</v>
      </c>
      <c r="N9" s="2">
        <v>1.074339496440686</v>
      </c>
      <c r="O9" s="2">
        <v>1.0915866418231333</v>
      </c>
      <c r="P9" s="2">
        <v>1.1054894653862695</v>
      </c>
      <c r="Q9" s="2">
        <v>1.1059194496201805</v>
      </c>
      <c r="R9" t="s">
        <v>44</v>
      </c>
    </row>
    <row r="10" spans="1:18" x14ac:dyDescent="0.25">
      <c r="A10" s="1" t="s">
        <v>21</v>
      </c>
      <c r="B10" s="1" t="s">
        <v>4</v>
      </c>
      <c r="C10" s="2">
        <v>0.79994832041343644</v>
      </c>
      <c r="D10" s="2">
        <v>0.80589147286821705</v>
      </c>
      <c r="E10" s="2">
        <v>0.83333333333333337</v>
      </c>
      <c r="F10" s="2">
        <v>0.85379844961240281</v>
      </c>
      <c r="G10" s="2">
        <v>0.89322997416020655</v>
      </c>
      <c r="H10" s="2">
        <v>0.90377260981912133</v>
      </c>
      <c r="I10" s="2">
        <v>0.95901808785529707</v>
      </c>
      <c r="J10" s="2">
        <v>1.0175193798449609</v>
      </c>
      <c r="K10" s="2">
        <v>1</v>
      </c>
      <c r="L10" s="2">
        <v>1.0164341085271316</v>
      </c>
      <c r="M10" s="2">
        <v>1.0745219638242891</v>
      </c>
      <c r="N10" s="2">
        <v>1.0759689922480618</v>
      </c>
      <c r="O10" s="2">
        <v>1.0642894056847543</v>
      </c>
      <c r="P10" s="2">
        <v>1.0733333333333328</v>
      </c>
      <c r="Q10" s="2">
        <v>1.0836692506459946</v>
      </c>
      <c r="R10" t="s">
        <v>43</v>
      </c>
    </row>
    <row r="11" spans="1:18" x14ac:dyDescent="0.25">
      <c r="A11" s="1" t="s">
        <v>21</v>
      </c>
      <c r="B11" s="1">
        <v>3256130</v>
      </c>
      <c r="C11" s="2">
        <v>0.76484264718093509</v>
      </c>
      <c r="D11" s="2">
        <v>0.76762434609316621</v>
      </c>
      <c r="E11" s="2">
        <v>0.79452794154280482</v>
      </c>
      <c r="F11" s="2">
        <v>0.85356638711284571</v>
      </c>
      <c r="G11" s="2">
        <v>0.88856597193390352</v>
      </c>
      <c r="H11" s="2">
        <v>0.91156688532757635</v>
      </c>
      <c r="I11" s="2">
        <v>1.0456281657394337</v>
      </c>
      <c r="J11" s="2">
        <v>1.0254089512579923</v>
      </c>
      <c r="K11" s="2">
        <v>1</v>
      </c>
      <c r="L11" s="2">
        <v>1.1229760026571451</v>
      </c>
      <c r="M11" s="2">
        <v>1.1572282653823798</v>
      </c>
      <c r="N11" s="2">
        <v>1.1298264552021922</v>
      </c>
      <c r="O11" s="2">
        <v>1.1797724819397157</v>
      </c>
      <c r="P11" s="2">
        <v>1.1727559578178195</v>
      </c>
      <c r="Q11" s="2">
        <v>1.1803537324586897</v>
      </c>
      <c r="R11" t="s">
        <v>45</v>
      </c>
    </row>
    <row r="12" spans="1:18" x14ac:dyDescent="0.25">
      <c r="A12" s="1" t="s">
        <v>21</v>
      </c>
      <c r="B12" s="1" t="s">
        <v>7</v>
      </c>
      <c r="C12" s="2">
        <v>0.79848072237351309</v>
      </c>
      <c r="D12" s="2">
        <v>0.79824184224356221</v>
      </c>
      <c r="E12" s="2">
        <v>0.80215947637475538</v>
      </c>
      <c r="F12" s="2">
        <v>0.83698819932158042</v>
      </c>
      <c r="G12" s="2">
        <v>0.87348908317806129</v>
      </c>
      <c r="H12" s="2">
        <v>0.89885815297883531</v>
      </c>
      <c r="I12" s="2">
        <v>0.95509053556925128</v>
      </c>
      <c r="J12" s="2">
        <v>0.99933113563613774</v>
      </c>
      <c r="K12" s="2">
        <v>1</v>
      </c>
      <c r="L12" s="2">
        <v>1.0171038173044766</v>
      </c>
      <c r="M12" s="2">
        <v>1.0541780134728393</v>
      </c>
      <c r="N12" s="2">
        <v>1.074339496440686</v>
      </c>
      <c r="O12" s="2">
        <v>1.0915866418231333</v>
      </c>
      <c r="P12" s="2">
        <v>1.1054894653862695</v>
      </c>
      <c r="Q12" s="2">
        <v>1.1059194496201805</v>
      </c>
      <c r="R12" t="s">
        <v>44</v>
      </c>
    </row>
    <row r="13" spans="1:18" x14ac:dyDescent="0.25">
      <c r="A13" s="6" t="s">
        <v>22</v>
      </c>
      <c r="B13" s="6">
        <v>3256204</v>
      </c>
      <c r="C13" s="15">
        <v>0.94756790903348065</v>
      </c>
      <c r="D13" s="15">
        <v>0.94756790903348065</v>
      </c>
      <c r="E13" s="15">
        <v>0.94756790903348076</v>
      </c>
      <c r="F13" s="15">
        <v>0.95909665192672122</v>
      </c>
      <c r="G13" s="15">
        <v>0.96778269109286152</v>
      </c>
      <c r="H13" s="15">
        <v>0.98452305748578628</v>
      </c>
      <c r="I13" s="15">
        <v>0.98870814908401772</v>
      </c>
      <c r="J13" s="15">
        <v>0.99234049273531266</v>
      </c>
      <c r="K13" s="15">
        <v>1</v>
      </c>
      <c r="L13" s="15">
        <v>1.0149241945672771</v>
      </c>
      <c r="M13" s="15">
        <v>1.0321383449147186</v>
      </c>
      <c r="N13" s="15">
        <v>1.0390082122552113</v>
      </c>
      <c r="O13" s="15">
        <v>1.0636449778900821</v>
      </c>
      <c r="P13" s="15">
        <v>1.0687776373973468</v>
      </c>
      <c r="Q13" s="15">
        <v>1.073120656980417</v>
      </c>
      <c r="R13" t="s">
        <v>47</v>
      </c>
    </row>
    <row r="14" spans="1:18" x14ac:dyDescent="0.25">
      <c r="A14" s="6" t="s">
        <v>22</v>
      </c>
      <c r="B14" s="6" t="s">
        <v>9</v>
      </c>
      <c r="C14" s="15">
        <v>0.94756790903348065</v>
      </c>
      <c r="D14" s="15">
        <v>0.94756790903348065</v>
      </c>
      <c r="E14" s="15">
        <v>0.94756790903348076</v>
      </c>
      <c r="F14" s="15">
        <v>0.95909665192672122</v>
      </c>
      <c r="G14" s="15">
        <v>0.96778269109286152</v>
      </c>
      <c r="H14" s="15">
        <v>0.98452305748578628</v>
      </c>
      <c r="I14" s="15">
        <v>0.98870814908401772</v>
      </c>
      <c r="J14" s="15">
        <v>0.99234049273531266</v>
      </c>
      <c r="K14" s="15">
        <v>1</v>
      </c>
      <c r="L14" s="15">
        <v>1.0149241945672771</v>
      </c>
      <c r="M14" s="15">
        <v>1.0321383449147186</v>
      </c>
      <c r="N14" s="15">
        <v>1.0390082122552113</v>
      </c>
      <c r="O14" s="15">
        <v>1.0636449778900821</v>
      </c>
      <c r="P14" s="15">
        <v>1.0687776373973468</v>
      </c>
      <c r="Q14" s="15">
        <v>1.073120656980417</v>
      </c>
      <c r="R14" t="s">
        <v>47</v>
      </c>
    </row>
    <row r="15" spans="1:18" x14ac:dyDescent="0.25">
      <c r="A15" s="6" t="s">
        <v>22</v>
      </c>
      <c r="B15" s="6" t="s">
        <v>10</v>
      </c>
      <c r="C15" s="15">
        <v>0.94756790903348065</v>
      </c>
      <c r="D15" s="15">
        <v>0.94756790903348065</v>
      </c>
      <c r="E15" s="15">
        <v>0.94756790903348076</v>
      </c>
      <c r="F15" s="15">
        <v>0.95909665192672122</v>
      </c>
      <c r="G15" s="15">
        <v>0.96778269109286152</v>
      </c>
      <c r="H15" s="15">
        <v>0.98452305748578628</v>
      </c>
      <c r="I15" s="15">
        <v>0.98870814908401772</v>
      </c>
      <c r="J15" s="15">
        <v>0.99234049273531266</v>
      </c>
      <c r="K15" s="15">
        <v>1</v>
      </c>
      <c r="L15" s="15">
        <v>1.0149241945672771</v>
      </c>
      <c r="M15" s="15">
        <v>1.0321383449147186</v>
      </c>
      <c r="N15" s="15">
        <v>1.0390082122552113</v>
      </c>
      <c r="O15" s="15">
        <v>1.0636449778900821</v>
      </c>
      <c r="P15" s="15">
        <v>1.0687776373973468</v>
      </c>
      <c r="Q15" s="15">
        <v>1.073120656980417</v>
      </c>
      <c r="R15" t="s">
        <v>47</v>
      </c>
    </row>
    <row r="16" spans="1:18" x14ac:dyDescent="0.25">
      <c r="A16" s="6" t="s">
        <v>22</v>
      </c>
      <c r="B16" s="6" t="s">
        <v>11</v>
      </c>
      <c r="C16" s="15">
        <v>0.94756790903348065</v>
      </c>
      <c r="D16" s="15">
        <v>0.94756790903348065</v>
      </c>
      <c r="E16" s="15">
        <v>0.94756790903348076</v>
      </c>
      <c r="F16" s="15">
        <v>0.95909665192672122</v>
      </c>
      <c r="G16" s="15">
        <v>0.96778269109286152</v>
      </c>
      <c r="H16" s="15">
        <v>0.98452305748578628</v>
      </c>
      <c r="I16" s="15">
        <v>0.98870814908401772</v>
      </c>
      <c r="J16" s="15">
        <v>0.99234049273531266</v>
      </c>
      <c r="K16" s="15">
        <v>1</v>
      </c>
      <c r="L16" s="15">
        <v>1.0149241945672771</v>
      </c>
      <c r="M16" s="15">
        <v>1.0321383449147186</v>
      </c>
      <c r="N16" s="15">
        <v>1.0390082122552113</v>
      </c>
      <c r="O16" s="15">
        <v>1.0636449778900821</v>
      </c>
      <c r="P16" s="15">
        <v>1.0687776373973468</v>
      </c>
      <c r="Q16" s="15">
        <v>1.073120656980417</v>
      </c>
      <c r="R16" t="s">
        <v>47</v>
      </c>
    </row>
    <row r="17" spans="1:18" x14ac:dyDescent="0.25">
      <c r="A17" s="6" t="s">
        <v>22</v>
      </c>
      <c r="B17" s="6">
        <v>3256207</v>
      </c>
      <c r="C17" s="15">
        <v>0.94756790903348065</v>
      </c>
      <c r="D17" s="15">
        <v>0.94756790903348065</v>
      </c>
      <c r="E17" s="15">
        <v>0.94756790903348076</v>
      </c>
      <c r="F17" s="15">
        <v>0.95909665192672122</v>
      </c>
      <c r="G17" s="15">
        <v>0.96778269109286152</v>
      </c>
      <c r="H17" s="15">
        <v>0.98452305748578628</v>
      </c>
      <c r="I17" s="15">
        <v>0.98870814908401772</v>
      </c>
      <c r="J17" s="15">
        <v>0.99234049273531266</v>
      </c>
      <c r="K17" s="15">
        <v>1</v>
      </c>
      <c r="L17" s="15">
        <v>1.0149241945672771</v>
      </c>
      <c r="M17" s="15">
        <v>1.0321383449147186</v>
      </c>
      <c r="N17" s="15">
        <v>1.0390082122552113</v>
      </c>
      <c r="O17" s="15">
        <v>1.0636449778900821</v>
      </c>
      <c r="P17" s="15">
        <v>1.0687776373973468</v>
      </c>
      <c r="Q17" s="15">
        <v>1.073120656980417</v>
      </c>
      <c r="R17" t="s">
        <v>47</v>
      </c>
    </row>
    <row r="18" spans="1:18" x14ac:dyDescent="0.25">
      <c r="A18" s="1" t="s">
        <v>23</v>
      </c>
      <c r="B18" s="1">
        <v>3256201</v>
      </c>
      <c r="C18" s="2">
        <v>0.94756790903348065</v>
      </c>
      <c r="D18" s="2">
        <v>0.94756790903348065</v>
      </c>
      <c r="E18" s="2">
        <v>0.94756790903348076</v>
      </c>
      <c r="F18" s="2">
        <v>0.95909665192672122</v>
      </c>
      <c r="G18" s="2">
        <v>0.96778269109286152</v>
      </c>
      <c r="H18" s="2">
        <v>0.98452305748578628</v>
      </c>
      <c r="I18" s="2">
        <v>0.98870814908401772</v>
      </c>
      <c r="J18" s="2">
        <v>0.99234049273531266</v>
      </c>
      <c r="K18" s="2">
        <v>1</v>
      </c>
      <c r="L18" s="2">
        <v>1.0149241945672771</v>
      </c>
      <c r="M18" s="2">
        <v>1.0321383449147186</v>
      </c>
      <c r="N18" s="2">
        <v>1.0390082122552113</v>
      </c>
      <c r="O18" s="2">
        <v>1.0636449778900821</v>
      </c>
      <c r="P18" s="2">
        <v>1.0687776373973468</v>
      </c>
      <c r="Q18" s="2">
        <v>1.073120656980417</v>
      </c>
      <c r="R18" t="s">
        <v>47</v>
      </c>
    </row>
    <row r="19" spans="1:18" x14ac:dyDescent="0.25">
      <c r="A19" s="1" t="s">
        <v>23</v>
      </c>
      <c r="B19" s="1" t="s">
        <v>8</v>
      </c>
      <c r="C19" s="2">
        <v>0.94756790903348065</v>
      </c>
      <c r="D19" s="2">
        <v>0.94756790903348065</v>
      </c>
      <c r="E19" s="2">
        <v>0.94756790903348076</v>
      </c>
      <c r="F19" s="2">
        <v>0.95909665192672122</v>
      </c>
      <c r="G19" s="2">
        <v>0.96778269109286152</v>
      </c>
      <c r="H19" s="2">
        <v>0.98452305748578628</v>
      </c>
      <c r="I19" s="2">
        <v>0.98870814908401772</v>
      </c>
      <c r="J19" s="2">
        <v>0.99234049273531266</v>
      </c>
      <c r="K19" s="2">
        <v>1</v>
      </c>
      <c r="L19" s="2">
        <v>1.0149241945672771</v>
      </c>
      <c r="M19" s="2">
        <v>1.0321383449147186</v>
      </c>
      <c r="N19" s="2">
        <v>1.0390082122552113</v>
      </c>
      <c r="O19" s="2">
        <v>1.0636449778900821</v>
      </c>
      <c r="P19" s="2">
        <v>1.0687776373973468</v>
      </c>
      <c r="Q19" s="2">
        <v>1.073120656980417</v>
      </c>
      <c r="R19" t="s">
        <v>47</v>
      </c>
    </row>
    <row r="20" spans="1:18" x14ac:dyDescent="0.25">
      <c r="A20" s="1" t="s">
        <v>23</v>
      </c>
      <c r="B20" s="1" t="s">
        <v>5</v>
      </c>
      <c r="C20" s="2">
        <v>0.79994832041343644</v>
      </c>
      <c r="D20" s="2">
        <v>0.80589147286821705</v>
      </c>
      <c r="E20" s="2">
        <v>0.83333333333333337</v>
      </c>
      <c r="F20" s="2">
        <v>0.85379844961240281</v>
      </c>
      <c r="G20" s="2">
        <v>0.89322997416020655</v>
      </c>
      <c r="H20" s="2">
        <v>0.90377260981912133</v>
      </c>
      <c r="I20" s="2">
        <v>0.95901808785529707</v>
      </c>
      <c r="J20" s="2">
        <v>1.0175193798449609</v>
      </c>
      <c r="K20" s="2">
        <v>1</v>
      </c>
      <c r="L20" s="2">
        <v>1.0164341085271316</v>
      </c>
      <c r="M20" s="2">
        <v>1.0745219638242891</v>
      </c>
      <c r="N20" s="2">
        <v>1.0759689922480618</v>
      </c>
      <c r="O20" s="2">
        <v>1.0642894056847543</v>
      </c>
      <c r="P20" s="2">
        <v>1.0733333333333328</v>
      </c>
      <c r="Q20" s="2">
        <v>1.0836692506459946</v>
      </c>
      <c r="R20" t="s">
        <v>43</v>
      </c>
    </row>
    <row r="21" spans="1:18" x14ac:dyDescent="0.25">
      <c r="A21" s="1" t="s">
        <v>23</v>
      </c>
      <c r="B21" s="1">
        <v>3256207</v>
      </c>
      <c r="C21" s="2">
        <v>0.94756790903348065</v>
      </c>
      <c r="D21" s="2">
        <v>0.94756790903348065</v>
      </c>
      <c r="E21" s="2">
        <v>0.94756790903348076</v>
      </c>
      <c r="F21" s="2">
        <v>0.95909665192672122</v>
      </c>
      <c r="G21" s="2">
        <v>0.96778269109286152</v>
      </c>
      <c r="H21" s="2">
        <v>0.98452305748578628</v>
      </c>
      <c r="I21" s="2">
        <v>0.98870814908401772</v>
      </c>
      <c r="J21" s="2">
        <v>0.99234049273531266</v>
      </c>
      <c r="K21" s="2">
        <v>1</v>
      </c>
      <c r="L21" s="2">
        <v>1.0149241945672771</v>
      </c>
      <c r="M21" s="2">
        <v>1.0321383449147186</v>
      </c>
      <c r="N21" s="2">
        <v>1.0390082122552113</v>
      </c>
      <c r="O21" s="2">
        <v>1.0636449778900821</v>
      </c>
      <c r="P21" s="2">
        <v>1.0687776373973468</v>
      </c>
      <c r="Q21" s="2">
        <v>1.073120656980417</v>
      </c>
      <c r="R21" t="s">
        <v>47</v>
      </c>
    </row>
    <row r="22" spans="1:18" x14ac:dyDescent="0.25">
      <c r="A22" s="6" t="s">
        <v>24</v>
      </c>
      <c r="B22" s="6">
        <v>3255201</v>
      </c>
      <c r="C22" s="15">
        <v>0.71483890371818481</v>
      </c>
      <c r="D22" s="15">
        <v>0.72138050302642964</v>
      </c>
      <c r="E22" s="15">
        <v>0.73702018872889963</v>
      </c>
      <c r="F22" s="15">
        <v>0.78074363697883398</v>
      </c>
      <c r="G22" s="15">
        <v>0.84198654084740021</v>
      </c>
      <c r="H22" s="15">
        <v>0.87326591225234018</v>
      </c>
      <c r="I22" s="15">
        <v>0.93477198390916971</v>
      </c>
      <c r="J22" s="15">
        <v>0.98041279747358911</v>
      </c>
      <c r="K22" s="15">
        <v>1</v>
      </c>
      <c r="L22" s="15">
        <v>1.0742509116884094</v>
      </c>
      <c r="M22" s="15">
        <v>1.0969961276739728</v>
      </c>
      <c r="N22" s="15">
        <v>1.1119590962066244</v>
      </c>
      <c r="O22" s="15">
        <v>1.1263957291627504</v>
      </c>
      <c r="P22" s="15">
        <v>1.1200421068461219</v>
      </c>
      <c r="Q22" s="15">
        <v>1.1132373397496147</v>
      </c>
      <c r="R22" t="s">
        <v>42</v>
      </c>
    </row>
    <row r="23" spans="1:18" x14ac:dyDescent="0.25">
      <c r="A23" s="6" t="s">
        <v>24</v>
      </c>
      <c r="B23" s="6">
        <v>3255204</v>
      </c>
      <c r="C23" s="15">
        <v>0.71483890371818481</v>
      </c>
      <c r="D23" s="15">
        <v>0.72138050302642964</v>
      </c>
      <c r="E23" s="15">
        <v>0.73702018872889963</v>
      </c>
      <c r="F23" s="15">
        <v>0.78074363697883398</v>
      </c>
      <c r="G23" s="15">
        <v>0.84198654084740021</v>
      </c>
      <c r="H23" s="15">
        <v>0.87326591225234018</v>
      </c>
      <c r="I23" s="15">
        <v>0.93477198390916971</v>
      </c>
      <c r="J23" s="15">
        <v>0.98041279747358911</v>
      </c>
      <c r="K23" s="15">
        <v>1</v>
      </c>
      <c r="L23" s="15">
        <v>1.0742509116884094</v>
      </c>
      <c r="M23" s="15">
        <v>1.0969961276739728</v>
      </c>
      <c r="N23" s="15">
        <v>1.1119590962066244</v>
      </c>
      <c r="O23" s="15">
        <v>1.1263957291627504</v>
      </c>
      <c r="P23" s="15">
        <v>1.1200421068461219</v>
      </c>
      <c r="Q23" s="15">
        <v>1.1132373397496147</v>
      </c>
      <c r="R23" t="s">
        <v>42</v>
      </c>
    </row>
    <row r="24" spans="1:18" x14ac:dyDescent="0.25">
      <c r="A24" s="6" t="s">
        <v>24</v>
      </c>
      <c r="B24" s="6">
        <v>3255207</v>
      </c>
      <c r="C24" s="15">
        <v>0.71483890371818481</v>
      </c>
      <c r="D24" s="15">
        <v>0.72138050302642964</v>
      </c>
      <c r="E24" s="15">
        <v>0.73702018872889963</v>
      </c>
      <c r="F24" s="15">
        <v>0.78074363697883398</v>
      </c>
      <c r="G24" s="15">
        <v>0.84198654084740021</v>
      </c>
      <c r="H24" s="15">
        <v>0.87326591225234018</v>
      </c>
      <c r="I24" s="15">
        <v>0.93477198390916971</v>
      </c>
      <c r="J24" s="15">
        <v>0.98041279747358911</v>
      </c>
      <c r="K24" s="15">
        <v>1</v>
      </c>
      <c r="L24" s="15">
        <v>1.0742509116884094</v>
      </c>
      <c r="M24" s="15">
        <v>1.0969961276739728</v>
      </c>
      <c r="N24" s="15">
        <v>1.1119590962066244</v>
      </c>
      <c r="O24" s="15">
        <v>1.1263957291627504</v>
      </c>
      <c r="P24" s="15">
        <v>1.1200421068461219</v>
      </c>
      <c r="Q24" s="15">
        <v>1.1132373397496147</v>
      </c>
      <c r="R24" t="s">
        <v>42</v>
      </c>
    </row>
    <row r="25" spans="1:18" x14ac:dyDescent="0.25">
      <c r="A25" s="6" t="s">
        <v>24</v>
      </c>
      <c r="B25" s="6" t="s">
        <v>50</v>
      </c>
      <c r="C25" s="15">
        <v>0.71483890371818481</v>
      </c>
      <c r="D25" s="15">
        <v>0.72138050302642964</v>
      </c>
      <c r="E25" s="15">
        <v>0.73702018872889963</v>
      </c>
      <c r="F25" s="15">
        <v>0.78074363697883398</v>
      </c>
      <c r="G25" s="15">
        <v>0.84198654084740021</v>
      </c>
      <c r="H25" s="15">
        <v>0.87326591225234018</v>
      </c>
      <c r="I25" s="15">
        <v>0.93477198390916971</v>
      </c>
      <c r="J25" s="15">
        <v>0.98041279747358911</v>
      </c>
      <c r="K25" s="15">
        <v>1</v>
      </c>
      <c r="L25" s="15">
        <v>1.0742509116884094</v>
      </c>
      <c r="M25" s="15">
        <v>1.0969961276739728</v>
      </c>
      <c r="N25" s="15">
        <v>1.1119590962066244</v>
      </c>
      <c r="O25" s="15">
        <v>1.1263957291627504</v>
      </c>
      <c r="P25" s="15">
        <v>1.1200421068461219</v>
      </c>
      <c r="Q25" s="15">
        <v>1.1132373397496147</v>
      </c>
      <c r="R25" t="s">
        <v>42</v>
      </c>
    </row>
    <row r="26" spans="1:18" x14ac:dyDescent="0.25">
      <c r="A26" s="6" t="s">
        <v>24</v>
      </c>
      <c r="B26" s="6" t="s">
        <v>3</v>
      </c>
      <c r="C26" s="15">
        <v>0.71483890371818481</v>
      </c>
      <c r="D26" s="15">
        <v>0.72138050302642964</v>
      </c>
      <c r="E26" s="15">
        <v>0.73702018872889963</v>
      </c>
      <c r="F26" s="15">
        <v>0.78074363697883398</v>
      </c>
      <c r="G26" s="15">
        <v>0.84198654084740021</v>
      </c>
      <c r="H26" s="15">
        <v>0.87326591225234018</v>
      </c>
      <c r="I26" s="15">
        <v>0.93477198390916971</v>
      </c>
      <c r="J26" s="15">
        <v>0.98041279747358911</v>
      </c>
      <c r="K26" s="15">
        <v>1</v>
      </c>
      <c r="L26" s="15">
        <v>1.0742509116884094</v>
      </c>
      <c r="M26" s="15">
        <v>1.0969961276739728</v>
      </c>
      <c r="N26" s="15">
        <v>1.1119590962066244</v>
      </c>
      <c r="O26" s="15">
        <v>1.1263957291627504</v>
      </c>
      <c r="P26" s="15">
        <v>1.1200421068461219</v>
      </c>
      <c r="Q26" s="15">
        <v>1.1132373397496147</v>
      </c>
      <c r="R26" t="s">
        <v>42</v>
      </c>
    </row>
    <row r="27" spans="1:18" x14ac:dyDescent="0.25">
      <c r="A27" s="1" t="s">
        <v>25</v>
      </c>
      <c r="B27" s="1">
        <v>3255101</v>
      </c>
      <c r="C27" s="2">
        <v>0.69881295216688921</v>
      </c>
      <c r="D27" s="2">
        <v>0.71254477769192959</v>
      </c>
      <c r="E27" s="2">
        <v>0.73635597387089979</v>
      </c>
      <c r="F27" s="2">
        <v>0.78882489288473689</v>
      </c>
      <c r="G27" s="2">
        <v>0.84635105710472724</v>
      </c>
      <c r="H27" s="2">
        <v>0.88080354007164441</v>
      </c>
      <c r="I27" s="2">
        <v>0.94050712931095071</v>
      </c>
      <c r="J27" s="2">
        <v>0.99803329353094072</v>
      </c>
      <c r="K27" s="2">
        <v>1</v>
      </c>
      <c r="L27" s="2">
        <v>1.0513450867458034</v>
      </c>
      <c r="M27" s="2">
        <v>1.1369670576666435</v>
      </c>
      <c r="N27" s="2">
        <v>1.1512959190840768</v>
      </c>
      <c r="O27" s="2">
        <v>1.1607080143288617</v>
      </c>
      <c r="P27" s="2">
        <v>1.1484863384139918</v>
      </c>
      <c r="Q27" s="2">
        <v>1.1421999016646769</v>
      </c>
      <c r="R27" t="s">
        <v>39</v>
      </c>
    </row>
    <row r="28" spans="1:18" x14ac:dyDescent="0.25">
      <c r="A28" s="1" t="s">
        <v>25</v>
      </c>
      <c r="B28" s="1" t="s">
        <v>2</v>
      </c>
      <c r="C28" s="2">
        <v>0.69881295216688921</v>
      </c>
      <c r="D28" s="2">
        <v>0.71254477769192959</v>
      </c>
      <c r="E28" s="2">
        <v>0.73635597387089979</v>
      </c>
      <c r="F28" s="2">
        <v>0.78882489288473689</v>
      </c>
      <c r="G28" s="2">
        <v>0.84635105710472724</v>
      </c>
      <c r="H28" s="2">
        <v>0.88080354007164441</v>
      </c>
      <c r="I28" s="2">
        <v>0.94050712931095071</v>
      </c>
      <c r="J28" s="2">
        <v>0.99803329353094072</v>
      </c>
      <c r="K28" s="2">
        <v>1</v>
      </c>
      <c r="L28" s="2">
        <v>1.0513450867458034</v>
      </c>
      <c r="M28" s="2">
        <v>1.1369670576666435</v>
      </c>
      <c r="N28" s="2">
        <v>1.1512959190840768</v>
      </c>
      <c r="O28" s="2">
        <v>1.1607080143288617</v>
      </c>
      <c r="P28" s="2">
        <v>1.1484863384139918</v>
      </c>
      <c r="Q28" s="2">
        <v>1.1421999016646769</v>
      </c>
      <c r="R28" t="s">
        <v>39</v>
      </c>
    </row>
    <row r="29" spans="1:18" x14ac:dyDescent="0.25">
      <c r="A29" s="6" t="s">
        <v>26</v>
      </c>
      <c r="B29" s="6">
        <v>3255107</v>
      </c>
      <c r="C29" s="15">
        <v>0.69881295216688921</v>
      </c>
      <c r="D29" s="15">
        <v>0.71254477769192959</v>
      </c>
      <c r="E29" s="15">
        <v>0.73635597387089979</v>
      </c>
      <c r="F29" s="15">
        <v>0.78882489288473689</v>
      </c>
      <c r="G29" s="15">
        <v>0.84635105710472724</v>
      </c>
      <c r="H29" s="15">
        <v>0.88080354007164441</v>
      </c>
      <c r="I29" s="15">
        <v>0.94050712931095071</v>
      </c>
      <c r="J29" s="15">
        <v>0.99803329353094072</v>
      </c>
      <c r="K29" s="15">
        <v>1</v>
      </c>
      <c r="L29" s="15">
        <v>1.0513450867458034</v>
      </c>
      <c r="M29" s="15">
        <v>1.1369670576666435</v>
      </c>
      <c r="N29" s="15">
        <v>1.1512959190840768</v>
      </c>
      <c r="O29" s="15">
        <v>1.1607080143288617</v>
      </c>
      <c r="P29" s="15">
        <v>1.1484863384139918</v>
      </c>
      <c r="Q29" s="15">
        <v>1.1421999016646769</v>
      </c>
      <c r="R29" t="s">
        <v>39</v>
      </c>
    </row>
    <row r="30" spans="1:18" x14ac:dyDescent="0.25">
      <c r="A30" s="1" t="s">
        <v>27</v>
      </c>
      <c r="B30" s="1" t="s">
        <v>1</v>
      </c>
      <c r="C30" s="2">
        <v>0.69881295216688921</v>
      </c>
      <c r="D30" s="2">
        <v>0.71254477769192959</v>
      </c>
      <c r="E30" s="2">
        <v>0.73635597387089979</v>
      </c>
      <c r="F30" s="2">
        <v>0.78882489288473689</v>
      </c>
      <c r="G30" s="2">
        <v>0.84635105710472724</v>
      </c>
      <c r="H30" s="2">
        <v>0.88080354007164441</v>
      </c>
      <c r="I30" s="2">
        <v>0.94050712931095071</v>
      </c>
      <c r="J30" s="2">
        <v>0.99803329353094072</v>
      </c>
      <c r="K30" s="2">
        <v>1</v>
      </c>
      <c r="L30" s="2">
        <v>1.0513450867458034</v>
      </c>
      <c r="M30" s="2">
        <v>1.1369670576666435</v>
      </c>
      <c r="N30" s="2">
        <v>1.1512959190840768</v>
      </c>
      <c r="O30" s="2">
        <v>1.1607080143288617</v>
      </c>
      <c r="P30" s="2">
        <v>1.1484863384139918</v>
      </c>
      <c r="Q30" s="2">
        <v>1.1421999016646769</v>
      </c>
      <c r="R30" t="s">
        <v>39</v>
      </c>
    </row>
    <row r="31" spans="1:18" x14ac:dyDescent="0.25">
      <c r="A31" s="6" t="s">
        <v>28</v>
      </c>
      <c r="B31" s="6">
        <v>3255104</v>
      </c>
      <c r="C31" s="15">
        <v>0.69881295216688921</v>
      </c>
      <c r="D31" s="15">
        <v>0.71254477769192959</v>
      </c>
      <c r="E31" s="15">
        <v>0.73635597387089979</v>
      </c>
      <c r="F31" s="15">
        <v>0.78882489288473689</v>
      </c>
      <c r="G31" s="15">
        <v>0.84635105710472724</v>
      </c>
      <c r="H31" s="15">
        <v>0.88080354007164441</v>
      </c>
      <c r="I31" s="15">
        <v>0.94050712931095071</v>
      </c>
      <c r="J31" s="15">
        <v>0.99803329353094072</v>
      </c>
      <c r="K31" s="15">
        <v>1</v>
      </c>
      <c r="L31" s="15">
        <v>1.0513450867458034</v>
      </c>
      <c r="M31" s="15">
        <v>1.1369670576666435</v>
      </c>
      <c r="N31" s="15">
        <v>1.1512959190840768</v>
      </c>
      <c r="O31" s="15">
        <v>1.1607080143288617</v>
      </c>
      <c r="P31" s="15">
        <v>1.1484863384139918</v>
      </c>
      <c r="Q31" s="15">
        <v>1.1421999016646769</v>
      </c>
      <c r="R31" t="s">
        <v>39</v>
      </c>
    </row>
    <row r="32" spans="1:18" x14ac:dyDescent="0.25">
      <c r="A32" s="6" t="s">
        <v>28</v>
      </c>
      <c r="B32" s="6">
        <v>3255107</v>
      </c>
      <c r="C32" s="15">
        <v>0.69881295216688921</v>
      </c>
      <c r="D32" s="15">
        <v>0.71254477769192959</v>
      </c>
      <c r="E32" s="15">
        <v>0.73635597387089979</v>
      </c>
      <c r="F32" s="15">
        <v>0.78882489288473689</v>
      </c>
      <c r="G32" s="15">
        <v>0.84635105710472724</v>
      </c>
      <c r="H32" s="15">
        <v>0.88080354007164441</v>
      </c>
      <c r="I32" s="15">
        <v>0.94050712931095071</v>
      </c>
      <c r="J32" s="15">
        <v>0.99803329353094072</v>
      </c>
      <c r="K32" s="15">
        <v>1</v>
      </c>
      <c r="L32" s="15">
        <v>1.0513450867458034</v>
      </c>
      <c r="M32" s="15">
        <v>1.1369670576666435</v>
      </c>
      <c r="N32" s="15">
        <v>1.1512959190840768</v>
      </c>
      <c r="O32" s="15">
        <v>1.1607080143288617</v>
      </c>
      <c r="P32" s="15">
        <v>1.1484863384139918</v>
      </c>
      <c r="Q32" s="15">
        <v>1.1421999016646769</v>
      </c>
      <c r="R32" t="s">
        <v>39</v>
      </c>
    </row>
    <row r="33" spans="1:18" x14ac:dyDescent="0.25">
      <c r="A33" s="1" t="s">
        <v>29</v>
      </c>
      <c r="B33" s="1">
        <v>3259101</v>
      </c>
      <c r="C33" s="2">
        <v>0.78094205290206986</v>
      </c>
      <c r="D33" s="2">
        <v>0.76797585930501189</v>
      </c>
      <c r="E33" s="2">
        <v>0.75845160073553686</v>
      </c>
      <c r="F33" s="2">
        <v>0.78089490310717158</v>
      </c>
      <c r="G33" s="2">
        <v>0.81262671507378936</v>
      </c>
      <c r="H33" s="2">
        <v>0.86585883351407411</v>
      </c>
      <c r="I33" s="2">
        <v>0.93620632750247534</v>
      </c>
      <c r="J33" s="2">
        <v>0.99938705266632077</v>
      </c>
      <c r="K33" s="2">
        <v>1</v>
      </c>
      <c r="L33" s="2">
        <v>1.0342779008911309</v>
      </c>
      <c r="M33" s="2">
        <v>1.0686501013720591</v>
      </c>
      <c r="N33" s="2">
        <v>1.0893960111273517</v>
      </c>
      <c r="O33" s="2">
        <v>1.0969399783110942</v>
      </c>
      <c r="P33" s="2">
        <v>1.1324437738695834</v>
      </c>
      <c r="Q33" s="2">
        <v>1.1679947192229712</v>
      </c>
      <c r="R33" t="s">
        <v>46</v>
      </c>
    </row>
    <row r="34" spans="1:18" x14ac:dyDescent="0.25">
      <c r="A34" s="1" t="s">
        <v>29</v>
      </c>
      <c r="B34" s="1">
        <v>3259104</v>
      </c>
      <c r="C34" s="2">
        <v>0.78094205290206986</v>
      </c>
      <c r="D34" s="2">
        <v>0.76797585930501189</v>
      </c>
      <c r="E34" s="2">
        <v>0.75845160073553686</v>
      </c>
      <c r="F34" s="2">
        <v>0.78089490310717158</v>
      </c>
      <c r="G34" s="2">
        <v>0.81262671507378936</v>
      </c>
      <c r="H34" s="2">
        <v>0.86585883351407411</v>
      </c>
      <c r="I34" s="2">
        <v>0.93620632750247534</v>
      </c>
      <c r="J34" s="2">
        <v>0.99938705266632077</v>
      </c>
      <c r="K34" s="2">
        <v>1</v>
      </c>
      <c r="L34" s="2">
        <v>1.0342779008911309</v>
      </c>
      <c r="M34" s="2">
        <v>1.0686501013720591</v>
      </c>
      <c r="N34" s="2">
        <v>1.0893960111273517</v>
      </c>
      <c r="O34" s="2">
        <v>1.0969399783110942</v>
      </c>
      <c r="P34" s="2">
        <v>1.1324437738695834</v>
      </c>
      <c r="Q34" s="2">
        <v>1.1679947192229712</v>
      </c>
      <c r="R34" t="s">
        <v>46</v>
      </c>
    </row>
    <row r="35" spans="1:18" x14ac:dyDescent="0.25">
      <c r="A35" s="1" t="s">
        <v>29</v>
      </c>
      <c r="B35" s="1">
        <v>3259107</v>
      </c>
      <c r="C35" s="2">
        <v>0.78094205290206986</v>
      </c>
      <c r="D35" s="2">
        <v>0.76797585930501189</v>
      </c>
      <c r="E35" s="2">
        <v>0.75845160073553686</v>
      </c>
      <c r="F35" s="2">
        <v>0.78089490310717158</v>
      </c>
      <c r="G35" s="2">
        <v>0.81262671507378936</v>
      </c>
      <c r="H35" s="2">
        <v>0.86585883351407411</v>
      </c>
      <c r="I35" s="2">
        <v>0.93620632750247534</v>
      </c>
      <c r="J35" s="2">
        <v>0.99938705266632077</v>
      </c>
      <c r="K35" s="2">
        <v>1</v>
      </c>
      <c r="L35" s="2">
        <v>1.0342779008911309</v>
      </c>
      <c r="M35" s="2">
        <v>1.0686501013720591</v>
      </c>
      <c r="N35" s="2">
        <v>1.0893960111273517</v>
      </c>
      <c r="O35" s="2">
        <v>1.0969399783110942</v>
      </c>
      <c r="P35" s="2">
        <v>1.1324437738695834</v>
      </c>
      <c r="Q35" s="2">
        <v>1.1679947192229712</v>
      </c>
      <c r="R35" t="s">
        <v>46</v>
      </c>
    </row>
    <row r="36" spans="1:18" x14ac:dyDescent="0.25">
      <c r="A36" s="1" t="s">
        <v>29</v>
      </c>
      <c r="B36" s="1" t="s">
        <v>12</v>
      </c>
      <c r="C36" s="2">
        <v>0.78094205290206986</v>
      </c>
      <c r="D36" s="2">
        <v>0.76797585930501189</v>
      </c>
      <c r="E36" s="2">
        <v>0.75845160073553686</v>
      </c>
      <c r="F36" s="2">
        <v>0.78089490310717158</v>
      </c>
      <c r="G36" s="2">
        <v>0.81262671507378936</v>
      </c>
      <c r="H36" s="2">
        <v>0.86585883351407411</v>
      </c>
      <c r="I36" s="2">
        <v>0.93620632750247534</v>
      </c>
      <c r="J36" s="2">
        <v>0.99938705266632077</v>
      </c>
      <c r="K36" s="2">
        <v>1</v>
      </c>
      <c r="L36" s="2">
        <v>1.0342779008911309</v>
      </c>
      <c r="M36" s="2">
        <v>1.0686501013720591</v>
      </c>
      <c r="N36" s="2">
        <v>1.0893960111273517</v>
      </c>
      <c r="O36" s="2">
        <v>1.0969399783110942</v>
      </c>
      <c r="P36" s="2">
        <v>1.1324437738695834</v>
      </c>
      <c r="Q36" s="2">
        <v>1.1679947192229712</v>
      </c>
      <c r="R36" t="s">
        <v>46</v>
      </c>
    </row>
    <row r="37" spans="1:18" x14ac:dyDescent="0.25">
      <c r="A37" s="1" t="s">
        <v>29</v>
      </c>
      <c r="B37" s="1" t="s">
        <v>13</v>
      </c>
      <c r="C37" s="2">
        <v>0.78094205290206986</v>
      </c>
      <c r="D37" s="2">
        <v>0.76797585930501189</v>
      </c>
      <c r="E37" s="2">
        <v>0.75845160073553686</v>
      </c>
      <c r="F37" s="2">
        <v>0.78089490310717158</v>
      </c>
      <c r="G37" s="2">
        <v>0.81262671507378936</v>
      </c>
      <c r="H37" s="2">
        <v>0.86585883351407411</v>
      </c>
      <c r="I37" s="2">
        <v>0.93620632750247534</v>
      </c>
      <c r="J37" s="2">
        <v>0.99938705266632077</v>
      </c>
      <c r="K37" s="2">
        <v>1</v>
      </c>
      <c r="L37" s="2">
        <v>1.0342779008911309</v>
      </c>
      <c r="M37" s="2">
        <v>1.0686501013720591</v>
      </c>
      <c r="N37" s="2">
        <v>1.0893960111273517</v>
      </c>
      <c r="O37" s="2">
        <v>1.0969399783110942</v>
      </c>
      <c r="P37" s="2">
        <v>1.1324437738695834</v>
      </c>
      <c r="Q37" s="2">
        <v>1.1679947192229712</v>
      </c>
      <c r="R37" t="s">
        <v>46</v>
      </c>
    </row>
    <row r="38" spans="1:18" x14ac:dyDescent="0.25">
      <c r="A38" s="1" t="s">
        <v>29</v>
      </c>
      <c r="B38" s="1" t="s">
        <v>14</v>
      </c>
      <c r="C38" s="2">
        <v>0.78094205290206986</v>
      </c>
      <c r="D38" s="2">
        <v>0.76797585930501189</v>
      </c>
      <c r="E38" s="2">
        <v>0.75845160073553686</v>
      </c>
      <c r="F38" s="2">
        <v>0.78089490310717158</v>
      </c>
      <c r="G38" s="2">
        <v>0.81262671507378936</v>
      </c>
      <c r="H38" s="2">
        <v>0.86585883351407411</v>
      </c>
      <c r="I38" s="2">
        <v>0.93620632750247534</v>
      </c>
      <c r="J38" s="2">
        <v>0.99938705266632077</v>
      </c>
      <c r="K38" s="2">
        <v>1</v>
      </c>
      <c r="L38" s="2">
        <v>1.0342779008911309</v>
      </c>
      <c r="M38" s="2">
        <v>1.0686501013720591</v>
      </c>
      <c r="N38" s="2">
        <v>1.0893960111273517</v>
      </c>
      <c r="O38" s="2">
        <v>1.0969399783110942</v>
      </c>
      <c r="P38" s="2">
        <v>1.1324437738695834</v>
      </c>
      <c r="Q38" s="2">
        <v>1.1679947192229712</v>
      </c>
      <c r="R38" t="s">
        <v>46</v>
      </c>
    </row>
    <row r="39" spans="1:18" x14ac:dyDescent="0.25">
      <c r="A39" s="1" t="s">
        <v>29</v>
      </c>
      <c r="B39" s="1" t="s">
        <v>15</v>
      </c>
      <c r="C39" s="2">
        <v>0.78094205290206986</v>
      </c>
      <c r="D39" s="2">
        <v>0.76797585930501189</v>
      </c>
      <c r="E39" s="2">
        <v>0.75845160073553686</v>
      </c>
      <c r="F39" s="2">
        <v>0.78089490310717158</v>
      </c>
      <c r="G39" s="2">
        <v>0.81262671507378936</v>
      </c>
      <c r="H39" s="2">
        <v>0.86585883351407411</v>
      </c>
      <c r="I39" s="2">
        <v>0.93620632750247534</v>
      </c>
      <c r="J39" s="2">
        <v>0.99938705266632077</v>
      </c>
      <c r="K39" s="2">
        <v>1</v>
      </c>
      <c r="L39" s="2">
        <v>1.0342779008911309</v>
      </c>
      <c r="M39" s="2">
        <v>1.0686501013720591</v>
      </c>
      <c r="N39" s="2">
        <v>1.0893960111273517</v>
      </c>
      <c r="O39" s="2">
        <v>1.0969399783110942</v>
      </c>
      <c r="P39" s="2">
        <v>1.1324437738695834</v>
      </c>
      <c r="Q39" s="2">
        <v>1.1679947192229712</v>
      </c>
      <c r="R39" t="s">
        <v>46</v>
      </c>
    </row>
    <row r="40" spans="1:18" x14ac:dyDescent="0.25">
      <c r="A40" s="6" t="s">
        <v>30</v>
      </c>
      <c r="B40" s="6">
        <v>3253204</v>
      </c>
      <c r="C40" s="15">
        <v>0.84435688150858423</v>
      </c>
      <c r="D40" s="15">
        <v>0.84435688150858423</v>
      </c>
      <c r="E40" s="15">
        <v>0.84977483816493093</v>
      </c>
      <c r="F40" s="15">
        <v>0.86272164368139592</v>
      </c>
      <c r="G40" s="15">
        <v>0.8811567689276667</v>
      </c>
      <c r="H40" s="15">
        <v>0.90275823247959475</v>
      </c>
      <c r="I40" s="15">
        <v>0.97537292428933287</v>
      </c>
      <c r="J40" s="15">
        <v>1.0633267661131438</v>
      </c>
      <c r="K40" s="15">
        <v>1</v>
      </c>
      <c r="L40" s="15">
        <v>0.99964818463270466</v>
      </c>
      <c r="M40" s="15">
        <v>1.0366591612721645</v>
      </c>
      <c r="N40" s="15">
        <v>1.0474247115113988</v>
      </c>
      <c r="O40" s="15">
        <v>1.0611455108359134</v>
      </c>
      <c r="P40" s="15">
        <v>1.0520686743596961</v>
      </c>
      <c r="Q40" s="15">
        <v>1.0489023360540386</v>
      </c>
      <c r="R40" t="s">
        <v>40</v>
      </c>
    </row>
    <row r="41" spans="1:18" x14ac:dyDescent="0.25">
      <c r="A41" s="6" t="s">
        <v>30</v>
      </c>
      <c r="B41" s="6">
        <v>3253207</v>
      </c>
      <c r="C41" s="15">
        <v>0.84435688150858423</v>
      </c>
      <c r="D41" s="15">
        <v>0.84435688150858423</v>
      </c>
      <c r="E41" s="15">
        <v>0.84977483816493093</v>
      </c>
      <c r="F41" s="15">
        <v>0.86272164368139592</v>
      </c>
      <c r="G41" s="15">
        <v>0.8811567689276667</v>
      </c>
      <c r="H41" s="15">
        <v>0.90275823247959475</v>
      </c>
      <c r="I41" s="15">
        <v>0.97537292428933287</v>
      </c>
      <c r="J41" s="15">
        <v>1.0633267661131438</v>
      </c>
      <c r="K41" s="15">
        <v>1</v>
      </c>
      <c r="L41" s="15">
        <v>0.99964818463270466</v>
      </c>
      <c r="M41" s="15">
        <v>1.0366591612721645</v>
      </c>
      <c r="N41" s="15">
        <v>1.0474247115113988</v>
      </c>
      <c r="O41" s="15">
        <v>1.0611455108359134</v>
      </c>
      <c r="P41" s="15">
        <v>1.0520686743596961</v>
      </c>
      <c r="Q41" s="15">
        <v>1.0489023360540386</v>
      </c>
      <c r="R41" t="s">
        <v>40</v>
      </c>
    </row>
    <row r="42" spans="1:18" x14ac:dyDescent="0.25">
      <c r="A42" s="1" t="s">
        <v>31</v>
      </c>
      <c r="B42" s="1">
        <v>3251994</v>
      </c>
      <c r="C42" s="2">
        <v>0.60882800608828003</v>
      </c>
      <c r="D42" s="2">
        <v>0.60882800608828003</v>
      </c>
      <c r="E42" s="2">
        <v>0.64809741248097419</v>
      </c>
      <c r="F42" s="2">
        <v>0.73962455606291222</v>
      </c>
      <c r="G42" s="2">
        <v>0.76489091831557587</v>
      </c>
      <c r="H42" s="2">
        <v>0.79244038559107055</v>
      </c>
      <c r="I42" s="2">
        <v>0.94358193810248592</v>
      </c>
      <c r="J42" s="2">
        <v>0.954337899543379</v>
      </c>
      <c r="K42" s="2">
        <v>1</v>
      </c>
      <c r="L42" s="2">
        <v>1.1203450025367834</v>
      </c>
      <c r="M42" s="2">
        <v>1.1190766108574326</v>
      </c>
      <c r="N42" s="2">
        <v>1.1078640284119736</v>
      </c>
      <c r="O42" s="2">
        <v>1.102080162354135</v>
      </c>
      <c r="P42" s="2">
        <v>1.0723997970573313</v>
      </c>
      <c r="Q42" s="2">
        <v>1.0435312024353121</v>
      </c>
      <c r="R42" t="s">
        <v>41</v>
      </c>
    </row>
    <row r="43" spans="1:18" x14ac:dyDescent="0.25">
      <c r="A43" s="1" t="s">
        <v>31</v>
      </c>
      <c r="B43" s="1">
        <v>3253201</v>
      </c>
      <c r="C43" s="2">
        <v>0.84435688150858423</v>
      </c>
      <c r="D43" s="2">
        <v>0.84435688150858423</v>
      </c>
      <c r="E43" s="2">
        <v>0.84977483816493093</v>
      </c>
      <c r="F43" s="2">
        <v>0.86272164368139592</v>
      </c>
      <c r="G43" s="2">
        <v>0.8811567689276667</v>
      </c>
      <c r="H43" s="2">
        <v>0.90275823247959475</v>
      </c>
      <c r="I43" s="2">
        <v>0.97537292428933287</v>
      </c>
      <c r="J43" s="2">
        <v>1.0633267661131438</v>
      </c>
      <c r="K43" s="2">
        <v>1</v>
      </c>
      <c r="L43" s="2">
        <v>0.99964818463270466</v>
      </c>
      <c r="M43" s="2">
        <v>1.0366591612721645</v>
      </c>
      <c r="N43" s="2">
        <v>1.0474247115113988</v>
      </c>
      <c r="O43" s="2">
        <v>1.0611455108359134</v>
      </c>
      <c r="P43" s="2">
        <v>1.0520686743596961</v>
      </c>
      <c r="Q43" s="2">
        <v>1.0489023360540386</v>
      </c>
      <c r="R43" t="s">
        <v>40</v>
      </c>
    </row>
    <row r="44" spans="1:18" x14ac:dyDescent="0.25">
      <c r="A44" s="1" t="s">
        <v>31</v>
      </c>
      <c r="B44" s="1" t="s">
        <v>0</v>
      </c>
      <c r="C44" s="2">
        <v>0.84435688150858423</v>
      </c>
      <c r="D44" s="2">
        <v>0.84435688150858423</v>
      </c>
      <c r="E44" s="2">
        <v>0.84977483816493093</v>
      </c>
      <c r="F44" s="2">
        <v>0.86272164368139592</v>
      </c>
      <c r="G44" s="2">
        <v>0.8811567689276667</v>
      </c>
      <c r="H44" s="2">
        <v>0.90275823247959475</v>
      </c>
      <c r="I44" s="2">
        <v>0.97537292428933287</v>
      </c>
      <c r="J44" s="2">
        <v>1.0633267661131438</v>
      </c>
      <c r="K44" s="2">
        <v>1</v>
      </c>
      <c r="L44" s="2">
        <v>0.99964818463270466</v>
      </c>
      <c r="M44" s="2">
        <v>1.0366591612721645</v>
      </c>
      <c r="N44" s="2">
        <v>1.0474247115113988</v>
      </c>
      <c r="O44" s="2">
        <v>1.0611455108359134</v>
      </c>
      <c r="P44" s="2">
        <v>1.0520686743596961</v>
      </c>
      <c r="Q44" s="2">
        <v>1.0489023360540386</v>
      </c>
      <c r="R44" t="s">
        <v>40</v>
      </c>
    </row>
  </sheetData>
  <mergeCells count="3">
    <mergeCell ref="A1:A2"/>
    <mergeCell ref="B1:B2"/>
    <mergeCell ref="C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AA94-4ADB-429A-B36E-5FAFF237EE55}">
  <dimension ref="A1:S44"/>
  <sheetViews>
    <sheetView topLeftCell="A4" zoomScale="89" zoomScaleNormal="89" workbookViewId="0">
      <selection activeCell="C3" sqref="C3"/>
    </sheetView>
  </sheetViews>
  <sheetFormatPr defaultRowHeight="15" x14ac:dyDescent="0.25"/>
  <cols>
    <col min="1" max="1" width="19.85546875" bestFit="1" customWidth="1"/>
    <col min="5" max="5" width="8.85546875" style="5"/>
  </cols>
  <sheetData>
    <row r="1" spans="1:19" x14ac:dyDescent="0.25">
      <c r="A1" s="24" t="s">
        <v>16</v>
      </c>
      <c r="B1" s="24" t="s">
        <v>17</v>
      </c>
      <c r="C1" s="24" t="s">
        <v>18</v>
      </c>
      <c r="D1" s="25" t="s">
        <v>19</v>
      </c>
      <c r="E1" s="24" t="s">
        <v>34</v>
      </c>
    </row>
    <row r="2" spans="1:19" ht="28.9" customHeight="1" x14ac:dyDescent="0.25">
      <c r="A2" s="24"/>
      <c r="B2" s="24"/>
      <c r="C2" s="24"/>
      <c r="D2" s="25"/>
      <c r="E2" s="24"/>
    </row>
    <row r="3" spans="1:19" x14ac:dyDescent="0.25">
      <c r="A3" s="6" t="s">
        <v>20</v>
      </c>
      <c r="B3" s="6">
        <v>3256111</v>
      </c>
      <c r="C3" s="14">
        <f>($R$6*1000000)/($S$6*1000*907.185)</f>
        <v>1.6154551440785438</v>
      </c>
      <c r="D3" s="6">
        <v>2012</v>
      </c>
      <c r="E3" s="13" t="s">
        <v>36</v>
      </c>
      <c r="F3" s="6"/>
      <c r="G3" s="6"/>
      <c r="H3" s="7"/>
      <c r="I3" s="7"/>
      <c r="J3" s="6"/>
      <c r="K3" s="6"/>
      <c r="L3" s="6"/>
      <c r="M3" s="6"/>
      <c r="N3" s="6"/>
      <c r="O3" s="6"/>
      <c r="P3" s="6"/>
    </row>
    <row r="4" spans="1:19" x14ac:dyDescent="0.25">
      <c r="A4" s="6" t="s">
        <v>20</v>
      </c>
      <c r="B4" s="6">
        <v>3256114</v>
      </c>
      <c r="C4" s="14">
        <f t="shared" ref="C4:C6" si="0">($R$6*1000000)/($S$6*1000*907.185)</f>
        <v>1.6154551440785438</v>
      </c>
      <c r="D4" s="6">
        <v>2012</v>
      </c>
      <c r="E4" s="13" t="s">
        <v>36</v>
      </c>
      <c r="F4" s="6"/>
      <c r="G4" s="6"/>
      <c r="H4" s="6"/>
      <c r="I4" s="8"/>
      <c r="J4" s="6"/>
      <c r="K4" s="6"/>
      <c r="L4" s="6"/>
      <c r="M4" s="6"/>
      <c r="N4" s="6"/>
      <c r="O4" s="6"/>
      <c r="P4" s="6"/>
    </row>
    <row r="5" spans="1:19" x14ac:dyDescent="0.25">
      <c r="A5" s="6" t="s">
        <v>20</v>
      </c>
      <c r="B5" s="6">
        <v>3256117</v>
      </c>
      <c r="C5" s="14">
        <f t="shared" si="0"/>
        <v>1.6154551440785438</v>
      </c>
      <c r="D5" s="6">
        <v>2012</v>
      </c>
      <c r="E5" s="13" t="s">
        <v>36</v>
      </c>
      <c r="F5" s="6"/>
      <c r="G5" s="6"/>
      <c r="H5" s="6"/>
      <c r="I5" s="8"/>
      <c r="J5" s="6"/>
      <c r="K5" s="6"/>
      <c r="L5" s="6"/>
      <c r="M5" s="6"/>
      <c r="N5" s="6"/>
      <c r="O5" s="6"/>
      <c r="P5" s="6"/>
      <c r="R5" t="s">
        <v>51</v>
      </c>
      <c r="S5" t="s">
        <v>52</v>
      </c>
    </row>
    <row r="6" spans="1:19" x14ac:dyDescent="0.25">
      <c r="A6" s="6" t="s">
        <v>20</v>
      </c>
      <c r="B6" s="6" t="s">
        <v>6</v>
      </c>
      <c r="C6" s="14">
        <f t="shared" si="0"/>
        <v>1.6154551440785438</v>
      </c>
      <c r="D6" s="6">
        <v>2012</v>
      </c>
      <c r="E6" s="13" t="s">
        <v>36</v>
      </c>
      <c r="F6" s="6"/>
      <c r="G6" s="6"/>
      <c r="H6" s="6"/>
      <c r="I6" s="8"/>
      <c r="J6" s="6"/>
      <c r="K6" s="6"/>
      <c r="L6" s="6"/>
      <c r="M6" s="6"/>
      <c r="N6" s="6"/>
      <c r="O6" s="6"/>
      <c r="P6" s="6"/>
      <c r="Q6">
        <v>233</v>
      </c>
      <c r="R6">
        <v>44603</v>
      </c>
      <c r="S6">
        <v>30435</v>
      </c>
    </row>
    <row r="7" spans="1:19" x14ac:dyDescent="0.25">
      <c r="A7" s="1" t="s">
        <v>21</v>
      </c>
      <c r="B7" s="1">
        <v>3256125</v>
      </c>
      <c r="C7" s="3">
        <f>($R$6*1000000)/($S$6*1000*907.185)</f>
        <v>1.6154551440785438</v>
      </c>
      <c r="D7" s="1">
        <v>2012</v>
      </c>
      <c r="E7" s="5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>
        <v>235</v>
      </c>
      <c r="R7">
        <v>42819</v>
      </c>
      <c r="S7">
        <v>10369</v>
      </c>
    </row>
    <row r="8" spans="1:19" x14ac:dyDescent="0.25">
      <c r="A8" s="1" t="s">
        <v>21</v>
      </c>
      <c r="B8" s="1">
        <v>3256127</v>
      </c>
      <c r="C8" s="3">
        <f t="shared" ref="C8:C12" si="1">($R$6*1000000)/($S$6*1000*907.185)</f>
        <v>1.6154551440785438</v>
      </c>
      <c r="D8" s="1">
        <v>2012</v>
      </c>
      <c r="E8" s="5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>
        <v>232</v>
      </c>
      <c r="R8">
        <v>104317</v>
      </c>
      <c r="S8">
        <v>12378</v>
      </c>
    </row>
    <row r="9" spans="1:19" x14ac:dyDescent="0.25">
      <c r="A9" s="1" t="s">
        <v>21</v>
      </c>
      <c r="B9" s="1">
        <v>3256121</v>
      </c>
      <c r="C9" s="3">
        <f t="shared" si="1"/>
        <v>1.6154551440785438</v>
      </c>
      <c r="D9" s="1">
        <v>2012</v>
      </c>
      <c r="E9" s="5" t="s">
        <v>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>
        <v>231</v>
      </c>
      <c r="R9">
        <v>56886</v>
      </c>
      <c r="S9">
        <v>14870</v>
      </c>
    </row>
    <row r="10" spans="1:19" x14ac:dyDescent="0.25">
      <c r="A10" s="1" t="s">
        <v>21</v>
      </c>
      <c r="B10" s="1" t="s">
        <v>4</v>
      </c>
      <c r="C10" s="3">
        <f t="shared" si="1"/>
        <v>1.6154551440785438</v>
      </c>
      <c r="D10" s="1">
        <v>2012</v>
      </c>
      <c r="E10" s="5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239</v>
      </c>
      <c r="R10">
        <v>86058</v>
      </c>
      <c r="S10">
        <v>36452</v>
      </c>
    </row>
    <row r="11" spans="1:19" x14ac:dyDescent="0.25">
      <c r="A11" s="1" t="s">
        <v>21</v>
      </c>
      <c r="B11" s="1">
        <v>3256130</v>
      </c>
      <c r="C11" s="3">
        <f t="shared" si="1"/>
        <v>1.6154551440785438</v>
      </c>
      <c r="D11" s="1">
        <v>2012</v>
      </c>
      <c r="E11" s="5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9" x14ac:dyDescent="0.25">
      <c r="A12" s="1" t="s">
        <v>21</v>
      </c>
      <c r="B12" s="1" t="s">
        <v>7</v>
      </c>
      <c r="C12" s="3">
        <f t="shared" si="1"/>
        <v>1.6154551440785438</v>
      </c>
      <c r="D12" s="1">
        <v>2012</v>
      </c>
      <c r="E12" s="5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t="s">
        <v>18</v>
      </c>
    </row>
    <row r="13" spans="1:19" x14ac:dyDescent="0.25">
      <c r="A13" s="6" t="s">
        <v>22</v>
      </c>
      <c r="B13" s="6">
        <v>3256204</v>
      </c>
      <c r="C13" s="14">
        <f>($R$8*1000000)/($S$8*1000*907.185)</f>
        <v>9.2898510313072684</v>
      </c>
      <c r="D13" s="6">
        <v>2012</v>
      </c>
      <c r="E13" s="13" t="s">
        <v>36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>
        <f>Q6</f>
        <v>233</v>
      </c>
      <c r="R13" s="19">
        <f>1000000*R6/(1000*S6*907.185)</f>
        <v>1.6154551440785438</v>
      </c>
    </row>
    <row r="14" spans="1:19" x14ac:dyDescent="0.25">
      <c r="A14" s="6" t="s">
        <v>22</v>
      </c>
      <c r="B14" s="6" t="s">
        <v>9</v>
      </c>
      <c r="C14" s="14">
        <f t="shared" ref="C14:C17" si="2">($R$8*1000000)/($S$8*1000*907.185)</f>
        <v>9.2898510313072684</v>
      </c>
      <c r="D14" s="6">
        <v>2012</v>
      </c>
      <c r="E14" s="13" t="s">
        <v>36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>
        <f>Q7</f>
        <v>235</v>
      </c>
      <c r="R14" s="19">
        <f>1000000*R7/(1000*S7*907.185)</f>
        <v>4.5520160569918664</v>
      </c>
    </row>
    <row r="15" spans="1:19" x14ac:dyDescent="0.25">
      <c r="A15" s="6" t="s">
        <v>22</v>
      </c>
      <c r="B15" s="6" t="s">
        <v>10</v>
      </c>
      <c r="C15" s="14">
        <f t="shared" si="2"/>
        <v>9.2898510313072684</v>
      </c>
      <c r="D15" s="6">
        <v>2012</v>
      </c>
      <c r="E15" s="13" t="s">
        <v>36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f>Q8</f>
        <v>232</v>
      </c>
      <c r="R15" s="19">
        <f>1000000*R8/(1000*S8*907.185)</f>
        <v>9.2898510313072684</v>
      </c>
    </row>
    <row r="16" spans="1:19" x14ac:dyDescent="0.25">
      <c r="A16" s="6" t="s">
        <v>22</v>
      </c>
      <c r="B16" s="6" t="s">
        <v>11</v>
      </c>
      <c r="C16" s="14">
        <f t="shared" si="2"/>
        <v>9.2898510313072684</v>
      </c>
      <c r="D16" s="6">
        <v>2012</v>
      </c>
      <c r="E16" s="13" t="s">
        <v>36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>
        <f>Q9</f>
        <v>231</v>
      </c>
      <c r="R16" s="19">
        <f>1000000*R9/(1000*S9*907.185)</f>
        <v>4.2169511272110292</v>
      </c>
    </row>
    <row r="17" spans="1:18" x14ac:dyDescent="0.25">
      <c r="A17" s="6" t="s">
        <v>22</v>
      </c>
      <c r="B17" s="6">
        <v>3256207</v>
      </c>
      <c r="C17" s="14">
        <f t="shared" si="2"/>
        <v>9.2898510313072684</v>
      </c>
      <c r="D17" s="6">
        <v>2012</v>
      </c>
      <c r="E17" s="13" t="s">
        <v>36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>
        <f>Q10</f>
        <v>239</v>
      </c>
      <c r="R17" s="19">
        <f>1000000*R10/(1000*S10*907.185)</f>
        <v>2.6023998575605662</v>
      </c>
    </row>
    <row r="18" spans="1:18" x14ac:dyDescent="0.25">
      <c r="A18" s="1" t="s">
        <v>23</v>
      </c>
      <c r="B18" s="1">
        <v>3256201</v>
      </c>
      <c r="C18" s="3">
        <f>($R$8*1000000)/($S$8*1000*907.185)</f>
        <v>9.2898510313072684</v>
      </c>
      <c r="D18" s="1">
        <v>2012</v>
      </c>
      <c r="E18" s="5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8" x14ac:dyDescent="0.25">
      <c r="A19" s="1" t="s">
        <v>23</v>
      </c>
      <c r="B19" s="1" t="s">
        <v>8</v>
      </c>
      <c r="C19" s="3">
        <f t="shared" ref="C19:C21" si="3">($R$8*1000000)/($S$8*1000*907.185)</f>
        <v>9.2898510313072684</v>
      </c>
      <c r="D19" s="1">
        <v>2012</v>
      </c>
      <c r="E19" s="5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8" x14ac:dyDescent="0.25">
      <c r="A20" s="1" t="s">
        <v>23</v>
      </c>
      <c r="B20" s="1" t="s">
        <v>5</v>
      </c>
      <c r="C20" s="3">
        <f t="shared" si="3"/>
        <v>9.2898510313072684</v>
      </c>
      <c r="D20" s="1">
        <v>2012</v>
      </c>
      <c r="E20" s="5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8" x14ac:dyDescent="0.25">
      <c r="A21" s="1" t="s">
        <v>23</v>
      </c>
      <c r="B21" s="1">
        <v>3256207</v>
      </c>
      <c r="C21" s="3">
        <f t="shared" si="3"/>
        <v>9.2898510313072684</v>
      </c>
      <c r="D21" s="1">
        <v>2012</v>
      </c>
      <c r="E21" s="5" t="s">
        <v>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8" x14ac:dyDescent="0.25">
      <c r="A22" s="6" t="s">
        <v>24</v>
      </c>
      <c r="B22" s="6">
        <v>3255201</v>
      </c>
      <c r="C22" s="14">
        <f>($R$10*1000000)/($S$10*1000*907.185)</f>
        <v>2.6023998575605662</v>
      </c>
      <c r="D22" s="6">
        <v>2012</v>
      </c>
      <c r="E22" s="13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8" x14ac:dyDescent="0.25">
      <c r="A23" s="6" t="s">
        <v>24</v>
      </c>
      <c r="B23" s="6">
        <v>3255204</v>
      </c>
      <c r="C23" s="14">
        <f t="shared" ref="C23:C26" si="4">($R$10*1000000)/($S$10*1000*907.185)</f>
        <v>2.6023998575605662</v>
      </c>
      <c r="D23" s="6">
        <v>2012</v>
      </c>
      <c r="E23" s="13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8" x14ac:dyDescent="0.25">
      <c r="A24" s="6" t="s">
        <v>24</v>
      </c>
      <c r="B24" s="6">
        <v>3255207</v>
      </c>
      <c r="C24" s="14">
        <f t="shared" si="4"/>
        <v>2.6023998575605662</v>
      </c>
      <c r="D24" s="6">
        <v>2012</v>
      </c>
      <c r="E24" s="13" t="s">
        <v>36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8" x14ac:dyDescent="0.25">
      <c r="A25" s="6" t="s">
        <v>24</v>
      </c>
      <c r="B25" s="6" t="s">
        <v>50</v>
      </c>
      <c r="C25" s="14">
        <f t="shared" si="4"/>
        <v>2.6023998575605662</v>
      </c>
      <c r="D25" s="6">
        <v>2012</v>
      </c>
      <c r="E25" s="13" t="s">
        <v>36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8" x14ac:dyDescent="0.25">
      <c r="A26" s="6" t="s">
        <v>24</v>
      </c>
      <c r="B26" s="6" t="s">
        <v>3</v>
      </c>
      <c r="C26" s="14">
        <f t="shared" si="4"/>
        <v>2.6023998575605662</v>
      </c>
      <c r="D26" s="6">
        <v>2012</v>
      </c>
      <c r="E26" s="13" t="s">
        <v>36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8" x14ac:dyDescent="0.25">
      <c r="A27" s="1" t="s">
        <v>25</v>
      </c>
      <c r="B27" s="1">
        <v>3255101</v>
      </c>
      <c r="C27" s="3">
        <v>2.6942115235284985</v>
      </c>
      <c r="D27" s="1">
        <v>2010</v>
      </c>
      <c r="E27" s="5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x14ac:dyDescent="0.25">
      <c r="A28" s="1" t="s">
        <v>25</v>
      </c>
      <c r="B28" s="1" t="s">
        <v>2</v>
      </c>
      <c r="C28" s="3">
        <v>2.6942115235284985</v>
      </c>
      <c r="D28" s="1">
        <v>2010</v>
      </c>
      <c r="E28" s="5" t="s">
        <v>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8" x14ac:dyDescent="0.25">
      <c r="A29" s="6" t="s">
        <v>26</v>
      </c>
      <c r="B29" s="6">
        <v>3255107</v>
      </c>
      <c r="C29" s="14">
        <v>4.6164419043997968</v>
      </c>
      <c r="D29" s="6">
        <v>2010</v>
      </c>
      <c r="E29" s="13" t="s">
        <v>35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8" x14ac:dyDescent="0.25">
      <c r="A30" s="1" t="s">
        <v>27</v>
      </c>
      <c r="B30" s="1" t="s">
        <v>1</v>
      </c>
      <c r="C30" s="3">
        <v>2.9869385211447161</v>
      </c>
      <c r="D30" s="1">
        <v>2010</v>
      </c>
      <c r="E30" s="5" t="s">
        <v>35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8" x14ac:dyDescent="0.25">
      <c r="A31" s="6" t="s">
        <v>28</v>
      </c>
      <c r="B31" s="6">
        <v>3255104</v>
      </c>
      <c r="C31" s="14">
        <v>4.309638850434963</v>
      </c>
      <c r="D31" s="6">
        <v>2010</v>
      </c>
      <c r="E31" s="13" t="s">
        <v>35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8" x14ac:dyDescent="0.25">
      <c r="A32" s="6" t="s">
        <v>28</v>
      </c>
      <c r="B32" s="6">
        <v>3255107</v>
      </c>
      <c r="C32" s="14">
        <v>4.6164419043997968</v>
      </c>
      <c r="D32" s="6">
        <v>2010</v>
      </c>
      <c r="E32" s="13" t="s">
        <v>35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" t="s">
        <v>29</v>
      </c>
      <c r="B33" s="1">
        <v>3259101</v>
      </c>
      <c r="C33" s="3">
        <f>($R$9*1000000)/($S$9*1000*907.185)</f>
        <v>4.2169511272110292</v>
      </c>
      <c r="D33" s="1">
        <v>2012</v>
      </c>
      <c r="E33" s="5" t="s">
        <v>36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29</v>
      </c>
      <c r="B34" s="1">
        <v>3259104</v>
      </c>
      <c r="C34" s="3">
        <f t="shared" ref="C34:C39" si="5">($R$9*1000000)/($S$9*1000*907.185)</f>
        <v>4.2169511272110292</v>
      </c>
      <c r="D34" s="1">
        <v>2012</v>
      </c>
      <c r="E34" s="5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29</v>
      </c>
      <c r="B35" s="1">
        <v>3259107</v>
      </c>
      <c r="C35" s="3">
        <f t="shared" si="5"/>
        <v>4.2169511272110292</v>
      </c>
      <c r="D35" s="1">
        <v>2012</v>
      </c>
      <c r="E35" s="5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29</v>
      </c>
      <c r="B36" s="1" t="s">
        <v>12</v>
      </c>
      <c r="C36" s="3">
        <f t="shared" si="5"/>
        <v>4.2169511272110292</v>
      </c>
      <c r="D36" s="1">
        <v>2012</v>
      </c>
      <c r="E36" s="5" t="s">
        <v>36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29</v>
      </c>
      <c r="B37" s="1" t="s">
        <v>13</v>
      </c>
      <c r="C37" s="3">
        <f t="shared" si="5"/>
        <v>4.2169511272110292</v>
      </c>
      <c r="D37" s="1">
        <v>2012</v>
      </c>
      <c r="E37" s="5" t="s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29</v>
      </c>
      <c r="B38" s="1" t="s">
        <v>14</v>
      </c>
      <c r="C38" s="3">
        <f t="shared" si="5"/>
        <v>4.2169511272110292</v>
      </c>
      <c r="D38" s="1">
        <v>2012</v>
      </c>
      <c r="E38" s="5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29</v>
      </c>
      <c r="B39" s="1" t="s">
        <v>15</v>
      </c>
      <c r="C39" s="3">
        <f t="shared" si="5"/>
        <v>4.2169511272110292</v>
      </c>
      <c r="D39" s="1">
        <v>2012</v>
      </c>
      <c r="E39" s="5" t="s">
        <v>36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6" t="s">
        <v>30</v>
      </c>
      <c r="B40" s="6">
        <v>3253204</v>
      </c>
      <c r="C40" s="14">
        <f>($R$7*1000000)/($S$7*1000*907.185)</f>
        <v>4.5520160569918664</v>
      </c>
      <c r="D40" s="6">
        <v>2012</v>
      </c>
      <c r="E40" s="13" t="s">
        <v>36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30</v>
      </c>
      <c r="B41" s="6">
        <v>3253207</v>
      </c>
      <c r="C41" s="14">
        <f>($R$7*1000000)/($S$7*1000*907.185)</f>
        <v>4.5520160569918664</v>
      </c>
      <c r="D41" s="6">
        <v>2012</v>
      </c>
      <c r="E41" s="13" t="s">
        <v>36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" t="s">
        <v>31</v>
      </c>
      <c r="B42" s="1">
        <v>3251994</v>
      </c>
      <c r="C42" s="3">
        <f>($R$7*1000000)/($S$7*1000*907.185)</f>
        <v>4.5520160569918664</v>
      </c>
      <c r="D42" s="1">
        <v>2012</v>
      </c>
      <c r="E42" s="5" t="s">
        <v>36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 t="s">
        <v>31</v>
      </c>
      <c r="B43" s="1">
        <v>3253201</v>
      </c>
      <c r="C43" s="3">
        <f>($R$7*1000000)/($S$7*1000*907.185)</f>
        <v>4.5520160569918664</v>
      </c>
      <c r="D43" s="1">
        <v>2012</v>
      </c>
      <c r="E43" s="5" t="s">
        <v>36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31</v>
      </c>
      <c r="B44" s="1" t="s">
        <v>0</v>
      </c>
      <c r="C44" s="3">
        <f>($R$7*1000000)/($S$7*1000*907.185)</f>
        <v>4.5520160569918664</v>
      </c>
      <c r="D44" s="1">
        <v>2012</v>
      </c>
      <c r="E44" s="5" t="s">
        <v>36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5"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5695-A383-4209-9CA3-ED371511CD5E}">
  <dimension ref="A1:O3"/>
  <sheetViews>
    <sheetView workbookViewId="0">
      <selection activeCell="O3" sqref="O3"/>
    </sheetView>
  </sheetViews>
  <sheetFormatPr defaultRowHeight="15" x14ac:dyDescent="0.25"/>
  <cols>
    <col min="1" max="15" width="10" bestFit="1" customWidth="1"/>
  </cols>
  <sheetData>
    <row r="1" spans="1:15" x14ac:dyDescent="0.25">
      <c r="A1" s="25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4">
        <v>2002</v>
      </c>
      <c r="B2" s="1">
        <v>2003</v>
      </c>
      <c r="C2" s="4">
        <v>2004</v>
      </c>
      <c r="D2" s="1">
        <v>2005</v>
      </c>
      <c r="E2" s="4">
        <v>2006</v>
      </c>
      <c r="F2" s="1">
        <v>2007</v>
      </c>
      <c r="G2" s="4">
        <v>2008</v>
      </c>
      <c r="H2" s="1">
        <v>2009</v>
      </c>
      <c r="I2" s="4">
        <v>2010</v>
      </c>
      <c r="J2" s="1">
        <v>2011</v>
      </c>
      <c r="K2" s="4">
        <v>2012</v>
      </c>
      <c r="L2" s="1">
        <v>2013</v>
      </c>
      <c r="M2" s="4">
        <v>2014</v>
      </c>
      <c r="N2" s="1">
        <v>2015</v>
      </c>
      <c r="O2" s="4">
        <v>2016</v>
      </c>
    </row>
    <row r="3" spans="1:15" x14ac:dyDescent="0.25">
      <c r="A3" s="16">
        <v>287625193</v>
      </c>
      <c r="B3" s="16">
        <v>290107933</v>
      </c>
      <c r="C3" s="16">
        <v>292805298</v>
      </c>
      <c r="D3" s="16">
        <v>295516599</v>
      </c>
      <c r="E3" s="16">
        <v>298379912</v>
      </c>
      <c r="F3" s="16">
        <v>301231207</v>
      </c>
      <c r="G3" s="16">
        <v>304093966</v>
      </c>
      <c r="H3" s="16">
        <v>306771529</v>
      </c>
      <c r="I3" s="16">
        <v>309321666</v>
      </c>
      <c r="J3" s="16">
        <v>311556874</v>
      </c>
      <c r="K3" s="16">
        <v>313830990</v>
      </c>
      <c r="L3" s="16">
        <v>315993715</v>
      </c>
      <c r="M3" s="16">
        <v>318301008</v>
      </c>
      <c r="N3" s="16">
        <v>320635163</v>
      </c>
      <c r="O3" s="16">
        <v>322941311</v>
      </c>
    </row>
  </sheetData>
  <mergeCells count="1">
    <mergeCell ref="A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A36-C958-4FBA-982C-4B305BDE0D38}">
  <sheetPr>
    <tabColor rgb="FFFF0000"/>
  </sheetPr>
  <dimension ref="A1:AH44"/>
  <sheetViews>
    <sheetView tabSelected="1" zoomScale="89" zoomScaleNormal="89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Q3" sqref="Q3"/>
    </sheetView>
  </sheetViews>
  <sheetFormatPr defaultRowHeight="15" x14ac:dyDescent="0.25"/>
  <cols>
    <col min="1" max="1" width="21.28515625" bestFit="1" customWidth="1"/>
    <col min="2" max="2" width="9.7109375" bestFit="1" customWidth="1"/>
    <col min="3" max="17" width="9.42578125" customWidth="1"/>
    <col min="18" max="18" width="3.28515625" customWidth="1"/>
    <col min="19" max="19" width="20.28515625" bestFit="1" customWidth="1"/>
    <col min="20" max="34" width="7.85546875" customWidth="1"/>
  </cols>
  <sheetData>
    <row r="1" spans="1:34" ht="14.45" customHeight="1" x14ac:dyDescent="0.25">
      <c r="A1" s="24" t="s">
        <v>16</v>
      </c>
      <c r="B1" s="24" t="s">
        <v>17</v>
      </c>
      <c r="C1" s="25" t="s">
        <v>37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S1" s="24" t="s">
        <v>16</v>
      </c>
      <c r="T1" s="26" t="s">
        <v>37</v>
      </c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x14ac:dyDescent="0.25">
      <c r="A2" s="24"/>
      <c r="B2" s="24"/>
      <c r="C2" s="4">
        <v>2002</v>
      </c>
      <c r="D2" s="1">
        <v>2003</v>
      </c>
      <c r="E2" s="4">
        <v>2004</v>
      </c>
      <c r="F2" s="1">
        <v>2005</v>
      </c>
      <c r="G2" s="4">
        <v>2006</v>
      </c>
      <c r="H2" s="1">
        <v>2007</v>
      </c>
      <c r="I2" s="4">
        <v>2008</v>
      </c>
      <c r="J2" s="1">
        <v>2009</v>
      </c>
      <c r="K2" s="4">
        <v>2010</v>
      </c>
      <c r="L2" s="1">
        <v>2011</v>
      </c>
      <c r="M2" s="4">
        <v>2012</v>
      </c>
      <c r="N2" s="1">
        <v>2013</v>
      </c>
      <c r="O2" s="4">
        <v>2014</v>
      </c>
      <c r="P2" s="1">
        <v>2015</v>
      </c>
      <c r="Q2" s="4">
        <v>2016</v>
      </c>
      <c r="S2" s="24"/>
      <c r="T2" s="4">
        <v>2002</v>
      </c>
      <c r="U2" s="1">
        <v>2003</v>
      </c>
      <c r="V2" s="4">
        <v>2004</v>
      </c>
      <c r="W2" s="1">
        <v>2005</v>
      </c>
      <c r="X2" s="4">
        <v>2006</v>
      </c>
      <c r="Y2" s="1">
        <v>2007</v>
      </c>
      <c r="Z2" s="4">
        <v>2008</v>
      </c>
      <c r="AA2" s="1">
        <v>2009</v>
      </c>
      <c r="AB2" s="4">
        <v>2010</v>
      </c>
      <c r="AC2" s="1">
        <v>2011</v>
      </c>
      <c r="AD2" s="4">
        <v>2012</v>
      </c>
      <c r="AE2" s="1">
        <v>2013</v>
      </c>
      <c r="AF2" s="4">
        <v>2014</v>
      </c>
      <c r="AG2" s="1">
        <v>2015</v>
      </c>
      <c r="AH2" s="4">
        <v>2016</v>
      </c>
    </row>
    <row r="3" spans="1:34" x14ac:dyDescent="0.25">
      <c r="A3" s="1" t="s">
        <v>20</v>
      </c>
      <c r="B3" s="1">
        <v>3256111</v>
      </c>
      <c r="C3" s="2">
        <f>('ASM Shipment Values'!C3*1000)/('Commodity Price'!$C3*('Producer Price Index'!C3/'Producer Price Index'!$M3))/Population!A$3</f>
        <v>19.915042198471212</v>
      </c>
      <c r="D3" s="2">
        <f>('ASM Shipment Values'!D3*1000)/('Commodity Price'!$C3*('Producer Price Index'!D3/'Producer Price Index'!$M3))/Population!B$3</f>
        <v>19.260281614184471</v>
      </c>
      <c r="E3" s="2">
        <f>('ASM Shipment Values'!E3*1000)/('Commodity Price'!$C3*('Producer Price Index'!E3/'Producer Price Index'!$M3))/Population!C$3</f>
        <v>18.502790115962345</v>
      </c>
      <c r="F3" s="2">
        <f>('ASM Shipment Values'!F3*1000)/('Commodity Price'!$C3*('Producer Price Index'!F3/'Producer Price Index'!$M3))/Population!D$3</f>
        <v>21.915273142190038</v>
      </c>
      <c r="G3" s="2">
        <f>('ASM Shipment Values'!G3*1000)/('Commodity Price'!$C3*('Producer Price Index'!G3/'Producer Price Index'!$M3))/Population!E$3</f>
        <v>15.707702790800299</v>
      </c>
      <c r="H3" s="2">
        <f>('ASM Shipment Values'!H3*1000)/('Commodity Price'!$C3*('Producer Price Index'!H3/'Producer Price Index'!$M3))/Population!F$3</f>
        <v>18.683075593958154</v>
      </c>
      <c r="I3" s="2">
        <f>('ASM Shipment Values'!I3*1000)/('Commodity Price'!$C3*('Producer Price Index'!I3/'Producer Price Index'!$M3))/Population!G$3</f>
        <v>16.165623784440612</v>
      </c>
      <c r="J3" s="2">
        <f>('ASM Shipment Values'!J3*1000)/('Commodity Price'!$C3*('Producer Price Index'!J3/'Producer Price Index'!$M3))/Population!H$3</f>
        <v>16.772570574083499</v>
      </c>
      <c r="K3" s="2">
        <f>('ASM Shipment Values'!K3*1000)/('Commodity Price'!$C3*('Producer Price Index'!K3/'Producer Price Index'!$M3))/Population!I$3</f>
        <v>18.972136530774804</v>
      </c>
      <c r="L3" s="2">
        <f>('ASM Shipment Values'!L3*1000)/('Commodity Price'!$C3*('Producer Price Index'!L3/'Producer Price Index'!$M3))/Population!J$3</f>
        <v>24.898014665342288</v>
      </c>
      <c r="M3" s="2">
        <f>('ASM Shipment Values'!M3*1000)/('Commodity Price'!$C3*('Producer Price Index'!M3/'Producer Price Index'!$M3))/Population!K$3</f>
        <v>14.63776017126095</v>
      </c>
      <c r="N3" s="2">
        <f>('ASM Shipment Values'!N3*1000)/('Commodity Price'!$C3*('Producer Price Index'!N3/'Producer Price Index'!$M3))/Population!L$3</f>
        <v>10.348944523738144</v>
      </c>
      <c r="O3" s="2">
        <f>('ASM Shipment Values'!O3*1000)/('Commodity Price'!$C3*('Producer Price Index'!O3/'Producer Price Index'!$M3))/Population!M$3</f>
        <v>13.338335727920272</v>
      </c>
      <c r="P3" s="2">
        <f>('ASM Shipment Values'!P3*1000)/('Commodity Price'!$C3*('Producer Price Index'!P3/'Producer Price Index'!$M3))/Population!N$3</f>
        <v>14.211306190213408</v>
      </c>
      <c r="Q3" s="2">
        <f>('ASM Shipment Values'!Q3*1000)/('Commodity Price'!$C3*('Producer Price Index'!Q3/'Producer Price Index'!$M3))/Population!O$3</f>
        <v>14.918150252288989</v>
      </c>
      <c r="S3" s="1" t="s">
        <v>20</v>
      </c>
      <c r="T3" s="2">
        <f t="shared" ref="T3:T14" si="0">SUMIF($A$3:$A$44,"="&amp;$S3,C$3:C$44)</f>
        <v>40.846021133212709</v>
      </c>
      <c r="U3" s="2">
        <f t="shared" ref="U3:AH3" si="1">SUMIF($A$3:$A$44,"="&amp;$S3,D$3:D$44)</f>
        <v>39.614592994620928</v>
      </c>
      <c r="V3" s="2">
        <f t="shared" si="1"/>
        <v>39.637015333450741</v>
      </c>
      <c r="W3" s="2">
        <f t="shared" si="1"/>
        <v>44.008839731715526</v>
      </c>
      <c r="X3" s="2">
        <f t="shared" si="1"/>
        <v>44.089711275904598</v>
      </c>
      <c r="Y3" s="2">
        <f t="shared" si="1"/>
        <v>59.217367413018863</v>
      </c>
      <c r="Z3" s="2">
        <f t="shared" si="1"/>
        <v>48.221643550465565</v>
      </c>
      <c r="AA3" s="2">
        <f t="shared" si="1"/>
        <v>47.943571763515848</v>
      </c>
      <c r="AB3" s="2">
        <f t="shared" si="1"/>
        <v>52.909851969571996</v>
      </c>
      <c r="AC3" s="2">
        <f t="shared" si="1"/>
        <v>56.128331226771053</v>
      </c>
      <c r="AD3" s="2">
        <f t="shared" si="1"/>
        <v>39.129358978839939</v>
      </c>
      <c r="AE3" s="2">
        <f t="shared" si="1"/>
        <v>40.663016954572242</v>
      </c>
      <c r="AF3" s="2">
        <f t="shared" si="1"/>
        <v>41.075793396262448</v>
      </c>
      <c r="AG3" s="2">
        <f t="shared" si="1"/>
        <v>40.104169493267577</v>
      </c>
      <c r="AH3" s="2">
        <f t="shared" si="1"/>
        <v>40.584558962282024</v>
      </c>
    </row>
    <row r="4" spans="1:34" x14ac:dyDescent="0.25">
      <c r="A4" s="1" t="s">
        <v>20</v>
      </c>
      <c r="B4" s="1">
        <v>3256114</v>
      </c>
      <c r="C4" s="2">
        <f>('ASM Shipment Values'!C4*1000)/('Commodity Price'!$C4*('Producer Price Index'!C4/'Producer Price Index'!$M4))/Population!A$3</f>
        <v>10.211091163336668</v>
      </c>
      <c r="D4" s="2">
        <f>('ASM Shipment Values'!D4*1000)/('Commodity Price'!$C4*('Producer Price Index'!D4/'Producer Price Index'!$M4))/Population!B$3</f>
        <v>9.2098669777414433</v>
      </c>
      <c r="E4" s="2">
        <f>('ASM Shipment Values'!E4*1000)/('Commodity Price'!$C4*('Producer Price Index'!E4/'Producer Price Index'!$M4))/Population!C$3</f>
        <v>10.231459931451655</v>
      </c>
      <c r="F4" s="2">
        <f>('ASM Shipment Values'!F4*1000)/('Commodity Price'!$C4*('Producer Price Index'!F4/'Producer Price Index'!$M4))/Population!D$3</f>
        <v>10.537192298632442</v>
      </c>
      <c r="G4" s="2">
        <f>('ASM Shipment Values'!G4*1000)/('Commodity Price'!$C4*('Producer Price Index'!G4/'Producer Price Index'!$M4))/Population!E$3</f>
        <v>17.249134697385834</v>
      </c>
      <c r="H4" s="2">
        <f>('ASM Shipment Values'!H4*1000)/('Commodity Price'!$C4*('Producer Price Index'!H4/'Producer Price Index'!$M4))/Population!F$3</f>
        <v>24.392611748505672</v>
      </c>
      <c r="I4" s="2">
        <f>('ASM Shipment Values'!I4*1000)/('Commodity Price'!$C4*('Producer Price Index'!I4/'Producer Price Index'!$M4))/Population!G$3</f>
        <v>18.798055285814815</v>
      </c>
      <c r="J4" s="2">
        <f>('ASM Shipment Values'!J4*1000)/('Commodity Price'!$C4*('Producer Price Index'!J4/'Producer Price Index'!$M4))/Population!H$3</f>
        <v>18.798468534203771</v>
      </c>
      <c r="K4" s="2">
        <f>('ASM Shipment Values'!K4*1000)/('Commodity Price'!$C4*('Producer Price Index'!K4/'Producer Price Index'!$M4))/Population!I$3</f>
        <v>19.96385420100912</v>
      </c>
      <c r="L4" s="2">
        <f>('ASM Shipment Values'!L4*1000)/('Commodity Price'!$C4*('Producer Price Index'!L4/'Producer Price Index'!$M4))/Population!J$3</f>
        <v>18.534198235879941</v>
      </c>
      <c r="M4" s="2">
        <f>('ASM Shipment Values'!M4*1000)/('Commodity Price'!$C4*('Producer Price Index'!M4/'Producer Price Index'!$M4))/Population!K$3</f>
        <v>18.749264498678887</v>
      </c>
      <c r="N4" s="2">
        <f>('ASM Shipment Values'!N4*1000)/('Commodity Price'!$C4*('Producer Price Index'!N4/'Producer Price Index'!$M4))/Population!L$3</f>
        <v>24.585549806255898</v>
      </c>
      <c r="O4" s="2">
        <f>('ASM Shipment Values'!O4*1000)/('Commodity Price'!$C4*('Producer Price Index'!O4/'Producer Price Index'!$M4))/Population!M$3</f>
        <v>21.5341743275564</v>
      </c>
      <c r="P4" s="2">
        <f>('ASM Shipment Values'!P4*1000)/('Commodity Price'!$C4*('Producer Price Index'!P4/'Producer Price Index'!$M4))/Population!N$3</f>
        <v>19.78813648411878</v>
      </c>
      <c r="Q4" s="2">
        <f>('ASM Shipment Values'!Q4*1000)/('Commodity Price'!$C4*('Producer Price Index'!Q4/'Producer Price Index'!$M4))/Population!O$3</f>
        <v>19.268302618075516</v>
      </c>
      <c r="S4" s="1" t="s">
        <v>21</v>
      </c>
      <c r="T4" s="2">
        <f t="shared" si="0"/>
        <v>43.812337396673257</v>
      </c>
      <c r="U4" s="2">
        <f t="shared" ref="U4:U14" si="2">SUMIF($A$3:$A$44,"="&amp;$S4,D$3:D$44)</f>
        <v>42.650594410943114</v>
      </c>
      <c r="V4" s="2">
        <f t="shared" ref="V4:V14" si="3">SUMIF($A$3:$A$44,"="&amp;$S4,E$3:E$44)</f>
        <v>46.933879197920639</v>
      </c>
      <c r="W4" s="2">
        <f t="shared" ref="W4:W14" si="4">SUMIF($A$3:$A$44,"="&amp;$S4,F$3:F$44)</f>
        <v>46.307667189800412</v>
      </c>
      <c r="X4" s="2">
        <f t="shared" ref="X4:X14" si="5">SUMIF($A$3:$A$44,"="&amp;$S4,G$3:G$44)</f>
        <v>49.752241050705955</v>
      </c>
      <c r="Y4" s="2">
        <f t="shared" ref="Y4:Y14" si="6">SUMIF($A$3:$A$44,"="&amp;$S4,H$3:H$44)</f>
        <v>48.986873014352156</v>
      </c>
      <c r="Z4" s="2">
        <f t="shared" ref="Z4:Z14" si="7">SUMIF($A$3:$A$44,"="&amp;$S4,I$3:I$44)</f>
        <v>44.279980200426188</v>
      </c>
      <c r="AA4" s="2">
        <f t="shared" ref="AA4:AA14" si="8">SUMIF($A$3:$A$44,"="&amp;$S4,J$3:J$44)</f>
        <v>41.910543187977019</v>
      </c>
      <c r="AB4" s="2">
        <f t="shared" ref="AB4:AB14" si="9">SUMIF($A$3:$A$44,"="&amp;$S4,K$3:K$44)</f>
        <v>39.16414219204102</v>
      </c>
      <c r="AC4" s="2">
        <f t="shared" ref="AC4:AC14" si="10">SUMIF($A$3:$A$44,"="&amp;$S4,L$3:L$44)</f>
        <v>39.908451750567345</v>
      </c>
      <c r="AD4" s="2">
        <f t="shared" ref="AD4:AD14" si="11">SUMIF($A$3:$A$44,"="&amp;$S4,M$3:M$44)</f>
        <v>47.915971846057545</v>
      </c>
      <c r="AE4" s="2">
        <f t="shared" ref="AE4:AE14" si="12">SUMIF($A$3:$A$44,"="&amp;$S4,N$3:N$44)</f>
        <v>33.186971218463093</v>
      </c>
      <c r="AF4" s="2">
        <f t="shared" ref="AF4:AF14" si="13">SUMIF($A$3:$A$44,"="&amp;$S4,O$3:O$44)</f>
        <v>31.674200091269487</v>
      </c>
      <c r="AG4" s="2">
        <f t="shared" ref="AG4:AG14" si="14">SUMIF($A$3:$A$44,"="&amp;$S4,P$3:P$44)</f>
        <v>28.976059994483606</v>
      </c>
      <c r="AH4" s="2">
        <f t="shared" ref="AH4:AH14" si="15">SUMIF($A$3:$A$44,"="&amp;$S4,Q$3:Q$44)</f>
        <v>28.469208218479118</v>
      </c>
    </row>
    <row r="5" spans="1:34" x14ac:dyDescent="0.25">
      <c r="A5" s="1" t="s">
        <v>20</v>
      </c>
      <c r="B5" s="1">
        <v>3256117</v>
      </c>
      <c r="C5" s="2">
        <f>('ASM Shipment Values'!C5*1000)/('Commodity Price'!$C5*('Producer Price Index'!C5/'Producer Price Index'!$M5))/Population!A$3</f>
        <v>6.8475697683297057</v>
      </c>
      <c r="D5" s="2">
        <f>('ASM Shipment Values'!D5*1000)/('Commodity Price'!$C5*('Producer Price Index'!D5/'Producer Price Index'!$M5))/Population!B$3</f>
        <v>6.7578869856370343</v>
      </c>
      <c r="E5" s="2">
        <f>('ASM Shipment Values'!E5*1000)/('Commodity Price'!$C5*('Producer Price Index'!E5/'Producer Price Index'!$M5))/Population!C$3</f>
        <v>6.9714873798815695</v>
      </c>
      <c r="F5" s="2">
        <f>('ASM Shipment Values'!F5*1000)/('Commodity Price'!$C5*('Producer Price Index'!F5/'Producer Price Index'!$M5))/Population!D$3</f>
        <v>7.1477767113383681</v>
      </c>
      <c r="G5" s="2">
        <f>('ASM Shipment Values'!G5*1000)/('Commodity Price'!$C5*('Producer Price Index'!G5/'Producer Price Index'!$M5))/Population!E$3</f>
        <v>6.6640459613705909</v>
      </c>
      <c r="H5" s="2">
        <f>('ASM Shipment Values'!H5*1000)/('Commodity Price'!$C5*('Producer Price Index'!H5/'Producer Price Index'!$M5))/Population!F$3</f>
        <v>10.442891608158209</v>
      </c>
      <c r="I5" s="2">
        <f>('ASM Shipment Values'!I5*1000)/('Commodity Price'!$C5*('Producer Price Index'!I5/'Producer Price Index'!$M5))/Population!G$3</f>
        <v>8.9218037255244713</v>
      </c>
      <c r="J5" s="2">
        <f>('ASM Shipment Values'!J5*1000)/('Commodity Price'!$C5*('Producer Price Index'!J5/'Producer Price Index'!$M5))/Population!H$3</f>
        <v>8.0427951908713684</v>
      </c>
      <c r="K5" s="2">
        <f>('ASM Shipment Values'!K5*1000)/('Commodity Price'!$C5*('Producer Price Index'!K5/'Producer Price Index'!$M5))/Population!I$3</f>
        <v>9.2816867510673084</v>
      </c>
      <c r="L5" s="2">
        <f>('ASM Shipment Values'!L5*1000)/('Commodity Price'!$C5*('Producer Price Index'!L5/'Producer Price Index'!$M5))/Population!J$3</f>
        <v>7.7058936252661789</v>
      </c>
      <c r="M5" s="2">
        <f>('ASM Shipment Values'!M5*1000)/('Commodity Price'!$C5*('Producer Price Index'!M5/'Producer Price Index'!$M5))/Population!K$3</f>
        <v>4.7713529890078643</v>
      </c>
      <c r="N5" s="2">
        <f>('ASM Shipment Values'!N5*1000)/('Commodity Price'!$C5*('Producer Price Index'!N5/'Producer Price Index'!$M5))/Population!L$3</f>
        <v>4.7929584982396589</v>
      </c>
      <c r="O5" s="2">
        <f>('ASM Shipment Values'!O5*1000)/('Commodity Price'!$C5*('Producer Price Index'!O5/'Producer Price Index'!$M5))/Population!M$3</f>
        <v>5.0507347021300948</v>
      </c>
      <c r="P5" s="2">
        <f>('ASM Shipment Values'!P5*1000)/('Commodity Price'!$C5*('Producer Price Index'!P5/'Producer Price Index'!$M5))/Population!N$3</f>
        <v>5.3016092943639377</v>
      </c>
      <c r="Q5" s="2">
        <f>('ASM Shipment Values'!Q5*1000)/('Commodity Price'!$C5*('Producer Price Index'!Q5/'Producer Price Index'!$M5))/Population!O$3</f>
        <v>5.2095612981064114</v>
      </c>
      <c r="S5" s="1" t="s">
        <v>22</v>
      </c>
      <c r="T5" s="2">
        <f t="shared" si="0"/>
        <v>9.1277346167041316</v>
      </c>
      <c r="U5" s="2">
        <f t="shared" si="2"/>
        <v>8.5144750856362332</v>
      </c>
      <c r="V5" s="2">
        <f t="shared" si="3"/>
        <v>8.6995372086812637</v>
      </c>
      <c r="W5" s="2">
        <f t="shared" si="4"/>
        <v>9.3285512991291739</v>
      </c>
      <c r="X5" s="2">
        <f t="shared" si="5"/>
        <v>9.2326775849228397</v>
      </c>
      <c r="Y5" s="2">
        <f t="shared" si="6"/>
        <v>10.089664946568792</v>
      </c>
      <c r="Z5" s="2">
        <f t="shared" si="7"/>
        <v>9.7715947063013253</v>
      </c>
      <c r="AA5" s="2">
        <f t="shared" si="8"/>
        <v>8.4790778925575054</v>
      </c>
      <c r="AB5" s="2">
        <f t="shared" si="9"/>
        <v>8.3176839064340484</v>
      </c>
      <c r="AC5" s="2">
        <f t="shared" si="10"/>
        <v>8.4873617626952385</v>
      </c>
      <c r="AD5" s="2">
        <f t="shared" si="11"/>
        <v>8.1431085465328241</v>
      </c>
      <c r="AE5" s="2">
        <f t="shared" si="12"/>
        <v>8.7671578255082547</v>
      </c>
      <c r="AF5" s="2">
        <f t="shared" si="13"/>
        <v>8.3191109400293755</v>
      </c>
      <c r="AG5" s="2">
        <f t="shared" si="14"/>
        <v>8.6898304759776117</v>
      </c>
      <c r="AH5" s="2">
        <f t="shared" si="15"/>
        <v>8.8299705369276893</v>
      </c>
    </row>
    <row r="6" spans="1:34" x14ac:dyDescent="0.25">
      <c r="A6" s="1" t="s">
        <v>20</v>
      </c>
      <c r="B6" s="1" t="s">
        <v>6</v>
      </c>
      <c r="C6" s="2">
        <f>('ASM Shipment Values'!C6*1000)/('Commodity Price'!$C6*('Producer Price Index'!C6/'Producer Price Index'!$M6))/Population!A$3</f>
        <v>3.8723180030751227</v>
      </c>
      <c r="D6" s="2">
        <f>('ASM Shipment Values'!D6*1000)/('Commodity Price'!$C6*('Producer Price Index'!D6/'Producer Price Index'!$M6))/Population!B$3</f>
        <v>4.3865574170579809</v>
      </c>
      <c r="E6" s="2">
        <f>('ASM Shipment Values'!E6*1000)/('Commodity Price'!$C6*('Producer Price Index'!E6/'Producer Price Index'!$M6))/Population!C$3</f>
        <v>3.9312779061551644</v>
      </c>
      <c r="F6" s="2">
        <f>('ASM Shipment Values'!F6*1000)/('Commodity Price'!$C6*('Producer Price Index'!F6/'Producer Price Index'!$M6))/Population!D$3</f>
        <v>4.4085975795546783</v>
      </c>
      <c r="G6" s="2">
        <f>('ASM Shipment Values'!G6*1000)/('Commodity Price'!$C6*('Producer Price Index'!G6/'Producer Price Index'!$M6))/Population!E$3</f>
        <v>4.4688278263478773</v>
      </c>
      <c r="H6" s="2">
        <f>('ASM Shipment Values'!H6*1000)/('Commodity Price'!$C6*('Producer Price Index'!H6/'Producer Price Index'!$M6))/Population!F$3</f>
        <v>5.6987884623968323</v>
      </c>
      <c r="I6" s="2">
        <f>('ASM Shipment Values'!I6*1000)/('Commodity Price'!$C6*('Producer Price Index'!I6/'Producer Price Index'!$M6))/Population!G$3</f>
        <v>4.3361607546856735</v>
      </c>
      <c r="J6" s="2">
        <f>('ASM Shipment Values'!J6*1000)/('Commodity Price'!$C6*('Producer Price Index'!J6/'Producer Price Index'!$M6))/Population!H$3</f>
        <v>4.3297374643572155</v>
      </c>
      <c r="K6" s="2">
        <f>('ASM Shipment Values'!K6*1000)/('Commodity Price'!$C6*('Producer Price Index'!K6/'Producer Price Index'!$M6))/Population!I$3</f>
        <v>4.6921744867207691</v>
      </c>
      <c r="L6" s="2">
        <f>('ASM Shipment Values'!L6*1000)/('Commodity Price'!$C6*('Producer Price Index'!L6/'Producer Price Index'!$M6))/Population!J$3</f>
        <v>4.9902247002826492</v>
      </c>
      <c r="M6" s="2">
        <f>('ASM Shipment Values'!M6*1000)/('Commodity Price'!$C6*('Producer Price Index'!M6/'Producer Price Index'!$M6))/Population!K$3</f>
        <v>0.97098131989223702</v>
      </c>
      <c r="N6" s="2">
        <f>('ASM Shipment Values'!N6*1000)/('Commodity Price'!$C6*('Producer Price Index'!N6/'Producer Price Index'!$M6))/Population!L$3</f>
        <v>0.93556412633855002</v>
      </c>
      <c r="O6" s="2">
        <f>('ASM Shipment Values'!O6*1000)/('Commodity Price'!$C6*('Producer Price Index'!O6/'Producer Price Index'!$M6))/Population!M$3</f>
        <v>1.1525486386556794</v>
      </c>
      <c r="P6" s="2">
        <f>('ASM Shipment Values'!P6*1000)/('Commodity Price'!$C6*('Producer Price Index'!P6/'Producer Price Index'!$M6))/Population!N$3</f>
        <v>0.80311752457145658</v>
      </c>
      <c r="Q6" s="2">
        <f>('ASM Shipment Values'!Q6*1000)/('Commodity Price'!$C6*('Producer Price Index'!Q6/'Producer Price Index'!$M6))/Population!O$3</f>
        <v>1.1885447938111111</v>
      </c>
      <c r="S6" s="1" t="s">
        <v>23</v>
      </c>
      <c r="T6" s="2">
        <f t="shared" si="0"/>
        <v>2.9641622559145042</v>
      </c>
      <c r="U6" s="2">
        <f t="shared" si="2"/>
        <v>3.1276061848144421</v>
      </c>
      <c r="V6" s="2">
        <f t="shared" si="3"/>
        <v>3.3150997413255552</v>
      </c>
      <c r="W6" s="2">
        <f t="shared" si="4"/>
        <v>3.3576104162295932</v>
      </c>
      <c r="X6" s="2">
        <f t="shared" si="5"/>
        <v>3.8235682993789779</v>
      </c>
      <c r="Y6" s="2">
        <f t="shared" si="6"/>
        <v>3.1450087841682328</v>
      </c>
      <c r="Z6" s="2">
        <f t="shared" si="7"/>
        <v>3.470630058790678</v>
      </c>
      <c r="AA6" s="2">
        <f t="shared" si="8"/>
        <v>2.7263815930072375</v>
      </c>
      <c r="AB6" s="2">
        <f t="shared" si="9"/>
        <v>3.0946371139895019</v>
      </c>
      <c r="AC6" s="2">
        <f t="shared" si="10"/>
        <v>3.137314478999552</v>
      </c>
      <c r="AD6" s="2">
        <f t="shared" si="11"/>
        <v>2.6853986195726121</v>
      </c>
      <c r="AE6" s="2">
        <f t="shared" si="12"/>
        <v>2.9606819340562858</v>
      </c>
      <c r="AF6" s="2">
        <f t="shared" si="13"/>
        <v>3.4338094322008494</v>
      </c>
      <c r="AG6" s="2">
        <f t="shared" si="14"/>
        <v>3.3550663124434057</v>
      </c>
      <c r="AH6" s="2">
        <f t="shared" si="15"/>
        <v>3.1648689296002397</v>
      </c>
    </row>
    <row r="7" spans="1:34" x14ac:dyDescent="0.25">
      <c r="A7" s="1" t="s">
        <v>21</v>
      </c>
      <c r="B7" s="1">
        <v>3256125</v>
      </c>
      <c r="C7" s="2">
        <f>('ASM Shipment Values'!C7*1000)/('Commodity Price'!$C7*('Producer Price Index'!C7/'Producer Price Index'!$M7))/Population!A$3</f>
        <v>13.910778922327411</v>
      </c>
      <c r="D7" s="2">
        <f>('ASM Shipment Values'!D7*1000)/('Commodity Price'!$C7*('Producer Price Index'!D7/'Producer Price Index'!$M7))/Population!B$3</f>
        <v>14.729057729258942</v>
      </c>
      <c r="E7" s="2">
        <f>('ASM Shipment Values'!E7*1000)/('Commodity Price'!$C7*('Producer Price Index'!E7/'Producer Price Index'!$M7))/Population!C$3</f>
        <v>15.482750125147097</v>
      </c>
      <c r="F7" s="2">
        <f>('ASM Shipment Values'!F7*1000)/('Commodity Price'!$C7*('Producer Price Index'!F7/'Producer Price Index'!$M7))/Population!D$3</f>
        <v>13.506310513595677</v>
      </c>
      <c r="G7" s="2">
        <f>('ASM Shipment Values'!G7*1000)/('Commodity Price'!$C7*('Producer Price Index'!G7/'Producer Price Index'!$M7))/Population!E$3</f>
        <v>14.150304516615162</v>
      </c>
      <c r="H7" s="2">
        <f>('ASM Shipment Values'!H7*1000)/('Commodity Price'!$C7*('Producer Price Index'!H7/'Producer Price Index'!$M7))/Population!F$3</f>
        <v>15.245222659793361</v>
      </c>
      <c r="I7" s="2">
        <f>('ASM Shipment Values'!I7*1000)/('Commodity Price'!$C7*('Producer Price Index'!I7/'Producer Price Index'!$M7))/Population!G$3</f>
        <v>12.087960109814407</v>
      </c>
      <c r="J7" s="2">
        <f>('ASM Shipment Values'!J7*1000)/('Commodity Price'!$C7*('Producer Price Index'!J7/'Producer Price Index'!$M7))/Population!H$3</f>
        <v>11.887364076268032</v>
      </c>
      <c r="K7" s="2">
        <f>('ASM Shipment Values'!K7*1000)/('Commodity Price'!$C7*('Producer Price Index'!K7/'Producer Price Index'!$M7))/Population!I$3</f>
        <v>10.827453547356019</v>
      </c>
      <c r="L7" s="2">
        <f>('ASM Shipment Values'!L7*1000)/('Commodity Price'!$C7*('Producer Price Index'!L7/'Producer Price Index'!$M7))/Population!J$3</f>
        <v>9.6267407889609782</v>
      </c>
      <c r="M7" s="2">
        <f>('ASM Shipment Values'!M7*1000)/('Commodity Price'!$C7*('Producer Price Index'!M7/'Producer Price Index'!$M7))/Population!K$3</f>
        <v>15.242734861113121</v>
      </c>
      <c r="N7" s="2">
        <f>('ASM Shipment Values'!N7*1000)/('Commodity Price'!$C7*('Producer Price Index'!N7/'Producer Price Index'!$M7))/Population!L$3</f>
        <v>10.200644452118985</v>
      </c>
      <c r="O7" s="2">
        <f>('ASM Shipment Values'!O7*1000)/('Commodity Price'!$C7*('Producer Price Index'!O7/'Producer Price Index'!$M7))/Population!M$3</f>
        <v>11.220611840297863</v>
      </c>
      <c r="P7" s="2">
        <f>('ASM Shipment Values'!P7*1000)/('Commodity Price'!$C7*('Producer Price Index'!P7/'Producer Price Index'!$M7))/Population!N$3</f>
        <v>10.174821688027455</v>
      </c>
      <c r="Q7" s="2">
        <f>('ASM Shipment Values'!Q7*1000)/('Commodity Price'!$C7*('Producer Price Index'!Q7/'Producer Price Index'!$M7))/Population!O$3</f>
        <v>9.8505256856948584</v>
      </c>
      <c r="S7" s="1" t="s">
        <v>24</v>
      </c>
      <c r="T7" s="2">
        <f t="shared" si="0"/>
        <v>15.14272902921973</v>
      </c>
      <c r="U7" s="2">
        <f t="shared" si="2"/>
        <v>15.452783251725947</v>
      </c>
      <c r="V7" s="2">
        <f t="shared" si="3"/>
        <v>15.991621571903869</v>
      </c>
      <c r="W7" s="2">
        <f t="shared" si="4"/>
        <v>16.60882908823644</v>
      </c>
      <c r="X7" s="2">
        <f t="shared" si="5"/>
        <v>16.225810110265225</v>
      </c>
      <c r="Y7" s="2">
        <f t="shared" si="6"/>
        <v>15.645593469261073</v>
      </c>
      <c r="Z7" s="2">
        <f t="shared" si="7"/>
        <v>15.478443906341358</v>
      </c>
      <c r="AA7" s="2">
        <f t="shared" si="8"/>
        <v>12.306464868721672</v>
      </c>
      <c r="AB7" s="2">
        <f t="shared" si="9"/>
        <v>12.676817219450124</v>
      </c>
      <c r="AC7" s="2">
        <f t="shared" si="10"/>
        <v>12.488496364071661</v>
      </c>
      <c r="AD7" s="2">
        <f t="shared" si="11"/>
        <v>14.301216768411852</v>
      </c>
      <c r="AE7" s="2">
        <f t="shared" si="12"/>
        <v>14.166653173611106</v>
      </c>
      <c r="AF7" s="2">
        <f t="shared" si="13"/>
        <v>14.738925485658129</v>
      </c>
      <c r="AG7" s="2">
        <f t="shared" si="14"/>
        <v>14.662381260529033</v>
      </c>
      <c r="AH7" s="2">
        <f t="shared" si="15"/>
        <v>15.227131775255087</v>
      </c>
    </row>
    <row r="8" spans="1:34" x14ac:dyDescent="0.25">
      <c r="A8" s="1" t="s">
        <v>21</v>
      </c>
      <c r="B8" s="1">
        <v>3256127</v>
      </c>
      <c r="C8" s="2">
        <f>('ASM Shipment Values'!C8*1000)/('Commodity Price'!$C8*('Producer Price Index'!C8/'Producer Price Index'!$M8))/Population!A$3</f>
        <v>4.7868066465943597</v>
      </c>
      <c r="D8" s="2">
        <f>('ASM Shipment Values'!D8*1000)/('Commodity Price'!$C8*('Producer Price Index'!D8/'Producer Price Index'!$M8))/Population!B$3</f>
        <v>4.7274741808593292</v>
      </c>
      <c r="E8" s="2">
        <f>('ASM Shipment Values'!E8*1000)/('Commodity Price'!$C8*('Producer Price Index'!E8/'Producer Price Index'!$M8))/Population!C$3</f>
        <v>4.4043027380053923</v>
      </c>
      <c r="F8" s="2">
        <f>('ASM Shipment Values'!F8*1000)/('Commodity Price'!$C8*('Producer Price Index'!F8/'Producer Price Index'!$M8))/Population!D$3</f>
        <v>5.2309971080523034</v>
      </c>
      <c r="G8" s="2">
        <f>('ASM Shipment Values'!G8*1000)/('Commodity Price'!$C8*('Producer Price Index'!G8/'Producer Price Index'!$M8))/Population!E$3</f>
        <v>5.2448478499338167</v>
      </c>
      <c r="H8" s="2">
        <f>('ASM Shipment Values'!H8*1000)/('Commodity Price'!$C8*('Producer Price Index'!H8/'Producer Price Index'!$M8))/Population!F$3</f>
        <v>4.6943975860725899</v>
      </c>
      <c r="I8" s="2">
        <f>('ASM Shipment Values'!I8*1000)/('Commodity Price'!$C8*('Producer Price Index'!I8/'Producer Price Index'!$M8))/Population!G$3</f>
        <v>4.0509006644530139</v>
      </c>
      <c r="J8" s="2">
        <f>('ASM Shipment Values'!J8*1000)/('Commodity Price'!$C8*('Producer Price Index'!J8/'Producer Price Index'!$M8))/Population!H$3</f>
        <v>3.1926037124448063</v>
      </c>
      <c r="K8" s="2">
        <f>('ASM Shipment Values'!K8*1000)/('Commodity Price'!$C8*('Producer Price Index'!K8/'Producer Price Index'!$M8))/Population!I$3</f>
        <v>2.5909923689962095</v>
      </c>
      <c r="L8" s="2">
        <f>('ASM Shipment Values'!L8*1000)/('Commodity Price'!$C8*('Producer Price Index'!L8/'Producer Price Index'!$M8))/Population!J$3</f>
        <v>2.1499984271952495</v>
      </c>
      <c r="M8" s="2">
        <f>('ASM Shipment Values'!M8*1000)/('Commodity Price'!$C8*('Producer Price Index'!M8/'Producer Price Index'!$M8))/Population!K$3</f>
        <v>2.3655317111337775</v>
      </c>
      <c r="N8" s="2">
        <f>('ASM Shipment Values'!N8*1000)/('Commodity Price'!$C8*('Producer Price Index'!N8/'Producer Price Index'!$M8))/Population!L$3</f>
        <v>2.1281622899207462</v>
      </c>
      <c r="O8" s="2">
        <f>('ASM Shipment Values'!O8*1000)/('Commodity Price'!$C8*('Producer Price Index'!O8/'Producer Price Index'!$M8))/Population!M$3</f>
        <v>1.8585027179732752</v>
      </c>
      <c r="P8" s="2">
        <f>('ASM Shipment Values'!P8*1000)/('Commodity Price'!$C8*('Producer Price Index'!P8/'Producer Price Index'!$M8))/Population!N$3</f>
        <v>2.0315190941295729</v>
      </c>
      <c r="Q8" s="2">
        <f>('ASM Shipment Values'!Q8*1000)/('Commodity Price'!$C8*('Producer Price Index'!Q8/'Producer Price Index'!$M8))/Population!O$3</f>
        <v>1.8713628087986924</v>
      </c>
      <c r="S8" s="1" t="s">
        <v>25</v>
      </c>
      <c r="T8" s="2">
        <f t="shared" si="0"/>
        <v>17.241649943597746</v>
      </c>
      <c r="U8" s="2">
        <f t="shared" si="2"/>
        <v>16.254000935827715</v>
      </c>
      <c r="V8" s="2">
        <f t="shared" si="3"/>
        <v>17.890532627868978</v>
      </c>
      <c r="W8" s="2">
        <f t="shared" si="4"/>
        <v>16.569454727892534</v>
      </c>
      <c r="X8" s="2">
        <f t="shared" si="5"/>
        <v>15.964894871890184</v>
      </c>
      <c r="Y8" s="2">
        <f t="shared" si="6"/>
        <v>14.710984337233961</v>
      </c>
      <c r="Z8" s="2">
        <f t="shared" si="7"/>
        <v>12.902445809978294</v>
      </c>
      <c r="AA8" s="2">
        <f t="shared" si="8"/>
        <v>10.677934738405682</v>
      </c>
      <c r="AB8" s="2">
        <f t="shared" si="9"/>
        <v>11.533718234027045</v>
      </c>
      <c r="AC8" s="2">
        <f t="shared" si="10"/>
        <v>11.06819143506222</v>
      </c>
      <c r="AD8" s="2">
        <f t="shared" si="11"/>
        <v>10.980132167836521</v>
      </c>
      <c r="AE8" s="2">
        <f t="shared" si="12"/>
        <v>11.833089171881838</v>
      </c>
      <c r="AF8" s="2">
        <f t="shared" si="13"/>
        <v>12.596854445319773</v>
      </c>
      <c r="AG8" s="2">
        <f t="shared" si="14"/>
        <v>13.236270756696584</v>
      </c>
      <c r="AH8" s="2">
        <f t="shared" si="15"/>
        <v>13.269514988540987</v>
      </c>
    </row>
    <row r="9" spans="1:34" x14ac:dyDescent="0.25">
      <c r="A9" s="1" t="s">
        <v>21</v>
      </c>
      <c r="B9" s="1">
        <v>3256121</v>
      </c>
      <c r="C9" s="2">
        <f>('ASM Shipment Values'!C9*1000)/('Commodity Price'!$C9*('Producer Price Index'!C9/'Producer Price Index'!$M9))/Population!A$3</f>
        <v>2.7903184703442716</v>
      </c>
      <c r="D9" s="2">
        <f>('ASM Shipment Values'!D9*1000)/('Commodity Price'!$C9*('Producer Price Index'!D9/'Producer Price Index'!$M9))/Population!B$3</f>
        <v>3.119923702411985</v>
      </c>
      <c r="E9" s="2">
        <f>('ASM Shipment Values'!E9*1000)/('Commodity Price'!$C9*('Producer Price Index'!E9/'Producer Price Index'!$M9))/Population!C$3</f>
        <v>3.1608099202433437</v>
      </c>
      <c r="F9" s="2">
        <f>('ASM Shipment Values'!F9*1000)/('Commodity Price'!$C9*('Producer Price Index'!F9/'Producer Price Index'!$M9))/Population!D$3</f>
        <v>3.0194269387451271</v>
      </c>
      <c r="G9" s="2">
        <f>('ASM Shipment Values'!G9*1000)/('Commodity Price'!$C9*('Producer Price Index'!G9/'Producer Price Index'!$M9))/Population!E$3</f>
        <v>3.0320158580173131</v>
      </c>
      <c r="H9" s="2">
        <f>('ASM Shipment Values'!H9*1000)/('Commodity Price'!$C9*('Producer Price Index'!H9/'Producer Price Index'!$M9))/Population!F$3</f>
        <v>3.3884364674436775</v>
      </c>
      <c r="I9" s="2">
        <f>('ASM Shipment Values'!I9*1000)/('Commodity Price'!$C9*('Producer Price Index'!I9/'Producer Price Index'!$M9))/Population!G$3</f>
        <v>3.153957645046376</v>
      </c>
      <c r="J9" s="2">
        <f>('ASM Shipment Values'!J9*1000)/('Commodity Price'!$C9*('Producer Price Index'!J9/'Producer Price Index'!$M9))/Population!H$3</f>
        <v>3.6308340224319449</v>
      </c>
      <c r="K9" s="2">
        <f>('ASM Shipment Values'!K9*1000)/('Commodity Price'!$C9*('Producer Price Index'!K9/'Producer Price Index'!$M9))/Population!I$3</f>
        <v>2.9762509245846185</v>
      </c>
      <c r="L9" s="2">
        <f>('ASM Shipment Values'!L9*1000)/('Commodity Price'!$C9*('Producer Price Index'!L9/'Producer Price Index'!$M9))/Population!J$3</f>
        <v>3.022113806531026</v>
      </c>
      <c r="M9" s="2">
        <f>('ASM Shipment Values'!M9*1000)/('Commodity Price'!$C9*('Producer Price Index'!M9/'Producer Price Index'!$M9))/Population!K$3</f>
        <v>2.4983574931905905</v>
      </c>
      <c r="N9" s="2">
        <f>('ASM Shipment Values'!N9*1000)/('Commodity Price'!$C9*('Producer Price Index'!N9/'Producer Price Index'!$M9))/Population!L$3</f>
        <v>3.0865780593042014</v>
      </c>
      <c r="O9" s="2">
        <f>('ASM Shipment Values'!O9*1000)/('Commodity Price'!$C9*('Producer Price Index'!O9/'Producer Price Index'!$M9))/Population!M$3</f>
        <v>3.1760455374001348</v>
      </c>
      <c r="P9" s="2">
        <f>('ASM Shipment Values'!P9*1000)/('Commodity Price'!$C9*('Producer Price Index'!P9/'Producer Price Index'!$M9))/Population!N$3</f>
        <v>1.968391276031231</v>
      </c>
      <c r="Q9" s="2">
        <f>('ASM Shipment Values'!Q9*1000)/('Commodity Price'!$C9*('Producer Price Index'!Q9/'Producer Price Index'!$M9))/Population!O$3</f>
        <v>1.9509219887498559</v>
      </c>
      <c r="S9" s="1" t="s">
        <v>26</v>
      </c>
      <c r="T9" s="2">
        <f t="shared" si="0"/>
        <v>0.3552242715330286</v>
      </c>
      <c r="U9" s="2">
        <f t="shared" si="2"/>
        <v>0.37934027081112603</v>
      </c>
      <c r="V9" s="2">
        <f t="shared" si="3"/>
        <v>0.39056263903925925</v>
      </c>
      <c r="W9" s="2">
        <f t="shared" si="4"/>
        <v>0.3859726988090772</v>
      </c>
      <c r="X9" s="2">
        <f t="shared" si="5"/>
        <v>0.37575529598583801</v>
      </c>
      <c r="Y9" s="2">
        <f t="shared" si="6"/>
        <v>0.38095698202967915</v>
      </c>
      <c r="Z9" s="2">
        <f t="shared" si="7"/>
        <v>0.33412632030924327</v>
      </c>
      <c r="AA9" s="2">
        <f t="shared" si="8"/>
        <v>0.25485074019264858</v>
      </c>
      <c r="AB9" s="2">
        <f t="shared" si="9"/>
        <v>0.28621146642095119</v>
      </c>
      <c r="AC9" s="2">
        <f t="shared" si="10"/>
        <v>0.27743041779855182</v>
      </c>
      <c r="AD9" s="2">
        <f t="shared" si="11"/>
        <v>0.29408979012665376</v>
      </c>
      <c r="AE9" s="2">
        <f t="shared" si="12"/>
        <v>0.31739271589121076</v>
      </c>
      <c r="AF9" s="2">
        <f t="shared" si="13"/>
        <v>0.35502620283225506</v>
      </c>
      <c r="AG9" s="2">
        <f t="shared" si="14"/>
        <v>0.37293544947318685</v>
      </c>
      <c r="AH9" s="2">
        <f t="shared" si="15"/>
        <v>0.39442440520160493</v>
      </c>
    </row>
    <row r="10" spans="1:34" x14ac:dyDescent="0.25">
      <c r="A10" s="1" t="s">
        <v>21</v>
      </c>
      <c r="B10" s="1" t="s">
        <v>4</v>
      </c>
      <c r="C10" s="2">
        <f>('ASM Shipment Values'!C10*1000)/('Commodity Price'!$C10*('Producer Price Index'!C10/'Producer Price Index'!$M10))/Population!A$3</f>
        <v>0</v>
      </c>
      <c r="D10" s="2">
        <f>('ASM Shipment Values'!D10*1000)/('Commodity Price'!$C10*('Producer Price Index'!D10/'Producer Price Index'!$M10))/Population!B$3</f>
        <v>6.4157884186550065E-2</v>
      </c>
      <c r="E10" s="2">
        <f>('ASM Shipment Values'!E10*1000)/('Commodity Price'!$C10*('Producer Price Index'!E10/'Producer Price Index'!$M10))/Population!C$3</f>
        <v>8.3292327315408532E-2</v>
      </c>
      <c r="F10" s="2">
        <f>('ASM Shipment Values'!F10*1000)/('Commodity Price'!$C10*('Producer Price Index'!F10/'Producer Price Index'!$M10))/Population!D$3</f>
        <v>9.6288268333441729E-2</v>
      </c>
      <c r="G10" s="2">
        <f>('ASM Shipment Values'!G10*1000)/('Commodity Price'!$C10*('Producer Price Index'!G10/'Producer Price Index'!$M10))/Population!E$3</f>
        <v>0.34161258825863627</v>
      </c>
      <c r="H10" s="2">
        <f>('ASM Shipment Values'!H10*1000)/('Commodity Price'!$C10*('Producer Price Index'!H10/'Producer Price Index'!$M10))/Population!F$3</f>
        <v>0</v>
      </c>
      <c r="I10" s="2">
        <f>('ASM Shipment Values'!I10*1000)/('Commodity Price'!$C10*('Producer Price Index'!I10/'Producer Price Index'!$M10))/Population!G$3</f>
        <v>0.78167095404979237</v>
      </c>
      <c r="J10" s="2">
        <f>('ASM Shipment Values'!J10*1000)/('Commodity Price'!$C10*('Producer Price Index'!J10/'Producer Price Index'!$M10))/Population!H$3</f>
        <v>0.59498293484540876</v>
      </c>
      <c r="K10" s="2">
        <f>('ASM Shipment Values'!K10*1000)/('Commodity Price'!$C10*('Producer Price Index'!K10/'Producer Price Index'!$M10))/Population!I$3</f>
        <v>0.68399119600063729</v>
      </c>
      <c r="L10" s="2">
        <f>('ASM Shipment Values'!L10*1000)/('Commodity Price'!$C10*('Producer Price Index'!L10/'Producer Price Index'!$M10))/Population!J$3</f>
        <v>0.84449245558733754</v>
      </c>
      <c r="M10" s="2">
        <f>('ASM Shipment Values'!M10*1000)/('Commodity Price'!$C10*('Producer Price Index'!M10/'Producer Price Index'!$M10))/Population!K$3</f>
        <v>0.66187438297650747</v>
      </c>
      <c r="N10" s="2">
        <f>('ASM Shipment Values'!N10*1000)/('Commodity Price'!$C10*('Producer Price Index'!N10/'Producer Price Index'!$M10))/Population!L$3</f>
        <v>0.60434174707250055</v>
      </c>
      <c r="O10" s="2">
        <f>('ASM Shipment Values'!O10*1000)/('Commodity Price'!$C10*('Producer Price Index'!O10/'Producer Price Index'!$M10))/Population!M$3</f>
        <v>0.61280454161511977</v>
      </c>
      <c r="P10" s="2">
        <f>('ASM Shipment Values'!P10*1000)/('Commodity Price'!$C10*('Producer Price Index'!P10/'Producer Price Index'!$M10))/Population!N$3</f>
        <v>0.57729362968862308</v>
      </c>
      <c r="Q10" s="2">
        <f>('ASM Shipment Values'!Q10*1000)/('Commodity Price'!$C10*('Producer Price Index'!Q10/'Producer Price Index'!$M10))/Population!O$3</f>
        <v>0.55268922798214537</v>
      </c>
      <c r="S10" s="1" t="s">
        <v>27</v>
      </c>
      <c r="T10" s="2">
        <f t="shared" si="0"/>
        <v>2.2628980619493428</v>
      </c>
      <c r="U10" s="2">
        <f t="shared" si="2"/>
        <v>2.0183249594449375</v>
      </c>
      <c r="V10" s="2">
        <f t="shared" si="3"/>
        <v>2.3932695410288614</v>
      </c>
      <c r="W10" s="2">
        <f t="shared" si="4"/>
        <v>2.1657180428753011</v>
      </c>
      <c r="X10" s="2">
        <f t="shared" si="5"/>
        <v>2.0145869775262457</v>
      </c>
      <c r="Y10" s="2">
        <f t="shared" si="6"/>
        <v>1.7719236773184253</v>
      </c>
      <c r="Z10" s="2">
        <f t="shared" si="7"/>
        <v>1.6649298802002446</v>
      </c>
      <c r="AA10" s="2">
        <f t="shared" si="8"/>
        <v>1.3426938172102656</v>
      </c>
      <c r="AB10" s="2">
        <f t="shared" si="9"/>
        <v>1.3114097603230106</v>
      </c>
      <c r="AC10" s="2">
        <f t="shared" si="10"/>
        <v>1.3050952048296323</v>
      </c>
      <c r="AD10" s="2">
        <f t="shared" si="11"/>
        <v>1.3386440259018935</v>
      </c>
      <c r="AE10" s="2">
        <f t="shared" si="12"/>
        <v>1.4764013958634403</v>
      </c>
      <c r="AF10" s="2">
        <f t="shared" si="13"/>
        <v>1.3174725646992624</v>
      </c>
      <c r="AG10" s="2">
        <f t="shared" si="14"/>
        <v>1.3590193310680556</v>
      </c>
      <c r="AH10" s="2">
        <f t="shared" si="15"/>
        <v>1.2560639801809605</v>
      </c>
    </row>
    <row r="11" spans="1:34" x14ac:dyDescent="0.25">
      <c r="A11" s="1" t="s">
        <v>21</v>
      </c>
      <c r="B11" s="1">
        <v>3256130</v>
      </c>
      <c r="C11" s="2">
        <f>('ASM Shipment Values'!C11*1000)/('Commodity Price'!$C11*('Producer Price Index'!C11/'Producer Price Index'!$M11))/Population!A$3</f>
        <v>20.433263377614661</v>
      </c>
      <c r="D11" s="2">
        <f>('ASM Shipment Values'!D11*1000)/('Commodity Price'!$C11*('Producer Price Index'!D11/'Producer Price Index'!$M11))/Population!B$3</f>
        <v>18.166814881648317</v>
      </c>
      <c r="E11" s="2">
        <f>('ASM Shipment Values'!E11*1000)/('Commodity Price'!$C11*('Producer Price Index'!E11/'Producer Price Index'!$M11))/Population!C$3</f>
        <v>21.842598912444743</v>
      </c>
      <c r="F11" s="2">
        <f>('ASM Shipment Values'!F11*1000)/('Commodity Price'!$C11*('Producer Price Index'!F11/'Producer Price Index'!$M11))/Population!D$3</f>
        <v>22.118044342251213</v>
      </c>
      <c r="G11" s="2">
        <f>('ASM Shipment Values'!G11*1000)/('Commodity Price'!$C11*('Producer Price Index'!G11/'Producer Price Index'!$M11))/Population!E$3</f>
        <v>24.686637250212261</v>
      </c>
      <c r="H11" s="2">
        <f>('ASM Shipment Values'!H11*1000)/('Commodity Price'!$C11*('Producer Price Index'!H11/'Producer Price Index'!$M11))/Population!F$3</f>
        <v>24.151292191053166</v>
      </c>
      <c r="I11" s="2">
        <f>('ASM Shipment Values'!I11*1000)/('Commodity Price'!$C11*('Producer Price Index'!I11/'Producer Price Index'!$M11))/Population!G$3</f>
        <v>23.281781538050996</v>
      </c>
      <c r="J11" s="2">
        <f>('ASM Shipment Values'!J11*1000)/('Commodity Price'!$C11*('Producer Price Index'!J11/'Producer Price Index'!$M11))/Population!H$3</f>
        <v>21.813235450108049</v>
      </c>
      <c r="K11" s="2">
        <f>('ASM Shipment Values'!K11*1000)/('Commodity Price'!$C11*('Producer Price Index'!K11/'Producer Price Index'!$M11))/Population!I$3</f>
        <v>21.364226713580134</v>
      </c>
      <c r="L11" s="2">
        <f>('ASM Shipment Values'!L11*1000)/('Commodity Price'!$C11*('Producer Price Index'!L11/'Producer Price Index'!$M11))/Population!J$3</f>
        <v>23.416184618441168</v>
      </c>
      <c r="M11" s="2">
        <f>('ASM Shipment Values'!M11*1000)/('Commodity Price'!$C11*('Producer Price Index'!M11/'Producer Price Index'!$M11))/Population!K$3</f>
        <v>26.230979446381209</v>
      </c>
      <c r="N11" s="2">
        <f>('ASM Shipment Values'!N11*1000)/('Commodity Price'!$C11*('Producer Price Index'!N11/'Producer Price Index'!$M11))/Population!L$3</f>
        <v>16.6445882885684</v>
      </c>
      <c r="O11" s="2">
        <f>('ASM Shipment Values'!O11*1000)/('Commodity Price'!$C11*('Producer Price Index'!O11/'Producer Price Index'!$M11))/Population!M$3</f>
        <v>14.229426043250736</v>
      </c>
      <c r="P11" s="2">
        <f>('ASM Shipment Values'!P11*1000)/('Commodity Price'!$C11*('Producer Price Index'!P11/'Producer Price Index'!$M11))/Population!N$3</f>
        <v>13.64302273237038</v>
      </c>
      <c r="Q11" s="2">
        <f>('ASM Shipment Values'!Q11*1000)/('Commodity Price'!$C11*('Producer Price Index'!Q11/'Producer Price Index'!$M11))/Population!O$3</f>
        <v>13.480787807498645</v>
      </c>
      <c r="S11" s="1" t="s">
        <v>28</v>
      </c>
      <c r="T11" s="2">
        <f t="shared" si="0"/>
        <v>9.2511403564207857</v>
      </c>
      <c r="U11" s="2">
        <f t="shared" si="2"/>
        <v>9.6786697585116688</v>
      </c>
      <c r="V11" s="2">
        <f t="shared" si="3"/>
        <v>9.417086924345627</v>
      </c>
      <c r="W11" s="2">
        <f t="shared" si="4"/>
        <v>9.5373906198989769</v>
      </c>
      <c r="X11" s="2">
        <f t="shared" si="5"/>
        <v>8.6703477422379827</v>
      </c>
      <c r="Y11" s="2">
        <f t="shared" si="6"/>
        <v>8.3642818699786652</v>
      </c>
      <c r="Z11" s="2">
        <f t="shared" si="7"/>
        <v>7.3342964594932933</v>
      </c>
      <c r="AA11" s="2">
        <f t="shared" si="8"/>
        <v>5.7846793862390662</v>
      </c>
      <c r="AB11" s="2">
        <f t="shared" si="9"/>
        <v>6.6623013496355057</v>
      </c>
      <c r="AC11" s="2">
        <f t="shared" si="10"/>
        <v>6.8348036584966447</v>
      </c>
      <c r="AD11" s="2">
        <f t="shared" si="11"/>
        <v>6.7760637168164006</v>
      </c>
      <c r="AE11" s="2">
        <f t="shared" si="12"/>
        <v>7.5092704490431839</v>
      </c>
      <c r="AF11" s="2">
        <f t="shared" si="13"/>
        <v>7.2705714770884491</v>
      </c>
      <c r="AG11" s="2">
        <f t="shared" si="14"/>
        <v>7.3952270071296002</v>
      </c>
      <c r="AH11" s="2">
        <f t="shared" si="15"/>
        <v>7.4233533764931519</v>
      </c>
    </row>
    <row r="12" spans="1:34" x14ac:dyDescent="0.25">
      <c r="A12" s="1" t="s">
        <v>21</v>
      </c>
      <c r="B12" s="1" t="s">
        <v>7</v>
      </c>
      <c r="C12" s="2">
        <f>('ASM Shipment Values'!C12*1000)/('Commodity Price'!$C12*('Producer Price Index'!C12/'Producer Price Index'!$M12))/Population!A$3</f>
        <v>1.8911699797925543</v>
      </c>
      <c r="D12" s="2">
        <f>('ASM Shipment Values'!D12*1000)/('Commodity Price'!$C12*('Producer Price Index'!D12/'Producer Price Index'!$M12))/Population!B$3</f>
        <v>1.8431660325779886</v>
      </c>
      <c r="E12" s="2">
        <f>('ASM Shipment Values'!E12*1000)/('Commodity Price'!$C12*('Producer Price Index'!E12/'Producer Price Index'!$M12))/Population!C$3</f>
        <v>1.9601251747646495</v>
      </c>
      <c r="F12" s="2">
        <f>('ASM Shipment Values'!F12*1000)/('Commodity Price'!$C12*('Producer Price Index'!F12/'Producer Price Index'!$M12))/Population!D$3</f>
        <v>2.3366000188226494</v>
      </c>
      <c r="G12" s="2">
        <f>('ASM Shipment Values'!G12*1000)/('Commodity Price'!$C12*('Producer Price Index'!G12/'Producer Price Index'!$M12))/Population!E$3</f>
        <v>2.2968229876687691</v>
      </c>
      <c r="H12" s="2">
        <f>('ASM Shipment Values'!H12*1000)/('Commodity Price'!$C12*('Producer Price Index'!H12/'Producer Price Index'!$M12))/Population!F$3</f>
        <v>1.5075241099893646</v>
      </c>
      <c r="I12" s="2">
        <f>('ASM Shipment Values'!I12*1000)/('Commodity Price'!$C12*('Producer Price Index'!I12/'Producer Price Index'!$M12))/Population!G$3</f>
        <v>0.92370928901160754</v>
      </c>
      <c r="J12" s="2">
        <f>('ASM Shipment Values'!J12*1000)/('Commodity Price'!$C12*('Producer Price Index'!J12/'Producer Price Index'!$M12))/Population!H$3</f>
        <v>0.79152299187877906</v>
      </c>
      <c r="K12" s="2">
        <f>('ASM Shipment Values'!K12*1000)/('Commodity Price'!$C12*('Producer Price Index'!K12/'Producer Price Index'!$M12))/Population!I$3</f>
        <v>0.72122744152340201</v>
      </c>
      <c r="L12" s="2">
        <f>('ASM Shipment Values'!L12*1000)/('Commodity Price'!$C12*('Producer Price Index'!L12/'Producer Price Index'!$M12))/Population!J$3</f>
        <v>0.8489216538515808</v>
      </c>
      <c r="M12" s="2">
        <f>('ASM Shipment Values'!M12*1000)/('Commodity Price'!$C12*('Producer Price Index'!M12/'Producer Price Index'!$M12))/Population!K$3</f>
        <v>0.9164939512623379</v>
      </c>
      <c r="N12" s="2">
        <f>('ASM Shipment Values'!N12*1000)/('Commodity Price'!$C12*('Producer Price Index'!N12/'Producer Price Index'!$M12))/Population!L$3</f>
        <v>0.5226563814782671</v>
      </c>
      <c r="O12" s="2">
        <f>('ASM Shipment Values'!O12*1000)/('Commodity Price'!$C12*('Producer Price Index'!O12/'Producer Price Index'!$M12))/Population!M$3</f>
        <v>0.57680941073235892</v>
      </c>
      <c r="P12" s="2">
        <f>('ASM Shipment Values'!P12*1000)/('Commodity Price'!$C12*('Producer Price Index'!P12/'Producer Price Index'!$M12))/Population!N$3</f>
        <v>0.58101157423634575</v>
      </c>
      <c r="Q12" s="2">
        <f>('ASM Shipment Values'!Q12*1000)/('Commodity Price'!$C12*('Producer Price Index'!Q12/'Producer Price Index'!$M12))/Population!O$3</f>
        <v>0.76292069975491694</v>
      </c>
      <c r="S12" s="1" t="s">
        <v>29</v>
      </c>
      <c r="T12" s="2">
        <f t="shared" si="0"/>
        <v>4.5634774226494503</v>
      </c>
      <c r="U12" s="2">
        <f t="shared" si="2"/>
        <v>4.481580406177617</v>
      </c>
      <c r="V12" s="2">
        <f t="shared" si="3"/>
        <v>5.0155433928838979</v>
      </c>
      <c r="W12" s="2">
        <f t="shared" si="4"/>
        <v>4.9305096423652621</v>
      </c>
      <c r="X12" s="2">
        <f t="shared" si="5"/>
        <v>4.5329907650747145</v>
      </c>
      <c r="Y12" s="2">
        <f t="shared" si="6"/>
        <v>4.4892618370108597</v>
      </c>
      <c r="Z12" s="2">
        <f t="shared" si="7"/>
        <v>3.9713930047225738</v>
      </c>
      <c r="AA12" s="2">
        <f t="shared" si="8"/>
        <v>3.2145932271136779</v>
      </c>
      <c r="AB12" s="2">
        <f t="shared" si="9"/>
        <v>3.7352940192106989</v>
      </c>
      <c r="AC12" s="2">
        <f t="shared" si="10"/>
        <v>3.7345431359775878</v>
      </c>
      <c r="AD12" s="2">
        <f t="shared" si="11"/>
        <v>3.8242382954289575</v>
      </c>
      <c r="AE12" s="2">
        <f t="shared" si="12"/>
        <v>3.9573572487714528</v>
      </c>
      <c r="AF12" s="2">
        <f t="shared" si="13"/>
        <v>3.6673365911052986</v>
      </c>
      <c r="AG12" s="2">
        <f t="shared" si="14"/>
        <v>3.517877546784955</v>
      </c>
      <c r="AH12" s="2">
        <f t="shared" si="15"/>
        <v>3.2017688590632214</v>
      </c>
    </row>
    <row r="13" spans="1:34" x14ac:dyDescent="0.25">
      <c r="A13" s="1" t="s">
        <v>22</v>
      </c>
      <c r="B13" s="1">
        <v>3256204</v>
      </c>
      <c r="C13" s="2">
        <f>('ASM Shipment Values'!C13*1000)/('Commodity Price'!$C13*('Producer Price Index'!C13/'Producer Price Index'!$M13))/Population!A$3</f>
        <v>1.2266517984860807</v>
      </c>
      <c r="D13" s="2">
        <f>('ASM Shipment Values'!D13*1000)/('Commodity Price'!$C13*('Producer Price Index'!D13/'Producer Price Index'!$M13))/Population!B$3</f>
        <v>1.1902511625906664</v>
      </c>
      <c r="E13" s="2">
        <f>('ASM Shipment Values'!E13*1000)/('Commodity Price'!$C13*('Producer Price Index'!E13/'Producer Price Index'!$M13))/Population!C$3</f>
        <v>1.1015209120713478</v>
      </c>
      <c r="F13" s="2">
        <f>('ASM Shipment Values'!F13*1000)/('Commodity Price'!$C13*('Producer Price Index'!F13/'Producer Price Index'!$M13))/Population!D$3</f>
        <v>1.1762669489259026</v>
      </c>
      <c r="G13" s="2">
        <f>('ASM Shipment Values'!G13*1000)/('Commodity Price'!$C13*('Producer Price Index'!G13/'Producer Price Index'!$M13))/Population!E$3</f>
        <v>1.2590556602912342</v>
      </c>
      <c r="H13" s="2">
        <f>('ASM Shipment Values'!H13*1000)/('Commodity Price'!$C13*('Producer Price Index'!H13/'Producer Price Index'!$M13))/Population!F$3</f>
        <v>1.2179680844591043</v>
      </c>
      <c r="I13" s="2">
        <f>('ASM Shipment Values'!I13*1000)/('Commodity Price'!$C13*('Producer Price Index'!I13/'Producer Price Index'!$M13))/Population!G$3</f>
        <v>1.1230777209418794</v>
      </c>
      <c r="J13" s="2">
        <f>('ASM Shipment Values'!J13*1000)/('Commodity Price'!$C13*('Producer Price Index'!J13/'Producer Price Index'!$M13))/Population!H$3</f>
        <v>1.0862204923121823</v>
      </c>
      <c r="K13" s="2">
        <f>('ASM Shipment Values'!K13*1000)/('Commodity Price'!$C13*('Producer Price Index'!K13/'Producer Price Index'!$M13))/Population!I$3</f>
        <v>0.95694134815393861</v>
      </c>
      <c r="L13" s="2">
        <f>('ASM Shipment Values'!L13*1000)/('Commodity Price'!$C13*('Producer Price Index'!L13/'Producer Price Index'!$M13))/Population!J$3</f>
        <v>1.0757443660433859</v>
      </c>
      <c r="M13" s="2">
        <f>('ASM Shipment Values'!M13*1000)/('Commodity Price'!$C13*('Producer Price Index'!M13/'Producer Price Index'!$M13))/Population!K$3</f>
        <v>0.91658244255856303</v>
      </c>
      <c r="N13" s="2">
        <f>('ASM Shipment Values'!N13*1000)/('Commodity Price'!$C13*('Producer Price Index'!N13/'Producer Price Index'!$M13))/Population!L$3</f>
        <v>0.95754645864946208</v>
      </c>
      <c r="O13" s="2">
        <f>('ASM Shipment Values'!O13*1000)/('Commodity Price'!$C13*('Producer Price Index'!O13/'Producer Price Index'!$M13))/Population!M$3</f>
        <v>0.9083692490889429</v>
      </c>
      <c r="P13" s="2">
        <f>('ASM Shipment Values'!P13*1000)/('Commodity Price'!$C13*('Producer Price Index'!P13/'Producer Price Index'!$M13))/Population!N$3</f>
        <v>1.007060907057282</v>
      </c>
      <c r="Q13" s="2">
        <f>('ASM Shipment Values'!Q13*1000)/('Commodity Price'!$C13*('Producer Price Index'!Q13/'Producer Price Index'!$M13))/Population!O$3</f>
        <v>1.0068253514044077</v>
      </c>
      <c r="S13" s="1" t="s">
        <v>30</v>
      </c>
      <c r="T13" s="2">
        <f t="shared" si="0"/>
        <v>2.6703646606913396</v>
      </c>
      <c r="U13" s="2">
        <f t="shared" si="2"/>
        <v>2.9314640509627541</v>
      </c>
      <c r="V13" s="2">
        <f t="shared" si="3"/>
        <v>2.9467349461810883</v>
      </c>
      <c r="W13" s="2">
        <f t="shared" si="4"/>
        <v>4.3313270518053528</v>
      </c>
      <c r="X13" s="2">
        <f t="shared" si="5"/>
        <v>3.6112970420515231</v>
      </c>
      <c r="Y13" s="2">
        <f t="shared" si="6"/>
        <v>3.0371186568767117</v>
      </c>
      <c r="Z13" s="2">
        <f t="shared" si="7"/>
        <v>3.2749610557204401</v>
      </c>
      <c r="AA13" s="2">
        <f t="shared" si="8"/>
        <v>2.57330000782131</v>
      </c>
      <c r="AB13" s="2">
        <f t="shared" si="9"/>
        <v>1.2029471275079993</v>
      </c>
      <c r="AC13" s="2">
        <f t="shared" si="10"/>
        <v>1.2317031933657783</v>
      </c>
      <c r="AD13" s="2">
        <f t="shared" si="11"/>
        <v>1.5960086280814441</v>
      </c>
      <c r="AE13" s="2">
        <f t="shared" si="12"/>
        <v>1.6573656920664241</v>
      </c>
      <c r="AF13" s="2">
        <f t="shared" si="13"/>
        <v>1.3676467003648218</v>
      </c>
      <c r="AG13" s="2">
        <f t="shared" si="14"/>
        <v>1.3604420134530701</v>
      </c>
      <c r="AH13" s="2">
        <f t="shared" si="15"/>
        <v>1.4647375608035607</v>
      </c>
    </row>
    <row r="14" spans="1:34" x14ac:dyDescent="0.25">
      <c r="A14" s="1" t="s">
        <v>22</v>
      </c>
      <c r="B14" s="1" t="s">
        <v>9</v>
      </c>
      <c r="C14" s="2">
        <f>('ASM Shipment Values'!C14*1000)/('Commodity Price'!$C14*('Producer Price Index'!C14/'Producer Price Index'!$M14))/Population!A$3</f>
        <v>2.500671789268297</v>
      </c>
      <c r="D14" s="2">
        <f>('ASM Shipment Values'!D14*1000)/('Commodity Price'!$C14*('Producer Price Index'!D14/'Producer Price Index'!$M14))/Population!B$3</f>
        <v>2.2361817042250678</v>
      </c>
      <c r="E14" s="2">
        <f>('ASM Shipment Values'!E14*1000)/('Commodity Price'!$C14*('Producer Price Index'!E14/'Producer Price Index'!$M14))/Population!C$3</f>
        <v>2.2588562652251194</v>
      </c>
      <c r="F14" s="2">
        <f>('ASM Shipment Values'!F14*1000)/('Commodity Price'!$C14*('Producer Price Index'!F14/'Producer Price Index'!$M14))/Population!D$3</f>
        <v>2.4528362381774653</v>
      </c>
      <c r="G14" s="2">
        <f>('ASM Shipment Values'!G14*1000)/('Commodity Price'!$C14*('Producer Price Index'!G14/'Producer Price Index'!$M14))/Population!E$3</f>
        <v>2.247053778734021</v>
      </c>
      <c r="H14" s="2">
        <f>('ASM Shipment Values'!H14*1000)/('Commodity Price'!$C14*('Producer Price Index'!H14/'Producer Price Index'!$M14))/Population!F$3</f>
        <v>2.7673033501551534</v>
      </c>
      <c r="I14" s="2">
        <f>('ASM Shipment Values'!I14*1000)/('Commodity Price'!$C14*('Producer Price Index'!I14/'Producer Price Index'!$M14))/Population!G$3</f>
        <v>2.7943343904626219</v>
      </c>
      <c r="J14" s="2">
        <f>('ASM Shipment Values'!J14*1000)/('Commodity Price'!$C14*('Producer Price Index'!J14/'Producer Price Index'!$M14))/Population!H$3</f>
        <v>2.5942298686273655</v>
      </c>
      <c r="K14" s="2">
        <f>('ASM Shipment Values'!K14*1000)/('Commodity Price'!$C14*('Producer Price Index'!K14/'Producer Price Index'!$M14))/Population!I$3</f>
        <v>2.5571609775382593</v>
      </c>
      <c r="L14" s="2">
        <f>('ASM Shipment Values'!L14*1000)/('Commodity Price'!$C14*('Producer Price Index'!L14/'Producer Price Index'!$M14))/Population!J$3</f>
        <v>2.6089733981846344</v>
      </c>
      <c r="M14" s="2">
        <f>('ASM Shipment Values'!M14*1000)/('Commodity Price'!$C14*('Producer Price Index'!M14/'Producer Price Index'!$M14))/Population!K$3</f>
        <v>2.1189876428383712</v>
      </c>
      <c r="N14" s="2">
        <f>('ASM Shipment Values'!N14*1000)/('Commodity Price'!$C14*('Producer Price Index'!N14/'Producer Price Index'!$M14))/Population!L$3</f>
        <v>2.445658093227737</v>
      </c>
      <c r="O14" s="2">
        <f>('ASM Shipment Values'!O14*1000)/('Commodity Price'!$C14*('Producer Price Index'!O14/'Producer Price Index'!$M14))/Population!M$3</f>
        <v>2.4188777170992055</v>
      </c>
      <c r="P14" s="2">
        <f>('ASM Shipment Values'!P14*1000)/('Commodity Price'!$C14*('Producer Price Index'!P14/'Producer Price Index'!$M14))/Population!N$3</f>
        <v>2.440098045086446</v>
      </c>
      <c r="Q14" s="2">
        <f>('ASM Shipment Values'!Q14*1000)/('Commodity Price'!$C14*('Producer Price Index'!Q14/'Producer Price Index'!$M14))/Population!O$3</f>
        <v>2.5368649405069554</v>
      </c>
      <c r="S14" s="1" t="s">
        <v>31</v>
      </c>
      <c r="T14" s="2">
        <f t="shared" si="0"/>
        <v>7.999241627173368</v>
      </c>
      <c r="U14" s="2">
        <f t="shared" si="2"/>
        <v>8.5772462874314961</v>
      </c>
      <c r="V14" s="2">
        <f t="shared" si="3"/>
        <v>9.5599628980043949</v>
      </c>
      <c r="W14" s="2">
        <f t="shared" si="4"/>
        <v>9.9706939410287099</v>
      </c>
      <c r="X14" s="2">
        <f t="shared" si="5"/>
        <v>10.128308939009012</v>
      </c>
      <c r="Y14" s="2">
        <f t="shared" si="6"/>
        <v>8.6436889871934426</v>
      </c>
      <c r="Z14" s="2">
        <f t="shared" si="7"/>
        <v>8.4229367372112431</v>
      </c>
      <c r="AA14" s="2">
        <f t="shared" si="8"/>
        <v>7.0472604564293215</v>
      </c>
      <c r="AB14" s="2">
        <f t="shared" si="9"/>
        <v>7.458627841171551</v>
      </c>
      <c r="AC14" s="2">
        <f t="shared" si="10"/>
        <v>7.6567997893816715</v>
      </c>
      <c r="AD14" s="2">
        <f t="shared" si="11"/>
        <v>10.326272424209169</v>
      </c>
      <c r="AE14" s="2">
        <f t="shared" si="12"/>
        <v>12.145621616835074</v>
      </c>
      <c r="AF14" s="2">
        <f t="shared" si="13"/>
        <v>10.42324311504434</v>
      </c>
      <c r="AG14" s="2">
        <f t="shared" si="14"/>
        <v>10.072515817203268</v>
      </c>
      <c r="AH14" s="2">
        <f t="shared" si="15"/>
        <v>10.323628945597086</v>
      </c>
    </row>
    <row r="15" spans="1:34" x14ac:dyDescent="0.25">
      <c r="A15" s="1" t="s">
        <v>22</v>
      </c>
      <c r="B15" s="1" t="s">
        <v>10</v>
      </c>
      <c r="C15" s="2">
        <f>('ASM Shipment Values'!C15*1000)/('Commodity Price'!$C15*('Producer Price Index'!C15/'Producer Price Index'!$M15))/Population!A$3</f>
        <v>3.8288001264936948</v>
      </c>
      <c r="D15" s="2">
        <f>('ASM Shipment Values'!D15*1000)/('Commodity Price'!$C15*('Producer Price Index'!D15/'Producer Price Index'!$M15))/Population!B$3</f>
        <v>3.6718077902701212</v>
      </c>
      <c r="E15" s="2">
        <f>('ASM Shipment Values'!E15*1000)/('Commodity Price'!$C15*('Producer Price Index'!E15/'Producer Price Index'!$M15))/Population!C$3</f>
        <v>3.8739107201869216</v>
      </c>
      <c r="F15" s="2">
        <f>('ASM Shipment Values'!F15*1000)/('Commodity Price'!$C15*('Producer Price Index'!F15/'Producer Price Index'!$M15))/Population!D$3</f>
        <v>4.1787017924033574</v>
      </c>
      <c r="G15" s="2">
        <f>('ASM Shipment Values'!G15*1000)/('Commodity Price'!$C15*('Producer Price Index'!G15/'Producer Price Index'!$M15))/Population!E$3</f>
        <v>4.0846933119935249</v>
      </c>
      <c r="H15" s="2">
        <f>('ASM Shipment Values'!H15*1000)/('Commodity Price'!$C15*('Producer Price Index'!H15/'Producer Price Index'!$M15))/Population!F$3</f>
        <v>4.5850045348157034</v>
      </c>
      <c r="I15" s="2">
        <f>('ASM Shipment Values'!I15*1000)/('Commodity Price'!$C15*('Producer Price Index'!I15/'Producer Price Index'!$M15))/Population!G$3</f>
        <v>4.4163574372025804</v>
      </c>
      <c r="J15" s="2">
        <f>('ASM Shipment Values'!J15*1000)/('Commodity Price'!$C15*('Producer Price Index'!J15/'Producer Price Index'!$M15))/Population!H$3</f>
        <v>3.637653255221112</v>
      </c>
      <c r="K15" s="2">
        <f>('ASM Shipment Values'!K15*1000)/('Commodity Price'!$C15*('Producer Price Index'!K15/'Producer Price Index'!$M15))/Population!I$3</f>
        <v>3.5646081202489923</v>
      </c>
      <c r="L15" s="2">
        <f>('ASM Shipment Values'!L15*1000)/('Commodity Price'!$C15*('Producer Price Index'!L15/'Producer Price Index'!$M15))/Population!J$3</f>
        <v>3.5823451776970132</v>
      </c>
      <c r="M15" s="2">
        <f>('ASM Shipment Values'!M15*1000)/('Commodity Price'!$C15*('Producer Price Index'!M15/'Producer Price Index'!$M15))/Population!K$3</f>
        <v>3.8583163643639553</v>
      </c>
      <c r="N15" s="2">
        <f>('ASM Shipment Values'!N15*1000)/('Commodity Price'!$C15*('Producer Price Index'!N15/'Producer Price Index'!$M15))/Population!L$3</f>
        <v>4.0505695367187915</v>
      </c>
      <c r="O15" s="2">
        <f>('ASM Shipment Values'!O15*1000)/('Commodity Price'!$C15*('Producer Price Index'!O15/'Producer Price Index'!$M15))/Population!M$3</f>
        <v>3.9145008736406499</v>
      </c>
      <c r="P15" s="2">
        <f>('ASM Shipment Values'!P15*1000)/('Commodity Price'!$C15*('Producer Price Index'!P15/'Producer Price Index'!$M15))/Population!N$3</f>
        <v>4.2063290609061514</v>
      </c>
      <c r="Q15" s="2">
        <f>('ASM Shipment Values'!Q15*1000)/('Commodity Price'!$C15*('Producer Price Index'!Q15/'Producer Price Index'!$M15))/Population!O$3</f>
        <v>4.2295088077043594</v>
      </c>
    </row>
    <row r="16" spans="1:34" x14ac:dyDescent="0.25">
      <c r="A16" s="1" t="s">
        <v>22</v>
      </c>
      <c r="B16" s="1" t="s">
        <v>11</v>
      </c>
      <c r="C16" s="2">
        <f>('ASM Shipment Values'!C16*1000)/('Commodity Price'!$C16*('Producer Price Index'!C16/'Producer Price Index'!$M16))/Population!A$3</f>
        <v>0.83886179511310544</v>
      </c>
      <c r="D16" s="2">
        <f>('ASM Shipment Values'!D16*1000)/('Commodity Price'!$C16*('Producer Price Index'!D16/'Producer Price Index'!$M16))/Population!B$3</f>
        <v>0.81962778286526972</v>
      </c>
      <c r="E16" s="2">
        <f>('ASM Shipment Values'!E16*1000)/('Commodity Price'!$C16*('Producer Price Index'!E16/'Producer Price Index'!$M16))/Population!C$3</f>
        <v>0.75195285152474156</v>
      </c>
      <c r="F16" s="2">
        <f>('ASM Shipment Values'!F16*1000)/('Commodity Price'!$C16*('Producer Price Index'!F16/'Producer Price Index'!$M16))/Population!D$3</f>
        <v>0.79403347298279059</v>
      </c>
      <c r="G16" s="2">
        <f>('ASM Shipment Values'!G16*1000)/('Commodity Price'!$C16*('Producer Price Index'!G16/'Producer Price Index'!$M16))/Population!E$3</f>
        <v>0.84452920504672335</v>
      </c>
      <c r="H16" s="2">
        <f>('ASM Shipment Values'!H16*1000)/('Commodity Price'!$C16*('Producer Price Index'!H16/'Producer Price Index'!$M16))/Population!F$3</f>
        <v>0.76855740689874996</v>
      </c>
      <c r="I16" s="2">
        <f>('ASM Shipment Values'!I16*1000)/('Commodity Price'!$C16*('Producer Price Index'!I16/'Producer Price Index'!$M16))/Population!G$3</f>
        <v>0.73230801210035645</v>
      </c>
      <c r="J16" s="2">
        <f>('ASM Shipment Values'!J16*1000)/('Commodity Price'!$C16*('Producer Price Index'!J16/'Producer Price Index'!$M16))/Population!H$3</f>
        <v>0.60373543420814357</v>
      </c>
      <c r="K16" s="2">
        <f>('ASM Shipment Values'!K16*1000)/('Commodity Price'!$C16*('Producer Price Index'!K16/'Producer Price Index'!$M16))/Population!I$3</f>
        <v>0.57986623251309888</v>
      </c>
      <c r="L16" s="2">
        <f>('ASM Shipment Values'!L16*1000)/('Commodity Price'!$C16*('Producer Price Index'!L16/'Producer Price Index'!$M16))/Population!J$3</f>
        <v>0.6035329481624041</v>
      </c>
      <c r="M16" s="2">
        <f>('ASM Shipment Values'!M16*1000)/('Commodity Price'!$C16*('Producer Price Index'!M16/'Producer Price Index'!$M16))/Population!K$3</f>
        <v>0.72318714320149757</v>
      </c>
      <c r="N16" s="2">
        <f>('ASM Shipment Values'!N16*1000)/('Commodity Price'!$C16*('Producer Price Index'!N16/'Producer Price Index'!$M16))/Population!L$3</f>
        <v>0.83547571454399805</v>
      </c>
      <c r="O16" s="2">
        <f>('ASM Shipment Values'!O16*1000)/('Commodity Price'!$C16*('Producer Price Index'!O16/'Producer Price Index'!$M16))/Population!M$3</f>
        <v>0.47158861511827788</v>
      </c>
      <c r="P16" s="2">
        <f>('ASM Shipment Values'!P16*1000)/('Commodity Price'!$C16*('Producer Price Index'!P16/'Producer Price Index'!$M16))/Population!N$3</f>
        <v>0.43274418095619438</v>
      </c>
      <c r="Q16" s="2">
        <f>('ASM Shipment Values'!Q16*1000)/('Commodity Price'!$C16*('Producer Price Index'!Q16/'Producer Price Index'!$M16))/Population!O$3</f>
        <v>0.50085592905090315</v>
      </c>
    </row>
    <row r="17" spans="1:17" x14ac:dyDescent="0.25">
      <c r="A17" s="1" t="s">
        <v>22</v>
      </c>
      <c r="B17" s="1">
        <v>3256207</v>
      </c>
      <c r="C17" s="2">
        <f>('ASM Shipment Values'!C17*1000)/('Commodity Price'!$C17*('Producer Price Index'!C17/'Producer Price Index'!$M17))/Population!A$3</f>
        <v>0.73274910734295351</v>
      </c>
      <c r="D17" s="2">
        <f>('ASM Shipment Values'!D17*1000)/('Commodity Price'!$C17*('Producer Price Index'!D17/'Producer Price Index'!$M17))/Population!B$3</f>
        <v>0.59660664568510879</v>
      </c>
      <c r="E17" s="2">
        <f>('ASM Shipment Values'!E17*1000)/('Commodity Price'!$C17*('Producer Price Index'!E17/'Producer Price Index'!$M17))/Population!C$3</f>
        <v>0.7132964596731326</v>
      </c>
      <c r="F17" s="2">
        <f>('ASM Shipment Values'!F17*1000)/('Commodity Price'!$C17*('Producer Price Index'!F17/'Producer Price Index'!$M17))/Population!D$3</f>
        <v>0.7267128466396573</v>
      </c>
      <c r="G17" s="2">
        <f>('ASM Shipment Values'!G17*1000)/('Commodity Price'!$C17*('Producer Price Index'!G17/'Producer Price Index'!$M17))/Population!E$3</f>
        <v>0.79734562885733529</v>
      </c>
      <c r="H17" s="2">
        <f>('ASM Shipment Values'!H17*1000)/('Commodity Price'!$C17*('Producer Price Index'!H17/'Producer Price Index'!$M17))/Population!F$3</f>
        <v>0.75083157024008007</v>
      </c>
      <c r="I17" s="2">
        <f>('ASM Shipment Values'!I17*1000)/('Commodity Price'!$C17*('Producer Price Index'!I17/'Producer Price Index'!$M17))/Population!G$3</f>
        <v>0.70551714559388801</v>
      </c>
      <c r="J17" s="2">
        <f>('ASM Shipment Values'!J17*1000)/('Commodity Price'!$C17*('Producer Price Index'!J17/'Producer Price Index'!$M17))/Population!H$3</f>
        <v>0.55723884218870201</v>
      </c>
      <c r="K17" s="2">
        <f>('ASM Shipment Values'!K17*1000)/('Commodity Price'!$C17*('Producer Price Index'!K17/'Producer Price Index'!$M17))/Population!I$3</f>
        <v>0.65910722797975907</v>
      </c>
      <c r="L17" s="2">
        <f>('ASM Shipment Values'!L17*1000)/('Commodity Price'!$C17*('Producer Price Index'!L17/'Producer Price Index'!$M17))/Population!J$3</f>
        <v>0.61676587260780102</v>
      </c>
      <c r="M17" s="2">
        <f>('ASM Shipment Values'!M17*1000)/('Commodity Price'!$C17*('Producer Price Index'!M17/'Producer Price Index'!$M17))/Population!K$3</f>
        <v>0.52603495357043606</v>
      </c>
      <c r="N17" s="2">
        <f>('ASM Shipment Values'!N17*1000)/('Commodity Price'!$C17*('Producer Price Index'!N17/'Producer Price Index'!$M17))/Population!L$3</f>
        <v>0.47790802236826624</v>
      </c>
      <c r="O17" s="2">
        <f>('ASM Shipment Values'!O17*1000)/('Commodity Price'!$C17*('Producer Price Index'!O17/'Producer Price Index'!$M17))/Population!M$3</f>
        <v>0.60577448508229814</v>
      </c>
      <c r="P17" s="2">
        <f>('ASM Shipment Values'!P17*1000)/('Commodity Price'!$C17*('Producer Price Index'!P17/'Producer Price Index'!$M17))/Population!N$3</f>
        <v>0.6035982819715372</v>
      </c>
      <c r="Q17" s="2">
        <f>('ASM Shipment Values'!Q17*1000)/('Commodity Price'!$C17*('Producer Price Index'!Q17/'Producer Price Index'!$M17))/Population!O$3</f>
        <v>0.55591550826106351</v>
      </c>
    </row>
    <row r="18" spans="1:17" x14ac:dyDescent="0.25">
      <c r="A18" s="1" t="s">
        <v>23</v>
      </c>
      <c r="B18" s="1">
        <v>3256201</v>
      </c>
      <c r="C18" s="2">
        <f>('ASM Shipment Values'!C18*1000)/('Commodity Price'!$C18*('Producer Price Index'!C18/'Producer Price Index'!$M18))/Population!A$3</f>
        <v>0.25381771964287347</v>
      </c>
      <c r="D18" s="2">
        <f>('ASM Shipment Values'!D18*1000)/('Commodity Price'!$C18*('Producer Price Index'!D18/'Producer Price Index'!$M18))/Population!B$3</f>
        <v>0.24832088561486601</v>
      </c>
      <c r="E18" s="2">
        <f>('ASM Shipment Values'!E18*1000)/('Commodity Price'!$C18*('Producer Price Index'!E18/'Producer Price Index'!$M18))/Population!C$3</f>
        <v>0.22262786867729556</v>
      </c>
      <c r="F18" s="2">
        <f>('ASM Shipment Values'!F18*1000)/('Commodity Price'!$C18*('Producer Price Index'!F18/'Producer Price Index'!$M18))/Population!D$3</f>
        <v>0.24774373085252061</v>
      </c>
      <c r="G18" s="2">
        <f>('ASM Shipment Values'!G18*1000)/('Commodity Price'!$C18*('Producer Price Index'!G18/'Producer Price Index'!$M18))/Population!E$3</f>
        <v>0.24415601442253307</v>
      </c>
      <c r="H18" s="2">
        <f>('ASM Shipment Values'!H18*1000)/('Commodity Price'!$C18*('Producer Price Index'!H18/'Producer Price Index'!$M18))/Population!F$3</f>
        <v>0.21177308864106234</v>
      </c>
      <c r="I18" s="2">
        <f>('ASM Shipment Values'!I18*1000)/('Commodity Price'!$C18*('Producer Price Index'!I18/'Producer Price Index'!$M18))/Population!G$3</f>
        <v>0.23919243916187369</v>
      </c>
      <c r="J18" s="2">
        <f>('ASM Shipment Values'!J18*1000)/('Commodity Price'!$C18*('Producer Price Index'!J18/'Producer Price Index'!$M18))/Population!H$3</f>
        <v>0.1799567510325403</v>
      </c>
      <c r="K18" s="2">
        <f>('ASM Shipment Values'!K18*1000)/('Commodity Price'!$C18*('Producer Price Index'!K18/'Producer Price Index'!$M18))/Population!I$3</f>
        <v>0.12230877624310757</v>
      </c>
      <c r="L18" s="2">
        <f>('ASM Shipment Values'!L18*1000)/('Commodity Price'!$C18*('Producer Price Index'!L18/'Producer Price Index'!$M18))/Population!J$3</f>
        <v>9.0235393134107264E-2</v>
      </c>
      <c r="M18" s="2">
        <f>('ASM Shipment Values'!M18*1000)/('Commodity Price'!$C18*('Producer Price Index'!M18/'Producer Price Index'!$M18))/Population!K$3</f>
        <v>9.0537179691670397E-2</v>
      </c>
      <c r="N18" s="2">
        <f>('ASM Shipment Values'!N18*1000)/('Commodity Price'!$C18*('Producer Price Index'!N18/'Producer Price Index'!$M18))/Population!L$3</f>
        <v>8.4443589829026805E-2</v>
      </c>
      <c r="O18" s="2">
        <f>('ASM Shipment Values'!O18*1000)/('Commodity Price'!$C18*('Producer Price Index'!O18/'Producer Price Index'!$M18))/Population!M$3</f>
        <v>9.2658512397620102E-2</v>
      </c>
      <c r="P18" s="2">
        <f>('ASM Shipment Values'!P18*1000)/('Commodity Price'!$C18*('Producer Price Index'!P18/'Producer Price Index'!$M18))/Population!N$3</f>
        <v>8.047003372724551E-2</v>
      </c>
      <c r="Q18" s="2">
        <f>('ASM Shipment Values'!Q18*1000)/('Commodity Price'!$C18*('Producer Price Index'!Q18/'Producer Price Index'!$M18))/Population!O$3</f>
        <v>9.0177656623344732E-2</v>
      </c>
    </row>
    <row r="19" spans="1:17" x14ac:dyDescent="0.25">
      <c r="A19" s="1" t="s">
        <v>23</v>
      </c>
      <c r="B19" s="1" t="s">
        <v>8</v>
      </c>
      <c r="C19" s="2">
        <f>('ASM Shipment Values'!C19*1000)/('Commodity Price'!$C19*('Producer Price Index'!C19/'Producer Price Index'!$M19))/Population!A$3</f>
        <v>0.51209721424276999</v>
      </c>
      <c r="D19" s="2">
        <f>('ASM Shipment Values'!D19*1000)/('Commodity Price'!$C19*('Producer Price Index'!D19/'Producer Price Index'!$M19))/Population!B$3</f>
        <v>0.41197233716154646</v>
      </c>
      <c r="E19" s="2">
        <f>('ASM Shipment Values'!E19*1000)/('Commodity Price'!$C19*('Producer Price Index'!E19/'Producer Price Index'!$M19))/Population!C$3</f>
        <v>0.27162558141211257</v>
      </c>
      <c r="F19" s="2">
        <f>('ASM Shipment Values'!F19*1000)/('Commodity Price'!$C19*('Producer Price Index'!F19/'Producer Price Index'!$M19))/Population!D$3</f>
        <v>0.2340280794551354</v>
      </c>
      <c r="G19" s="2">
        <f>('ASM Shipment Values'!G19*1000)/('Commodity Price'!$C19*('Producer Price Index'!G19/'Producer Price Index'!$M19))/Population!E$3</f>
        <v>0.52497396399621343</v>
      </c>
      <c r="H19" s="2">
        <f>('ASM Shipment Values'!H19*1000)/('Commodity Price'!$C19*('Producer Price Index'!H19/'Producer Price Index'!$M19))/Population!F$3</f>
        <v>0.68074098480693057</v>
      </c>
      <c r="I19" s="2">
        <f>('ASM Shipment Values'!I19*1000)/('Commodity Price'!$C19*('Producer Price Index'!I19/'Producer Price Index'!$M19))/Population!G$3</f>
        <v>0.54937180115434359</v>
      </c>
      <c r="J19" s="2">
        <f>('ASM Shipment Values'!J19*1000)/('Commodity Price'!$C19*('Producer Price Index'!J19/'Producer Price Index'!$M19))/Population!H$3</f>
        <v>0.49782351918748941</v>
      </c>
      <c r="K19" s="2">
        <f>('ASM Shipment Values'!K19*1000)/('Commodity Price'!$C19*('Producer Price Index'!K19/'Producer Price Index'!$M19))/Population!I$3</f>
        <v>0.61959789816535005</v>
      </c>
      <c r="L19" s="2">
        <f>('ASM Shipment Values'!L19*1000)/('Commodity Price'!$C19*('Producer Price Index'!L19/'Producer Price Index'!$M19))/Population!J$3</f>
        <v>0.79070953114717002</v>
      </c>
      <c r="M19" s="2">
        <f>('ASM Shipment Values'!M19*1000)/('Commodity Price'!$C19*('Producer Price Index'!M19/'Producer Price Index'!$M19))/Population!K$3</f>
        <v>0.56951753705667141</v>
      </c>
      <c r="N19" s="2">
        <f>('ASM Shipment Values'!N19*1000)/('Commodity Price'!$C19*('Producer Price Index'!N19/'Producer Price Index'!$M19))/Population!L$3</f>
        <v>1.132582724297903</v>
      </c>
      <c r="O19" s="2">
        <f>('ASM Shipment Values'!O19*1000)/('Commodity Price'!$C19*('Producer Price Index'!O19/'Producer Price Index'!$M19))/Population!M$3</f>
        <v>1.2187571508214137</v>
      </c>
      <c r="P19" s="2">
        <f>('ASM Shipment Values'!P19*1000)/('Commodity Price'!$C19*('Producer Price Index'!P19/'Producer Price Index'!$M19))/Population!N$3</f>
        <v>1.1816185761999682</v>
      </c>
      <c r="Q19" s="2">
        <f>('ASM Shipment Values'!Q19*1000)/('Commodity Price'!$C19*('Producer Price Index'!Q19/'Producer Price Index'!$M19))/Population!O$3</f>
        <v>1.1458617151949291</v>
      </c>
    </row>
    <row r="20" spans="1:17" x14ac:dyDescent="0.25">
      <c r="A20" s="1" t="s">
        <v>23</v>
      </c>
      <c r="B20" s="1" t="s">
        <v>5</v>
      </c>
      <c r="C20" s="2">
        <f>('ASM Shipment Values'!C20*1000)/('Commodity Price'!$C20*('Producer Price Index'!C20/'Producer Price Index'!$M20))/Population!A$3</f>
        <v>0</v>
      </c>
      <c r="D20" s="2">
        <f>('ASM Shipment Values'!D20*1000)/('Commodity Price'!$C20*('Producer Price Index'!D20/'Producer Price Index'!$M20))/Population!B$3</f>
        <v>0.67749302498270281</v>
      </c>
      <c r="E20" s="2">
        <f>('ASM Shipment Values'!E20*1000)/('Commodity Price'!$C20*('Producer Price Index'!E20/'Producer Price Index'!$M20))/Population!C$3</f>
        <v>0.68095691221674925</v>
      </c>
      <c r="F20" s="2">
        <f>('ASM Shipment Values'!F20*1000)/('Commodity Price'!$C20*('Producer Price Index'!F20/'Producer Price Index'!$M20))/Population!D$3</f>
        <v>0.69570006600296574</v>
      </c>
      <c r="G20" s="2">
        <f>('ASM Shipment Values'!G20*1000)/('Commodity Price'!$C20*('Producer Price Index'!G20/'Producer Price Index'!$M20))/Population!E$3</f>
        <v>0.66240143438822585</v>
      </c>
      <c r="H20" s="2">
        <f>('ASM Shipment Values'!H20*1000)/('Commodity Price'!$C20*('Producer Price Index'!H20/'Producer Price Index'!$M20))/Population!F$3</f>
        <v>0</v>
      </c>
      <c r="I20" s="2">
        <f>('ASM Shipment Values'!I20*1000)/('Commodity Price'!$C20*('Producer Price Index'!I20/'Producer Price Index'!$M20))/Population!G$3</f>
        <v>0.56551438169279644</v>
      </c>
      <c r="J20" s="2">
        <f>('ASM Shipment Values'!J20*1000)/('Commodity Price'!$C20*('Producer Price Index'!J20/'Producer Price Index'!$M20))/Population!H$3</f>
        <v>0.37688479622110155</v>
      </c>
      <c r="K20" s="2">
        <f>('ASM Shipment Values'!K20*1000)/('Commodity Price'!$C20*('Producer Price Index'!K20/'Producer Price Index'!$M20))/Population!I$3</f>
        <v>0.37540875564176712</v>
      </c>
      <c r="L20" s="2">
        <f>('ASM Shipment Values'!L20*1000)/('Commodity Price'!$C20*('Producer Price Index'!L20/'Producer Price Index'!$M20))/Population!J$3</f>
        <v>0.40607193689487164</v>
      </c>
      <c r="M20" s="2">
        <f>('ASM Shipment Values'!M20*1000)/('Commodity Price'!$C20*('Producer Price Index'!M20/'Producer Price Index'!$M20))/Population!K$3</f>
        <v>0.44723904211296217</v>
      </c>
      <c r="N20" s="2">
        <f>('ASM Shipment Values'!N20*1000)/('Commodity Price'!$C20*('Producer Price Index'!N20/'Producer Price Index'!$M20))/Population!L$3</f>
        <v>0.30993155282455764</v>
      </c>
      <c r="O20" s="2">
        <f>('ASM Shipment Values'!O20*1000)/('Commodity Price'!$C20*('Producer Price Index'!O20/'Producer Price Index'!$M20))/Population!M$3</f>
        <v>0.30507031373492111</v>
      </c>
      <c r="P20" s="2">
        <f>('ASM Shipment Values'!P20*1000)/('Commodity Price'!$C20*('Producer Price Index'!P20/'Producer Price Index'!$M20))/Population!N$3</f>
        <v>0.28218285660157999</v>
      </c>
      <c r="Q20" s="2">
        <f>('ASM Shipment Values'!Q20*1000)/('Commodity Price'!$C20*('Producer Price Index'!Q20/'Producer Price Index'!$M20))/Population!O$3</f>
        <v>0.26108303299877567</v>
      </c>
    </row>
    <row r="21" spans="1:17" x14ac:dyDescent="0.25">
      <c r="A21" s="1" t="s">
        <v>23</v>
      </c>
      <c r="B21" s="1">
        <v>3256207</v>
      </c>
      <c r="C21" s="2">
        <f>('ASM Shipment Values'!C21*1000)/('Commodity Price'!$C21*('Producer Price Index'!C21/'Producer Price Index'!$M21))/Population!A$3</f>
        <v>2.1982473220288608</v>
      </c>
      <c r="D21" s="2">
        <f>('ASM Shipment Values'!D21*1000)/('Commodity Price'!$C21*('Producer Price Index'!D21/'Producer Price Index'!$M21))/Population!B$3</f>
        <v>1.7898199370553265</v>
      </c>
      <c r="E21" s="2">
        <f>('ASM Shipment Values'!E21*1000)/('Commodity Price'!$C21*('Producer Price Index'!E21/'Producer Price Index'!$M21))/Population!C$3</f>
        <v>2.1398893790193978</v>
      </c>
      <c r="F21" s="2">
        <f>('ASM Shipment Values'!F21*1000)/('Commodity Price'!$C21*('Producer Price Index'!F21/'Producer Price Index'!$M21))/Population!D$3</f>
        <v>2.1801385399189717</v>
      </c>
      <c r="G21" s="2">
        <f>('ASM Shipment Values'!G21*1000)/('Commodity Price'!$C21*('Producer Price Index'!G21/'Producer Price Index'!$M21))/Population!E$3</f>
        <v>2.3920368865720056</v>
      </c>
      <c r="H21" s="2">
        <f>('ASM Shipment Values'!H21*1000)/('Commodity Price'!$C21*('Producer Price Index'!H21/'Producer Price Index'!$M21))/Population!F$3</f>
        <v>2.25249471072024</v>
      </c>
      <c r="I21" s="2">
        <f>('ASM Shipment Values'!I21*1000)/('Commodity Price'!$C21*('Producer Price Index'!I21/'Producer Price Index'!$M21))/Population!G$3</f>
        <v>2.116551436781664</v>
      </c>
      <c r="J21" s="2">
        <f>('ASM Shipment Values'!J21*1000)/('Commodity Price'!$C21*('Producer Price Index'!J21/'Producer Price Index'!$M21))/Population!H$3</f>
        <v>1.6717165265661063</v>
      </c>
      <c r="K21" s="2">
        <f>('ASM Shipment Values'!K21*1000)/('Commodity Price'!$C21*('Producer Price Index'!K21/'Producer Price Index'!$M21))/Population!I$3</f>
        <v>1.9773216839392771</v>
      </c>
      <c r="L21" s="2">
        <f>('ASM Shipment Values'!L21*1000)/('Commodity Price'!$C21*('Producer Price Index'!L21/'Producer Price Index'!$M21))/Population!J$3</f>
        <v>1.8502976178234032</v>
      </c>
      <c r="M21" s="2">
        <f>('ASM Shipment Values'!M21*1000)/('Commodity Price'!$C21*('Producer Price Index'!M21/'Producer Price Index'!$M21))/Population!K$3</f>
        <v>1.5781048607113082</v>
      </c>
      <c r="N21" s="2">
        <f>('ASM Shipment Values'!N21*1000)/('Commodity Price'!$C21*('Producer Price Index'!N21/'Producer Price Index'!$M21))/Population!L$3</f>
        <v>1.4337240671047986</v>
      </c>
      <c r="O21" s="2">
        <f>('ASM Shipment Values'!O21*1000)/('Commodity Price'!$C21*('Producer Price Index'!O21/'Producer Price Index'!$M21))/Population!M$3</f>
        <v>1.8173234552468944</v>
      </c>
      <c r="P21" s="2">
        <f>('ASM Shipment Values'!P21*1000)/('Commodity Price'!$C21*('Producer Price Index'!P21/'Producer Price Index'!$M21))/Population!N$3</f>
        <v>1.8107948459146119</v>
      </c>
      <c r="Q21" s="2">
        <f>('ASM Shipment Values'!Q21*1000)/('Commodity Price'!$C21*('Producer Price Index'!Q21/'Producer Price Index'!$M21))/Population!O$3</f>
        <v>1.6677465247831902</v>
      </c>
    </row>
    <row r="22" spans="1:17" x14ac:dyDescent="0.25">
      <c r="A22" s="1" t="s">
        <v>24</v>
      </c>
      <c r="B22" s="1">
        <v>3255201</v>
      </c>
      <c r="C22" s="2">
        <f>('ASM Shipment Values'!C22*1000)/('Commodity Price'!$C22*('Producer Price Index'!C22/'Producer Price Index'!$M22))/Population!A$3</f>
        <v>0.5669865652902133</v>
      </c>
      <c r="D22" s="2">
        <f>('ASM Shipment Values'!D22*1000)/('Commodity Price'!$C22*('Producer Price Index'!D22/'Producer Price Index'!$M22))/Population!B$3</f>
        <v>0.82763121574123677</v>
      </c>
      <c r="E22" s="2">
        <f>('ASM Shipment Values'!E22*1000)/('Commodity Price'!$C22*('Producer Price Index'!E22/'Producer Price Index'!$M22))/Population!C$3</f>
        <v>1.0870893349219906</v>
      </c>
      <c r="F22" s="2">
        <f>('ASM Shipment Values'!F22*1000)/('Commodity Price'!$C22*('Producer Price Index'!F22/'Producer Price Index'!$M22))/Population!D$3</f>
        <v>1.0863031310263238</v>
      </c>
      <c r="G22" s="2">
        <f>('ASM Shipment Values'!G22*1000)/('Commodity Price'!$C22*('Producer Price Index'!G22/'Producer Price Index'!$M22))/Population!E$3</f>
        <v>1.0396454783554241</v>
      </c>
      <c r="H22" s="2">
        <f>('ASM Shipment Values'!H22*1000)/('Commodity Price'!$C22*('Producer Price Index'!H22/'Producer Price Index'!$M22))/Population!F$3</f>
        <v>0.9032051482760215</v>
      </c>
      <c r="I22" s="2">
        <f>('ASM Shipment Values'!I22*1000)/('Commodity Price'!$C22*('Producer Price Index'!I22/'Producer Price Index'!$M22))/Population!G$3</f>
        <v>0.948530183695526</v>
      </c>
      <c r="J22" s="2">
        <f>('ASM Shipment Values'!J22*1000)/('Commodity Price'!$C22*('Producer Price Index'!J22/'Producer Price Index'!$M22))/Population!H$3</f>
        <v>1.0861286972502384</v>
      </c>
      <c r="K22" s="2">
        <f>('ASM Shipment Values'!K22*1000)/('Commodity Price'!$C22*('Producer Price Index'!K22/'Producer Price Index'!$M22))/Population!I$3</f>
        <v>1.1055779180341574</v>
      </c>
      <c r="L22" s="2">
        <f>('ASM Shipment Values'!L22*1000)/('Commodity Price'!$C22*('Producer Price Index'!L22/'Producer Price Index'!$M22))/Population!J$3</f>
        <v>1.0159909217918555</v>
      </c>
      <c r="M22" s="2">
        <f>('ASM Shipment Values'!M22*1000)/('Commodity Price'!$C22*('Producer Price Index'!M22/'Producer Price Index'!$M22))/Population!K$3</f>
        <v>0.8389059472611563</v>
      </c>
      <c r="N22" s="2">
        <f>('ASM Shipment Values'!N22*1000)/('Commodity Price'!$C22*('Producer Price Index'!N22/'Producer Price Index'!$M22))/Population!L$3</f>
        <v>1.1719078695083738</v>
      </c>
      <c r="O22" s="2">
        <f>('ASM Shipment Values'!O22*1000)/('Commodity Price'!$C22*('Producer Price Index'!O22/'Producer Price Index'!$M22))/Population!M$3</f>
        <v>1.3623362416716092</v>
      </c>
      <c r="P22" s="2">
        <f>('ASM Shipment Values'!P22*1000)/('Commodity Price'!$C22*('Producer Price Index'!P22/'Producer Price Index'!$M22))/Population!N$3</f>
        <v>1.4427162232363866</v>
      </c>
      <c r="Q22" s="2">
        <f>('ASM Shipment Values'!Q22*1000)/('Commodity Price'!$C22*('Producer Price Index'!Q22/'Producer Price Index'!$M22))/Population!O$3</f>
        <v>1.64773905838303</v>
      </c>
    </row>
    <row r="23" spans="1:17" x14ac:dyDescent="0.25">
      <c r="A23" s="1" t="s">
        <v>24</v>
      </c>
      <c r="B23" s="1">
        <v>3255204</v>
      </c>
      <c r="C23" s="2">
        <f>('ASM Shipment Values'!C23*1000)/('Commodity Price'!$C23*('Producer Price Index'!C23/'Producer Price Index'!$M23))/Population!A$3</f>
        <v>9.0953418283050187</v>
      </c>
      <c r="D23" s="2">
        <f>('ASM Shipment Values'!D23*1000)/('Commodity Price'!$C23*('Producer Price Index'!D23/'Producer Price Index'!$M23))/Population!B$3</f>
        <v>9.9504498514265673</v>
      </c>
      <c r="E23" s="2">
        <f>('ASM Shipment Values'!E23*1000)/('Commodity Price'!$C23*('Producer Price Index'!E23/'Producer Price Index'!$M23))/Population!C$3</f>
        <v>9.7233742430265995</v>
      </c>
      <c r="F23" s="2">
        <f>('ASM Shipment Values'!F23*1000)/('Commodity Price'!$C23*('Producer Price Index'!F23/'Producer Price Index'!$M23))/Population!D$3</f>
        <v>10.058063845147894</v>
      </c>
      <c r="G23" s="2">
        <f>('ASM Shipment Values'!G23*1000)/('Commodity Price'!$C23*('Producer Price Index'!G23/'Producer Price Index'!$M23))/Population!E$3</f>
        <v>9.664401748489567</v>
      </c>
      <c r="H23" s="2">
        <f>('ASM Shipment Values'!H23*1000)/('Commodity Price'!$C23*('Producer Price Index'!H23/'Producer Price Index'!$M23))/Population!F$3</f>
        <v>9.7026930032431427</v>
      </c>
      <c r="I23" s="2">
        <f>('ASM Shipment Values'!I23*1000)/('Commodity Price'!$C23*('Producer Price Index'!I23/'Producer Price Index'!$M23))/Population!G$3</f>
        <v>10.190277321078757</v>
      </c>
      <c r="J23" s="2">
        <f>('ASM Shipment Values'!J23*1000)/('Commodity Price'!$C23*('Producer Price Index'!J23/'Producer Price Index'!$M23))/Population!H$3</f>
        <v>8.1950942869417975</v>
      </c>
      <c r="K23" s="2">
        <f>('ASM Shipment Values'!K23*1000)/('Commodity Price'!$C23*('Producer Price Index'!K23/'Producer Price Index'!$M23))/Population!I$3</f>
        <v>8.3867182079269451</v>
      </c>
      <c r="L23" s="2">
        <f>('ASM Shipment Values'!L23*1000)/('Commodity Price'!$C23*('Producer Price Index'!L23/'Producer Price Index'!$M23))/Population!J$3</f>
        <v>8.1052846136996308</v>
      </c>
      <c r="M23" s="2">
        <f>('ASM Shipment Values'!M23*1000)/('Commodity Price'!$C23*('Producer Price Index'!M23/'Producer Price Index'!$M23))/Population!K$3</f>
        <v>8.8325979971883264</v>
      </c>
      <c r="N23" s="2">
        <f>('ASM Shipment Values'!N23*1000)/('Commodity Price'!$C23*('Producer Price Index'!N23/'Producer Price Index'!$M23))/Population!L$3</f>
        <v>8.7552814237283787</v>
      </c>
      <c r="O23" s="2">
        <f>('ASM Shipment Values'!O23*1000)/('Commodity Price'!$C23*('Producer Price Index'!O23/'Producer Price Index'!$M23))/Population!M$3</f>
        <v>8.9101772885492228</v>
      </c>
      <c r="P23" s="2">
        <f>('ASM Shipment Values'!P23*1000)/('Commodity Price'!$C23*('Producer Price Index'!P23/'Producer Price Index'!$M23))/Population!N$3</f>
        <v>9.0148486310950453</v>
      </c>
      <c r="Q23" s="2">
        <f>('ASM Shipment Values'!Q23*1000)/('Commodity Price'!$C23*('Producer Price Index'!Q23/'Producer Price Index'!$M23))/Population!O$3</f>
        <v>9.3422274819643913</v>
      </c>
    </row>
    <row r="24" spans="1:17" x14ac:dyDescent="0.25">
      <c r="A24" s="1" t="s">
        <v>24</v>
      </c>
      <c r="B24" s="1">
        <v>3255207</v>
      </c>
      <c r="C24" s="2">
        <f>('ASM Shipment Values'!C24*1000)/('Commodity Price'!$C24*('Producer Price Index'!C24/'Producer Price Index'!$M24))/Population!A$3</f>
        <v>1.5065065450291504</v>
      </c>
      <c r="D24" s="2">
        <f>('ASM Shipment Values'!D24*1000)/('Commodity Price'!$C24*('Producer Price Index'!D24/'Producer Price Index'!$M24))/Population!B$3</f>
        <v>1.2014544708674924</v>
      </c>
      <c r="E24" s="2">
        <f>('ASM Shipment Values'!E24*1000)/('Commodity Price'!$C24*('Producer Price Index'!E24/'Producer Price Index'!$M24))/Population!C$3</f>
        <v>1.2650345698525132</v>
      </c>
      <c r="F24" s="2">
        <f>('ASM Shipment Values'!F24*1000)/('Commodity Price'!$C24*('Producer Price Index'!F24/'Producer Price Index'!$M24))/Population!D$3</f>
        <v>1.3382038516919792</v>
      </c>
      <c r="G24" s="2">
        <f>('ASM Shipment Values'!G24*1000)/('Commodity Price'!$C24*('Producer Price Index'!G24/'Producer Price Index'!$M24))/Population!E$3</f>
        <v>1.4393055862631889</v>
      </c>
      <c r="H24" s="2">
        <f>('ASM Shipment Values'!H24*1000)/('Commodity Price'!$C24*('Producer Price Index'!H24/'Producer Price Index'!$M24))/Population!F$3</f>
        <v>1.2948328109731715</v>
      </c>
      <c r="I24" s="2">
        <f>('ASM Shipment Values'!I24*1000)/('Commodity Price'!$C24*('Producer Price Index'!I24/'Producer Price Index'!$M24))/Population!G$3</f>
        <v>1.0412037552679463</v>
      </c>
      <c r="J24" s="2">
        <f>('ASM Shipment Values'!J24*1000)/('Commodity Price'!$C24*('Producer Price Index'!J24/'Producer Price Index'!$M24))/Population!H$3</f>
        <v>0.81997530225130266</v>
      </c>
      <c r="K24" s="2">
        <f>('ASM Shipment Values'!K24*1000)/('Commodity Price'!$C24*('Producer Price Index'!K24/'Producer Price Index'!$M24))/Population!I$3</f>
        <v>0.91842541726082638</v>
      </c>
      <c r="L24" s="2">
        <f>('ASM Shipment Values'!L24*1000)/('Commodity Price'!$C24*('Producer Price Index'!L24/'Producer Price Index'!$M24))/Population!J$3</f>
        <v>0.88036106267044145</v>
      </c>
      <c r="M24" s="2">
        <f>('ASM Shipment Values'!M24*1000)/('Commodity Price'!$C24*('Producer Price Index'!M24/'Producer Price Index'!$M24))/Population!K$3</f>
        <v>0.7135425585581926</v>
      </c>
      <c r="N24" s="2">
        <f>('ASM Shipment Values'!N24*1000)/('Commodity Price'!$C24*('Producer Price Index'!N24/'Producer Price Index'!$M24))/Population!L$3</f>
        <v>0.52967715423361994</v>
      </c>
      <c r="O24" s="2">
        <f>('ASM Shipment Values'!O24*1000)/('Commodity Price'!$C24*('Producer Price Index'!O24/'Producer Price Index'!$M24))/Population!M$3</f>
        <v>0.66998119261309064</v>
      </c>
      <c r="P24" s="2">
        <f>('ASM Shipment Values'!P24*1000)/('Commodity Price'!$C24*('Producer Price Index'!P24/'Producer Price Index'!$M24))/Population!N$3</f>
        <v>0.75152124431249401</v>
      </c>
      <c r="Q24" s="2">
        <f>('ASM Shipment Values'!Q24*1000)/('Commodity Price'!$C24*('Producer Price Index'!Q24/'Producer Price Index'!$M24))/Population!O$3</f>
        <v>0.81455562858369734</v>
      </c>
    </row>
    <row r="25" spans="1:17" x14ac:dyDescent="0.25">
      <c r="A25" s="1" t="s">
        <v>24</v>
      </c>
      <c r="B25" s="1" t="s">
        <v>50</v>
      </c>
      <c r="C25" s="2">
        <f>('ASM Shipment Values'!C25*1000)/('Commodity Price'!$C25*('Producer Price Index'!C25/'Producer Price Index'!$M25))/Population!A$3</f>
        <v>3.0394524531653571</v>
      </c>
      <c r="D25" s="2">
        <f>('ASM Shipment Values'!D25*1000)/('Commodity Price'!$C25*('Producer Price Index'!D25/'Producer Price Index'!$M25))/Population!B$3</f>
        <v>2.9103032308521586</v>
      </c>
      <c r="E25" s="2">
        <f>('ASM Shipment Values'!E25*1000)/('Commodity Price'!$C25*('Producer Price Index'!E25/'Producer Price Index'!$M25))/Population!C$3</f>
        <v>3.1079482385757107</v>
      </c>
      <c r="F25" s="2">
        <f>('ASM Shipment Values'!F25*1000)/('Commodity Price'!$C25*('Producer Price Index'!F25/'Producer Price Index'!$M25))/Population!D$3</f>
        <v>3.302838002319775</v>
      </c>
      <c r="G25" s="2">
        <f>('ASM Shipment Values'!G25*1000)/('Commodity Price'!$C25*('Producer Price Index'!G25/'Producer Price Index'!$M25))/Population!E$3</f>
        <v>3.2701789501664673</v>
      </c>
      <c r="H25" s="2">
        <f>('ASM Shipment Values'!H25*1000)/('Commodity Price'!$C25*('Producer Price Index'!H25/'Producer Price Index'!$M25))/Population!F$3</f>
        <v>3.0089788203520396</v>
      </c>
      <c r="I25" s="2">
        <f>('ASM Shipment Values'!I25*1000)/('Commodity Price'!$C25*('Producer Price Index'!I25/'Producer Price Index'!$M25))/Population!G$3</f>
        <v>2.8648922313692706</v>
      </c>
      <c r="J25" s="2">
        <f>('ASM Shipment Values'!J25*1000)/('Commodity Price'!$C25*('Producer Price Index'!J25/'Producer Price Index'!$M25))/Population!H$3</f>
        <v>2.2052665822783335</v>
      </c>
      <c r="K25" s="2">
        <f>('ASM Shipment Values'!K25*1000)/('Commodity Price'!$C25*('Producer Price Index'!K25/'Producer Price Index'!$M25))/Population!I$3</f>
        <v>2.2660956762281952</v>
      </c>
      <c r="L25" s="2">
        <f>('ASM Shipment Values'!L25*1000)/('Commodity Price'!$C25*('Producer Price Index'!L25/'Producer Price Index'!$M25))/Population!J$3</f>
        <v>2.486859765909732</v>
      </c>
      <c r="M25" s="2">
        <f>('ASM Shipment Values'!M25*1000)/('Commodity Price'!$C25*('Producer Price Index'!M25/'Producer Price Index'!$M25))/Population!K$3</f>
        <v>2.8144378297691603</v>
      </c>
      <c r="N25" s="2">
        <f>('ASM Shipment Values'!N25*1000)/('Commodity Price'!$C25*('Producer Price Index'!N25/'Producer Price Index'!$M25))/Population!L$3</f>
        <v>2.68971339453525</v>
      </c>
      <c r="O25" s="2">
        <f>('ASM Shipment Values'!O25*1000)/('Commodity Price'!$C25*('Producer Price Index'!O25/'Producer Price Index'!$M25))/Population!M$3</f>
        <v>2.7827445743263515</v>
      </c>
      <c r="P25" s="2">
        <f>('ASM Shipment Values'!P25*1000)/('Commodity Price'!$C25*('Producer Price Index'!P25/'Producer Price Index'!$M25))/Population!N$3</f>
        <v>2.6660817086430173</v>
      </c>
      <c r="Q25" s="2">
        <f>('ASM Shipment Values'!Q25*1000)/('Commodity Price'!$C25*('Producer Price Index'!Q25/'Producer Price Index'!$M25))/Population!O$3</f>
        <v>2.8205565383946989</v>
      </c>
    </row>
    <row r="26" spans="1:17" x14ac:dyDescent="0.25">
      <c r="A26" s="1" t="s">
        <v>24</v>
      </c>
      <c r="B26" s="1" t="s">
        <v>3</v>
      </c>
      <c r="C26" s="2">
        <f>('ASM Shipment Values'!C26*1000)/('Commodity Price'!$C26*('Producer Price Index'!C26/'Producer Price Index'!$M26))/Population!A$3</f>
        <v>0.93444163742999053</v>
      </c>
      <c r="D26" s="2">
        <f>('ASM Shipment Values'!D26*1000)/('Commodity Price'!$C26*('Producer Price Index'!D26/'Producer Price Index'!$M26))/Population!B$3</f>
        <v>0.56294448283849263</v>
      </c>
      <c r="E26" s="2">
        <f>('ASM Shipment Values'!E26*1000)/('Commodity Price'!$C26*('Producer Price Index'!E26/'Producer Price Index'!$M26))/Population!C$3</f>
        <v>0.80817518552705392</v>
      </c>
      <c r="F26" s="2">
        <f>('ASM Shipment Values'!F26*1000)/('Commodity Price'!$C26*('Producer Price Index'!F26/'Producer Price Index'!$M26))/Population!D$3</f>
        <v>0.82342025805046748</v>
      </c>
      <c r="G26" s="2">
        <f>('ASM Shipment Values'!G26*1000)/('Commodity Price'!$C26*('Producer Price Index'!G26/'Producer Price Index'!$M26))/Population!E$3</f>
        <v>0.81227834699057688</v>
      </c>
      <c r="H26" s="2">
        <f>('ASM Shipment Values'!H26*1000)/('Commodity Price'!$C26*('Producer Price Index'!H26/'Producer Price Index'!$M26))/Population!F$3</f>
        <v>0.7358836864166981</v>
      </c>
      <c r="I26" s="2">
        <f>('ASM Shipment Values'!I26*1000)/('Commodity Price'!$C26*('Producer Price Index'!I26/'Producer Price Index'!$M26))/Population!G$3</f>
        <v>0.4335404149298574</v>
      </c>
      <c r="J26" s="2">
        <f>('ASM Shipment Values'!J26*1000)/('Commodity Price'!$C26*('Producer Price Index'!J26/'Producer Price Index'!$M26))/Population!H$3</f>
        <v>0</v>
      </c>
      <c r="K26" s="2">
        <f>('ASM Shipment Values'!K26*1000)/('Commodity Price'!$C26*('Producer Price Index'!K26/'Producer Price Index'!$M26))/Population!I$3</f>
        <v>0</v>
      </c>
      <c r="L26" s="2">
        <f>('ASM Shipment Values'!L26*1000)/('Commodity Price'!$C26*('Producer Price Index'!L26/'Producer Price Index'!$M26))/Population!J$3</f>
        <v>0</v>
      </c>
      <c r="M26" s="2">
        <f>('ASM Shipment Values'!M26*1000)/('Commodity Price'!$C26*('Producer Price Index'!M26/'Producer Price Index'!$M26))/Population!K$3</f>
        <v>1.1017324356350156</v>
      </c>
      <c r="N26" s="2">
        <f>('ASM Shipment Values'!N26*1000)/('Commodity Price'!$C26*('Producer Price Index'!N26/'Producer Price Index'!$M26))/Population!L$3</f>
        <v>1.0200733316054851</v>
      </c>
      <c r="O26" s="2">
        <f>('ASM Shipment Values'!O26*1000)/('Commodity Price'!$C26*('Producer Price Index'!O26/'Producer Price Index'!$M26))/Population!M$3</f>
        <v>1.0136861884978552</v>
      </c>
      <c r="P26" s="2">
        <f>('ASM Shipment Values'!P26*1000)/('Commodity Price'!$C26*('Producer Price Index'!P26/'Producer Price Index'!$M26))/Population!N$3</f>
        <v>0.78721345324209024</v>
      </c>
      <c r="Q26" s="2">
        <f>('ASM Shipment Values'!Q26*1000)/('Commodity Price'!$C26*('Producer Price Index'!Q26/'Producer Price Index'!$M26))/Population!O$3</f>
        <v>0.60205306792926949</v>
      </c>
    </row>
    <row r="27" spans="1:17" x14ac:dyDescent="0.25">
      <c r="A27" s="1" t="s">
        <v>25</v>
      </c>
      <c r="B27" s="1">
        <v>3255101</v>
      </c>
      <c r="C27" s="2">
        <f>('ASM Shipment Values'!C27*1000)/('Commodity Price'!$C27*('Producer Price Index'!C27/'Producer Price Index'!$K27))/Population!A$3</f>
        <v>14.443006583627879</v>
      </c>
      <c r="D27" s="2">
        <f>('ASM Shipment Values'!D27*1000)/('Commodity Price'!$C27*('Producer Price Index'!D27/'Producer Price Index'!$K27))/Population!B$3</f>
        <v>13.982299433243091</v>
      </c>
      <c r="E27" s="2">
        <f>('ASM Shipment Values'!E27*1000)/('Commodity Price'!$C27*('Producer Price Index'!E27/'Producer Price Index'!$K27))/Population!C$3</f>
        <v>15.572899437231221</v>
      </c>
      <c r="F27" s="2">
        <f>('ASM Shipment Values'!F27*1000)/('Commodity Price'!$C27*('Producer Price Index'!F27/'Producer Price Index'!$K27))/Population!D$3</f>
        <v>14.131258480286901</v>
      </c>
      <c r="G27" s="2">
        <f>('ASM Shipment Values'!G27*1000)/('Commodity Price'!$C27*('Producer Price Index'!G27/'Producer Price Index'!$K27))/Population!E$3</f>
        <v>13.582906892538686</v>
      </c>
      <c r="H27" s="2">
        <f>('ASM Shipment Values'!H27*1000)/('Commodity Price'!$C27*('Producer Price Index'!H27/'Producer Price Index'!$K27))/Population!F$3</f>
        <v>12.774805495689504</v>
      </c>
      <c r="I27" s="2">
        <f>('ASM Shipment Values'!I27*1000)/('Commodity Price'!$C27*('Producer Price Index'!I27/'Producer Price Index'!$K27))/Population!G$3</f>
        <v>11.289633108206248</v>
      </c>
      <c r="J27" s="2">
        <f>('ASM Shipment Values'!J27*1000)/('Commodity Price'!$C27*('Producer Price Index'!J27/'Producer Price Index'!$K27))/Population!H$3</f>
        <v>9.6210258531309822</v>
      </c>
      <c r="K27" s="2">
        <f>('ASM Shipment Values'!K27*1000)/('Commodity Price'!$C27*('Producer Price Index'!K27/'Producer Price Index'!$K27))/Population!I$3</f>
        <v>10.373766803267721</v>
      </c>
      <c r="L27" s="2">
        <f>('ASM Shipment Values'!L27*1000)/('Commodity Price'!$C27*('Producer Price Index'!L27/'Producer Price Index'!$K27))/Population!J$3</f>
        <v>9.8333846389839064</v>
      </c>
      <c r="M27" s="2">
        <f>('ASM Shipment Values'!M27*1000)/('Commodity Price'!$C27*('Producer Price Index'!M27/'Producer Price Index'!$K27))/Population!K$3</f>
        <v>9.3714976041108802</v>
      </c>
      <c r="N27" s="2">
        <f>('ASM Shipment Values'!N27*1000)/('Commodity Price'!$C27*('Producer Price Index'!N27/'Producer Price Index'!$K27))/Population!L$3</f>
        <v>10.194512265416222</v>
      </c>
      <c r="O27" s="2">
        <f>('ASM Shipment Values'!O27*1000)/('Commodity Price'!$C27*('Producer Price Index'!O27/'Producer Price Index'!$K27))/Population!M$3</f>
        <v>10.879505154770529</v>
      </c>
      <c r="P27" s="2">
        <f>('ASM Shipment Values'!P27*1000)/('Commodity Price'!$C27*('Producer Price Index'!P27/'Producer Price Index'!$K27))/Population!N$3</f>
        <v>11.37536278977286</v>
      </c>
      <c r="Q27" s="2">
        <f>('ASM Shipment Values'!Q27*1000)/('Commodity Price'!$C27*('Producer Price Index'!Q27/'Producer Price Index'!$K27))/Population!O$3</f>
        <v>11.323552985611059</v>
      </c>
    </row>
    <row r="28" spans="1:17" x14ac:dyDescent="0.25">
      <c r="A28" s="1" t="s">
        <v>25</v>
      </c>
      <c r="B28" s="1" t="s">
        <v>2</v>
      </c>
      <c r="C28" s="2">
        <f>('ASM Shipment Values'!C28*1000)/('Commodity Price'!$C28*('Producer Price Index'!C28/'Producer Price Index'!$K28))/Population!A$3</f>
        <v>2.7986433599698683</v>
      </c>
      <c r="D28" s="2">
        <f>('ASM Shipment Values'!D28*1000)/('Commodity Price'!$C28*('Producer Price Index'!D28/'Producer Price Index'!$K28))/Population!B$3</f>
        <v>2.2717015025846252</v>
      </c>
      <c r="E28" s="2">
        <f>('ASM Shipment Values'!E28*1000)/('Commodity Price'!$C28*('Producer Price Index'!E28/'Producer Price Index'!$K28))/Population!C$3</f>
        <v>2.317633190637757</v>
      </c>
      <c r="F28" s="2">
        <f>('ASM Shipment Values'!F28*1000)/('Commodity Price'!$C28*('Producer Price Index'!F28/'Producer Price Index'!$K28))/Population!D$3</f>
        <v>2.4381962476056316</v>
      </c>
      <c r="G28" s="2">
        <f>('ASM Shipment Values'!G28*1000)/('Commodity Price'!$C28*('Producer Price Index'!G28/'Producer Price Index'!$K28))/Population!E$3</f>
        <v>2.3819879793514982</v>
      </c>
      <c r="H28" s="2">
        <f>('ASM Shipment Values'!H28*1000)/('Commodity Price'!$C28*('Producer Price Index'!H28/'Producer Price Index'!$K28))/Population!F$3</f>
        <v>1.9361788415444579</v>
      </c>
      <c r="I28" s="2">
        <f>('ASM Shipment Values'!I28*1000)/('Commodity Price'!$C28*('Producer Price Index'!I28/'Producer Price Index'!$K28))/Population!G$3</f>
        <v>1.6128127017720459</v>
      </c>
      <c r="J28" s="2">
        <f>('ASM Shipment Values'!J28*1000)/('Commodity Price'!$C28*('Producer Price Index'!J28/'Producer Price Index'!$K28))/Population!H$3</f>
        <v>1.0569088852746988</v>
      </c>
      <c r="K28" s="2">
        <f>('ASM Shipment Values'!K28*1000)/('Commodity Price'!$C28*('Producer Price Index'!K28/'Producer Price Index'!$K28))/Population!I$3</f>
        <v>1.1599514307593246</v>
      </c>
      <c r="L28" s="2">
        <f>('ASM Shipment Values'!L28*1000)/('Commodity Price'!$C28*('Producer Price Index'!L28/'Producer Price Index'!$K28))/Population!J$3</f>
        <v>1.2348067960783136</v>
      </c>
      <c r="M28" s="2">
        <f>('ASM Shipment Values'!M28*1000)/('Commodity Price'!$C28*('Producer Price Index'!M28/'Producer Price Index'!$K28))/Population!K$3</f>
        <v>1.6086345637256412</v>
      </c>
      <c r="N28" s="2">
        <f>('ASM Shipment Values'!N28*1000)/('Commodity Price'!$C28*('Producer Price Index'!N28/'Producer Price Index'!$K28))/Population!L$3</f>
        <v>1.6385769064656168</v>
      </c>
      <c r="O28" s="2">
        <f>('ASM Shipment Values'!O28*1000)/('Commodity Price'!$C28*('Producer Price Index'!O28/'Producer Price Index'!$K28))/Population!M$3</f>
        <v>1.7173492905492438</v>
      </c>
      <c r="P28" s="2">
        <f>('ASM Shipment Values'!P28*1000)/('Commodity Price'!$C28*('Producer Price Index'!P28/'Producer Price Index'!$K28))/Population!N$3</f>
        <v>1.8609079669237243</v>
      </c>
      <c r="Q28" s="2">
        <f>('ASM Shipment Values'!Q28*1000)/('Commodity Price'!$C28*('Producer Price Index'!Q28/'Producer Price Index'!$K28))/Population!O$3</f>
        <v>1.9459620029299276</v>
      </c>
    </row>
    <row r="29" spans="1:17" x14ac:dyDescent="0.25">
      <c r="A29" s="1" t="s">
        <v>26</v>
      </c>
      <c r="B29" s="1">
        <v>3255107</v>
      </c>
      <c r="C29" s="2">
        <f>('ASM Shipment Values'!C29*1000)/('Commodity Price'!$C29*('Producer Price Index'!C29/'Producer Price Index'!$K29))/Population!A$3</f>
        <v>0.3552242715330286</v>
      </c>
      <c r="D29" s="2">
        <f>('ASM Shipment Values'!D29*1000)/('Commodity Price'!$C29*('Producer Price Index'!D29/'Producer Price Index'!$K29))/Population!B$3</f>
        <v>0.37934027081112603</v>
      </c>
      <c r="E29" s="2">
        <f>('ASM Shipment Values'!E29*1000)/('Commodity Price'!$C29*('Producer Price Index'!E29/'Producer Price Index'!$K29))/Population!C$3</f>
        <v>0.39056263903925925</v>
      </c>
      <c r="F29" s="2">
        <f>('ASM Shipment Values'!F29*1000)/('Commodity Price'!$C29*('Producer Price Index'!F29/'Producer Price Index'!$K29))/Population!D$3</f>
        <v>0.3859726988090772</v>
      </c>
      <c r="G29" s="2">
        <f>('ASM Shipment Values'!G29*1000)/('Commodity Price'!$C29*('Producer Price Index'!G29/'Producer Price Index'!$K29))/Population!E$3</f>
        <v>0.37575529598583801</v>
      </c>
      <c r="H29" s="2">
        <f>('ASM Shipment Values'!H29*1000)/('Commodity Price'!$C29*('Producer Price Index'!H29/'Producer Price Index'!$K29))/Population!F$3</f>
        <v>0.38095698202967915</v>
      </c>
      <c r="I29" s="2">
        <f>('ASM Shipment Values'!I29*1000)/('Commodity Price'!$C29*('Producer Price Index'!I29/'Producer Price Index'!$K29))/Population!G$3</f>
        <v>0.33412632030924327</v>
      </c>
      <c r="J29" s="2">
        <f>('ASM Shipment Values'!J29*1000)/('Commodity Price'!$C29*('Producer Price Index'!J29/'Producer Price Index'!$K29))/Population!H$3</f>
        <v>0.25485074019264858</v>
      </c>
      <c r="K29" s="2">
        <f>('ASM Shipment Values'!K29*1000)/('Commodity Price'!$C29*('Producer Price Index'!K29/'Producer Price Index'!$K29))/Population!I$3</f>
        <v>0.28621146642095119</v>
      </c>
      <c r="L29" s="2">
        <f>('ASM Shipment Values'!L29*1000)/('Commodity Price'!$C29*('Producer Price Index'!L29/'Producer Price Index'!$K29))/Population!J$3</f>
        <v>0.27743041779855182</v>
      </c>
      <c r="M29" s="2">
        <f>('ASM Shipment Values'!M29*1000)/('Commodity Price'!$C29*('Producer Price Index'!M29/'Producer Price Index'!$K29))/Population!K$3</f>
        <v>0.29408979012665376</v>
      </c>
      <c r="N29" s="2">
        <f>('ASM Shipment Values'!N29*1000)/('Commodity Price'!$C29*('Producer Price Index'!N29/'Producer Price Index'!$K29))/Population!L$3</f>
        <v>0.31739271589121076</v>
      </c>
      <c r="O29" s="2">
        <f>('ASM Shipment Values'!O29*1000)/('Commodity Price'!$C29*('Producer Price Index'!O29/'Producer Price Index'!$K29))/Population!M$3</f>
        <v>0.35502620283225506</v>
      </c>
      <c r="P29" s="2">
        <f>('ASM Shipment Values'!P29*1000)/('Commodity Price'!$C29*('Producer Price Index'!P29/'Producer Price Index'!$K29))/Population!N$3</f>
        <v>0.37293544947318685</v>
      </c>
      <c r="Q29" s="2">
        <f>('ASM Shipment Values'!Q29*1000)/('Commodity Price'!$C29*('Producer Price Index'!Q29/'Producer Price Index'!$K29))/Population!O$3</f>
        <v>0.39442440520160493</v>
      </c>
    </row>
    <row r="30" spans="1:17" x14ac:dyDescent="0.25">
      <c r="A30" s="1" t="s">
        <v>27</v>
      </c>
      <c r="B30" s="1" t="s">
        <v>1</v>
      </c>
      <c r="C30" s="2">
        <f>('ASM Shipment Values'!C30*1000)/('Commodity Price'!$C30*('Producer Price Index'!C30/'Producer Price Index'!$K30))/Population!A$3</f>
        <v>2.2628980619493428</v>
      </c>
      <c r="D30" s="2">
        <f>('ASM Shipment Values'!D30*1000)/('Commodity Price'!$C30*('Producer Price Index'!D30/'Producer Price Index'!$K30))/Population!B$3</f>
        <v>2.0183249594449375</v>
      </c>
      <c r="E30" s="2">
        <f>('ASM Shipment Values'!E30*1000)/('Commodity Price'!$C30*('Producer Price Index'!E30/'Producer Price Index'!$K30))/Population!C$3</f>
        <v>2.3932695410288614</v>
      </c>
      <c r="F30" s="2">
        <f>('ASM Shipment Values'!F30*1000)/('Commodity Price'!$C30*('Producer Price Index'!F30/'Producer Price Index'!$K30))/Population!D$3</f>
        <v>2.1657180428753011</v>
      </c>
      <c r="G30" s="2">
        <f>('ASM Shipment Values'!G30*1000)/('Commodity Price'!$C30*('Producer Price Index'!G30/'Producer Price Index'!$K30))/Population!E$3</f>
        <v>2.0145869775262457</v>
      </c>
      <c r="H30" s="2">
        <f>('ASM Shipment Values'!H30*1000)/('Commodity Price'!$C30*('Producer Price Index'!H30/'Producer Price Index'!$K30))/Population!F$3</f>
        <v>1.7719236773184253</v>
      </c>
      <c r="I30" s="2">
        <f>('ASM Shipment Values'!I30*1000)/('Commodity Price'!$C30*('Producer Price Index'!I30/'Producer Price Index'!$K30))/Population!G$3</f>
        <v>1.6649298802002446</v>
      </c>
      <c r="J30" s="2">
        <f>('ASM Shipment Values'!J30*1000)/('Commodity Price'!$C30*('Producer Price Index'!J30/'Producer Price Index'!$K30))/Population!H$3</f>
        <v>1.3426938172102656</v>
      </c>
      <c r="K30" s="2">
        <f>('ASM Shipment Values'!K30*1000)/('Commodity Price'!$C30*('Producer Price Index'!K30/'Producer Price Index'!$K30))/Population!I$3</f>
        <v>1.3114097603230106</v>
      </c>
      <c r="L30" s="2">
        <f>('ASM Shipment Values'!L30*1000)/('Commodity Price'!$C30*('Producer Price Index'!L30/'Producer Price Index'!$K30))/Population!J$3</f>
        <v>1.3050952048296323</v>
      </c>
      <c r="M30" s="2">
        <f>('ASM Shipment Values'!M30*1000)/('Commodity Price'!$C30*('Producer Price Index'!M30/'Producer Price Index'!$K30))/Population!K$3</f>
        <v>1.3386440259018935</v>
      </c>
      <c r="N30" s="2">
        <f>('ASM Shipment Values'!N30*1000)/('Commodity Price'!$C30*('Producer Price Index'!N30/'Producer Price Index'!$K30))/Population!L$3</f>
        <v>1.4764013958634403</v>
      </c>
      <c r="O30" s="2">
        <f>('ASM Shipment Values'!O30*1000)/('Commodity Price'!$C30*('Producer Price Index'!O30/'Producer Price Index'!$K30))/Population!M$3</f>
        <v>1.3174725646992624</v>
      </c>
      <c r="P30" s="2">
        <f>('ASM Shipment Values'!P30*1000)/('Commodity Price'!$C30*('Producer Price Index'!P30/'Producer Price Index'!$K30))/Population!N$3</f>
        <v>1.3590193310680556</v>
      </c>
      <c r="Q30" s="2">
        <f>('ASM Shipment Values'!Q30*1000)/('Commodity Price'!$C30*('Producer Price Index'!Q30/'Producer Price Index'!$K30))/Population!O$3</f>
        <v>1.2560639801809605</v>
      </c>
    </row>
    <row r="31" spans="1:17" x14ac:dyDescent="0.25">
      <c r="A31" s="1" t="s">
        <v>28</v>
      </c>
      <c r="B31" s="1">
        <v>3255104</v>
      </c>
      <c r="C31" s="2">
        <f>('ASM Shipment Values'!C31*1000)/('Commodity Price'!$C31*('Producer Price Index'!C31/'Producer Price Index'!$K31))/Population!A$3</f>
        <v>6.0541219126235291</v>
      </c>
      <c r="D31" s="2">
        <f>('ASM Shipment Values'!D31*1000)/('Commodity Price'!$C31*('Producer Price Index'!D31/'Producer Price Index'!$K31))/Population!B$3</f>
        <v>6.2646073212115354</v>
      </c>
      <c r="E31" s="2">
        <f>('ASM Shipment Values'!E31*1000)/('Commodity Price'!$C31*('Producer Price Index'!E31/'Producer Price Index'!$K31))/Population!C$3</f>
        <v>5.9020231729922941</v>
      </c>
      <c r="F31" s="2">
        <f>('ASM Shipment Values'!F31*1000)/('Commodity Price'!$C31*('Producer Price Index'!F31/'Producer Price Index'!$K31))/Population!D$3</f>
        <v>6.0636363306172818</v>
      </c>
      <c r="G31" s="2">
        <f>('ASM Shipment Values'!G31*1000)/('Commodity Price'!$C31*('Producer Price Index'!G31/'Producer Price Index'!$K31))/Population!E$3</f>
        <v>5.2885500783654402</v>
      </c>
      <c r="H31" s="2">
        <f>('ASM Shipment Values'!H31*1000)/('Commodity Price'!$C31*('Producer Price Index'!H31/'Producer Price Index'!$K31))/Population!F$3</f>
        <v>4.9356690317115524</v>
      </c>
      <c r="I31" s="2">
        <f>('ASM Shipment Values'!I31*1000)/('Commodity Price'!$C31*('Producer Price Index'!I31/'Producer Price Index'!$K31))/Population!G$3</f>
        <v>4.3271595767101037</v>
      </c>
      <c r="J31" s="2">
        <f>('ASM Shipment Values'!J31*1000)/('Commodity Price'!$C31*('Producer Price Index'!J31/'Producer Price Index'!$K31))/Population!H$3</f>
        <v>3.4910227245052288</v>
      </c>
      <c r="K31" s="2">
        <f>('ASM Shipment Values'!K31*1000)/('Commodity Price'!$C31*('Producer Price Index'!K31/'Producer Price Index'!$K31))/Population!I$3</f>
        <v>4.0863981518469457</v>
      </c>
      <c r="L31" s="2">
        <f>('ASM Shipment Values'!L31*1000)/('Commodity Price'!$C31*('Producer Price Index'!L31/'Producer Price Index'!$K31))/Population!J$3</f>
        <v>4.3379298983096781</v>
      </c>
      <c r="M31" s="2">
        <f>('ASM Shipment Values'!M31*1000)/('Commodity Price'!$C31*('Producer Price Index'!M31/'Producer Price Index'!$K31))/Population!K$3</f>
        <v>4.1292556056765166</v>
      </c>
      <c r="N31" s="2">
        <f>('ASM Shipment Values'!N31*1000)/('Commodity Price'!$C31*('Producer Price Index'!N31/'Producer Price Index'!$K31))/Population!L$3</f>
        <v>4.6527360060222875</v>
      </c>
      <c r="O31" s="2">
        <f>('ASM Shipment Values'!O31*1000)/('Commodity Price'!$C31*('Producer Price Index'!O31/'Producer Price Index'!$K31))/Population!M$3</f>
        <v>4.0753356515981531</v>
      </c>
      <c r="P31" s="2">
        <f>('ASM Shipment Values'!P31*1000)/('Commodity Price'!$C31*('Producer Price Index'!P31/'Producer Price Index'!$K31))/Population!N$3</f>
        <v>4.0388079618709192</v>
      </c>
      <c r="Q31" s="2">
        <f>('ASM Shipment Values'!Q31*1000)/('Commodity Price'!$C31*('Producer Price Index'!Q31/'Producer Price Index'!$K31))/Population!O$3</f>
        <v>3.8735337296787073</v>
      </c>
    </row>
    <row r="32" spans="1:17" x14ac:dyDescent="0.25">
      <c r="A32" s="1" t="s">
        <v>28</v>
      </c>
      <c r="B32" s="1">
        <v>3255107</v>
      </c>
      <c r="C32" s="2">
        <f>('ASM Shipment Values'!C32*1000)/('Commodity Price'!$C32*('Producer Price Index'!C32/'Producer Price Index'!$K32))/Population!A$3</f>
        <v>3.1970184437972571</v>
      </c>
      <c r="D32" s="2">
        <f>('ASM Shipment Values'!D32*1000)/('Commodity Price'!$C32*('Producer Price Index'!D32/'Producer Price Index'!$K32))/Population!B$3</f>
        <v>3.4140624373001338</v>
      </c>
      <c r="E32" s="2">
        <f>('ASM Shipment Values'!E32*1000)/('Commodity Price'!$C32*('Producer Price Index'!E32/'Producer Price Index'!$K32))/Population!C$3</f>
        <v>3.5150637513533329</v>
      </c>
      <c r="F32" s="2">
        <f>('ASM Shipment Values'!F32*1000)/('Commodity Price'!$C32*('Producer Price Index'!F32/'Producer Price Index'!$K32))/Population!D$3</f>
        <v>3.4737542892816955</v>
      </c>
      <c r="G32" s="2">
        <f>('ASM Shipment Values'!G32*1000)/('Commodity Price'!$C32*('Producer Price Index'!G32/'Producer Price Index'!$K32))/Population!E$3</f>
        <v>3.381797663872542</v>
      </c>
      <c r="H32" s="2">
        <f>('ASM Shipment Values'!H32*1000)/('Commodity Price'!$C32*('Producer Price Index'!H32/'Producer Price Index'!$K32))/Population!F$3</f>
        <v>3.4286128382671124</v>
      </c>
      <c r="I32" s="2">
        <f>('ASM Shipment Values'!I32*1000)/('Commodity Price'!$C32*('Producer Price Index'!I32/'Producer Price Index'!$K32))/Population!G$3</f>
        <v>3.0071368827831897</v>
      </c>
      <c r="J32" s="2">
        <f>('ASM Shipment Values'!J32*1000)/('Commodity Price'!$C32*('Producer Price Index'!J32/'Producer Price Index'!$K32))/Population!H$3</f>
        <v>2.2936566617338374</v>
      </c>
      <c r="K32" s="2">
        <f>('ASM Shipment Values'!K32*1000)/('Commodity Price'!$C32*('Producer Price Index'!K32/'Producer Price Index'!$K32))/Population!I$3</f>
        <v>2.5759031977885605</v>
      </c>
      <c r="L32" s="2">
        <f>('ASM Shipment Values'!L32*1000)/('Commodity Price'!$C32*('Producer Price Index'!L32/'Producer Price Index'!$K32))/Population!J$3</f>
        <v>2.4968737601869666</v>
      </c>
      <c r="M32" s="2">
        <f>('ASM Shipment Values'!M32*1000)/('Commodity Price'!$C32*('Producer Price Index'!M32/'Producer Price Index'!$K32))/Population!K$3</f>
        <v>2.6468081111398845</v>
      </c>
      <c r="N32" s="2">
        <f>('ASM Shipment Values'!N32*1000)/('Commodity Price'!$C32*('Producer Price Index'!N32/'Producer Price Index'!$K32))/Population!L$3</f>
        <v>2.8565344430208963</v>
      </c>
      <c r="O32" s="2">
        <f>('ASM Shipment Values'!O32*1000)/('Commodity Price'!$C32*('Producer Price Index'!O32/'Producer Price Index'!$K32))/Population!M$3</f>
        <v>3.1952358254902959</v>
      </c>
      <c r="P32" s="2">
        <f>('ASM Shipment Values'!P32*1000)/('Commodity Price'!$C32*('Producer Price Index'!P32/'Producer Price Index'!$K32))/Population!N$3</f>
        <v>3.3564190452586811</v>
      </c>
      <c r="Q32" s="2">
        <f>('ASM Shipment Values'!Q32*1000)/('Commodity Price'!$C32*('Producer Price Index'!Q32/'Producer Price Index'!$K32))/Population!O$3</f>
        <v>3.5498196468144441</v>
      </c>
    </row>
    <row r="33" spans="1:17" x14ac:dyDescent="0.25">
      <c r="A33" s="1" t="s">
        <v>29</v>
      </c>
      <c r="B33" s="1">
        <v>3259101</v>
      </c>
      <c r="C33" s="2">
        <f>('ASM Shipment Values'!C33*1000)/('Commodity Price'!$C33*('Producer Price Index'!C33/'Producer Price Index'!$M33))/Population!A$3</f>
        <v>0.1328685568929153</v>
      </c>
      <c r="D33" s="2">
        <f>('ASM Shipment Values'!D33*1000)/('Commodity Price'!$C33*('Producer Price Index'!D33/'Producer Price Index'!$M33))/Population!B$3</f>
        <v>0.12790209658246574</v>
      </c>
      <c r="E33" s="2">
        <f>('ASM Shipment Values'!E33*1000)/('Commodity Price'!$C33*('Producer Price Index'!E33/'Producer Price Index'!$M33))/Population!C$3</f>
        <v>0.13337260933841663</v>
      </c>
      <c r="F33" s="2">
        <f>('ASM Shipment Values'!F33*1000)/('Commodity Price'!$C33*('Producer Price Index'!F33/'Producer Price Index'!$M33))/Population!D$3</f>
        <v>0</v>
      </c>
      <c r="G33" s="2">
        <f>('ASM Shipment Values'!G33*1000)/('Commodity Price'!$C33*('Producer Price Index'!G33/'Producer Price Index'!$M33))/Population!E$3</f>
        <v>0</v>
      </c>
      <c r="H33" s="2">
        <f>('ASM Shipment Values'!H33*1000)/('Commodity Price'!$C33*('Producer Price Index'!H33/'Producer Price Index'!$M33))/Population!F$3</f>
        <v>0.11414322808479133</v>
      </c>
      <c r="I33" s="2">
        <f>('ASM Shipment Values'!I33*1000)/('Commodity Price'!$C33*('Producer Price Index'!I33/'Producer Price Index'!$M33))/Population!G$3</f>
        <v>7.1699766591483138E-2</v>
      </c>
      <c r="J33" s="2">
        <f>('ASM Shipment Values'!J33*1000)/('Commodity Price'!$C33*('Producer Price Index'!J33/'Producer Price Index'!$M33))/Population!H$3</f>
        <v>0</v>
      </c>
      <c r="K33" s="2">
        <f>('ASM Shipment Values'!K33*1000)/('Commodity Price'!$C33*('Producer Price Index'!K33/'Producer Price Index'!$M33))/Population!I$3</f>
        <v>0.10524987433596386</v>
      </c>
      <c r="L33" s="2">
        <f>('ASM Shipment Values'!L33*1000)/('Commodity Price'!$C33*('Producer Price Index'!L33/'Producer Price Index'!$M33))/Population!J$3</f>
        <v>0.10525556420785637</v>
      </c>
      <c r="M33" s="2">
        <f>('ASM Shipment Values'!M33*1000)/('Commodity Price'!$C33*('Producer Price Index'!M33/'Producer Price Index'!$M33))/Population!K$3</f>
        <v>0.1629789775143782</v>
      </c>
      <c r="N33" s="2">
        <f>('ASM Shipment Values'!N33*1000)/('Commodity Price'!$C33*('Producer Price Index'!N33/'Producer Price Index'!$M33))/Population!L$3</f>
        <v>0.23433473292885573</v>
      </c>
      <c r="O33" s="2">
        <f>('ASM Shipment Values'!O33*1000)/('Commodity Price'!$C33*('Producer Price Index'!O33/'Producer Price Index'!$M33))/Population!M$3</f>
        <v>0.22742824387249408</v>
      </c>
      <c r="P33" s="2">
        <f>('ASM Shipment Values'!P33*1000)/('Commodity Price'!$C33*('Producer Price Index'!P33/'Producer Price Index'!$M33))/Population!N$3</f>
        <v>0.24527271316125374</v>
      </c>
      <c r="Q33" s="2">
        <f>('ASM Shipment Values'!Q33*1000)/('Commodity Price'!$C33*('Producer Price Index'!Q33/'Producer Price Index'!$M33))/Population!O$3</f>
        <v>0.17865640178611639</v>
      </c>
    </row>
    <row r="34" spans="1:17" x14ac:dyDescent="0.25">
      <c r="A34" s="1" t="s">
        <v>29</v>
      </c>
      <c r="B34" s="1">
        <v>3259104</v>
      </c>
      <c r="C34" s="2">
        <f>('ASM Shipment Values'!C34*1000)/('Commodity Price'!$C34*('Producer Price Index'!C34/'Producer Price Index'!$M34))/Population!A$3</f>
        <v>1.9742176523682</v>
      </c>
      <c r="D34" s="2">
        <f>('ASM Shipment Values'!D34*1000)/('Commodity Price'!$C34*('Producer Price Index'!D34/'Producer Price Index'!$M34))/Population!B$3</f>
        <v>1.8266021367242917</v>
      </c>
      <c r="E34" s="2">
        <f>('ASM Shipment Values'!E34*1000)/('Commodity Price'!$C34*('Producer Price Index'!E34/'Producer Price Index'!$M34))/Population!C$3</f>
        <v>2.1655855237675912</v>
      </c>
      <c r="F34" s="2">
        <f>('ASM Shipment Values'!F34*1000)/('Commodity Price'!$C34*('Producer Price Index'!F34/'Producer Price Index'!$M34))/Population!D$3</f>
        <v>2.3273291140587458</v>
      </c>
      <c r="G34" s="2">
        <f>('ASM Shipment Values'!G34*1000)/('Commodity Price'!$C34*('Producer Price Index'!G34/'Producer Price Index'!$M34))/Population!E$3</f>
        <v>2.0842896158269024</v>
      </c>
      <c r="H34" s="2">
        <f>('ASM Shipment Values'!H34*1000)/('Commodity Price'!$C34*('Producer Price Index'!H34/'Producer Price Index'!$M34))/Population!F$3</f>
        <v>1.6161440939703249</v>
      </c>
      <c r="I34" s="2">
        <f>('ASM Shipment Values'!I34*1000)/('Commodity Price'!$C34*('Producer Price Index'!I34/'Producer Price Index'!$M34))/Population!G$3</f>
        <v>1.2890451773676941</v>
      </c>
      <c r="J34" s="2">
        <f>('ASM Shipment Values'!J34*1000)/('Commodity Price'!$C34*('Producer Price Index'!J34/'Producer Price Index'!$M34))/Population!H$3</f>
        <v>1.0943473368679122</v>
      </c>
      <c r="K34" s="2">
        <f>('ASM Shipment Values'!K34*1000)/('Commodity Price'!$C34*('Producer Price Index'!K34/'Producer Price Index'!$M34))/Population!I$3</f>
        <v>1.1496673464027518</v>
      </c>
      <c r="L34" s="2">
        <f>('ASM Shipment Values'!L34*1000)/('Commodity Price'!$C34*('Producer Price Index'!L34/'Producer Price Index'!$M34))/Population!J$3</f>
        <v>1.0369622251588815</v>
      </c>
      <c r="M34" s="2">
        <f>('ASM Shipment Values'!M34*1000)/('Commodity Price'!$C34*('Producer Price Index'!M34/'Producer Price Index'!$M34))/Population!K$3</f>
        <v>0.97738422088988697</v>
      </c>
      <c r="N34" s="2">
        <f>('ASM Shipment Values'!N34*1000)/('Commodity Price'!$C34*('Producer Price Index'!N34/'Producer Price Index'!$M34))/Population!L$3</f>
        <v>0.96336369132368171</v>
      </c>
      <c r="O34" s="2">
        <f>('ASM Shipment Values'!O34*1000)/('Commodity Price'!$C34*('Producer Price Index'!O34/'Producer Price Index'!$M34))/Population!M$3</f>
        <v>0.80691159736572449</v>
      </c>
      <c r="P34" s="2">
        <f>('ASM Shipment Values'!P34*1000)/('Commodity Price'!$C34*('Producer Price Index'!P34/'Producer Price Index'!$M34))/Population!N$3</f>
        <v>0.69639371471459477</v>
      </c>
      <c r="Q34" s="2">
        <f>('ASM Shipment Values'!Q34*1000)/('Commodity Price'!$C34*('Producer Price Index'!Q34/'Producer Price Index'!$M34))/Population!O$3</f>
        <v>0.70550927116054651</v>
      </c>
    </row>
    <row r="35" spans="1:17" x14ac:dyDescent="0.25">
      <c r="A35" s="1" t="s">
        <v>29</v>
      </c>
      <c r="B35" s="1">
        <v>3259107</v>
      </c>
      <c r="C35" s="2">
        <f>('ASM Shipment Values'!C35*1000)/('Commodity Price'!$C35*('Producer Price Index'!C35/'Producer Price Index'!$M35))/Population!A$3</f>
        <v>0.64576900824054417</v>
      </c>
      <c r="D35" s="2">
        <f>('ASM Shipment Values'!D35*1000)/('Commodity Price'!$C35*('Producer Price Index'!D35/'Producer Price Index'!$M35))/Population!B$3</f>
        <v>0.58641121325854295</v>
      </c>
      <c r="E35" s="2">
        <f>('ASM Shipment Values'!E35*1000)/('Commodity Price'!$C35*('Producer Price Index'!E35/'Producer Price Index'!$M35))/Population!C$3</f>
        <v>0.50021432564054813</v>
      </c>
      <c r="F35" s="2">
        <f>('ASM Shipment Values'!F35*1000)/('Commodity Price'!$C35*('Producer Price Index'!F35/'Producer Price Index'!$M35))/Population!D$3</f>
        <v>0</v>
      </c>
      <c r="G35" s="2">
        <f>('ASM Shipment Values'!G35*1000)/('Commodity Price'!$C35*('Producer Price Index'!G35/'Producer Price Index'!$M35))/Population!E$3</f>
        <v>0</v>
      </c>
      <c r="H35" s="2">
        <f>('ASM Shipment Values'!H35*1000)/('Commodity Price'!$C35*('Producer Price Index'!H35/'Producer Price Index'!$M35))/Population!F$3</f>
        <v>0.38363741150377317</v>
      </c>
      <c r="I35" s="2">
        <f>('ASM Shipment Values'!I35*1000)/('Commodity Price'!$C35*('Producer Price Index'!I35/'Producer Price Index'!$M35))/Population!G$3</f>
        <v>0.31447169226812904</v>
      </c>
      <c r="J35" s="2">
        <f>('ASM Shipment Values'!J35*1000)/('Commodity Price'!$C35*('Producer Price Index'!J35/'Producer Price Index'!$M35))/Population!H$3</f>
        <v>0.24051842338840501</v>
      </c>
      <c r="K35" s="2">
        <f>('ASM Shipment Values'!K35*1000)/('Commodity Price'!$C35*('Producer Price Index'!K35/'Producer Price Index'!$M35))/Population!I$3</f>
        <v>0.20495739259973234</v>
      </c>
      <c r="L35" s="2">
        <f>('ASM Shipment Values'!L35*1000)/('Commodity Price'!$C35*('Producer Price Index'!L35/'Producer Price Index'!$M35))/Population!J$3</f>
        <v>0.15667734949685955</v>
      </c>
      <c r="M35" s="2">
        <f>('ASM Shipment Values'!M35*1000)/('Commodity Price'!$C35*('Producer Price Index'!M35/'Producer Price Index'!$M35))/Population!K$3</f>
        <v>0.39091137342540316</v>
      </c>
      <c r="N35" s="2">
        <f>('ASM Shipment Values'!N35*1000)/('Commodity Price'!$C35*('Producer Price Index'!N35/'Producer Price Index'!$M35))/Population!L$3</f>
        <v>0.37894985799234238</v>
      </c>
      <c r="O35" s="2">
        <f>('ASM Shipment Values'!O35*1000)/('Commodity Price'!$C35*('Producer Price Index'!O35/'Producer Price Index'!$M35))/Population!M$3</f>
        <v>0.29637329792384243</v>
      </c>
      <c r="P35" s="2">
        <f>('ASM Shipment Values'!P35*1000)/('Commodity Price'!$C35*('Producer Price Index'!P35/'Producer Price Index'!$M35))/Population!N$3</f>
        <v>0.30381541557703129</v>
      </c>
      <c r="Q35" s="2">
        <f>('ASM Shipment Values'!Q35*1000)/('Commodity Price'!$C35*('Producer Price Index'!Q35/'Producer Price Index'!$M35))/Population!O$3</f>
        <v>0.18257731982002839</v>
      </c>
    </row>
    <row r="36" spans="1:17" x14ac:dyDescent="0.25">
      <c r="A36" s="1" t="s">
        <v>29</v>
      </c>
      <c r="B36" s="1" t="s">
        <v>12</v>
      </c>
      <c r="C36" s="2">
        <f>('ASM Shipment Values'!C36*1000)/('Commodity Price'!$C36*('Producer Price Index'!C36/'Producer Price Index'!$M36))/Population!A$3</f>
        <v>0.95178672292090349</v>
      </c>
      <c r="D36" s="2">
        <f>('ASM Shipment Values'!D36*1000)/('Commodity Price'!$C36*('Producer Price Index'!D36/'Producer Price Index'!$M36))/Population!B$3</f>
        <v>0.97026423320291422</v>
      </c>
      <c r="E36" s="2">
        <f>('ASM Shipment Values'!E36*1000)/('Commodity Price'!$C36*('Producer Price Index'!E36/'Producer Price Index'!$M36))/Population!C$3</f>
        <v>0.90126444621331037</v>
      </c>
      <c r="F36" s="2">
        <f>('ASM Shipment Values'!F36*1000)/('Commodity Price'!$C36*('Producer Price Index'!F36/'Producer Price Index'!$M36))/Population!D$3</f>
        <v>0.84182582740056899</v>
      </c>
      <c r="G36" s="2">
        <f>('ASM Shipment Values'!G36*1000)/('Commodity Price'!$C36*('Producer Price Index'!G36/'Producer Price Index'!$M36))/Population!E$3</f>
        <v>0.83454778125108142</v>
      </c>
      <c r="H36" s="2">
        <f>('ASM Shipment Values'!H36*1000)/('Commodity Price'!$C36*('Producer Price Index'!H36/'Producer Price Index'!$M36))/Population!F$3</f>
        <v>0.95509877325189019</v>
      </c>
      <c r="I36" s="2">
        <f>('ASM Shipment Values'!I36*1000)/('Commodity Price'!$C36*('Producer Price Index'!I36/'Producer Price Index'!$M36))/Population!G$3</f>
        <v>0.74617195547815129</v>
      </c>
      <c r="J36" s="2">
        <f>('ASM Shipment Values'!J36*1000)/('Commodity Price'!$C36*('Producer Price Index'!J36/'Producer Price Index'!$M36))/Population!H$3</f>
        <v>0.80670605608496337</v>
      </c>
      <c r="K36" s="2">
        <f>('ASM Shipment Values'!K36*1000)/('Commodity Price'!$C36*('Producer Price Index'!K36/'Producer Price Index'!$M36))/Population!I$3</f>
        <v>0.93778303279926312</v>
      </c>
      <c r="L36" s="2">
        <f>('ASM Shipment Values'!L36*1000)/('Commodity Price'!$C36*('Producer Price Index'!L36/'Producer Price Index'!$M36))/Population!J$3</f>
        <v>0.95602241936032806</v>
      </c>
      <c r="M36" s="2">
        <f>('ASM Shipment Values'!M36*1000)/('Commodity Price'!$C36*('Producer Price Index'!M36/'Producer Price Index'!$M36))/Population!K$3</f>
        <v>0.60788571357109344</v>
      </c>
      <c r="N36" s="2">
        <f>('ASM Shipment Values'!N36*1000)/('Commodity Price'!$C36*('Producer Price Index'!N36/'Producer Price Index'!$M36))/Population!L$3</f>
        <v>0.48845378964340819</v>
      </c>
      <c r="O36" s="2">
        <f>('ASM Shipment Values'!O36*1000)/('Commodity Price'!$C36*('Producer Price Index'!O36/'Producer Price Index'!$M36))/Population!M$3</f>
        <v>0.51173514121940722</v>
      </c>
      <c r="P36" s="2">
        <f>('ASM Shipment Values'!P36*1000)/('Commodity Price'!$C36*('Producer Price Index'!P36/'Producer Price Index'!$M36))/Population!N$3</f>
        <v>0.54844464127834358</v>
      </c>
      <c r="Q36" s="2">
        <f>('ASM Shipment Values'!Q36*1000)/('Commodity Price'!$C36*('Producer Price Index'!Q36/'Producer Price Index'!$M36))/Population!O$3</f>
        <v>0.56276931165936861</v>
      </c>
    </row>
    <row r="37" spans="1:17" x14ac:dyDescent="0.25">
      <c r="A37" s="1" t="s">
        <v>29</v>
      </c>
      <c r="B37" s="1" t="s">
        <v>13</v>
      </c>
      <c r="C37" s="2">
        <f>('ASM Shipment Values'!C37*1000)/('Commodity Price'!$C37*('Producer Price Index'!C37/'Producer Price Index'!$M37))/Population!A$3</f>
        <v>0.27949003440606712</v>
      </c>
      <c r="D37" s="2">
        <f>('ASM Shipment Values'!D37*1000)/('Commodity Price'!$C37*('Producer Price Index'!D37/'Producer Price Index'!$M37))/Population!B$3</f>
        <v>0.29976524264438154</v>
      </c>
      <c r="E37" s="2">
        <f>('ASM Shipment Values'!E37*1000)/('Commodity Price'!$C37*('Producer Price Index'!E37/'Producer Price Index'!$M37))/Population!C$3</f>
        <v>0.62631231434966084</v>
      </c>
      <c r="F37" s="2">
        <f>('ASM Shipment Values'!F37*1000)/('Commodity Price'!$C37*('Producer Price Index'!F37/'Producer Price Index'!$M37))/Population!D$3</f>
        <v>0.87971207475939672</v>
      </c>
      <c r="G37" s="2">
        <f>('ASM Shipment Values'!G37*1000)/('Commodity Price'!$C37*('Producer Price Index'!G37/'Producer Price Index'!$M37))/Population!E$3</f>
        <v>0.75110659000281266</v>
      </c>
      <c r="H37" s="2">
        <f>('ASM Shipment Values'!H37*1000)/('Commodity Price'!$C37*('Producer Price Index'!H37/'Producer Price Index'!$M37))/Population!F$3</f>
        <v>0.66326349579412958</v>
      </c>
      <c r="I37" s="2">
        <f>('ASM Shipment Values'!I37*1000)/('Commodity Price'!$C37*('Producer Price Index'!I37/'Producer Price Index'!$M37))/Population!G$3</f>
        <v>0.65781680728424929</v>
      </c>
      <c r="J37" s="2">
        <f>('ASM Shipment Values'!J37*1000)/('Commodity Price'!$C37*('Producer Price Index'!J37/'Producer Price Index'!$M37))/Population!H$3</f>
        <v>0.57110334132020291</v>
      </c>
      <c r="K37" s="2">
        <f>('ASM Shipment Values'!K37*1000)/('Commodity Price'!$C37*('Producer Price Index'!K37/'Producer Price Index'!$M37))/Population!I$3</f>
        <v>0.76773961601219565</v>
      </c>
      <c r="L37" s="2">
        <f>('ASM Shipment Values'!L37*1000)/('Commodity Price'!$C37*('Producer Price Index'!L37/'Producer Price Index'!$M37))/Population!J$3</f>
        <v>0.86838140791457796</v>
      </c>
      <c r="M37" s="2">
        <f>('ASM Shipment Values'!M37*1000)/('Commodity Price'!$C37*('Producer Price Index'!M37/'Producer Price Index'!$M37))/Population!K$3</f>
        <v>1.0418411944763126</v>
      </c>
      <c r="N37" s="2">
        <f>('ASM Shipment Values'!N37*1000)/('Commodity Price'!$C37*('Producer Price Index'!N37/'Producer Price Index'!$M37))/Population!L$3</f>
        <v>1.1296690607042572</v>
      </c>
      <c r="O37" s="2">
        <f>('ASM Shipment Values'!O37*1000)/('Commodity Price'!$C37*('Producer Price Index'!O37/'Producer Price Index'!$M37))/Population!M$3</f>
        <v>1.0202368499834629</v>
      </c>
      <c r="P37" s="2">
        <f>('ASM Shipment Values'!P37*1000)/('Commodity Price'!$C37*('Producer Price Index'!P37/'Producer Price Index'!$M37))/Population!N$3</f>
        <v>0.96941385840176097</v>
      </c>
      <c r="Q37" s="2">
        <f>('ASM Shipment Values'!Q37*1000)/('Commodity Price'!$C37*('Producer Price Index'!Q37/'Producer Price Index'!$M37))/Population!O$3</f>
        <v>0.82840613365494054</v>
      </c>
    </row>
    <row r="38" spans="1:17" x14ac:dyDescent="0.25">
      <c r="A38" s="1" t="s">
        <v>29</v>
      </c>
      <c r="B38" s="1" t="s">
        <v>14</v>
      </c>
      <c r="C38" s="2">
        <f>('ASM Shipment Values'!C38*1000)/('Commodity Price'!$C38*('Producer Price Index'!C38/'Producer Price Index'!$M38))/Population!A$3</f>
        <v>0.3483618177745938</v>
      </c>
      <c r="D38" s="2">
        <f>('ASM Shipment Values'!D38*1000)/('Commodity Price'!$C38*('Producer Price Index'!D38/'Producer Price Index'!$M38))/Population!B$3</f>
        <v>0.32385401870264419</v>
      </c>
      <c r="E38" s="2">
        <f>('ASM Shipment Values'!E38*1000)/('Commodity Price'!$C38*('Producer Price Index'!E38/'Producer Price Index'!$M38))/Population!C$3</f>
        <v>0.42927793084838411</v>
      </c>
      <c r="F38" s="2">
        <f>('ASM Shipment Values'!F38*1000)/('Commodity Price'!$C38*('Producer Price Index'!F38/'Producer Price Index'!$M38))/Population!D$3</f>
        <v>0.64095733651245357</v>
      </c>
      <c r="G38" s="2">
        <f>('ASM Shipment Values'!G38*1000)/('Commodity Price'!$C38*('Producer Price Index'!G38/'Producer Price Index'!$M38))/Population!E$3</f>
        <v>0.60465259940650518</v>
      </c>
      <c r="H38" s="2">
        <f>('ASM Shipment Values'!H38*1000)/('Commodity Price'!$C38*('Producer Price Index'!H38/'Producer Price Index'!$M38))/Population!F$3</f>
        <v>0.50039911607958432</v>
      </c>
      <c r="I38" s="2">
        <f>('ASM Shipment Values'!I38*1000)/('Commodity Price'!$C38*('Producer Price Index'!I38/'Producer Price Index'!$M38))/Population!G$3</f>
        <v>0.58210785685773359</v>
      </c>
      <c r="J38" s="2">
        <f>('ASM Shipment Values'!J38*1000)/('Commodity Price'!$C38*('Producer Price Index'!J38/'Producer Price Index'!$M38))/Population!H$3</f>
        <v>0.37840541414900125</v>
      </c>
      <c r="K38" s="2">
        <f>('ASM Shipment Values'!K38*1000)/('Commodity Price'!$C38*('Producer Price Index'!K38/'Producer Price Index'!$M38))/Population!I$3</f>
        <v>0.41430934513608791</v>
      </c>
      <c r="L38" s="2">
        <f>('ASM Shipment Values'!L38*1000)/('Commodity Price'!$C38*('Producer Price Index'!L38/'Producer Price Index'!$M38))/Population!J$3</f>
        <v>0.46169270044658473</v>
      </c>
      <c r="M38" s="2">
        <f>('ASM Shipment Values'!M38*1000)/('Commodity Price'!$C38*('Producer Price Index'!M38/'Producer Price Index'!$M38))/Population!K$3</f>
        <v>0.23326332153676188</v>
      </c>
      <c r="N38" s="2">
        <f>('ASM Shipment Values'!N38*1000)/('Commodity Price'!$C38*('Producer Price Index'!N38/'Producer Price Index'!$M38))/Population!L$3</f>
        <v>0.36480084578169714</v>
      </c>
      <c r="O38" s="2">
        <f>('ASM Shipment Values'!O38*1000)/('Commodity Price'!$C38*('Producer Price Index'!O38/'Producer Price Index'!$M38))/Population!M$3</f>
        <v>0.39407013497997134</v>
      </c>
      <c r="P38" s="2">
        <f>('ASM Shipment Values'!P38*1000)/('Commodity Price'!$C38*('Producer Price Index'!P38/'Producer Price Index'!$M38))/Population!N$3</f>
        <v>0.35294938214956545</v>
      </c>
      <c r="Q38" s="2">
        <f>('ASM Shipment Values'!Q38*1000)/('Commodity Price'!$C38*('Producer Price Index'!Q38/'Producer Price Index'!$M38))/Population!O$3</f>
        <v>0.40872009697230305</v>
      </c>
    </row>
    <row r="39" spans="1:17" x14ac:dyDescent="0.25">
      <c r="A39" s="1" t="s">
        <v>29</v>
      </c>
      <c r="B39" s="1" t="s">
        <v>15</v>
      </c>
      <c r="C39" s="2">
        <f>('ASM Shipment Values'!C39*1000)/('Commodity Price'!$C39*('Producer Price Index'!C39/'Producer Price Index'!$M39))/Population!A$3</f>
        <v>0.23098363004622713</v>
      </c>
      <c r="D39" s="2">
        <f>('ASM Shipment Values'!D39*1000)/('Commodity Price'!$C39*('Producer Price Index'!D39/'Producer Price Index'!$M39))/Population!B$3</f>
        <v>0.346781465062376</v>
      </c>
      <c r="E39" s="2">
        <f>('ASM Shipment Values'!E39*1000)/('Commodity Price'!$C39*('Producer Price Index'!E39/'Producer Price Index'!$M39))/Population!C$3</f>
        <v>0.25951624272598778</v>
      </c>
      <c r="F39" s="2">
        <f>('ASM Shipment Values'!F39*1000)/('Commodity Price'!$C39*('Producer Price Index'!F39/'Producer Price Index'!$M39))/Population!D$3</f>
        <v>0.24068528963409735</v>
      </c>
      <c r="G39" s="2">
        <f>('ASM Shipment Values'!G39*1000)/('Commodity Price'!$C39*('Producer Price Index'!G39/'Producer Price Index'!$M39))/Population!E$3</f>
        <v>0.25839417858741215</v>
      </c>
      <c r="H39" s="2">
        <f>('ASM Shipment Values'!H39*1000)/('Commodity Price'!$C39*('Producer Price Index'!H39/'Producer Price Index'!$M39))/Population!F$3</f>
        <v>0.25657571832636628</v>
      </c>
      <c r="I39" s="2">
        <f>('ASM Shipment Values'!I39*1000)/('Commodity Price'!$C39*('Producer Price Index'!I39/'Producer Price Index'!$M39))/Population!G$3</f>
        <v>0.31007974887513379</v>
      </c>
      <c r="J39" s="2">
        <f>('ASM Shipment Values'!J39*1000)/('Commodity Price'!$C39*('Producer Price Index'!J39/'Producer Price Index'!$M39))/Population!H$3</f>
        <v>0.12351265530319275</v>
      </c>
      <c r="K39" s="2">
        <f>('ASM Shipment Values'!K39*1000)/('Commodity Price'!$C39*('Producer Price Index'!K39/'Producer Price Index'!$M39))/Population!I$3</f>
        <v>0.15558741192470418</v>
      </c>
      <c r="L39" s="2">
        <f>('ASM Shipment Values'!L39*1000)/('Commodity Price'!$C39*('Producer Price Index'!L39/'Producer Price Index'!$M39))/Population!J$3</f>
        <v>0.14955146939249994</v>
      </c>
      <c r="M39" s="2">
        <f>('ASM Shipment Values'!M39*1000)/('Commodity Price'!$C39*('Producer Price Index'!M39/'Producer Price Index'!$M39))/Population!K$3</f>
        <v>0.40997349401512173</v>
      </c>
      <c r="N39" s="2">
        <f>('ASM Shipment Values'!N39*1000)/('Commodity Price'!$C39*('Producer Price Index'!N39/'Producer Price Index'!$M39))/Population!L$3</f>
        <v>0.39778527039721079</v>
      </c>
      <c r="O39" s="2">
        <f>('ASM Shipment Values'!O39*1000)/('Commodity Price'!$C39*('Producer Price Index'!O39/'Producer Price Index'!$M39))/Population!M$3</f>
        <v>0.41058132576039624</v>
      </c>
      <c r="P39" s="2">
        <f>('ASM Shipment Values'!P39*1000)/('Commodity Price'!$C39*('Producer Price Index'!P39/'Producer Price Index'!$M39))/Population!N$3</f>
        <v>0.40158782150240507</v>
      </c>
      <c r="Q39" s="2">
        <f>('ASM Shipment Values'!Q39*1000)/('Commodity Price'!$C39*('Producer Price Index'!Q39/'Producer Price Index'!$M39))/Population!O$3</f>
        <v>0.33513032400991744</v>
      </c>
    </row>
    <row r="40" spans="1:17" x14ac:dyDescent="0.25">
      <c r="A40" s="1" t="s">
        <v>30</v>
      </c>
      <c r="B40" s="1">
        <v>3253204</v>
      </c>
      <c r="C40" s="2">
        <f>('ASM Shipment Values'!C40*1000)/('Commodity Price'!$C40*('Producer Price Index'!C40/'Producer Price Index'!$M40))/Population!A$3</f>
        <v>0.32396520954477059</v>
      </c>
      <c r="D40" s="2">
        <f>('ASM Shipment Values'!D40*1000)/('Commodity Price'!$C40*('Producer Price Index'!D40/'Producer Price Index'!$M40))/Population!B$3</f>
        <v>0.40314275788433818</v>
      </c>
      <c r="E40" s="2">
        <f>('ASM Shipment Values'!E40*1000)/('Commodity Price'!$C40*('Producer Price Index'!E40/'Producer Price Index'!$M40))/Population!C$3</f>
        <v>0.45326568786487553</v>
      </c>
      <c r="F40" s="2">
        <f>('ASM Shipment Values'!F40*1000)/('Commodity Price'!$C40*('Producer Price Index'!F40/'Producer Price Index'!$M40))/Population!D$3</f>
        <v>0.6876182310576997</v>
      </c>
      <c r="G40" s="2">
        <f>('ASM Shipment Values'!G40*1000)/('Commodity Price'!$C40*('Producer Price Index'!G40/'Producer Price Index'!$M40))/Population!E$3</f>
        <v>0.59412242194960629</v>
      </c>
      <c r="H40" s="2">
        <f>('ASM Shipment Values'!H40*1000)/('Commodity Price'!$C40*('Producer Price Index'!H40/'Producer Price Index'!$M40))/Population!F$3</f>
        <v>0.54523844232997409</v>
      </c>
      <c r="I40" s="2">
        <f>('ASM Shipment Values'!I40*1000)/('Commodity Price'!$C40*('Producer Price Index'!I40/'Producer Price Index'!$M40))/Population!G$3</f>
        <v>0.54432500645999626</v>
      </c>
      <c r="J40" s="2">
        <f>('ASM Shipment Values'!J40*1000)/('Commodity Price'!$C40*('Producer Price Index'!J40/'Producer Price Index'!$M40))/Population!H$3</f>
        <v>0.41735846296142032</v>
      </c>
      <c r="K40" s="2">
        <f>('ASM Shipment Values'!K40*1000)/('Commodity Price'!$C40*('Producer Price Index'!K40/'Producer Price Index'!$M40))/Population!I$3</f>
        <v>0.45818977429456276</v>
      </c>
      <c r="L40" s="2">
        <f>('ASM Shipment Values'!L40*1000)/('Commodity Price'!$C40*('Producer Price Index'!L40/'Producer Price Index'!$M40))/Population!J$3</f>
        <v>0.47438148898888838</v>
      </c>
      <c r="M40" s="2">
        <f>('ASM Shipment Values'!M40*1000)/('Commodity Price'!$C40*('Producer Price Index'!M40/'Producer Price Index'!$M40))/Population!K$3</f>
        <v>0.53728790459820719</v>
      </c>
      <c r="N40" s="2">
        <f>('ASM Shipment Values'!N40*1000)/('Commodity Price'!$C40*('Producer Price Index'!N40/'Producer Price Index'!$M40))/Population!L$3</f>
        <v>0.58152011256155267</v>
      </c>
      <c r="O40" s="2">
        <f>('ASM Shipment Values'!O40*1000)/('Commodity Price'!$C40*('Producer Price Index'!O40/'Producer Price Index'!$M40))/Population!M$3</f>
        <v>0.44873588576936163</v>
      </c>
      <c r="P40" s="2">
        <f>('ASM Shipment Values'!P40*1000)/('Commodity Price'!$C40*('Producer Price Index'!P40/'Producer Price Index'!$M40))/Population!N$3</f>
        <v>0.52859720488674067</v>
      </c>
      <c r="Q40" s="2">
        <f>('ASM Shipment Values'!Q40*1000)/('Commodity Price'!$C40*('Producer Price Index'!Q40/'Producer Price Index'!$M40))/Population!O$3</f>
        <v>0.60848780537618452</v>
      </c>
    </row>
    <row r="41" spans="1:17" x14ac:dyDescent="0.25">
      <c r="A41" s="1" t="s">
        <v>30</v>
      </c>
      <c r="B41" s="1">
        <v>3253207</v>
      </c>
      <c r="C41" s="2">
        <f>('ASM Shipment Values'!C41*1000)/('Commodity Price'!$C41*('Producer Price Index'!C41/'Producer Price Index'!$M41))/Population!A$3</f>
        <v>2.3463994511465689</v>
      </c>
      <c r="D41" s="2">
        <f>('ASM Shipment Values'!D41*1000)/('Commodity Price'!$C41*('Producer Price Index'!D41/'Producer Price Index'!$M41))/Population!B$3</f>
        <v>2.5283212930784158</v>
      </c>
      <c r="E41" s="2">
        <f>('ASM Shipment Values'!E41*1000)/('Commodity Price'!$C41*('Producer Price Index'!E41/'Producer Price Index'!$M41))/Population!C$3</f>
        <v>2.4934692583162126</v>
      </c>
      <c r="F41" s="2">
        <f>('ASM Shipment Values'!F41*1000)/('Commodity Price'!$C41*('Producer Price Index'!F41/'Producer Price Index'!$M41))/Population!D$3</f>
        <v>3.6437088207476531</v>
      </c>
      <c r="G41" s="2">
        <f>('ASM Shipment Values'!G41*1000)/('Commodity Price'!$C41*('Producer Price Index'!G41/'Producer Price Index'!$M41))/Population!E$3</f>
        <v>3.0171746201019167</v>
      </c>
      <c r="H41" s="2">
        <f>('ASM Shipment Values'!H41*1000)/('Commodity Price'!$C41*('Producer Price Index'!H41/'Producer Price Index'!$M41))/Population!F$3</f>
        <v>2.4918802145467374</v>
      </c>
      <c r="I41" s="2">
        <f>('ASM Shipment Values'!I41*1000)/('Commodity Price'!$C41*('Producer Price Index'!I41/'Producer Price Index'!$M41))/Population!G$3</f>
        <v>2.7306360492604438</v>
      </c>
      <c r="J41" s="2">
        <f>('ASM Shipment Values'!J41*1000)/('Commodity Price'!$C41*('Producer Price Index'!J41/'Producer Price Index'!$M41))/Population!H$3</f>
        <v>2.1559415448598895</v>
      </c>
      <c r="K41" s="2">
        <f>('ASM Shipment Values'!K41*1000)/('Commodity Price'!$C41*('Producer Price Index'!K41/'Producer Price Index'!$M41))/Population!I$3</f>
        <v>0.74475735321343639</v>
      </c>
      <c r="L41" s="2">
        <f>('ASM Shipment Values'!L41*1000)/('Commodity Price'!$C41*('Producer Price Index'!L41/'Producer Price Index'!$M41))/Population!J$3</f>
        <v>0.75732170437688984</v>
      </c>
      <c r="M41" s="2">
        <f>('ASM Shipment Values'!M41*1000)/('Commodity Price'!$C41*('Producer Price Index'!M41/'Producer Price Index'!$M41))/Population!K$3</f>
        <v>1.0587207234832368</v>
      </c>
      <c r="N41" s="2">
        <f>('ASM Shipment Values'!N41*1000)/('Commodity Price'!$C41*('Producer Price Index'!N41/'Producer Price Index'!$M41))/Population!L$3</f>
        <v>1.0758455795048716</v>
      </c>
      <c r="O41" s="2">
        <f>('ASM Shipment Values'!O41*1000)/('Commodity Price'!$C41*('Producer Price Index'!O41/'Producer Price Index'!$M41))/Population!M$3</f>
        <v>0.91891081459546009</v>
      </c>
      <c r="P41" s="2">
        <f>('ASM Shipment Values'!P41*1000)/('Commodity Price'!$C41*('Producer Price Index'!P41/'Producer Price Index'!$M41))/Population!N$3</f>
        <v>0.83184480856632959</v>
      </c>
      <c r="Q41" s="2">
        <f>('ASM Shipment Values'!Q41*1000)/('Commodity Price'!$C41*('Producer Price Index'!Q41/'Producer Price Index'!$M41))/Population!O$3</f>
        <v>0.85624975542737614</v>
      </c>
    </row>
    <row r="42" spans="1:17" x14ac:dyDescent="0.25">
      <c r="A42" s="1" t="s">
        <v>31</v>
      </c>
      <c r="B42" s="1">
        <v>3251994</v>
      </c>
      <c r="C42" s="2">
        <f>('ASM Shipment Values'!C42*1000)/('Commodity Price'!$C42*('Producer Price Index'!C42/'Producer Price Index'!$M42))/Population!A$3</f>
        <v>1.6828498033941841</v>
      </c>
      <c r="D42" s="2">
        <f>('ASM Shipment Values'!D42*1000)/('Commodity Price'!$C42*('Producer Price Index'!D42/'Producer Price Index'!$M42))/Population!B$3</f>
        <v>2.047771496047373</v>
      </c>
      <c r="E42" s="2">
        <f>('ASM Shipment Values'!E42*1000)/('Commodity Price'!$C42*('Producer Price Index'!E42/'Producer Price Index'!$M42))/Population!C$3</f>
        <v>1.9524414577870477</v>
      </c>
      <c r="F42" s="2">
        <f>('ASM Shipment Values'!F42*1000)/('Commodity Price'!$C42*('Producer Price Index'!F42/'Producer Price Index'!$M42))/Population!D$3</f>
        <v>1.7358461011515158</v>
      </c>
      <c r="G42" s="2">
        <f>('ASM Shipment Values'!G42*1000)/('Commodity Price'!$C42*('Producer Price Index'!G42/'Producer Price Index'!$M42))/Population!E$3</f>
        <v>1.632239378262472</v>
      </c>
      <c r="H42" s="2">
        <f>('ASM Shipment Values'!H42*1000)/('Commodity Price'!$C42*('Producer Price Index'!H42/'Producer Price Index'!$M42))/Population!F$3</f>
        <v>1.7737090674826534</v>
      </c>
      <c r="I42" s="2">
        <f>('ASM Shipment Values'!I42*1000)/('Commodity Price'!$C42*('Producer Price Index'!I42/'Producer Price Index'!$M42))/Population!G$3</f>
        <v>1.584887051335619</v>
      </c>
      <c r="J42" s="2">
        <f>('ASM Shipment Values'!J42*1000)/('Commodity Price'!$C42*('Producer Price Index'!J42/'Producer Price Index'!$M42))/Population!H$3</f>
        <v>1.4154687655687646</v>
      </c>
      <c r="K42" s="2">
        <f>('ASM Shipment Values'!K42*1000)/('Commodity Price'!$C42*('Producer Price Index'!K42/'Producer Price Index'!$M42))/Population!I$3</f>
        <v>1.3069507895053978</v>
      </c>
      <c r="L42" s="2">
        <f>('ASM Shipment Values'!L42*1000)/('Commodity Price'!$C42*('Producer Price Index'!L42/'Producer Price Index'!$M42))/Population!J$3</f>
        <v>1.3135171193306356</v>
      </c>
      <c r="M42" s="2">
        <f>('ASM Shipment Values'!M42*1000)/('Commodity Price'!$C42*('Producer Price Index'!M42/'Producer Price Index'!$M42))/Population!K$3</f>
        <v>1.5762279211462136</v>
      </c>
      <c r="N42" s="2">
        <f>('ASM Shipment Values'!N42*1000)/('Commodity Price'!$C42*('Producer Price Index'!N42/'Producer Price Index'!$M42))/Population!L$3</f>
        <v>1.6315645887524715</v>
      </c>
      <c r="O42" s="2">
        <f>('ASM Shipment Values'!O42*1000)/('Commodity Price'!$C42*('Producer Price Index'!O42/'Producer Price Index'!$M42))/Population!M$3</f>
        <v>1.0799426906182148</v>
      </c>
      <c r="P42" s="2">
        <f>('ASM Shipment Values'!P42*1000)/('Commodity Price'!$C42*('Producer Price Index'!P42/'Producer Price Index'!$M42))/Population!N$3</f>
        <v>1.0995496563047988</v>
      </c>
      <c r="Q42" s="2">
        <f>('ASM Shipment Values'!Q42*1000)/('Commodity Price'!$C42*('Producer Price Index'!Q42/'Producer Price Index'!$M42))/Population!O$3</f>
        <v>1.076715560795096</v>
      </c>
    </row>
    <row r="43" spans="1:17" x14ac:dyDescent="0.25">
      <c r="A43" s="1" t="s">
        <v>31</v>
      </c>
      <c r="B43" s="1">
        <v>3253201</v>
      </c>
      <c r="C43" s="2">
        <f>('ASM Shipment Values'!C43*1000)/('Commodity Price'!$C43*('Producer Price Index'!C43/'Producer Price Index'!$M43))/Population!A$3</f>
        <v>5.8729228488920722</v>
      </c>
      <c r="D43" s="2">
        <f>('ASM Shipment Values'!D43*1000)/('Commodity Price'!$C43*('Producer Price Index'!D43/'Producer Price Index'!$M43))/Population!B$3</f>
        <v>6.2038176143225563</v>
      </c>
      <c r="E43" s="2">
        <f>('ASM Shipment Values'!E43*1000)/('Commodity Price'!$C43*('Producer Price Index'!E43/'Producer Price Index'!$M43))/Population!C$3</f>
        <v>6.9708154327948266</v>
      </c>
      <c r="F43" s="2">
        <f>('ASM Shipment Values'!F43*1000)/('Commodity Price'!$C43*('Producer Price Index'!F43/'Producer Price Index'!$M43))/Population!D$3</f>
        <v>7.9867760358859892</v>
      </c>
      <c r="G43" s="2">
        <f>('ASM Shipment Values'!G43*1000)/('Commodity Price'!$C43*('Producer Price Index'!G43/'Producer Price Index'!$M43))/Population!E$3</f>
        <v>8.2658434301378527</v>
      </c>
      <c r="H43" s="2">
        <f>('ASM Shipment Values'!H43*1000)/('Commodity Price'!$C43*('Producer Price Index'!H43/'Producer Price Index'!$M43))/Population!F$3</f>
        <v>6.6804440574694395</v>
      </c>
      <c r="I43" s="2">
        <f>('ASM Shipment Values'!I43*1000)/('Commodity Price'!$C43*('Producer Price Index'!I43/'Producer Price Index'!$M43))/Population!G$3</f>
        <v>6.6938503802112921</v>
      </c>
      <c r="J43" s="2">
        <f>('ASM Shipment Values'!J43*1000)/('Commodity Price'!$C43*('Producer Price Index'!J43/'Producer Price Index'!$M43))/Population!H$3</f>
        <v>5.556097977612942</v>
      </c>
      <c r="K43" s="2">
        <f>('ASM Shipment Values'!K43*1000)/('Commodity Price'!$C43*('Producer Price Index'!K43/'Producer Price Index'!$M43))/Population!I$3</f>
        <v>6.0902080265833956</v>
      </c>
      <c r="L43" s="2">
        <f>('ASM Shipment Values'!L43*1000)/('Commodity Price'!$C43*('Producer Price Index'!L43/'Producer Price Index'!$M43))/Population!J$3</f>
        <v>6.2899051187246311</v>
      </c>
      <c r="M43" s="2">
        <f>('ASM Shipment Values'!M43*1000)/('Commodity Price'!$C43*('Producer Price Index'!M43/'Producer Price Index'!$M43))/Population!K$3</f>
        <v>8.579779082601819</v>
      </c>
      <c r="N43" s="2">
        <f>('ASM Shipment Values'!N43*1000)/('Commodity Price'!$C43*('Producer Price Index'!N43/'Producer Price Index'!$M43))/Population!L$3</f>
        <v>9.8810171853569848</v>
      </c>
      <c r="O43" s="2">
        <f>('ASM Shipment Values'!O43*1000)/('Commodity Price'!$C43*('Producer Price Index'!O43/'Producer Price Index'!$M43))/Population!M$3</f>
        <v>8.7587178563902519</v>
      </c>
      <c r="P43" s="2">
        <f>('ASM Shipment Values'!P43*1000)/('Commodity Price'!$C43*('Producer Price Index'!P43/'Producer Price Index'!$M43))/Population!N$3</f>
        <v>8.36870422989392</v>
      </c>
      <c r="Q43" s="2">
        <f>('ASM Shipment Values'!Q43*1000)/('Commodity Price'!$C43*('Producer Price Index'!Q43/'Producer Price Index'!$M43))/Population!O$3</f>
        <v>8.6342148633366644</v>
      </c>
    </row>
    <row r="44" spans="1:17" x14ac:dyDescent="0.25">
      <c r="A44" s="1" t="s">
        <v>31</v>
      </c>
      <c r="B44" s="1" t="s">
        <v>0</v>
      </c>
      <c r="C44" s="2">
        <f>('ASM Shipment Values'!C44*1000)/('Commodity Price'!$C44*('Producer Price Index'!C44/'Producer Price Index'!$M44))/Population!A$3</f>
        <v>0.44346897488711179</v>
      </c>
      <c r="D44" s="2">
        <f>('ASM Shipment Values'!D44*1000)/('Commodity Price'!$C44*('Producer Price Index'!D44/'Producer Price Index'!$M44))/Population!B$3</f>
        <v>0.32565717706156744</v>
      </c>
      <c r="E44" s="2">
        <f>('ASM Shipment Values'!E44*1000)/('Commodity Price'!$C44*('Producer Price Index'!E44/'Producer Price Index'!$M44))/Population!C$3</f>
        <v>0.63670600742252015</v>
      </c>
      <c r="F44" s="2">
        <f>('ASM Shipment Values'!F44*1000)/('Commodity Price'!$C44*('Producer Price Index'!F44/'Producer Price Index'!$M44))/Population!D$3</f>
        <v>0.24807180399120532</v>
      </c>
      <c r="G44" s="2">
        <f>('ASM Shipment Values'!G44*1000)/('Commodity Price'!$C44*('Producer Price Index'!G44/'Producer Price Index'!$M44))/Population!E$3</f>
        <v>0.23022613060868669</v>
      </c>
      <c r="H44" s="2">
        <f>('ASM Shipment Values'!H44*1000)/('Commodity Price'!$C44*('Producer Price Index'!H44/'Producer Price Index'!$M44))/Population!F$3</f>
        <v>0.18953586224135005</v>
      </c>
      <c r="I44" s="2">
        <f>('ASM Shipment Values'!I44*1000)/('Commodity Price'!$C44*('Producer Price Index'!I44/'Producer Price Index'!$M44))/Population!G$3</f>
        <v>0.14419930566433178</v>
      </c>
      <c r="J44" s="2">
        <f>('ASM Shipment Values'!J44*1000)/('Commodity Price'!$C44*('Producer Price Index'!J44/'Producer Price Index'!$M44))/Population!H$3</f>
        <v>7.569371324761491E-2</v>
      </c>
      <c r="K44" s="2">
        <f>('ASM Shipment Values'!K44*1000)/('Commodity Price'!$C44*('Producer Price Index'!K44/'Producer Price Index'!$M44))/Population!I$3</f>
        <v>6.1469025082757874E-2</v>
      </c>
      <c r="L44" s="2">
        <f>('ASM Shipment Values'!L44*1000)/('Commodity Price'!$C44*('Producer Price Index'!L44/'Producer Price Index'!$M44))/Population!J$3</f>
        <v>5.3377551326405509E-2</v>
      </c>
      <c r="M44" s="2">
        <f>('ASM Shipment Values'!M44*1000)/('Commodity Price'!$C44*('Producer Price Index'!M44/'Producer Price Index'!$M44))/Population!K$3</f>
        <v>0.17026542046113599</v>
      </c>
      <c r="N44" s="2">
        <f>('ASM Shipment Values'!N44*1000)/('Commodity Price'!$C44*('Producer Price Index'!N44/'Producer Price Index'!$M44))/Population!L$3</f>
        <v>0.63303984272561686</v>
      </c>
      <c r="O44" s="2">
        <f>('ASM Shipment Values'!O44*1000)/('Commodity Price'!$C44*('Producer Price Index'!O44/'Producer Price Index'!$M44))/Population!M$3</f>
        <v>0.5845825680358735</v>
      </c>
      <c r="P44" s="2">
        <f>('ASM Shipment Values'!P44*1000)/('Commodity Price'!$C44*('Producer Price Index'!P44/'Producer Price Index'!$M44))/Population!N$3</f>
        <v>0.60426193100454928</v>
      </c>
      <c r="Q44" s="2">
        <f>('ASM Shipment Values'!Q44*1000)/('Commodity Price'!$C44*('Producer Price Index'!Q44/'Producer Price Index'!$M44))/Population!O$3</f>
        <v>0.61269852146532655</v>
      </c>
    </row>
  </sheetData>
  <mergeCells count="5">
    <mergeCell ref="A1:A2"/>
    <mergeCell ref="B1:B2"/>
    <mergeCell ref="C1:Q1"/>
    <mergeCell ref="S1:S2"/>
    <mergeCell ref="T1:A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Trade Report</vt:lpstr>
      <vt:lpstr>ASM Shipment Values</vt:lpstr>
      <vt:lpstr>ASM Value Standard Error</vt:lpstr>
      <vt:lpstr>Producer Price Index</vt:lpstr>
      <vt:lpstr>Commodity Price</vt:lpstr>
      <vt:lpstr>Population</vt:lpstr>
      <vt:lpstr>Per Capita Quantity</vt:lpstr>
      <vt:lpstr>'Per Capita Quantity'!Extract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Rosengarth (CENSUS/EWD FED)</dc:creator>
  <cp:lastModifiedBy>Seltzer, Karl</cp:lastModifiedBy>
  <dcterms:created xsi:type="dcterms:W3CDTF">2020-04-03T17:15:55Z</dcterms:created>
  <dcterms:modified xsi:type="dcterms:W3CDTF">2020-08-31T14:20:14Z</dcterms:modified>
</cp:coreProperties>
</file>