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epa-my.sharepoint.com/personal/beaulieu_jake_epa_gov/Documents/gitRepository/gas_lab/inputData/"/>
    </mc:Choice>
  </mc:AlternateContent>
  <xr:revisionPtr revIDLastSave="8" documentId="13_ncr:1_{11DEBE31-8C86-49E7-B516-32751D83CA80}" xr6:coauthVersionLast="47" xr6:coauthVersionMax="47" xr10:uidLastSave="{81C3C1A5-F269-414D-9E65-5E36EE5740DA}"/>
  <bookViews>
    <workbookView xWindow="22428" yWindow="0" windowWidth="23748" windowHeight="18576" xr2:uid="{00000000-000D-0000-FFFF-FFFF00000000}"/>
  </bookViews>
  <sheets>
    <sheet name="Sheet1" sheetId="1" r:id="rId1"/>
    <sheet name="Sheet2" sheetId="2" r:id="rId2"/>
  </sheets>
  <calcPr calcId="191029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3" i="1" l="1"/>
  <c r="J607" i="1"/>
  <c r="P60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R547" i="1" s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R571" i="1" s="1"/>
  <c r="L572" i="1"/>
  <c r="L573" i="1"/>
  <c r="L574" i="1"/>
  <c r="L575" i="1"/>
  <c r="L576" i="1"/>
  <c r="L577" i="1"/>
  <c r="L578" i="1"/>
  <c r="L579" i="1"/>
  <c r="L580" i="1"/>
  <c r="L581" i="1"/>
  <c r="L582" i="1"/>
  <c r="L583" i="1"/>
  <c r="R583" i="1" s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8" i="1"/>
  <c r="Q559" i="1"/>
  <c r="M547" i="1"/>
  <c r="J606" i="1"/>
  <c r="J583" i="1"/>
  <c r="J571" i="1"/>
  <c r="J547" i="1"/>
  <c r="J513" i="1"/>
  <c r="J501" i="1"/>
  <c r="J465" i="1"/>
  <c r="J393" i="1"/>
  <c r="J381" i="1"/>
  <c r="J369" i="1"/>
  <c r="J357" i="1"/>
  <c r="J333" i="1"/>
  <c r="J321" i="1"/>
  <c r="J297" i="1"/>
  <c r="J285" i="1"/>
  <c r="J273" i="1"/>
  <c r="J261" i="1"/>
  <c r="J249" i="1"/>
  <c r="J237" i="1"/>
  <c r="J225" i="1"/>
  <c r="J213" i="1"/>
  <c r="J201" i="1"/>
  <c r="J189" i="1"/>
  <c r="J178" i="1"/>
  <c r="P178" i="1"/>
  <c r="C534" i="1"/>
  <c r="C533" i="1"/>
  <c r="C532" i="1"/>
  <c r="C531" i="1"/>
  <c r="C530" i="1"/>
  <c r="C529" i="1"/>
  <c r="C528" i="1"/>
  <c r="C527" i="1"/>
  <c r="C524" i="1"/>
  <c r="C523" i="1"/>
  <c r="C522" i="1"/>
  <c r="C521" i="1"/>
  <c r="C520" i="1"/>
  <c r="C519" i="1"/>
  <c r="C518" i="1"/>
  <c r="C517" i="1"/>
  <c r="C516" i="1"/>
  <c r="C515" i="1"/>
  <c r="C512" i="1"/>
  <c r="C511" i="1"/>
  <c r="C510" i="1"/>
  <c r="C509" i="1"/>
  <c r="C508" i="1"/>
  <c r="C507" i="1"/>
  <c r="C506" i="1"/>
  <c r="C505" i="1"/>
  <c r="C504" i="1"/>
  <c r="C503" i="1"/>
  <c r="C500" i="1"/>
  <c r="C499" i="1"/>
  <c r="B500" i="1"/>
  <c r="B499" i="1"/>
  <c r="C497" i="1"/>
  <c r="C498" i="1"/>
  <c r="C496" i="1"/>
  <c r="C494" i="1"/>
  <c r="C495" i="1"/>
  <c r="C493" i="1"/>
  <c r="B537" i="1"/>
  <c r="C537" i="1" s="1"/>
  <c r="B538" i="1"/>
  <c r="B539" i="1"/>
  <c r="B540" i="1"/>
  <c r="C540" i="1" s="1"/>
  <c r="B541" i="1"/>
  <c r="B542" i="1"/>
  <c r="B543" i="1"/>
  <c r="B544" i="1"/>
  <c r="B545" i="1"/>
  <c r="C545" i="1" s="1"/>
  <c r="B546" i="1"/>
  <c r="C544" i="1"/>
  <c r="C541" i="1"/>
  <c r="B534" i="1"/>
  <c r="B533" i="1"/>
  <c r="B532" i="1"/>
  <c r="B531" i="1"/>
  <c r="B530" i="1"/>
  <c r="B529" i="1"/>
  <c r="B528" i="1"/>
  <c r="B527" i="1"/>
  <c r="B524" i="1"/>
  <c r="B523" i="1"/>
  <c r="B522" i="1"/>
  <c r="B521" i="1"/>
  <c r="B520" i="1"/>
  <c r="B519" i="1"/>
  <c r="B518" i="1"/>
  <c r="B517" i="1"/>
  <c r="B516" i="1"/>
  <c r="B515" i="1"/>
  <c r="B512" i="1"/>
  <c r="B511" i="1"/>
  <c r="B510" i="1"/>
  <c r="B509" i="1"/>
  <c r="B508" i="1"/>
  <c r="B507" i="1"/>
  <c r="B506" i="1"/>
  <c r="B505" i="1"/>
  <c r="B504" i="1"/>
  <c r="B503" i="1"/>
  <c r="B494" i="1"/>
  <c r="B495" i="1"/>
  <c r="B493" i="1"/>
  <c r="B469" i="1"/>
  <c r="B470" i="1"/>
  <c r="B471" i="1"/>
  <c r="B472" i="1"/>
  <c r="B473" i="1"/>
  <c r="B468" i="1"/>
  <c r="B121" i="1"/>
  <c r="B122" i="1"/>
  <c r="B123" i="1"/>
  <c r="B124" i="1"/>
  <c r="B125" i="1"/>
  <c r="B126" i="1"/>
  <c r="B127" i="1"/>
  <c r="B128" i="1"/>
  <c r="B12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29" i="1"/>
  <c r="C129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4" i="1"/>
  <c r="C144" i="1"/>
  <c r="B145" i="1"/>
  <c r="B146" i="1"/>
  <c r="B147" i="1"/>
  <c r="B148" i="1"/>
  <c r="B149" i="1"/>
  <c r="B150" i="1"/>
  <c r="B151" i="1"/>
  <c r="B152" i="1"/>
  <c r="B153" i="1"/>
  <c r="B156" i="1"/>
  <c r="B157" i="1"/>
  <c r="B158" i="1"/>
  <c r="B159" i="1"/>
  <c r="B160" i="1"/>
  <c r="B161" i="1"/>
  <c r="B162" i="1"/>
  <c r="B163" i="1"/>
  <c r="B164" i="1"/>
  <c r="B167" i="1"/>
  <c r="B168" i="1"/>
  <c r="B169" i="1"/>
  <c r="B170" i="1"/>
  <c r="B171" i="1"/>
  <c r="B172" i="1"/>
  <c r="B173" i="1"/>
  <c r="B174" i="1"/>
  <c r="B175" i="1"/>
  <c r="B176" i="1"/>
  <c r="B179" i="1"/>
  <c r="B180" i="1"/>
  <c r="B181" i="1"/>
  <c r="B182" i="1"/>
  <c r="B183" i="1"/>
  <c r="B184" i="1"/>
  <c r="B185" i="1"/>
  <c r="B186" i="1"/>
  <c r="B187" i="1"/>
  <c r="B188" i="1"/>
  <c r="B191" i="1"/>
  <c r="B192" i="1"/>
  <c r="B193" i="1"/>
  <c r="B194" i="1"/>
  <c r="B195" i="1"/>
  <c r="B196" i="1"/>
  <c r="B197" i="1"/>
  <c r="B198" i="1"/>
  <c r="B199" i="1"/>
  <c r="B200" i="1"/>
  <c r="B203" i="1"/>
  <c r="B204" i="1"/>
  <c r="B205" i="1"/>
  <c r="B206" i="1"/>
  <c r="B207" i="1"/>
  <c r="B208" i="1"/>
  <c r="B209" i="1"/>
  <c r="B210" i="1"/>
  <c r="B211" i="1"/>
  <c r="B212" i="1"/>
  <c r="B215" i="1"/>
  <c r="B216" i="1"/>
  <c r="B217" i="1"/>
  <c r="B218" i="1"/>
  <c r="B219" i="1"/>
  <c r="B220" i="1"/>
  <c r="B221" i="1"/>
  <c r="B222" i="1"/>
  <c r="B223" i="1"/>
  <c r="B224" i="1"/>
  <c r="B227" i="1"/>
  <c r="B228" i="1"/>
  <c r="B229" i="1"/>
  <c r="B230" i="1"/>
  <c r="B231" i="1"/>
  <c r="B232" i="1"/>
  <c r="B233" i="1"/>
  <c r="B234" i="1"/>
  <c r="B235" i="1"/>
  <c r="B236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7" i="1"/>
  <c r="C467" i="1"/>
  <c r="B474" i="1"/>
  <c r="C474" i="1"/>
  <c r="B475" i="1"/>
  <c r="C475" i="1"/>
  <c r="B476" i="1"/>
  <c r="C476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91" i="1"/>
  <c r="C491" i="1"/>
  <c r="B492" i="1"/>
  <c r="C492" i="1"/>
  <c r="B496" i="1"/>
  <c r="B497" i="1"/>
  <c r="B498" i="1"/>
  <c r="C538" i="1"/>
  <c r="C539" i="1"/>
  <c r="C542" i="1"/>
  <c r="C543" i="1"/>
  <c r="C546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3" i="1"/>
  <c r="C633" i="1"/>
  <c r="C70" i="1"/>
  <c r="B70" i="1"/>
  <c r="U620" i="1" l="1"/>
  <c r="T620" i="1"/>
  <c r="S620" i="1"/>
  <c r="U608" i="1"/>
  <c r="T608" i="1"/>
  <c r="S608" i="1"/>
  <c r="U596" i="1"/>
  <c r="T596" i="1"/>
  <c r="S596" i="1"/>
  <c r="U584" i="1"/>
  <c r="T584" i="1"/>
  <c r="S584" i="1"/>
  <c r="U572" i="1"/>
  <c r="T572" i="1"/>
  <c r="S572" i="1"/>
  <c r="U560" i="1"/>
  <c r="T560" i="1"/>
  <c r="S560" i="1"/>
  <c r="U548" i="1"/>
  <c r="T548" i="1"/>
  <c r="S548" i="1"/>
  <c r="U536" i="1"/>
  <c r="T536" i="1"/>
  <c r="S536" i="1"/>
  <c r="U526" i="1"/>
  <c r="T526" i="1"/>
  <c r="S526" i="1"/>
  <c r="U514" i="1"/>
  <c r="T514" i="1"/>
  <c r="S514" i="1"/>
  <c r="U502" i="1"/>
  <c r="T502" i="1"/>
  <c r="S502" i="1"/>
  <c r="U490" i="1"/>
  <c r="T490" i="1"/>
  <c r="S490" i="1"/>
  <c r="U478" i="1"/>
  <c r="T478" i="1"/>
  <c r="S478" i="1"/>
  <c r="U466" i="1"/>
  <c r="T466" i="1"/>
  <c r="S466" i="1"/>
  <c r="U454" i="1"/>
  <c r="T454" i="1"/>
  <c r="S454" i="1"/>
  <c r="U442" i="1"/>
  <c r="T442" i="1"/>
  <c r="S442" i="1"/>
  <c r="U430" i="1"/>
  <c r="T430" i="1"/>
  <c r="S430" i="1"/>
  <c r="U418" i="1"/>
  <c r="T418" i="1"/>
  <c r="S418" i="1"/>
  <c r="U406" i="1"/>
  <c r="T406" i="1"/>
  <c r="S406" i="1"/>
  <c r="U394" i="1"/>
  <c r="T394" i="1"/>
  <c r="S394" i="1"/>
  <c r="U382" i="1"/>
  <c r="T382" i="1"/>
  <c r="S382" i="1"/>
  <c r="U370" i="1"/>
  <c r="T370" i="1"/>
  <c r="S370" i="1"/>
  <c r="U358" i="1"/>
  <c r="T358" i="1"/>
  <c r="S358" i="1"/>
  <c r="U346" i="1"/>
  <c r="T346" i="1"/>
  <c r="S346" i="1"/>
  <c r="U334" i="1"/>
  <c r="T334" i="1"/>
  <c r="S334" i="1"/>
  <c r="U322" i="1"/>
  <c r="T322" i="1"/>
  <c r="S322" i="1"/>
  <c r="U310" i="1"/>
  <c r="T310" i="1"/>
  <c r="S310" i="1"/>
  <c r="U298" i="1"/>
  <c r="T298" i="1"/>
  <c r="S298" i="1"/>
  <c r="U286" i="1"/>
  <c r="T286" i="1"/>
  <c r="S286" i="1"/>
  <c r="U274" i="1"/>
  <c r="T274" i="1"/>
  <c r="S274" i="1"/>
  <c r="U262" i="1"/>
  <c r="T262" i="1"/>
  <c r="S262" i="1"/>
  <c r="U250" i="1"/>
  <c r="T250" i="1"/>
  <c r="S250" i="1"/>
  <c r="U238" i="1"/>
  <c r="T238" i="1"/>
  <c r="S238" i="1"/>
  <c r="U226" i="1"/>
  <c r="T226" i="1"/>
  <c r="S226" i="1"/>
  <c r="U214" i="1"/>
  <c r="T214" i="1"/>
  <c r="S214" i="1"/>
  <c r="U202" i="1"/>
  <c r="T202" i="1"/>
  <c r="S202" i="1"/>
  <c r="U190" i="1"/>
  <c r="T190" i="1"/>
  <c r="S190" i="1"/>
  <c r="U177" i="1"/>
  <c r="T177" i="1"/>
  <c r="S177" i="1"/>
  <c r="U635" i="1" l="1"/>
  <c r="T635" i="1"/>
  <c r="S635" i="1"/>
  <c r="U155" i="1"/>
  <c r="T155" i="1"/>
  <c r="S155" i="1"/>
  <c r="U131" i="1"/>
  <c r="T131" i="1"/>
  <c r="S131" i="1"/>
  <c r="U119" i="1"/>
  <c r="T119" i="1"/>
  <c r="S119" i="1"/>
  <c r="U117" i="1"/>
  <c r="T117" i="1"/>
  <c r="S117" i="1"/>
  <c r="U105" i="1"/>
  <c r="T105" i="1"/>
  <c r="S105" i="1"/>
  <c r="U93" i="1"/>
  <c r="T93" i="1"/>
  <c r="S93" i="1"/>
  <c r="U81" i="1"/>
  <c r="T81" i="1"/>
  <c r="S81" i="1"/>
  <c r="U68" i="1"/>
  <c r="T68" i="1"/>
  <c r="S68" i="1"/>
  <c r="Q33" i="1"/>
  <c r="S33" i="1"/>
  <c r="K26" i="1"/>
  <c r="G26" i="1"/>
  <c r="E26" i="1"/>
  <c r="C26" i="1"/>
  <c r="U166" i="1"/>
  <c r="T166" i="1"/>
  <c r="S166" i="1"/>
  <c r="U143" i="1"/>
  <c r="T143" i="1"/>
  <c r="S143" i="1"/>
  <c r="C30" i="1"/>
  <c r="C28" i="1"/>
  <c r="S32" i="1"/>
  <c r="Q32" i="1"/>
  <c r="O33" i="1"/>
  <c r="O32" i="1"/>
  <c r="O28" i="1"/>
  <c r="Q28" i="1"/>
  <c r="N433" i="1" s="1"/>
  <c r="S28" i="1"/>
  <c r="O30" i="1"/>
  <c r="M26" i="1"/>
  <c r="S30" i="1"/>
  <c r="O141" i="1" s="1"/>
  <c r="Q30" i="1"/>
  <c r="N122" i="1" s="1"/>
  <c r="M30" i="1"/>
  <c r="M28" i="1"/>
  <c r="K30" i="1"/>
  <c r="K28" i="1"/>
  <c r="I30" i="1"/>
  <c r="I28" i="1"/>
  <c r="K178" i="1" s="1"/>
  <c r="Q178" i="1" s="1"/>
  <c r="I26" i="1"/>
  <c r="G30" i="1"/>
  <c r="G28" i="1"/>
  <c r="K503" i="1" s="1"/>
  <c r="E30" i="1"/>
  <c r="E28" i="1"/>
  <c r="J440" i="1" s="1"/>
  <c r="J80" i="1"/>
  <c r="P80" i="1" s="1"/>
  <c r="E62" i="1"/>
  <c r="H62" i="1" s="1"/>
  <c r="J93" i="1"/>
  <c r="J102" i="1"/>
  <c r="J92" i="1"/>
  <c r="P92" i="1" s="1"/>
  <c r="K147" i="1"/>
  <c r="K104" i="1"/>
  <c r="Q104" i="1" s="1"/>
  <c r="K74" i="1"/>
  <c r="J86" i="1"/>
  <c r="J155" i="1"/>
  <c r="K142" i="1"/>
  <c r="Q142" i="1" s="1"/>
  <c r="K103" i="1"/>
  <c r="J78" i="1"/>
  <c r="K156" i="1"/>
  <c r="J151" i="1"/>
  <c r="J127" i="1"/>
  <c r="J117" i="1"/>
  <c r="J145" i="1"/>
  <c r="J132" i="1"/>
  <c r="K135" i="1"/>
  <c r="K158" i="1"/>
  <c r="K163" i="1"/>
  <c r="K161" i="1"/>
  <c r="K71" i="1"/>
  <c r="K170" i="1"/>
  <c r="J88" i="1" l="1"/>
  <c r="J134" i="1"/>
  <c r="R535" i="1"/>
  <c r="R525" i="1"/>
  <c r="R477" i="1"/>
  <c r="R429" i="1"/>
  <c r="R381" i="1"/>
  <c r="R333" i="1"/>
  <c r="R619" i="1"/>
  <c r="R465" i="1"/>
  <c r="R417" i="1"/>
  <c r="R369" i="1"/>
  <c r="R321" i="1"/>
  <c r="R559" i="1"/>
  <c r="R453" i="1"/>
  <c r="R357" i="1"/>
  <c r="R104" i="1"/>
  <c r="R92" i="1"/>
  <c r="R80" i="1"/>
  <c r="R441" i="1"/>
  <c r="R345" i="1"/>
  <c r="R285" i="1"/>
  <c r="R261" i="1"/>
  <c r="R237" i="1"/>
  <c r="R213" i="1"/>
  <c r="R595" i="1"/>
  <c r="R501" i="1"/>
  <c r="R309" i="1"/>
  <c r="R178" i="1"/>
  <c r="R393" i="1"/>
  <c r="R273" i="1"/>
  <c r="R225" i="1"/>
  <c r="R201" i="1"/>
  <c r="R607" i="1"/>
  <c r="R405" i="1"/>
  <c r="R489" i="1"/>
  <c r="R297" i="1"/>
  <c r="R249" i="1"/>
  <c r="R189" i="1"/>
  <c r="O440" i="1"/>
  <c r="J153" i="1"/>
  <c r="J91" i="1"/>
  <c r="J141" i="1"/>
  <c r="J94" i="1"/>
  <c r="J107" i="1"/>
  <c r="J454" i="1"/>
  <c r="K133" i="1"/>
  <c r="K176" i="1"/>
  <c r="K181" i="1"/>
  <c r="K185" i="1"/>
  <c r="K189" i="1"/>
  <c r="Q189" i="1" s="1"/>
  <c r="K190" i="1"/>
  <c r="K194" i="1"/>
  <c r="K198" i="1"/>
  <c r="K207" i="1"/>
  <c r="K211" i="1"/>
  <c r="K216" i="1"/>
  <c r="K220" i="1"/>
  <c r="K224" i="1"/>
  <c r="K229" i="1"/>
  <c r="K233" i="1"/>
  <c r="K238" i="1"/>
  <c r="K246" i="1"/>
  <c r="K255" i="1"/>
  <c r="K259" i="1"/>
  <c r="K264" i="1"/>
  <c r="K268" i="1"/>
  <c r="K272" i="1"/>
  <c r="K277" i="1"/>
  <c r="K281" i="1"/>
  <c r="K285" i="1"/>
  <c r="Q285" i="1" s="1"/>
  <c r="K286" i="1"/>
  <c r="K290" i="1"/>
  <c r="K303" i="1"/>
  <c r="K307" i="1"/>
  <c r="K315" i="1"/>
  <c r="K175" i="1"/>
  <c r="K180" i="1"/>
  <c r="K184" i="1"/>
  <c r="K188" i="1"/>
  <c r="K193" i="1"/>
  <c r="K197" i="1"/>
  <c r="K201" i="1"/>
  <c r="Q201" i="1" s="1"/>
  <c r="K202" i="1"/>
  <c r="K206" i="1"/>
  <c r="K210" i="1"/>
  <c r="K219" i="1"/>
  <c r="K223" i="1"/>
  <c r="K228" i="1"/>
  <c r="K232" i="1"/>
  <c r="K236" i="1"/>
  <c r="K245" i="1"/>
  <c r="K250" i="1"/>
  <c r="K258" i="1"/>
  <c r="K267" i="1"/>
  <c r="K276" i="1"/>
  <c r="K284" i="1"/>
  <c r="K297" i="1"/>
  <c r="Q297" i="1" s="1"/>
  <c r="K298" i="1"/>
  <c r="K302" i="1"/>
  <c r="K306" i="1"/>
  <c r="K310" i="1"/>
  <c r="K314" i="1"/>
  <c r="K318" i="1"/>
  <c r="K327" i="1"/>
  <c r="K331" i="1"/>
  <c r="K336" i="1"/>
  <c r="K340" i="1"/>
  <c r="K344" i="1"/>
  <c r="K348" i="1"/>
  <c r="K174" i="1"/>
  <c r="K179" i="1"/>
  <c r="K183" i="1"/>
  <c r="K187" i="1"/>
  <c r="K192" i="1"/>
  <c r="K196" i="1"/>
  <c r="K200" i="1"/>
  <c r="K205" i="1"/>
  <c r="K209" i="1"/>
  <c r="K213" i="1"/>
  <c r="Q213" i="1" s="1"/>
  <c r="K214" i="1"/>
  <c r="K218" i="1"/>
  <c r="K222" i="1"/>
  <c r="K231" i="1"/>
  <c r="K235" i="1"/>
  <c r="K244" i="1"/>
  <c r="K257" i="1"/>
  <c r="K173" i="1"/>
  <c r="K186" i="1"/>
  <c r="K199" i="1"/>
  <c r="K212" i="1"/>
  <c r="K225" i="1"/>
  <c r="Q225" i="1" s="1"/>
  <c r="K260" i="1"/>
  <c r="K265" i="1"/>
  <c r="K273" i="1"/>
  <c r="Q273" i="1" s="1"/>
  <c r="K304" i="1"/>
  <c r="K312" i="1"/>
  <c r="K322" i="1"/>
  <c r="K334" i="1"/>
  <c r="K349" i="1"/>
  <c r="K353" i="1"/>
  <c r="K357" i="1"/>
  <c r="Q357" i="1" s="1"/>
  <c r="K358" i="1"/>
  <c r="K362" i="1"/>
  <c r="K366" i="1"/>
  <c r="K375" i="1"/>
  <c r="K379" i="1"/>
  <c r="K388" i="1"/>
  <c r="K392" i="1"/>
  <c r="K397" i="1"/>
  <c r="K401" i="1"/>
  <c r="K405" i="1"/>
  <c r="Q405" i="1" s="1"/>
  <c r="K409" i="1"/>
  <c r="K413" i="1"/>
  <c r="K417" i="1"/>
  <c r="Q417" i="1" s="1"/>
  <c r="K421" i="1"/>
  <c r="K425" i="1"/>
  <c r="K429" i="1"/>
  <c r="Q429" i="1" s="1"/>
  <c r="K433" i="1"/>
  <c r="K437" i="1"/>
  <c r="K441" i="1"/>
  <c r="Q441" i="1" s="1"/>
  <c r="K445" i="1"/>
  <c r="K449" i="1"/>
  <c r="K182" i="1"/>
  <c r="K195" i="1"/>
  <c r="K208" i="1"/>
  <c r="K221" i="1"/>
  <c r="K234" i="1"/>
  <c r="K247" i="1"/>
  <c r="K261" i="1"/>
  <c r="Q261" i="1" s="1"/>
  <c r="K266" i="1"/>
  <c r="K279" i="1"/>
  <c r="K305" i="1"/>
  <c r="K313" i="1"/>
  <c r="K324" i="1"/>
  <c r="K325" i="1"/>
  <c r="K326" i="1"/>
  <c r="K337" i="1"/>
  <c r="K338" i="1"/>
  <c r="K339" i="1"/>
  <c r="K352" i="1"/>
  <c r="K356" i="1"/>
  <c r="K369" i="1"/>
  <c r="Q369" i="1" s="1"/>
  <c r="K370" i="1"/>
  <c r="K374" i="1"/>
  <c r="K378" i="1"/>
  <c r="K391" i="1"/>
  <c r="K396" i="1"/>
  <c r="K400" i="1"/>
  <c r="K404" i="1"/>
  <c r="K408" i="1"/>
  <c r="K412" i="1"/>
  <c r="K416" i="1"/>
  <c r="K420" i="1"/>
  <c r="K424" i="1"/>
  <c r="K428" i="1"/>
  <c r="K432" i="1"/>
  <c r="K436" i="1"/>
  <c r="K440" i="1"/>
  <c r="K444" i="1"/>
  <c r="K448" i="1"/>
  <c r="K452" i="1"/>
  <c r="K204" i="1"/>
  <c r="K217" i="1"/>
  <c r="K230" i="1"/>
  <c r="K256" i="1"/>
  <c r="K274" i="1"/>
  <c r="K300" i="1"/>
  <c r="K308" i="1"/>
  <c r="K316" i="1"/>
  <c r="K317" i="1"/>
  <c r="K328" i="1"/>
  <c r="K329" i="1"/>
  <c r="K330" i="1"/>
  <c r="K341" i="1"/>
  <c r="K342" i="1"/>
  <c r="K343" i="1"/>
  <c r="K351" i="1"/>
  <c r="K355" i="1"/>
  <c r="K360" i="1"/>
  <c r="K364" i="1"/>
  <c r="K368" i="1"/>
  <c r="K373" i="1"/>
  <c r="K377" i="1"/>
  <c r="K381" i="1"/>
  <c r="Q381" i="1" s="1"/>
  <c r="K382" i="1"/>
  <c r="K386" i="1"/>
  <c r="K390" i="1"/>
  <c r="K399" i="1"/>
  <c r="K403" i="1"/>
  <c r="K411" i="1"/>
  <c r="K415" i="1"/>
  <c r="K423" i="1"/>
  <c r="K427" i="1"/>
  <c r="K226" i="1"/>
  <c r="K262" i="1"/>
  <c r="K288" i="1"/>
  <c r="K296" i="1"/>
  <c r="K301" i="1"/>
  <c r="K309" i="1"/>
  <c r="Q309" i="1" s="1"/>
  <c r="K319" i="1"/>
  <c r="K320" i="1"/>
  <c r="K321" i="1"/>
  <c r="Q321" i="1" s="1"/>
  <c r="K332" i="1"/>
  <c r="K333" i="1"/>
  <c r="Q333" i="1" s="1"/>
  <c r="K345" i="1"/>
  <c r="Q345" i="1" s="1"/>
  <c r="K346" i="1"/>
  <c r="K350" i="1"/>
  <c r="K354" i="1"/>
  <c r="K363" i="1"/>
  <c r="K367" i="1"/>
  <c r="K372" i="1"/>
  <c r="K376" i="1"/>
  <c r="K380" i="1"/>
  <c r="K385" i="1"/>
  <c r="K389" i="1"/>
  <c r="K393" i="1"/>
  <c r="Q393" i="1" s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R154" i="1"/>
  <c r="R634" i="1"/>
  <c r="M175" i="1"/>
  <c r="M180" i="1"/>
  <c r="M184" i="1"/>
  <c r="M188" i="1"/>
  <c r="M193" i="1"/>
  <c r="M197" i="1"/>
  <c r="M201" i="1"/>
  <c r="M202" i="1"/>
  <c r="M206" i="1"/>
  <c r="M210" i="1"/>
  <c r="M215" i="1"/>
  <c r="M219" i="1"/>
  <c r="M223" i="1"/>
  <c r="M228" i="1"/>
  <c r="M232" i="1"/>
  <c r="M236" i="1"/>
  <c r="M241" i="1"/>
  <c r="M245" i="1"/>
  <c r="M249" i="1"/>
  <c r="M250" i="1"/>
  <c r="M254" i="1"/>
  <c r="M258" i="1"/>
  <c r="M263" i="1"/>
  <c r="M267" i="1"/>
  <c r="M271" i="1"/>
  <c r="M276" i="1"/>
  <c r="M280" i="1"/>
  <c r="M284" i="1"/>
  <c r="M289" i="1"/>
  <c r="M293" i="1"/>
  <c r="M297" i="1"/>
  <c r="M298" i="1"/>
  <c r="M302" i="1"/>
  <c r="M306" i="1"/>
  <c r="M310" i="1"/>
  <c r="M314" i="1"/>
  <c r="M174" i="1"/>
  <c r="M178" i="1"/>
  <c r="M179" i="1"/>
  <c r="M183" i="1"/>
  <c r="M187" i="1"/>
  <c r="M192" i="1"/>
  <c r="M196" i="1"/>
  <c r="M200" i="1"/>
  <c r="M205" i="1"/>
  <c r="M209" i="1"/>
  <c r="M213" i="1"/>
  <c r="M214" i="1"/>
  <c r="M218" i="1"/>
  <c r="M222" i="1"/>
  <c r="M227" i="1"/>
  <c r="M231" i="1"/>
  <c r="M235" i="1"/>
  <c r="M240" i="1"/>
  <c r="M244" i="1"/>
  <c r="M248" i="1"/>
  <c r="M253" i="1"/>
  <c r="M257" i="1"/>
  <c r="M261" i="1"/>
  <c r="M262" i="1"/>
  <c r="M266" i="1"/>
  <c r="M270" i="1"/>
  <c r="M275" i="1"/>
  <c r="M279" i="1"/>
  <c r="M283" i="1"/>
  <c r="M288" i="1"/>
  <c r="M292" i="1"/>
  <c r="M296" i="1"/>
  <c r="M301" i="1"/>
  <c r="M305" i="1"/>
  <c r="M309" i="1"/>
  <c r="M313" i="1"/>
  <c r="M317" i="1"/>
  <c r="M321" i="1"/>
  <c r="M322" i="1"/>
  <c r="M326" i="1"/>
  <c r="M330" i="1"/>
  <c r="M335" i="1"/>
  <c r="M339" i="1"/>
  <c r="M343" i="1"/>
  <c r="M347" i="1"/>
  <c r="M173" i="1"/>
  <c r="M177" i="1"/>
  <c r="M182" i="1"/>
  <c r="M186" i="1"/>
  <c r="M191" i="1"/>
  <c r="M195" i="1"/>
  <c r="M199" i="1"/>
  <c r="M204" i="1"/>
  <c r="M208" i="1"/>
  <c r="M212" i="1"/>
  <c r="M217" i="1"/>
  <c r="M221" i="1"/>
  <c r="M225" i="1"/>
  <c r="M226" i="1"/>
  <c r="M230" i="1"/>
  <c r="M234" i="1"/>
  <c r="M239" i="1"/>
  <c r="M243" i="1"/>
  <c r="M247" i="1"/>
  <c r="M252" i="1"/>
  <c r="M256" i="1"/>
  <c r="M176" i="1"/>
  <c r="M189" i="1"/>
  <c r="M238" i="1"/>
  <c r="M251" i="1"/>
  <c r="M268" i="1"/>
  <c r="M281" i="1"/>
  <c r="M286" i="1"/>
  <c r="M294" i="1"/>
  <c r="M299" i="1"/>
  <c r="M307" i="1"/>
  <c r="M315" i="1"/>
  <c r="M323" i="1"/>
  <c r="M324" i="1"/>
  <c r="M325" i="1"/>
  <c r="M336" i="1"/>
  <c r="M337" i="1"/>
  <c r="M338" i="1"/>
  <c r="M352" i="1"/>
  <c r="M356" i="1"/>
  <c r="M361" i="1"/>
  <c r="M365" i="1"/>
  <c r="M369" i="1"/>
  <c r="M370" i="1"/>
  <c r="M374" i="1"/>
  <c r="M378" i="1"/>
  <c r="M383" i="1"/>
  <c r="M387" i="1"/>
  <c r="M391" i="1"/>
  <c r="M396" i="1"/>
  <c r="M400" i="1"/>
  <c r="M404" i="1"/>
  <c r="M408" i="1"/>
  <c r="M412" i="1"/>
  <c r="M416" i="1"/>
  <c r="M420" i="1"/>
  <c r="M424" i="1"/>
  <c r="M428" i="1"/>
  <c r="M432" i="1"/>
  <c r="M436" i="1"/>
  <c r="M440" i="1"/>
  <c r="M444" i="1"/>
  <c r="M448" i="1"/>
  <c r="M185" i="1"/>
  <c r="M198" i="1"/>
  <c r="M211" i="1"/>
  <c r="M224" i="1"/>
  <c r="M237" i="1"/>
  <c r="M269" i="1"/>
  <c r="M274" i="1"/>
  <c r="M282" i="1"/>
  <c r="M287" i="1"/>
  <c r="M295" i="1"/>
  <c r="M300" i="1"/>
  <c r="M308" i="1"/>
  <c r="M316" i="1"/>
  <c r="M327" i="1"/>
  <c r="M328" i="1"/>
  <c r="M329" i="1"/>
  <c r="M340" i="1"/>
  <c r="M341" i="1"/>
  <c r="M342" i="1"/>
  <c r="M351" i="1"/>
  <c r="M355" i="1"/>
  <c r="M360" i="1"/>
  <c r="M364" i="1"/>
  <c r="M368" i="1"/>
  <c r="M373" i="1"/>
  <c r="M377" i="1"/>
  <c r="M381" i="1"/>
  <c r="M382" i="1"/>
  <c r="M386" i="1"/>
  <c r="M390" i="1"/>
  <c r="M395" i="1"/>
  <c r="M399" i="1"/>
  <c r="M403" i="1"/>
  <c r="M407" i="1"/>
  <c r="M411" i="1"/>
  <c r="M415" i="1"/>
  <c r="M419" i="1"/>
  <c r="M423" i="1"/>
  <c r="M427" i="1"/>
  <c r="M431" i="1"/>
  <c r="M435" i="1"/>
  <c r="M439" i="1"/>
  <c r="M443" i="1"/>
  <c r="M447" i="1"/>
  <c r="M451" i="1"/>
  <c r="M181" i="1"/>
  <c r="M194" i="1"/>
  <c r="M207" i="1"/>
  <c r="M220" i="1"/>
  <c r="M233" i="1"/>
  <c r="M246" i="1"/>
  <c r="M259" i="1"/>
  <c r="M264" i="1"/>
  <c r="M272" i="1"/>
  <c r="M277" i="1"/>
  <c r="M285" i="1"/>
  <c r="M290" i="1"/>
  <c r="M303" i="1"/>
  <c r="M311" i="1"/>
  <c r="M318" i="1"/>
  <c r="M319" i="1"/>
  <c r="M320" i="1"/>
  <c r="M331" i="1"/>
  <c r="M332" i="1"/>
  <c r="M333" i="1"/>
  <c r="M344" i="1"/>
  <c r="M345" i="1"/>
  <c r="M346" i="1"/>
  <c r="M350" i="1"/>
  <c r="M354" i="1"/>
  <c r="M359" i="1"/>
  <c r="M363" i="1"/>
  <c r="M367" i="1"/>
  <c r="M372" i="1"/>
  <c r="M376" i="1"/>
  <c r="M380" i="1"/>
  <c r="M385" i="1"/>
  <c r="M389" i="1"/>
  <c r="M393" i="1"/>
  <c r="M394" i="1"/>
  <c r="M398" i="1"/>
  <c r="M402" i="1"/>
  <c r="M406" i="1"/>
  <c r="M410" i="1"/>
  <c r="M414" i="1"/>
  <c r="M418" i="1"/>
  <c r="M422" i="1"/>
  <c r="M426" i="1"/>
  <c r="M430" i="1"/>
  <c r="M190" i="1"/>
  <c r="M203" i="1"/>
  <c r="M216" i="1"/>
  <c r="M229" i="1"/>
  <c r="M242" i="1"/>
  <c r="M255" i="1"/>
  <c r="M260" i="1"/>
  <c r="M265" i="1"/>
  <c r="M273" i="1"/>
  <c r="M278" i="1"/>
  <c r="M291" i="1"/>
  <c r="M304" i="1"/>
  <c r="M312" i="1"/>
  <c r="M334" i="1"/>
  <c r="M348" i="1"/>
  <c r="M349" i="1"/>
  <c r="M353" i="1"/>
  <c r="M357" i="1"/>
  <c r="M358" i="1"/>
  <c r="M362" i="1"/>
  <c r="M366" i="1"/>
  <c r="M371" i="1"/>
  <c r="M375" i="1"/>
  <c r="M379" i="1"/>
  <c r="M384" i="1"/>
  <c r="M388" i="1"/>
  <c r="M392" i="1"/>
  <c r="M397" i="1"/>
  <c r="M401" i="1"/>
  <c r="M405" i="1"/>
  <c r="M409" i="1"/>
  <c r="M413" i="1"/>
  <c r="M417" i="1"/>
  <c r="M421" i="1"/>
  <c r="M425" i="1"/>
  <c r="M429" i="1"/>
  <c r="M433" i="1"/>
  <c r="M437" i="1"/>
  <c r="M441" i="1"/>
  <c r="M445" i="1"/>
  <c r="M449" i="1"/>
  <c r="N635" i="1"/>
  <c r="O634" i="1"/>
  <c r="J634" i="1"/>
  <c r="P634" i="1" s="1"/>
  <c r="K633" i="1"/>
  <c r="M632" i="1"/>
  <c r="N631" i="1"/>
  <c r="O630" i="1"/>
  <c r="J630" i="1"/>
  <c r="K629" i="1"/>
  <c r="M628" i="1"/>
  <c r="N627" i="1"/>
  <c r="O626" i="1"/>
  <c r="J626" i="1"/>
  <c r="K625" i="1"/>
  <c r="M624" i="1"/>
  <c r="N623" i="1"/>
  <c r="O622" i="1"/>
  <c r="J622" i="1"/>
  <c r="K621" i="1"/>
  <c r="M620" i="1"/>
  <c r="N619" i="1"/>
  <c r="O618" i="1"/>
  <c r="J618" i="1"/>
  <c r="K617" i="1"/>
  <c r="M616" i="1"/>
  <c r="N615" i="1"/>
  <c r="O614" i="1"/>
  <c r="J614" i="1"/>
  <c r="K613" i="1"/>
  <c r="M612" i="1"/>
  <c r="N611" i="1"/>
  <c r="O610" i="1"/>
  <c r="O609" i="1"/>
  <c r="J609" i="1"/>
  <c r="K608" i="1"/>
  <c r="M607" i="1"/>
  <c r="N606" i="1"/>
  <c r="O605" i="1"/>
  <c r="J605" i="1"/>
  <c r="K604" i="1"/>
  <c r="M603" i="1"/>
  <c r="N602" i="1"/>
  <c r="O601" i="1"/>
  <c r="J601" i="1"/>
  <c r="K600" i="1"/>
  <c r="M599" i="1"/>
  <c r="N598" i="1"/>
  <c r="O597" i="1"/>
  <c r="J597" i="1"/>
  <c r="K596" i="1"/>
  <c r="M595" i="1"/>
  <c r="N594" i="1"/>
  <c r="O593" i="1"/>
  <c r="J593" i="1"/>
  <c r="K592" i="1"/>
  <c r="M591" i="1"/>
  <c r="N590" i="1"/>
  <c r="O589" i="1"/>
  <c r="J589" i="1"/>
  <c r="K588" i="1"/>
  <c r="M587" i="1"/>
  <c r="N586" i="1"/>
  <c r="O585" i="1"/>
  <c r="J585" i="1"/>
  <c r="K584" i="1"/>
  <c r="M583" i="1"/>
  <c r="N582" i="1"/>
  <c r="O581" i="1"/>
  <c r="J581" i="1"/>
  <c r="K580" i="1"/>
  <c r="M579" i="1"/>
  <c r="N578" i="1"/>
  <c r="O577" i="1"/>
  <c r="J577" i="1"/>
  <c r="K576" i="1"/>
  <c r="M575" i="1"/>
  <c r="N574" i="1"/>
  <c r="O573" i="1"/>
  <c r="O572" i="1"/>
  <c r="J572" i="1"/>
  <c r="K571" i="1"/>
  <c r="Q571" i="1" s="1"/>
  <c r="M570" i="1"/>
  <c r="N569" i="1"/>
  <c r="O568" i="1"/>
  <c r="J568" i="1"/>
  <c r="K567" i="1"/>
  <c r="M566" i="1"/>
  <c r="N565" i="1"/>
  <c r="O564" i="1"/>
  <c r="J564" i="1"/>
  <c r="K563" i="1"/>
  <c r="M562" i="1"/>
  <c r="N561" i="1"/>
  <c r="O560" i="1"/>
  <c r="J560" i="1"/>
  <c r="K559" i="1"/>
  <c r="M558" i="1"/>
  <c r="N557" i="1"/>
  <c r="O556" i="1"/>
  <c r="J556" i="1"/>
  <c r="K555" i="1"/>
  <c r="M554" i="1"/>
  <c r="N553" i="1"/>
  <c r="O552" i="1"/>
  <c r="J552" i="1"/>
  <c r="K551" i="1"/>
  <c r="M550" i="1"/>
  <c r="N549" i="1"/>
  <c r="N548" i="1"/>
  <c r="O547" i="1"/>
  <c r="P547" i="1"/>
  <c r="K546" i="1"/>
  <c r="M545" i="1"/>
  <c r="N544" i="1"/>
  <c r="O543" i="1"/>
  <c r="J543" i="1"/>
  <c r="K542" i="1"/>
  <c r="M541" i="1"/>
  <c r="N540" i="1"/>
  <c r="O539" i="1"/>
  <c r="J539" i="1"/>
  <c r="K538" i="1"/>
  <c r="M537" i="1"/>
  <c r="N536" i="1"/>
  <c r="O535" i="1"/>
  <c r="J535" i="1"/>
  <c r="P535" i="1" s="1"/>
  <c r="K534" i="1"/>
  <c r="M533" i="1"/>
  <c r="N532" i="1"/>
  <c r="O531" i="1"/>
  <c r="J531" i="1"/>
  <c r="K530" i="1"/>
  <c r="M529" i="1"/>
  <c r="N528" i="1"/>
  <c r="O527" i="1"/>
  <c r="J527" i="1"/>
  <c r="K526" i="1"/>
  <c r="M525" i="1"/>
  <c r="N524" i="1"/>
  <c r="O523" i="1"/>
  <c r="J523" i="1"/>
  <c r="K522" i="1"/>
  <c r="M521" i="1"/>
  <c r="N520" i="1"/>
  <c r="O519" i="1"/>
  <c r="J519" i="1"/>
  <c r="K518" i="1"/>
  <c r="M517" i="1"/>
  <c r="N516" i="1"/>
  <c r="O515" i="1"/>
  <c r="O514" i="1"/>
  <c r="J514" i="1"/>
  <c r="K513" i="1"/>
  <c r="Q513" i="1" s="1"/>
  <c r="M512" i="1"/>
  <c r="N511" i="1"/>
  <c r="O510" i="1"/>
  <c r="J510" i="1"/>
  <c r="K509" i="1"/>
  <c r="M508" i="1"/>
  <c r="N507" i="1"/>
  <c r="O506" i="1"/>
  <c r="J506" i="1"/>
  <c r="K505" i="1"/>
  <c r="M504" i="1"/>
  <c r="N503" i="1"/>
  <c r="O502" i="1"/>
  <c r="O501" i="1"/>
  <c r="P501" i="1"/>
  <c r="K500" i="1"/>
  <c r="M499" i="1"/>
  <c r="N498" i="1"/>
  <c r="O497" i="1"/>
  <c r="J497" i="1"/>
  <c r="K496" i="1"/>
  <c r="M495" i="1"/>
  <c r="N494" i="1"/>
  <c r="O493" i="1"/>
  <c r="J493" i="1"/>
  <c r="K492" i="1"/>
  <c r="M491" i="1"/>
  <c r="N490" i="1"/>
  <c r="O489" i="1"/>
  <c r="J489" i="1"/>
  <c r="P489" i="1" s="1"/>
  <c r="K488" i="1"/>
  <c r="M487" i="1"/>
  <c r="N486" i="1"/>
  <c r="O485" i="1"/>
  <c r="J485" i="1"/>
  <c r="K484" i="1"/>
  <c r="M483" i="1"/>
  <c r="N482" i="1"/>
  <c r="O481" i="1"/>
  <c r="J481" i="1"/>
  <c r="K480" i="1"/>
  <c r="M479" i="1"/>
  <c r="N478" i="1"/>
  <c r="O477" i="1"/>
  <c r="J477" i="1"/>
  <c r="P477" i="1" s="1"/>
  <c r="K476" i="1"/>
  <c r="M475" i="1"/>
  <c r="N474" i="1"/>
  <c r="O473" i="1"/>
  <c r="J473" i="1"/>
  <c r="K472" i="1"/>
  <c r="M471" i="1"/>
  <c r="N470" i="1"/>
  <c r="O469" i="1"/>
  <c r="J469" i="1"/>
  <c r="K468" i="1"/>
  <c r="M467" i="1"/>
  <c r="N466" i="1"/>
  <c r="N465" i="1"/>
  <c r="O464" i="1"/>
  <c r="J464" i="1"/>
  <c r="K463" i="1"/>
  <c r="M462" i="1"/>
  <c r="N461" i="1"/>
  <c r="O460" i="1"/>
  <c r="J460" i="1"/>
  <c r="K459" i="1"/>
  <c r="M458" i="1"/>
  <c r="N457" i="1"/>
  <c r="O456" i="1"/>
  <c r="J456" i="1"/>
  <c r="K455" i="1"/>
  <c r="M454" i="1"/>
  <c r="N453" i="1"/>
  <c r="O452" i="1"/>
  <c r="N451" i="1"/>
  <c r="N449" i="1"/>
  <c r="M446" i="1"/>
  <c r="K443" i="1"/>
  <c r="O436" i="1"/>
  <c r="J73" i="1"/>
  <c r="J173" i="1"/>
  <c r="J182" i="1"/>
  <c r="J186" i="1"/>
  <c r="J195" i="1"/>
  <c r="J199" i="1"/>
  <c r="J204" i="1"/>
  <c r="J208" i="1"/>
  <c r="J212" i="1"/>
  <c r="J217" i="1"/>
  <c r="J221" i="1"/>
  <c r="P225" i="1"/>
  <c r="J230" i="1"/>
  <c r="J234" i="1"/>
  <c r="J243" i="1"/>
  <c r="J247" i="1"/>
  <c r="J252" i="1"/>
  <c r="J256" i="1"/>
  <c r="J260" i="1"/>
  <c r="J265" i="1"/>
  <c r="J269" i="1"/>
  <c r="P273" i="1"/>
  <c r="J278" i="1"/>
  <c r="J282" i="1"/>
  <c r="J291" i="1"/>
  <c r="J295" i="1"/>
  <c r="J300" i="1"/>
  <c r="J304" i="1"/>
  <c r="J308" i="1"/>
  <c r="J312" i="1"/>
  <c r="J316" i="1"/>
  <c r="J176" i="1"/>
  <c r="J181" i="1"/>
  <c r="J185" i="1"/>
  <c r="P189" i="1"/>
  <c r="J194" i="1"/>
  <c r="J198" i="1"/>
  <c r="J207" i="1"/>
  <c r="J211" i="1"/>
  <c r="J216" i="1"/>
  <c r="J220" i="1"/>
  <c r="J224" i="1"/>
  <c r="J229" i="1"/>
  <c r="J233" i="1"/>
  <c r="P237" i="1"/>
  <c r="J242" i="1"/>
  <c r="J246" i="1"/>
  <c r="J255" i="1"/>
  <c r="J259" i="1"/>
  <c r="J264" i="1"/>
  <c r="J268" i="1"/>
  <c r="J272" i="1"/>
  <c r="J277" i="1"/>
  <c r="J281" i="1"/>
  <c r="P285" i="1"/>
  <c r="J290" i="1"/>
  <c r="J294" i="1"/>
  <c r="J303" i="1"/>
  <c r="J307" i="1"/>
  <c r="J315" i="1"/>
  <c r="J319" i="1"/>
  <c r="J324" i="1"/>
  <c r="J328" i="1"/>
  <c r="J332" i="1"/>
  <c r="J337" i="1"/>
  <c r="J341" i="1"/>
  <c r="J345" i="1"/>
  <c r="P345" i="1" s="1"/>
  <c r="J349" i="1"/>
  <c r="J175" i="1"/>
  <c r="J180" i="1"/>
  <c r="J184" i="1"/>
  <c r="J188" i="1"/>
  <c r="J193" i="1"/>
  <c r="J197" i="1"/>
  <c r="P201" i="1"/>
  <c r="J206" i="1"/>
  <c r="J210" i="1"/>
  <c r="J219" i="1"/>
  <c r="J223" i="1"/>
  <c r="J228" i="1"/>
  <c r="J232" i="1"/>
  <c r="J236" i="1"/>
  <c r="J241" i="1"/>
  <c r="J245" i="1"/>
  <c r="P249" i="1"/>
  <c r="J254" i="1"/>
  <c r="J258" i="1"/>
  <c r="J183" i="1"/>
  <c r="J196" i="1"/>
  <c r="J209" i="1"/>
  <c r="J222" i="1"/>
  <c r="J235" i="1"/>
  <c r="J248" i="1"/>
  <c r="J270" i="1"/>
  <c r="J283" i="1"/>
  <c r="J288" i="1"/>
  <c r="J296" i="1"/>
  <c r="J301" i="1"/>
  <c r="J309" i="1"/>
  <c r="P309" i="1" s="1"/>
  <c r="J320" i="1"/>
  <c r="P321" i="1"/>
  <c r="P333" i="1"/>
  <c r="J348" i="1"/>
  <c r="J350" i="1"/>
  <c r="J354" i="1"/>
  <c r="J363" i="1"/>
  <c r="J367" i="1"/>
  <c r="J372" i="1"/>
  <c r="J376" i="1"/>
  <c r="J380" i="1"/>
  <c r="J385" i="1"/>
  <c r="J389" i="1"/>
  <c r="P393" i="1"/>
  <c r="J398" i="1"/>
  <c r="J402" i="1"/>
  <c r="J410" i="1"/>
  <c r="J414" i="1"/>
  <c r="J422" i="1"/>
  <c r="J426" i="1"/>
  <c r="J434" i="1"/>
  <c r="J438" i="1"/>
  <c r="J446" i="1"/>
  <c r="J450" i="1"/>
  <c r="J192" i="1"/>
  <c r="J205" i="1"/>
  <c r="J218" i="1"/>
  <c r="J231" i="1"/>
  <c r="J244" i="1"/>
  <c r="J257" i="1"/>
  <c r="J271" i="1"/>
  <c r="J276" i="1"/>
  <c r="J284" i="1"/>
  <c r="J289" i="1"/>
  <c r="P297" i="1"/>
  <c r="J302" i="1"/>
  <c r="J336" i="1"/>
  <c r="J353" i="1"/>
  <c r="P357" i="1"/>
  <c r="J362" i="1"/>
  <c r="J366" i="1"/>
  <c r="J375" i="1"/>
  <c r="J379" i="1"/>
  <c r="J384" i="1"/>
  <c r="J388" i="1"/>
  <c r="J392" i="1"/>
  <c r="J397" i="1"/>
  <c r="J401" i="1"/>
  <c r="J405" i="1"/>
  <c r="P405" i="1" s="1"/>
  <c r="J409" i="1"/>
  <c r="J413" i="1"/>
  <c r="J417" i="1"/>
  <c r="P417" i="1" s="1"/>
  <c r="J421" i="1"/>
  <c r="J425" i="1"/>
  <c r="J429" i="1"/>
  <c r="P429" i="1" s="1"/>
  <c r="J433" i="1"/>
  <c r="J437" i="1"/>
  <c r="J441" i="1"/>
  <c r="P441" i="1" s="1"/>
  <c r="J445" i="1"/>
  <c r="J449" i="1"/>
  <c r="J240" i="1"/>
  <c r="J253" i="1"/>
  <c r="P261" i="1"/>
  <c r="J266" i="1"/>
  <c r="J279" i="1"/>
  <c r="J292" i="1"/>
  <c r="J305" i="1"/>
  <c r="J313" i="1"/>
  <c r="J325" i="1"/>
  <c r="J326" i="1"/>
  <c r="J327" i="1"/>
  <c r="J338" i="1"/>
  <c r="J339" i="1"/>
  <c r="J340" i="1"/>
  <c r="J356" i="1"/>
  <c r="P369" i="1"/>
  <c r="J374" i="1"/>
  <c r="J378" i="1"/>
  <c r="J387" i="1"/>
  <c r="J391" i="1"/>
  <c r="J396" i="1"/>
  <c r="J400" i="1"/>
  <c r="J404" i="1"/>
  <c r="J408" i="1"/>
  <c r="J412" i="1"/>
  <c r="J416" i="1"/>
  <c r="J420" i="1"/>
  <c r="J424" i="1"/>
  <c r="J428" i="1"/>
  <c r="J174" i="1"/>
  <c r="J187" i="1"/>
  <c r="J200" i="1"/>
  <c r="P213" i="1"/>
  <c r="J267" i="1"/>
  <c r="J280" i="1"/>
  <c r="J293" i="1"/>
  <c r="J306" i="1"/>
  <c r="J314" i="1"/>
  <c r="J317" i="1"/>
  <c r="J318" i="1"/>
  <c r="J329" i="1"/>
  <c r="J330" i="1"/>
  <c r="J331" i="1"/>
  <c r="J342" i="1"/>
  <c r="J343" i="1"/>
  <c r="J344" i="1"/>
  <c r="J351" i="1"/>
  <c r="J355" i="1"/>
  <c r="J360" i="1"/>
  <c r="J364" i="1"/>
  <c r="J368" i="1"/>
  <c r="J373" i="1"/>
  <c r="J377" i="1"/>
  <c r="P381" i="1"/>
  <c r="J386" i="1"/>
  <c r="J390" i="1"/>
  <c r="J399" i="1"/>
  <c r="J403" i="1"/>
  <c r="J411" i="1"/>
  <c r="J415" i="1"/>
  <c r="J423" i="1"/>
  <c r="J427" i="1"/>
  <c r="J435" i="1"/>
  <c r="J439" i="1"/>
  <c r="J447" i="1"/>
  <c r="J451" i="1"/>
  <c r="N174" i="1"/>
  <c r="N178" i="1"/>
  <c r="N179" i="1"/>
  <c r="N183" i="1"/>
  <c r="N187" i="1"/>
  <c r="N192" i="1"/>
  <c r="N196" i="1"/>
  <c r="N200" i="1"/>
  <c r="N205" i="1"/>
  <c r="N209" i="1"/>
  <c r="N213" i="1"/>
  <c r="N214" i="1"/>
  <c r="N218" i="1"/>
  <c r="N222" i="1"/>
  <c r="N227" i="1"/>
  <c r="N231" i="1"/>
  <c r="N235" i="1"/>
  <c r="N240" i="1"/>
  <c r="N244" i="1"/>
  <c r="N248" i="1"/>
  <c r="N253" i="1"/>
  <c r="N257" i="1"/>
  <c r="N261" i="1"/>
  <c r="N262" i="1"/>
  <c r="N266" i="1"/>
  <c r="N270" i="1"/>
  <c r="N275" i="1"/>
  <c r="N279" i="1"/>
  <c r="N283" i="1"/>
  <c r="N288" i="1"/>
  <c r="N292" i="1"/>
  <c r="N296" i="1"/>
  <c r="N301" i="1"/>
  <c r="N305" i="1"/>
  <c r="N309" i="1"/>
  <c r="N313" i="1"/>
  <c r="N173" i="1"/>
  <c r="N177" i="1"/>
  <c r="N182" i="1"/>
  <c r="N186" i="1"/>
  <c r="N191" i="1"/>
  <c r="N195" i="1"/>
  <c r="N199" i="1"/>
  <c r="N204" i="1"/>
  <c r="N208" i="1"/>
  <c r="N212" i="1"/>
  <c r="N217" i="1"/>
  <c r="N221" i="1"/>
  <c r="N225" i="1"/>
  <c r="N226" i="1"/>
  <c r="N230" i="1"/>
  <c r="N234" i="1"/>
  <c r="N239" i="1"/>
  <c r="N243" i="1"/>
  <c r="N247" i="1"/>
  <c r="N252" i="1"/>
  <c r="N256" i="1"/>
  <c r="N260" i="1"/>
  <c r="N265" i="1"/>
  <c r="N269" i="1"/>
  <c r="N273" i="1"/>
  <c r="N274" i="1"/>
  <c r="N278" i="1"/>
  <c r="N282" i="1"/>
  <c r="N287" i="1"/>
  <c r="N291" i="1"/>
  <c r="N295" i="1"/>
  <c r="N300" i="1"/>
  <c r="N304" i="1"/>
  <c r="N308" i="1"/>
  <c r="N312" i="1"/>
  <c r="N316" i="1"/>
  <c r="N320" i="1"/>
  <c r="N325" i="1"/>
  <c r="N329" i="1"/>
  <c r="N333" i="1"/>
  <c r="N334" i="1"/>
  <c r="N338" i="1"/>
  <c r="N342" i="1"/>
  <c r="N346" i="1"/>
  <c r="N176" i="1"/>
  <c r="N181" i="1"/>
  <c r="N185" i="1"/>
  <c r="N189" i="1"/>
  <c r="N190" i="1"/>
  <c r="N194" i="1"/>
  <c r="N198" i="1"/>
  <c r="N203" i="1"/>
  <c r="N207" i="1"/>
  <c r="N211" i="1"/>
  <c r="N216" i="1"/>
  <c r="N220" i="1"/>
  <c r="N224" i="1"/>
  <c r="N229" i="1"/>
  <c r="N233" i="1"/>
  <c r="N237" i="1"/>
  <c r="N238" i="1"/>
  <c r="N242" i="1"/>
  <c r="N246" i="1"/>
  <c r="N251" i="1"/>
  <c r="N255" i="1"/>
  <c r="N202" i="1"/>
  <c r="N215" i="1"/>
  <c r="N228" i="1"/>
  <c r="N241" i="1"/>
  <c r="N254" i="1"/>
  <c r="N263" i="1"/>
  <c r="N271" i="1"/>
  <c r="N276" i="1"/>
  <c r="N284" i="1"/>
  <c r="N289" i="1"/>
  <c r="N297" i="1"/>
  <c r="N302" i="1"/>
  <c r="N310" i="1"/>
  <c r="N326" i="1"/>
  <c r="N327" i="1"/>
  <c r="N328" i="1"/>
  <c r="N339" i="1"/>
  <c r="N340" i="1"/>
  <c r="N341" i="1"/>
  <c r="N351" i="1"/>
  <c r="N355" i="1"/>
  <c r="N360" i="1"/>
  <c r="N364" i="1"/>
  <c r="N368" i="1"/>
  <c r="N373" i="1"/>
  <c r="N377" i="1"/>
  <c r="N381" i="1"/>
  <c r="N382" i="1"/>
  <c r="N386" i="1"/>
  <c r="N390" i="1"/>
  <c r="N395" i="1"/>
  <c r="N399" i="1"/>
  <c r="N403" i="1"/>
  <c r="N407" i="1"/>
  <c r="N411" i="1"/>
  <c r="N415" i="1"/>
  <c r="N419" i="1"/>
  <c r="N423" i="1"/>
  <c r="N427" i="1"/>
  <c r="N431" i="1"/>
  <c r="N435" i="1"/>
  <c r="N439" i="1"/>
  <c r="N443" i="1"/>
  <c r="N447" i="1"/>
  <c r="N175" i="1"/>
  <c r="N188" i="1"/>
  <c r="N201" i="1"/>
  <c r="N250" i="1"/>
  <c r="N259" i="1"/>
  <c r="N264" i="1"/>
  <c r="N272" i="1"/>
  <c r="N277" i="1"/>
  <c r="N285" i="1"/>
  <c r="N290" i="1"/>
  <c r="N303" i="1"/>
  <c r="N311" i="1"/>
  <c r="N317" i="1"/>
  <c r="N318" i="1"/>
  <c r="N319" i="1"/>
  <c r="N330" i="1"/>
  <c r="N331" i="1"/>
  <c r="N332" i="1"/>
  <c r="N343" i="1"/>
  <c r="N344" i="1"/>
  <c r="N345" i="1"/>
  <c r="N350" i="1"/>
  <c r="N354" i="1"/>
  <c r="N359" i="1"/>
  <c r="N363" i="1"/>
  <c r="N367" i="1"/>
  <c r="N372" i="1"/>
  <c r="N376" i="1"/>
  <c r="N380" i="1"/>
  <c r="N385" i="1"/>
  <c r="N389" i="1"/>
  <c r="N393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184" i="1"/>
  <c r="N197" i="1"/>
  <c r="N210" i="1"/>
  <c r="N223" i="1"/>
  <c r="N236" i="1"/>
  <c r="N249" i="1"/>
  <c r="N267" i="1"/>
  <c r="N280" i="1"/>
  <c r="N293" i="1"/>
  <c r="N298" i="1"/>
  <c r="N306" i="1"/>
  <c r="N314" i="1"/>
  <c r="N321" i="1"/>
  <c r="N347" i="1"/>
  <c r="N348" i="1"/>
  <c r="N349" i="1"/>
  <c r="N353" i="1"/>
  <c r="N357" i="1"/>
  <c r="N358" i="1"/>
  <c r="N362" i="1"/>
  <c r="N366" i="1"/>
  <c r="N371" i="1"/>
  <c r="N375" i="1"/>
  <c r="N379" i="1"/>
  <c r="N384" i="1"/>
  <c r="N388" i="1"/>
  <c r="N392" i="1"/>
  <c r="N397" i="1"/>
  <c r="N401" i="1"/>
  <c r="N405" i="1"/>
  <c r="N409" i="1"/>
  <c r="N413" i="1"/>
  <c r="N417" i="1"/>
  <c r="N421" i="1"/>
  <c r="N425" i="1"/>
  <c r="N429" i="1"/>
  <c r="N180" i="1"/>
  <c r="N193" i="1"/>
  <c r="N206" i="1"/>
  <c r="N219" i="1"/>
  <c r="N232" i="1"/>
  <c r="N245" i="1"/>
  <c r="N258" i="1"/>
  <c r="N268" i="1"/>
  <c r="N281" i="1"/>
  <c r="N286" i="1"/>
  <c r="N294" i="1"/>
  <c r="N299" i="1"/>
  <c r="N307" i="1"/>
  <c r="N315" i="1"/>
  <c r="N322" i="1"/>
  <c r="N323" i="1"/>
  <c r="N324" i="1"/>
  <c r="N335" i="1"/>
  <c r="N336" i="1"/>
  <c r="N337" i="1"/>
  <c r="N352" i="1"/>
  <c r="N356" i="1"/>
  <c r="N361" i="1"/>
  <c r="N365" i="1"/>
  <c r="N369" i="1"/>
  <c r="N370" i="1"/>
  <c r="N374" i="1"/>
  <c r="N378" i="1"/>
  <c r="N383" i="1"/>
  <c r="N387" i="1"/>
  <c r="N391" i="1"/>
  <c r="N396" i="1"/>
  <c r="N400" i="1"/>
  <c r="N404" i="1"/>
  <c r="N408" i="1"/>
  <c r="N412" i="1"/>
  <c r="N416" i="1"/>
  <c r="N420" i="1"/>
  <c r="N424" i="1"/>
  <c r="N428" i="1"/>
  <c r="N432" i="1"/>
  <c r="N436" i="1"/>
  <c r="N440" i="1"/>
  <c r="N444" i="1"/>
  <c r="N448" i="1"/>
  <c r="J158" i="1"/>
  <c r="J137" i="1"/>
  <c r="J140" i="1"/>
  <c r="J172" i="1"/>
  <c r="O635" i="1"/>
  <c r="J635" i="1"/>
  <c r="K634" i="1"/>
  <c r="Q634" i="1" s="1"/>
  <c r="M633" i="1"/>
  <c r="N632" i="1"/>
  <c r="O631" i="1"/>
  <c r="J631" i="1"/>
  <c r="K630" i="1"/>
  <c r="M629" i="1"/>
  <c r="N628" i="1"/>
  <c r="O627" i="1"/>
  <c r="J627" i="1"/>
  <c r="K626" i="1"/>
  <c r="M625" i="1"/>
  <c r="N624" i="1"/>
  <c r="O623" i="1"/>
  <c r="J623" i="1"/>
  <c r="K622" i="1"/>
  <c r="M621" i="1"/>
  <c r="N620" i="1"/>
  <c r="O619" i="1"/>
  <c r="J619" i="1"/>
  <c r="P619" i="1" s="1"/>
  <c r="K618" i="1"/>
  <c r="M617" i="1"/>
  <c r="N616" i="1"/>
  <c r="O615" i="1"/>
  <c r="J615" i="1"/>
  <c r="K614" i="1"/>
  <c r="M613" i="1"/>
  <c r="N612" i="1"/>
  <c r="O611" i="1"/>
  <c r="J611" i="1"/>
  <c r="K610" i="1"/>
  <c r="K609" i="1"/>
  <c r="M608" i="1"/>
  <c r="N607" i="1"/>
  <c r="O606" i="1"/>
  <c r="K605" i="1"/>
  <c r="M604" i="1"/>
  <c r="N603" i="1"/>
  <c r="O602" i="1"/>
  <c r="J602" i="1"/>
  <c r="K601" i="1"/>
  <c r="M600" i="1"/>
  <c r="N599" i="1"/>
  <c r="O598" i="1"/>
  <c r="J598" i="1"/>
  <c r="K597" i="1"/>
  <c r="M596" i="1"/>
  <c r="N595" i="1"/>
  <c r="O594" i="1"/>
  <c r="J594" i="1"/>
  <c r="K593" i="1"/>
  <c r="M592" i="1"/>
  <c r="N591" i="1"/>
  <c r="O590" i="1"/>
  <c r="J590" i="1"/>
  <c r="K589" i="1"/>
  <c r="M588" i="1"/>
  <c r="N587" i="1"/>
  <c r="O586" i="1"/>
  <c r="J586" i="1"/>
  <c r="K585" i="1"/>
  <c r="M584" i="1"/>
  <c r="N583" i="1"/>
  <c r="O582" i="1"/>
  <c r="J582" i="1"/>
  <c r="K581" i="1"/>
  <c r="M580" i="1"/>
  <c r="N579" i="1"/>
  <c r="O578" i="1"/>
  <c r="J578" i="1"/>
  <c r="K577" i="1"/>
  <c r="M576" i="1"/>
  <c r="N575" i="1"/>
  <c r="O574" i="1"/>
  <c r="J574" i="1"/>
  <c r="K573" i="1"/>
  <c r="K572" i="1"/>
  <c r="M571" i="1"/>
  <c r="N570" i="1"/>
  <c r="O569" i="1"/>
  <c r="J569" i="1"/>
  <c r="K568" i="1"/>
  <c r="M567" i="1"/>
  <c r="N566" i="1"/>
  <c r="O565" i="1"/>
  <c r="J565" i="1"/>
  <c r="K564" i="1"/>
  <c r="M563" i="1"/>
  <c r="N562" i="1"/>
  <c r="O561" i="1"/>
  <c r="J561" i="1"/>
  <c r="K560" i="1"/>
  <c r="M559" i="1"/>
  <c r="N558" i="1"/>
  <c r="O557" i="1"/>
  <c r="J557" i="1"/>
  <c r="K556" i="1"/>
  <c r="M555" i="1"/>
  <c r="N554" i="1"/>
  <c r="O553" i="1"/>
  <c r="J553" i="1"/>
  <c r="K552" i="1"/>
  <c r="M551" i="1"/>
  <c r="N550" i="1"/>
  <c r="O549" i="1"/>
  <c r="O548" i="1"/>
  <c r="J548" i="1"/>
  <c r="K547" i="1"/>
  <c r="Q547" i="1" s="1"/>
  <c r="M546" i="1"/>
  <c r="N545" i="1"/>
  <c r="O544" i="1"/>
  <c r="J544" i="1"/>
  <c r="K543" i="1"/>
  <c r="M542" i="1"/>
  <c r="N541" i="1"/>
  <c r="O540" i="1"/>
  <c r="J540" i="1"/>
  <c r="K539" i="1"/>
  <c r="M538" i="1"/>
  <c r="N537" i="1"/>
  <c r="O536" i="1"/>
  <c r="J536" i="1"/>
  <c r="K535" i="1"/>
  <c r="Q535" i="1" s="1"/>
  <c r="M534" i="1"/>
  <c r="N533" i="1"/>
  <c r="O532" i="1"/>
  <c r="J532" i="1"/>
  <c r="K531" i="1"/>
  <c r="M530" i="1"/>
  <c r="N529" i="1"/>
  <c r="O528" i="1"/>
  <c r="J528" i="1"/>
  <c r="K527" i="1"/>
  <c r="M526" i="1"/>
  <c r="N525" i="1"/>
  <c r="O524" i="1"/>
  <c r="J524" i="1"/>
  <c r="K523" i="1"/>
  <c r="M522" i="1"/>
  <c r="N521" i="1"/>
  <c r="O520" i="1"/>
  <c r="J520" i="1"/>
  <c r="K519" i="1"/>
  <c r="M518" i="1"/>
  <c r="N517" i="1"/>
  <c r="O516" i="1"/>
  <c r="J516" i="1"/>
  <c r="K515" i="1"/>
  <c r="K514" i="1"/>
  <c r="M513" i="1"/>
  <c r="N512" i="1"/>
  <c r="O511" i="1"/>
  <c r="J511" i="1"/>
  <c r="K510" i="1"/>
  <c r="M509" i="1"/>
  <c r="N508" i="1"/>
  <c r="O507" i="1"/>
  <c r="J507" i="1"/>
  <c r="K506" i="1"/>
  <c r="M505" i="1"/>
  <c r="N504" i="1"/>
  <c r="O503" i="1"/>
  <c r="J503" i="1"/>
  <c r="K502" i="1"/>
  <c r="K501" i="1"/>
  <c r="Q501" i="1" s="1"/>
  <c r="M500" i="1"/>
  <c r="N499" i="1"/>
  <c r="O498" i="1"/>
  <c r="J498" i="1"/>
  <c r="K497" i="1"/>
  <c r="M496" i="1"/>
  <c r="N495" i="1"/>
  <c r="O494" i="1"/>
  <c r="J494" i="1"/>
  <c r="K493" i="1"/>
  <c r="M492" i="1"/>
  <c r="N491" i="1"/>
  <c r="O490" i="1"/>
  <c r="J490" i="1"/>
  <c r="K489" i="1"/>
  <c r="Q489" i="1" s="1"/>
  <c r="M488" i="1"/>
  <c r="N487" i="1"/>
  <c r="O486" i="1"/>
  <c r="J486" i="1"/>
  <c r="K485" i="1"/>
  <c r="M484" i="1"/>
  <c r="N483" i="1"/>
  <c r="O482" i="1"/>
  <c r="J482" i="1"/>
  <c r="K481" i="1"/>
  <c r="M480" i="1"/>
  <c r="N479" i="1"/>
  <c r="O478" i="1"/>
  <c r="J478" i="1"/>
  <c r="K477" i="1"/>
  <c r="Q477" i="1" s="1"/>
  <c r="M476" i="1"/>
  <c r="N475" i="1"/>
  <c r="O474" i="1"/>
  <c r="J474" i="1"/>
  <c r="K473" i="1"/>
  <c r="M472" i="1"/>
  <c r="N471" i="1"/>
  <c r="O470" i="1"/>
  <c r="J470" i="1"/>
  <c r="K469" i="1"/>
  <c r="M468" i="1"/>
  <c r="N467" i="1"/>
  <c r="O466" i="1"/>
  <c r="O465" i="1"/>
  <c r="P465" i="1"/>
  <c r="K464" i="1"/>
  <c r="M463" i="1"/>
  <c r="N462" i="1"/>
  <c r="O461" i="1"/>
  <c r="J461" i="1"/>
  <c r="K460" i="1"/>
  <c r="M459" i="1"/>
  <c r="N458" i="1"/>
  <c r="O457" i="1"/>
  <c r="J457" i="1"/>
  <c r="K456" i="1"/>
  <c r="M455" i="1"/>
  <c r="N454" i="1"/>
  <c r="O453" i="1"/>
  <c r="J453" i="1"/>
  <c r="P453" i="1" s="1"/>
  <c r="J452" i="1"/>
  <c r="M450" i="1"/>
  <c r="K447" i="1"/>
  <c r="J444" i="1"/>
  <c r="N437" i="1"/>
  <c r="M434" i="1"/>
  <c r="K431" i="1"/>
  <c r="O173" i="1"/>
  <c r="O177" i="1"/>
  <c r="O182" i="1"/>
  <c r="O186" i="1"/>
  <c r="O191" i="1"/>
  <c r="O195" i="1"/>
  <c r="O199" i="1"/>
  <c r="O204" i="1"/>
  <c r="O208" i="1"/>
  <c r="O212" i="1"/>
  <c r="O217" i="1"/>
  <c r="O221" i="1"/>
  <c r="O225" i="1"/>
  <c r="O226" i="1"/>
  <c r="O230" i="1"/>
  <c r="O234" i="1"/>
  <c r="O239" i="1"/>
  <c r="O243" i="1"/>
  <c r="O247" i="1"/>
  <c r="O252" i="1"/>
  <c r="O256" i="1"/>
  <c r="O260" i="1"/>
  <c r="O265" i="1"/>
  <c r="O269" i="1"/>
  <c r="O273" i="1"/>
  <c r="O274" i="1"/>
  <c r="O278" i="1"/>
  <c r="O282" i="1"/>
  <c r="O287" i="1"/>
  <c r="O291" i="1"/>
  <c r="O295" i="1"/>
  <c r="O300" i="1"/>
  <c r="O304" i="1"/>
  <c r="O308" i="1"/>
  <c r="O312" i="1"/>
  <c r="O176" i="1"/>
  <c r="O181" i="1"/>
  <c r="O185" i="1"/>
  <c r="O189" i="1"/>
  <c r="O190" i="1"/>
  <c r="O194" i="1"/>
  <c r="O198" i="1"/>
  <c r="O203" i="1"/>
  <c r="O207" i="1"/>
  <c r="O211" i="1"/>
  <c r="O216" i="1"/>
  <c r="O220" i="1"/>
  <c r="O224" i="1"/>
  <c r="O229" i="1"/>
  <c r="O233" i="1"/>
  <c r="O237" i="1"/>
  <c r="O238" i="1"/>
  <c r="O242" i="1"/>
  <c r="O246" i="1"/>
  <c r="O251" i="1"/>
  <c r="O255" i="1"/>
  <c r="O259" i="1"/>
  <c r="O264" i="1"/>
  <c r="O268" i="1"/>
  <c r="O272" i="1"/>
  <c r="O277" i="1"/>
  <c r="O281" i="1"/>
  <c r="O285" i="1"/>
  <c r="O286" i="1"/>
  <c r="O290" i="1"/>
  <c r="O294" i="1"/>
  <c r="O299" i="1"/>
  <c r="O303" i="1"/>
  <c r="O307" i="1"/>
  <c r="O311" i="1"/>
  <c r="O315" i="1"/>
  <c r="O319" i="1"/>
  <c r="O324" i="1"/>
  <c r="O328" i="1"/>
  <c r="O332" i="1"/>
  <c r="O337" i="1"/>
  <c r="O341" i="1"/>
  <c r="O345" i="1"/>
  <c r="O175" i="1"/>
  <c r="O180" i="1"/>
  <c r="O184" i="1"/>
  <c r="O188" i="1"/>
  <c r="O193" i="1"/>
  <c r="O197" i="1"/>
  <c r="O201" i="1"/>
  <c r="O202" i="1"/>
  <c r="O206" i="1"/>
  <c r="O210" i="1"/>
  <c r="O215" i="1"/>
  <c r="O219" i="1"/>
  <c r="O223" i="1"/>
  <c r="O228" i="1"/>
  <c r="O232" i="1"/>
  <c r="O236" i="1"/>
  <c r="O241" i="1"/>
  <c r="O245" i="1"/>
  <c r="O249" i="1"/>
  <c r="O250" i="1"/>
  <c r="O254" i="1"/>
  <c r="O258" i="1"/>
  <c r="O179" i="1"/>
  <c r="O192" i="1"/>
  <c r="O205" i="1"/>
  <c r="O218" i="1"/>
  <c r="O231" i="1"/>
  <c r="O244" i="1"/>
  <c r="O257" i="1"/>
  <c r="O261" i="1"/>
  <c r="O266" i="1"/>
  <c r="O279" i="1"/>
  <c r="O292" i="1"/>
  <c r="O305" i="1"/>
  <c r="O313" i="1"/>
  <c r="O316" i="1"/>
  <c r="O317" i="1"/>
  <c r="O318" i="1"/>
  <c r="O329" i="1"/>
  <c r="O330" i="1"/>
  <c r="O331" i="1"/>
  <c r="O342" i="1"/>
  <c r="O343" i="1"/>
  <c r="O344" i="1"/>
  <c r="O350" i="1"/>
  <c r="O354" i="1"/>
  <c r="O359" i="1"/>
  <c r="O363" i="1"/>
  <c r="O367" i="1"/>
  <c r="O372" i="1"/>
  <c r="O376" i="1"/>
  <c r="O380" i="1"/>
  <c r="O385" i="1"/>
  <c r="O389" i="1"/>
  <c r="O393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178" i="1"/>
  <c r="O214" i="1"/>
  <c r="O227" i="1"/>
  <c r="O240" i="1"/>
  <c r="O253" i="1"/>
  <c r="O267" i="1"/>
  <c r="O280" i="1"/>
  <c r="O293" i="1"/>
  <c r="O298" i="1"/>
  <c r="O306" i="1"/>
  <c r="O314" i="1"/>
  <c r="O320" i="1"/>
  <c r="O321" i="1"/>
  <c r="O333" i="1"/>
  <c r="O346" i="1"/>
  <c r="O347" i="1"/>
  <c r="O348" i="1"/>
  <c r="O349" i="1"/>
  <c r="O353" i="1"/>
  <c r="O357" i="1"/>
  <c r="O358" i="1"/>
  <c r="O362" i="1"/>
  <c r="O366" i="1"/>
  <c r="O371" i="1"/>
  <c r="O375" i="1"/>
  <c r="O379" i="1"/>
  <c r="O384" i="1"/>
  <c r="O388" i="1"/>
  <c r="O392" i="1"/>
  <c r="O397" i="1"/>
  <c r="O401" i="1"/>
  <c r="O405" i="1"/>
  <c r="O409" i="1"/>
  <c r="O413" i="1"/>
  <c r="O417" i="1"/>
  <c r="O421" i="1"/>
  <c r="O425" i="1"/>
  <c r="O429" i="1"/>
  <c r="O433" i="1"/>
  <c r="O437" i="1"/>
  <c r="O441" i="1"/>
  <c r="O445" i="1"/>
  <c r="O449" i="1"/>
  <c r="O174" i="1"/>
  <c r="O187" i="1"/>
  <c r="O200" i="1"/>
  <c r="O213" i="1"/>
  <c r="O262" i="1"/>
  <c r="O270" i="1"/>
  <c r="O275" i="1"/>
  <c r="O283" i="1"/>
  <c r="O288" i="1"/>
  <c r="O296" i="1"/>
  <c r="O301" i="1"/>
  <c r="O309" i="1"/>
  <c r="O322" i="1"/>
  <c r="O323" i="1"/>
  <c r="O334" i="1"/>
  <c r="O335" i="1"/>
  <c r="O336" i="1"/>
  <c r="O352" i="1"/>
  <c r="O356" i="1"/>
  <c r="O361" i="1"/>
  <c r="O365" i="1"/>
  <c r="O369" i="1"/>
  <c r="O370" i="1"/>
  <c r="O374" i="1"/>
  <c r="O378" i="1"/>
  <c r="O383" i="1"/>
  <c r="O387" i="1"/>
  <c r="O391" i="1"/>
  <c r="O396" i="1"/>
  <c r="O400" i="1"/>
  <c r="O404" i="1"/>
  <c r="O408" i="1"/>
  <c r="O412" i="1"/>
  <c r="O416" i="1"/>
  <c r="O420" i="1"/>
  <c r="O424" i="1"/>
  <c r="O428" i="1"/>
  <c r="O183" i="1"/>
  <c r="O196" i="1"/>
  <c r="O209" i="1"/>
  <c r="O222" i="1"/>
  <c r="O235" i="1"/>
  <c r="O248" i="1"/>
  <c r="O263" i="1"/>
  <c r="O271" i="1"/>
  <c r="O276" i="1"/>
  <c r="O284" i="1"/>
  <c r="O289" i="1"/>
  <c r="O297" i="1"/>
  <c r="O302" i="1"/>
  <c r="O310" i="1"/>
  <c r="O325" i="1"/>
  <c r="O326" i="1"/>
  <c r="O327" i="1"/>
  <c r="O338" i="1"/>
  <c r="O339" i="1"/>
  <c r="O340" i="1"/>
  <c r="O351" i="1"/>
  <c r="O355" i="1"/>
  <c r="O360" i="1"/>
  <c r="O364" i="1"/>
  <c r="O368" i="1"/>
  <c r="O373" i="1"/>
  <c r="O377" i="1"/>
  <c r="O381" i="1"/>
  <c r="O382" i="1"/>
  <c r="O386" i="1"/>
  <c r="O390" i="1"/>
  <c r="O395" i="1"/>
  <c r="O399" i="1"/>
  <c r="O403" i="1"/>
  <c r="O407" i="1"/>
  <c r="O411" i="1"/>
  <c r="O415" i="1"/>
  <c r="O419" i="1"/>
  <c r="O423" i="1"/>
  <c r="O427" i="1"/>
  <c r="O431" i="1"/>
  <c r="O435" i="1"/>
  <c r="O439" i="1"/>
  <c r="O443" i="1"/>
  <c r="O447" i="1"/>
  <c r="O451" i="1"/>
  <c r="J161" i="1"/>
  <c r="J164" i="1"/>
  <c r="K125" i="1"/>
  <c r="K635" i="1"/>
  <c r="M634" i="1"/>
  <c r="N633" i="1"/>
  <c r="O632" i="1"/>
  <c r="J632" i="1"/>
  <c r="K631" i="1"/>
  <c r="M630" i="1"/>
  <c r="N629" i="1"/>
  <c r="O628" i="1"/>
  <c r="J628" i="1"/>
  <c r="K627" i="1"/>
  <c r="M626" i="1"/>
  <c r="N625" i="1"/>
  <c r="O624" i="1"/>
  <c r="J624" i="1"/>
  <c r="K623" i="1"/>
  <c r="M622" i="1"/>
  <c r="N621" i="1"/>
  <c r="O620" i="1"/>
  <c r="J620" i="1"/>
  <c r="K619" i="1"/>
  <c r="Q619" i="1" s="1"/>
  <c r="M618" i="1"/>
  <c r="N617" i="1"/>
  <c r="O616" i="1"/>
  <c r="J616" i="1"/>
  <c r="K615" i="1"/>
  <c r="M614" i="1"/>
  <c r="N613" i="1"/>
  <c r="O612" i="1"/>
  <c r="J612" i="1"/>
  <c r="K611" i="1"/>
  <c r="M610" i="1"/>
  <c r="M609" i="1"/>
  <c r="N608" i="1"/>
  <c r="O607" i="1"/>
  <c r="K606" i="1"/>
  <c r="M605" i="1"/>
  <c r="N604" i="1"/>
  <c r="O603" i="1"/>
  <c r="J603" i="1"/>
  <c r="K602" i="1"/>
  <c r="M601" i="1"/>
  <c r="N600" i="1"/>
  <c r="O599" i="1"/>
  <c r="J599" i="1"/>
  <c r="K598" i="1"/>
  <c r="M597" i="1"/>
  <c r="N596" i="1"/>
  <c r="O595" i="1"/>
  <c r="J595" i="1"/>
  <c r="P595" i="1" s="1"/>
  <c r="K594" i="1"/>
  <c r="M593" i="1"/>
  <c r="N592" i="1"/>
  <c r="O591" i="1"/>
  <c r="J591" i="1"/>
  <c r="K590" i="1"/>
  <c r="M589" i="1"/>
  <c r="N588" i="1"/>
  <c r="O587" i="1"/>
  <c r="J587" i="1"/>
  <c r="K586" i="1"/>
  <c r="M585" i="1"/>
  <c r="N584" i="1"/>
  <c r="O583" i="1"/>
  <c r="P583" i="1"/>
  <c r="K582" i="1"/>
  <c r="M581" i="1"/>
  <c r="N580" i="1"/>
  <c r="O579" i="1"/>
  <c r="J579" i="1"/>
  <c r="K578" i="1"/>
  <c r="M577" i="1"/>
  <c r="N576" i="1"/>
  <c r="O575" i="1"/>
  <c r="J575" i="1"/>
  <c r="K574" i="1"/>
  <c r="M573" i="1"/>
  <c r="M572" i="1"/>
  <c r="N571" i="1"/>
  <c r="O570" i="1"/>
  <c r="J570" i="1"/>
  <c r="K569" i="1"/>
  <c r="M568" i="1"/>
  <c r="N567" i="1"/>
  <c r="O566" i="1"/>
  <c r="J566" i="1"/>
  <c r="K565" i="1"/>
  <c r="M564" i="1"/>
  <c r="N563" i="1"/>
  <c r="O562" i="1"/>
  <c r="J562" i="1"/>
  <c r="K561" i="1"/>
  <c r="M560" i="1"/>
  <c r="N559" i="1"/>
  <c r="O558" i="1"/>
  <c r="J558" i="1"/>
  <c r="K557" i="1"/>
  <c r="M556" i="1"/>
  <c r="N555" i="1"/>
  <c r="O554" i="1"/>
  <c r="J554" i="1"/>
  <c r="K553" i="1"/>
  <c r="M552" i="1"/>
  <c r="N551" i="1"/>
  <c r="O550" i="1"/>
  <c r="J550" i="1"/>
  <c r="K549" i="1"/>
  <c r="K548" i="1"/>
  <c r="N546" i="1"/>
  <c r="O545" i="1"/>
  <c r="J545" i="1"/>
  <c r="K544" i="1"/>
  <c r="M543" i="1"/>
  <c r="N542" i="1"/>
  <c r="O541" i="1"/>
  <c r="J541" i="1"/>
  <c r="K540" i="1"/>
  <c r="M539" i="1"/>
  <c r="N538" i="1"/>
  <c r="O537" i="1"/>
  <c r="J537" i="1"/>
  <c r="K536" i="1"/>
  <c r="M535" i="1"/>
  <c r="N534" i="1"/>
  <c r="O533" i="1"/>
  <c r="J533" i="1"/>
  <c r="K532" i="1"/>
  <c r="M531" i="1"/>
  <c r="N530" i="1"/>
  <c r="O529" i="1"/>
  <c r="J529" i="1"/>
  <c r="K528" i="1"/>
  <c r="M527" i="1"/>
  <c r="N526" i="1"/>
  <c r="O525" i="1"/>
  <c r="J525" i="1"/>
  <c r="P525" i="1" s="1"/>
  <c r="K524" i="1"/>
  <c r="M523" i="1"/>
  <c r="N522" i="1"/>
  <c r="O521" i="1"/>
  <c r="J521" i="1"/>
  <c r="K520" i="1"/>
  <c r="M519" i="1"/>
  <c r="N518" i="1"/>
  <c r="O517" i="1"/>
  <c r="J517" i="1"/>
  <c r="K516" i="1"/>
  <c r="M515" i="1"/>
  <c r="M514" i="1"/>
  <c r="N513" i="1"/>
  <c r="O512" i="1"/>
  <c r="J512" i="1"/>
  <c r="K511" i="1"/>
  <c r="M510" i="1"/>
  <c r="N509" i="1"/>
  <c r="O508" i="1"/>
  <c r="J508" i="1"/>
  <c r="K507" i="1"/>
  <c r="M506" i="1"/>
  <c r="N505" i="1"/>
  <c r="O504" i="1"/>
  <c r="J504" i="1"/>
  <c r="M502" i="1"/>
  <c r="M501" i="1"/>
  <c r="N500" i="1"/>
  <c r="O499" i="1"/>
  <c r="J499" i="1"/>
  <c r="K498" i="1"/>
  <c r="M497" i="1"/>
  <c r="N496" i="1"/>
  <c r="O495" i="1"/>
  <c r="J495" i="1"/>
  <c r="K494" i="1"/>
  <c r="M493" i="1"/>
  <c r="N492" i="1"/>
  <c r="O491" i="1"/>
  <c r="J491" i="1"/>
  <c r="K490" i="1"/>
  <c r="M489" i="1"/>
  <c r="N488" i="1"/>
  <c r="O487" i="1"/>
  <c r="J487" i="1"/>
  <c r="K486" i="1"/>
  <c r="M485" i="1"/>
  <c r="N484" i="1"/>
  <c r="O483" i="1"/>
  <c r="J483" i="1"/>
  <c r="K482" i="1"/>
  <c r="M481" i="1"/>
  <c r="N480" i="1"/>
  <c r="O479" i="1"/>
  <c r="J479" i="1"/>
  <c r="K478" i="1"/>
  <c r="M477" i="1"/>
  <c r="N476" i="1"/>
  <c r="O475" i="1"/>
  <c r="J475" i="1"/>
  <c r="K474" i="1"/>
  <c r="M473" i="1"/>
  <c r="N472" i="1"/>
  <c r="O471" i="1"/>
  <c r="J471" i="1"/>
  <c r="K470" i="1"/>
  <c r="M469" i="1"/>
  <c r="N468" i="1"/>
  <c r="O467" i="1"/>
  <c r="J467" i="1"/>
  <c r="K466" i="1"/>
  <c r="K465" i="1"/>
  <c r="Q465" i="1" s="1"/>
  <c r="M464" i="1"/>
  <c r="N463" i="1"/>
  <c r="O462" i="1"/>
  <c r="J462" i="1"/>
  <c r="K461" i="1"/>
  <c r="M460" i="1"/>
  <c r="N459" i="1"/>
  <c r="O458" i="1"/>
  <c r="J458" i="1"/>
  <c r="K457" i="1"/>
  <c r="M456" i="1"/>
  <c r="N455" i="1"/>
  <c r="O454" i="1"/>
  <c r="K453" i="1"/>
  <c r="Q453" i="1" s="1"/>
  <c r="M452" i="1"/>
  <c r="O450" i="1"/>
  <c r="J448" i="1"/>
  <c r="O444" i="1"/>
  <c r="N441" i="1"/>
  <c r="M438" i="1"/>
  <c r="K435" i="1"/>
  <c r="J432" i="1"/>
  <c r="K78" i="1"/>
  <c r="K203" i="1"/>
  <c r="K237" i="1"/>
  <c r="Q237" i="1" s="1"/>
  <c r="K242" i="1"/>
  <c r="K251" i="1"/>
  <c r="K294" i="1"/>
  <c r="K299" i="1"/>
  <c r="K311" i="1"/>
  <c r="K215" i="1"/>
  <c r="K241" i="1"/>
  <c r="K249" i="1"/>
  <c r="Q249" i="1" s="1"/>
  <c r="K254" i="1"/>
  <c r="K263" i="1"/>
  <c r="K271" i="1"/>
  <c r="K280" i="1"/>
  <c r="K289" i="1"/>
  <c r="K293" i="1"/>
  <c r="K323" i="1"/>
  <c r="K227" i="1"/>
  <c r="K240" i="1"/>
  <c r="K248" i="1"/>
  <c r="K253" i="1"/>
  <c r="K278" i="1"/>
  <c r="K291" i="1"/>
  <c r="K335" i="1"/>
  <c r="K371" i="1"/>
  <c r="K384" i="1"/>
  <c r="K292" i="1"/>
  <c r="K361" i="1"/>
  <c r="K365" i="1"/>
  <c r="K383" i="1"/>
  <c r="K387" i="1"/>
  <c r="K191" i="1"/>
  <c r="K243" i="1"/>
  <c r="K269" i="1"/>
  <c r="K282" i="1"/>
  <c r="K287" i="1"/>
  <c r="K295" i="1"/>
  <c r="K395" i="1"/>
  <c r="K407" i="1"/>
  <c r="K419" i="1"/>
  <c r="K177" i="1"/>
  <c r="K239" i="1"/>
  <c r="K252" i="1"/>
  <c r="K270" i="1"/>
  <c r="K275" i="1"/>
  <c r="K283" i="1"/>
  <c r="K347" i="1"/>
  <c r="K359" i="1"/>
  <c r="J515" i="1"/>
  <c r="J322" i="1"/>
  <c r="J118" i="1"/>
  <c r="J549" i="1"/>
  <c r="J334" i="1"/>
  <c r="J179" i="1"/>
  <c r="J573" i="1"/>
  <c r="J286" i="1"/>
  <c r="J238" i="1"/>
  <c r="J142" i="1"/>
  <c r="J466" i="1"/>
  <c r="J202" i="1"/>
  <c r="J610" i="1"/>
  <c r="J502" i="1"/>
  <c r="J370" i="1"/>
  <c r="J298" i="1"/>
  <c r="J250" i="1"/>
  <c r="J214" i="1"/>
  <c r="J154" i="1"/>
  <c r="P154" i="1" s="1"/>
  <c r="J69" i="1"/>
  <c r="P69" i="1" s="1"/>
  <c r="J382" i="1"/>
  <c r="J262" i="1"/>
  <c r="J226" i="1"/>
  <c r="J165" i="1"/>
  <c r="P165" i="1" s="1"/>
  <c r="J394" i="1"/>
  <c r="J274" i="1"/>
  <c r="J130" i="1"/>
  <c r="P130" i="1" s="1"/>
  <c r="J358" i="1"/>
  <c r="J190" i="1"/>
  <c r="J177" i="1"/>
  <c r="J191" i="1"/>
  <c r="J239" i="1"/>
  <c r="J287" i="1"/>
  <c r="J203" i="1"/>
  <c r="J251" i="1"/>
  <c r="J299" i="1"/>
  <c r="J311" i="1"/>
  <c r="J215" i="1"/>
  <c r="J275" i="1"/>
  <c r="J346" i="1"/>
  <c r="J347" i="1"/>
  <c r="J359" i="1"/>
  <c r="J406" i="1"/>
  <c r="J418" i="1"/>
  <c r="J430" i="1"/>
  <c r="J442" i="1"/>
  <c r="J263" i="1"/>
  <c r="J310" i="1"/>
  <c r="J323" i="1"/>
  <c r="J335" i="1"/>
  <c r="J371" i="1"/>
  <c r="J227" i="1"/>
  <c r="J352" i="1"/>
  <c r="J361" i="1"/>
  <c r="J365" i="1"/>
  <c r="J383" i="1"/>
  <c r="J395" i="1"/>
  <c r="J407" i="1"/>
  <c r="J419" i="1"/>
  <c r="J431" i="1"/>
  <c r="J443" i="1"/>
  <c r="M635" i="1"/>
  <c r="N634" i="1"/>
  <c r="O633" i="1"/>
  <c r="J633" i="1"/>
  <c r="K632" i="1"/>
  <c r="M631" i="1"/>
  <c r="N630" i="1"/>
  <c r="O629" i="1"/>
  <c r="J629" i="1"/>
  <c r="K628" i="1"/>
  <c r="M627" i="1"/>
  <c r="N626" i="1"/>
  <c r="O625" i="1"/>
  <c r="J625" i="1"/>
  <c r="K624" i="1"/>
  <c r="M623" i="1"/>
  <c r="N622" i="1"/>
  <c r="O621" i="1"/>
  <c r="J621" i="1"/>
  <c r="K620" i="1"/>
  <c r="M619" i="1"/>
  <c r="N618" i="1"/>
  <c r="O617" i="1"/>
  <c r="J617" i="1"/>
  <c r="K616" i="1"/>
  <c r="M615" i="1"/>
  <c r="N614" i="1"/>
  <c r="O613" i="1"/>
  <c r="J613" i="1"/>
  <c r="K612" i="1"/>
  <c r="M611" i="1"/>
  <c r="N610" i="1"/>
  <c r="N609" i="1"/>
  <c r="O608" i="1"/>
  <c r="J608" i="1"/>
  <c r="K607" i="1"/>
  <c r="Q607" i="1" s="1"/>
  <c r="M606" i="1"/>
  <c r="N605" i="1"/>
  <c r="O604" i="1"/>
  <c r="J604" i="1"/>
  <c r="K603" i="1"/>
  <c r="M602" i="1"/>
  <c r="N601" i="1"/>
  <c r="O600" i="1"/>
  <c r="J600" i="1"/>
  <c r="K599" i="1"/>
  <c r="M598" i="1"/>
  <c r="N597" i="1"/>
  <c r="O596" i="1"/>
  <c r="J596" i="1"/>
  <c r="K595" i="1"/>
  <c r="Q595" i="1" s="1"/>
  <c r="M594" i="1"/>
  <c r="N593" i="1"/>
  <c r="O592" i="1"/>
  <c r="J592" i="1"/>
  <c r="K591" i="1"/>
  <c r="M590" i="1"/>
  <c r="N589" i="1"/>
  <c r="O588" i="1"/>
  <c r="J588" i="1"/>
  <c r="K587" i="1"/>
  <c r="M586" i="1"/>
  <c r="N585" i="1"/>
  <c r="O584" i="1"/>
  <c r="J584" i="1"/>
  <c r="K583" i="1"/>
  <c r="Q583" i="1" s="1"/>
  <c r="M582" i="1"/>
  <c r="N581" i="1"/>
  <c r="O580" i="1"/>
  <c r="J580" i="1"/>
  <c r="K579" i="1"/>
  <c r="M578" i="1"/>
  <c r="N577" i="1"/>
  <c r="O576" i="1"/>
  <c r="J576" i="1"/>
  <c r="K575" i="1"/>
  <c r="M574" i="1"/>
  <c r="N573" i="1"/>
  <c r="N572" i="1"/>
  <c r="O571" i="1"/>
  <c r="P571" i="1"/>
  <c r="K570" i="1"/>
  <c r="M569" i="1"/>
  <c r="N568" i="1"/>
  <c r="O567" i="1"/>
  <c r="J567" i="1"/>
  <c r="K566" i="1"/>
  <c r="M565" i="1"/>
  <c r="N564" i="1"/>
  <c r="O563" i="1"/>
  <c r="J563" i="1"/>
  <c r="K562" i="1"/>
  <c r="M561" i="1"/>
  <c r="N560" i="1"/>
  <c r="O559" i="1"/>
  <c r="J559" i="1"/>
  <c r="P559" i="1" s="1"/>
  <c r="K558" i="1"/>
  <c r="M557" i="1"/>
  <c r="N556" i="1"/>
  <c r="O555" i="1"/>
  <c r="J555" i="1"/>
  <c r="K554" i="1"/>
  <c r="M553" i="1"/>
  <c r="N552" i="1"/>
  <c r="O551" i="1"/>
  <c r="J551" i="1"/>
  <c r="K550" i="1"/>
  <c r="M549" i="1"/>
  <c r="M548" i="1"/>
  <c r="N547" i="1"/>
  <c r="O546" i="1"/>
  <c r="J546" i="1"/>
  <c r="K545" i="1"/>
  <c r="M544" i="1"/>
  <c r="N543" i="1"/>
  <c r="O542" i="1"/>
  <c r="J542" i="1"/>
  <c r="K541" i="1"/>
  <c r="M540" i="1"/>
  <c r="N539" i="1"/>
  <c r="O538" i="1"/>
  <c r="J538" i="1"/>
  <c r="K537" i="1"/>
  <c r="M536" i="1"/>
  <c r="N535" i="1"/>
  <c r="O534" i="1"/>
  <c r="J534" i="1"/>
  <c r="K533" i="1"/>
  <c r="M532" i="1"/>
  <c r="N531" i="1"/>
  <c r="O530" i="1"/>
  <c r="J530" i="1"/>
  <c r="K529" i="1"/>
  <c r="M528" i="1"/>
  <c r="N527" i="1"/>
  <c r="O526" i="1"/>
  <c r="J526" i="1"/>
  <c r="K525" i="1"/>
  <c r="Q525" i="1" s="1"/>
  <c r="M524" i="1"/>
  <c r="N523" i="1"/>
  <c r="O522" i="1"/>
  <c r="J522" i="1"/>
  <c r="K521" i="1"/>
  <c r="M520" i="1"/>
  <c r="N519" i="1"/>
  <c r="O518" i="1"/>
  <c r="J518" i="1"/>
  <c r="K517" i="1"/>
  <c r="M516" i="1"/>
  <c r="N515" i="1"/>
  <c r="N514" i="1"/>
  <c r="O513" i="1"/>
  <c r="P513" i="1"/>
  <c r="K512" i="1"/>
  <c r="M511" i="1"/>
  <c r="N510" i="1"/>
  <c r="O509" i="1"/>
  <c r="J509" i="1"/>
  <c r="K508" i="1"/>
  <c r="M507" i="1"/>
  <c r="N506" i="1"/>
  <c r="O505" i="1"/>
  <c r="J505" i="1"/>
  <c r="K504" i="1"/>
  <c r="M503" i="1"/>
  <c r="N502" i="1"/>
  <c r="N501" i="1"/>
  <c r="O500" i="1"/>
  <c r="J500" i="1"/>
  <c r="K499" i="1"/>
  <c r="M498" i="1"/>
  <c r="N497" i="1"/>
  <c r="O496" i="1"/>
  <c r="J496" i="1"/>
  <c r="K495" i="1"/>
  <c r="M494" i="1"/>
  <c r="N493" i="1"/>
  <c r="O492" i="1"/>
  <c r="J492" i="1"/>
  <c r="K491" i="1"/>
  <c r="M490" i="1"/>
  <c r="N489" i="1"/>
  <c r="O488" i="1"/>
  <c r="J488" i="1"/>
  <c r="K487" i="1"/>
  <c r="M486" i="1"/>
  <c r="N485" i="1"/>
  <c r="O484" i="1"/>
  <c r="J484" i="1"/>
  <c r="K483" i="1"/>
  <c r="M482" i="1"/>
  <c r="N481" i="1"/>
  <c r="O480" i="1"/>
  <c r="J480" i="1"/>
  <c r="K479" i="1"/>
  <c r="M478" i="1"/>
  <c r="N477" i="1"/>
  <c r="O476" i="1"/>
  <c r="J476" i="1"/>
  <c r="K475" i="1"/>
  <c r="M474" i="1"/>
  <c r="N473" i="1"/>
  <c r="O472" i="1"/>
  <c r="J472" i="1"/>
  <c r="K471" i="1"/>
  <c r="M470" i="1"/>
  <c r="N469" i="1"/>
  <c r="O468" i="1"/>
  <c r="J468" i="1"/>
  <c r="K467" i="1"/>
  <c r="M466" i="1"/>
  <c r="M465" i="1"/>
  <c r="N464" i="1"/>
  <c r="O463" i="1"/>
  <c r="J463" i="1"/>
  <c r="K462" i="1"/>
  <c r="M461" i="1"/>
  <c r="N460" i="1"/>
  <c r="O459" i="1"/>
  <c r="J459" i="1"/>
  <c r="K458" i="1"/>
  <c r="M457" i="1"/>
  <c r="N456" i="1"/>
  <c r="O455" i="1"/>
  <c r="J455" i="1"/>
  <c r="K454" i="1"/>
  <c r="M453" i="1"/>
  <c r="N452" i="1"/>
  <c r="K451" i="1"/>
  <c r="O448" i="1"/>
  <c r="N445" i="1"/>
  <c r="M442" i="1"/>
  <c r="K439" i="1"/>
  <c r="J436" i="1"/>
  <c r="O432" i="1"/>
  <c r="J112" i="1"/>
  <c r="O72" i="1"/>
  <c r="J79" i="1"/>
  <c r="J106" i="1"/>
  <c r="J85" i="1"/>
  <c r="J70" i="1"/>
  <c r="J111" i="1"/>
  <c r="M72" i="1"/>
  <c r="M112" i="1"/>
  <c r="M161" i="1"/>
  <c r="M73" i="1"/>
  <c r="M122" i="1"/>
  <c r="M98" i="1"/>
  <c r="M147" i="1"/>
  <c r="M93" i="1"/>
  <c r="M113" i="1"/>
  <c r="M166" i="1"/>
  <c r="M88" i="1"/>
  <c r="M79" i="1"/>
  <c r="M117" i="1"/>
  <c r="M133" i="1"/>
  <c r="M75" i="1"/>
  <c r="N138" i="1"/>
  <c r="J146" i="1"/>
  <c r="J119" i="1"/>
  <c r="J125" i="1"/>
  <c r="J83" i="1"/>
  <c r="J163" i="1"/>
  <c r="J128" i="1"/>
  <c r="J156" i="1"/>
  <c r="J110" i="1"/>
  <c r="J149" i="1"/>
  <c r="J75" i="1"/>
  <c r="J160" i="1"/>
  <c r="J136" i="1"/>
  <c r="J166" i="1"/>
  <c r="J139" i="1"/>
  <c r="J68" i="1"/>
  <c r="J103" i="1"/>
  <c r="E61" i="1"/>
  <c r="H61" i="1" s="1"/>
  <c r="J108" i="1"/>
  <c r="J115" i="1"/>
  <c r="J77" i="1"/>
  <c r="J95" i="1"/>
  <c r="J74" i="1"/>
  <c r="J114" i="1"/>
  <c r="J129" i="1"/>
  <c r="J131" i="1"/>
  <c r="J98" i="1"/>
  <c r="J159" i="1"/>
  <c r="J71" i="1"/>
  <c r="J135" i="1"/>
  <c r="J143" i="1"/>
  <c r="J138" i="1"/>
  <c r="J167" i="1"/>
  <c r="P142" i="1"/>
  <c r="J122" i="1"/>
  <c r="J97" i="1"/>
  <c r="E60" i="1"/>
  <c r="H60" i="1" s="1"/>
  <c r="J84" i="1"/>
  <c r="J82" i="1"/>
  <c r="R118" i="1"/>
  <c r="R165" i="1"/>
  <c r="O93" i="1"/>
  <c r="M90" i="1"/>
  <c r="M157" i="1"/>
  <c r="M105" i="1"/>
  <c r="M71" i="1"/>
  <c r="M154" i="1"/>
  <c r="M144" i="1"/>
  <c r="N88" i="1"/>
  <c r="N134" i="1"/>
  <c r="N113" i="1"/>
  <c r="N157" i="1"/>
  <c r="N167" i="1"/>
  <c r="N100" i="1"/>
  <c r="O152" i="1"/>
  <c r="O155" i="1"/>
  <c r="O157" i="1"/>
  <c r="O85" i="1"/>
  <c r="O92" i="1"/>
  <c r="O73" i="1"/>
  <c r="O127" i="1"/>
  <c r="O161" i="1"/>
  <c r="O74" i="1"/>
  <c r="O128" i="1"/>
  <c r="O110" i="1"/>
  <c r="O91" i="1"/>
  <c r="O162" i="1"/>
  <c r="O104" i="1"/>
  <c r="O71" i="1"/>
  <c r="M84" i="1"/>
  <c r="M139" i="1"/>
  <c r="M78" i="1"/>
  <c r="M171" i="1"/>
  <c r="M127" i="1"/>
  <c r="M137" i="1"/>
  <c r="M156" i="1"/>
  <c r="M103" i="1"/>
  <c r="M80" i="1"/>
  <c r="M168" i="1"/>
  <c r="M124" i="1"/>
  <c r="M149" i="1"/>
  <c r="M128" i="1"/>
  <c r="M119" i="1"/>
  <c r="M132" i="1"/>
  <c r="M142" i="1"/>
  <c r="M69" i="1"/>
  <c r="M94" i="1"/>
  <c r="M99" i="1"/>
  <c r="M70" i="1"/>
  <c r="M153" i="1"/>
  <c r="M86" i="1"/>
  <c r="N70" i="1"/>
  <c r="N169" i="1"/>
  <c r="N159" i="1"/>
  <c r="N133" i="1"/>
  <c r="N89" i="1"/>
  <c r="N104" i="1"/>
  <c r="N85" i="1"/>
  <c r="N140" i="1"/>
  <c r="N168" i="1"/>
  <c r="N91" i="1"/>
  <c r="N127" i="1"/>
  <c r="N108" i="1"/>
  <c r="N68" i="1"/>
  <c r="N71" i="1"/>
  <c r="J87" i="1"/>
  <c r="J76" i="1"/>
  <c r="J101" i="1"/>
  <c r="J81" i="1"/>
  <c r="J96" i="1"/>
  <c r="J104" i="1"/>
  <c r="P104" i="1" s="1"/>
  <c r="J113" i="1"/>
  <c r="J99" i="1"/>
  <c r="J120" i="1"/>
  <c r="J72" i="1"/>
  <c r="K122" i="1"/>
  <c r="K128" i="1"/>
  <c r="K124" i="1"/>
  <c r="G60" i="1"/>
  <c r="J60" i="1" s="1"/>
  <c r="G61" i="1"/>
  <c r="J61" i="1" s="1"/>
  <c r="K148" i="1"/>
  <c r="K97" i="1"/>
  <c r="K72" i="1"/>
  <c r="K112" i="1"/>
  <c r="K89" i="1"/>
  <c r="K110" i="1"/>
  <c r="F60" i="1"/>
  <c r="I60" i="1" s="1"/>
  <c r="K123" i="1"/>
  <c r="K157" i="1"/>
  <c r="K99" i="1"/>
  <c r="K75" i="1"/>
  <c r="K95" i="1"/>
  <c r="K106" i="1"/>
  <c r="K164" i="1"/>
  <c r="K82" i="1"/>
  <c r="K70" i="1"/>
  <c r="K160" i="1"/>
  <c r="K134" i="1"/>
  <c r="K145" i="1"/>
  <c r="K116" i="1"/>
  <c r="Q116" i="1" s="1"/>
  <c r="K167" i="1"/>
  <c r="K69" i="1"/>
  <c r="Q69" i="1" s="1"/>
  <c r="K83" i="1"/>
  <c r="K93" i="1"/>
  <c r="K151" i="1"/>
  <c r="K118" i="1"/>
  <c r="Q118" i="1" s="1"/>
  <c r="K143" i="1"/>
  <c r="K68" i="1"/>
  <c r="K150" i="1"/>
  <c r="K119" i="1"/>
  <c r="K105" i="1"/>
  <c r="K86" i="1"/>
  <c r="K101" i="1"/>
  <c r="K77" i="1"/>
  <c r="K121" i="1"/>
  <c r="K141" i="1"/>
  <c r="K169" i="1"/>
  <c r="K88" i="1"/>
  <c r="K137" i="1"/>
  <c r="K84" i="1"/>
  <c r="K166" i="1"/>
  <c r="K139" i="1"/>
  <c r="F61" i="1"/>
  <c r="I61" i="1" s="1"/>
  <c r="K140" i="1"/>
  <c r="F62" i="1"/>
  <c r="I62" i="1" s="1"/>
  <c r="K168" i="1"/>
  <c r="K138" i="1"/>
  <c r="K127" i="1"/>
  <c r="K146" i="1"/>
  <c r="K108" i="1"/>
  <c r="K79" i="1"/>
  <c r="K113" i="1"/>
  <c r="K172" i="1"/>
  <c r="K94" i="1"/>
  <c r="K162" i="1"/>
  <c r="K109" i="1"/>
  <c r="K85" i="1"/>
  <c r="K159" i="1"/>
  <c r="K100" i="1"/>
  <c r="K115" i="1"/>
  <c r="K81" i="1"/>
  <c r="K120" i="1"/>
  <c r="K130" i="1"/>
  <c r="Q130" i="1" s="1"/>
  <c r="K132" i="1"/>
  <c r="J89" i="1"/>
  <c r="J124" i="1"/>
  <c r="J144" i="1"/>
  <c r="J157" i="1"/>
  <c r="J133" i="1"/>
  <c r="J162" i="1"/>
  <c r="P118" i="1"/>
  <c r="J109" i="1"/>
  <c r="J123" i="1"/>
  <c r="J116" i="1"/>
  <c r="P116" i="1" s="1"/>
  <c r="J105" i="1"/>
  <c r="J121" i="1"/>
  <c r="J100" i="1"/>
  <c r="J170" i="1"/>
  <c r="O136" i="1"/>
  <c r="O102" i="1"/>
  <c r="O150" i="1"/>
  <c r="O122" i="1"/>
  <c r="O88" i="1"/>
  <c r="O156" i="1"/>
  <c r="O103" i="1"/>
  <c r="O84" i="1"/>
  <c r="O123" i="1"/>
  <c r="O143" i="1"/>
  <c r="O99" i="1"/>
  <c r="O147" i="1"/>
  <c r="O114" i="1"/>
  <c r="O168" i="1"/>
  <c r="O81" i="1"/>
  <c r="O130" i="1"/>
  <c r="O86" i="1"/>
  <c r="O135" i="1"/>
  <c r="O87" i="1"/>
  <c r="O163" i="1"/>
  <c r="O149" i="1"/>
  <c r="O140" i="1"/>
  <c r="O129" i="1"/>
  <c r="O116" i="1"/>
  <c r="O101" i="1"/>
  <c r="O77" i="1"/>
  <c r="O97" i="1"/>
  <c r="O145" i="1"/>
  <c r="O107" i="1"/>
  <c r="O117" i="1"/>
  <c r="O171" i="1"/>
  <c r="O142" i="1"/>
  <c r="O98" i="1"/>
  <c r="O151" i="1"/>
  <c r="O108" i="1"/>
  <c r="O118" i="1"/>
  <c r="O172" i="1"/>
  <c r="O94" i="1"/>
  <c r="O138" i="1"/>
  <c r="O70" i="1"/>
  <c r="O109" i="1"/>
  <c r="O80" i="1"/>
  <c r="O119" i="1"/>
  <c r="O95" i="1"/>
  <c r="O76" i="1"/>
  <c r="O125" i="1"/>
  <c r="O169" i="1"/>
  <c r="O164" i="1"/>
  <c r="O153" i="1"/>
  <c r="O131" i="1"/>
  <c r="O121" i="1"/>
  <c r="O105" i="1"/>
  <c r="O82" i="1"/>
  <c r="O165" i="1"/>
  <c r="O160" i="1"/>
  <c r="O78" i="1"/>
  <c r="O112" i="1"/>
  <c r="O166" i="1"/>
  <c r="O83" i="1"/>
  <c r="O132" i="1"/>
  <c r="O137" i="1"/>
  <c r="O146" i="1"/>
  <c r="O69" i="1"/>
  <c r="O79" i="1"/>
  <c r="O113" i="1"/>
  <c r="O167" i="1"/>
  <c r="O133" i="1"/>
  <c r="O89" i="1"/>
  <c r="O68" i="1"/>
  <c r="O75" i="1"/>
  <c r="O90" i="1"/>
  <c r="O115" i="1"/>
  <c r="O120" i="1"/>
  <c r="O154" i="1"/>
  <c r="O170" i="1"/>
  <c r="O158" i="1"/>
  <c r="O144" i="1"/>
  <c r="O134" i="1"/>
  <c r="O124" i="1"/>
  <c r="O106" i="1"/>
  <c r="O96" i="1"/>
  <c r="O159" i="1"/>
  <c r="O148" i="1"/>
  <c r="O139" i="1"/>
  <c r="O126" i="1"/>
  <c r="O111" i="1"/>
  <c r="O100" i="1"/>
  <c r="M146" i="1"/>
  <c r="M118" i="1"/>
  <c r="M167" i="1"/>
  <c r="M138" i="1"/>
  <c r="M104" i="1"/>
  <c r="M109" i="1"/>
  <c r="M129" i="1"/>
  <c r="M158" i="1"/>
  <c r="M110" i="1"/>
  <c r="M91" i="1"/>
  <c r="M159" i="1"/>
  <c r="M101" i="1"/>
  <c r="M164" i="1"/>
  <c r="M169" i="1"/>
  <c r="M163" i="1"/>
  <c r="M155" i="1"/>
  <c r="M136" i="1"/>
  <c r="M130" i="1"/>
  <c r="M125" i="1"/>
  <c r="M120" i="1"/>
  <c r="M111" i="1"/>
  <c r="M92" i="1"/>
  <c r="M81" i="1"/>
  <c r="M170" i="1"/>
  <c r="M131" i="1"/>
  <c r="M126" i="1"/>
  <c r="M121" i="1"/>
  <c r="M102" i="1"/>
  <c r="M82" i="1"/>
  <c r="M76" i="1"/>
  <c r="M107" i="1"/>
  <c r="M150" i="1"/>
  <c r="M145" i="1"/>
  <c r="M116" i="1"/>
  <c r="M97" i="1"/>
  <c r="M77" i="1"/>
  <c r="M151" i="1"/>
  <c r="M108" i="1"/>
  <c r="M74" i="1"/>
  <c r="M172" i="1"/>
  <c r="M123" i="1"/>
  <c r="M152" i="1"/>
  <c r="M89" i="1"/>
  <c r="M143" i="1"/>
  <c r="M162" i="1"/>
  <c r="M114" i="1"/>
  <c r="M85" i="1"/>
  <c r="M134" i="1"/>
  <c r="M95" i="1"/>
  <c r="M100" i="1"/>
  <c r="M115" i="1"/>
  <c r="M135" i="1"/>
  <c r="M96" i="1"/>
  <c r="M140" i="1"/>
  <c r="M106" i="1"/>
  <c r="M68" i="1"/>
  <c r="M83" i="1"/>
  <c r="M165" i="1"/>
  <c r="M160" i="1"/>
  <c r="M148" i="1"/>
  <c r="M141" i="1"/>
  <c r="M87" i="1"/>
  <c r="N164" i="1"/>
  <c r="N155" i="1"/>
  <c r="N136" i="1"/>
  <c r="N131" i="1"/>
  <c r="N115" i="1"/>
  <c r="N110" i="1"/>
  <c r="N87" i="1"/>
  <c r="N72" i="1"/>
  <c r="N117" i="1"/>
  <c r="N171" i="1"/>
  <c r="N151" i="1"/>
  <c r="N128" i="1"/>
  <c r="N99" i="1"/>
  <c r="N147" i="1"/>
  <c r="N129" i="1"/>
  <c r="N86" i="1"/>
  <c r="N73" i="1"/>
  <c r="N158" i="1"/>
  <c r="N139" i="1"/>
  <c r="N82" i="1"/>
  <c r="N145" i="1"/>
  <c r="N78" i="1"/>
  <c r="N112" i="1"/>
  <c r="N166" i="1"/>
  <c r="N142" i="1"/>
  <c r="N103" i="1"/>
  <c r="N146" i="1"/>
  <c r="N69" i="1"/>
  <c r="N79" i="1"/>
  <c r="N123" i="1"/>
  <c r="N109" i="1"/>
  <c r="N75" i="1"/>
  <c r="N119" i="1"/>
  <c r="N124" i="1"/>
  <c r="N81" i="1"/>
  <c r="N125" i="1"/>
  <c r="N96" i="1"/>
  <c r="N149" i="1"/>
  <c r="N170" i="1"/>
  <c r="N163" i="1"/>
  <c r="N148" i="1"/>
  <c r="N121" i="1"/>
  <c r="N116" i="1"/>
  <c r="N111" i="1"/>
  <c r="N106" i="1"/>
  <c r="N101" i="1"/>
  <c r="N92" i="1"/>
  <c r="N150" i="1"/>
  <c r="N84" i="1"/>
  <c r="N152" i="1"/>
  <c r="N114" i="1"/>
  <c r="N80" i="1"/>
  <c r="N153" i="1"/>
  <c r="N130" i="1"/>
  <c r="N97" i="1"/>
  <c r="N77" i="1"/>
  <c r="N102" i="1"/>
  <c r="N141" i="1"/>
  <c r="N160" i="1"/>
  <c r="N107" i="1"/>
  <c r="N83" i="1"/>
  <c r="N132" i="1"/>
  <c r="N93" i="1"/>
  <c r="N137" i="1"/>
  <c r="N156" i="1"/>
  <c r="N98" i="1"/>
  <c r="N161" i="1"/>
  <c r="N74" i="1"/>
  <c r="N118" i="1"/>
  <c r="N172" i="1"/>
  <c r="N94" i="1"/>
  <c r="N143" i="1"/>
  <c r="N162" i="1"/>
  <c r="N90" i="1"/>
  <c r="N95" i="1"/>
  <c r="N105" i="1"/>
  <c r="N76" i="1"/>
  <c r="N120" i="1"/>
  <c r="N135" i="1"/>
  <c r="N154" i="1"/>
  <c r="N144" i="1"/>
  <c r="N165" i="1"/>
  <c r="N126" i="1"/>
  <c r="R142" i="1"/>
  <c r="K152" i="1"/>
  <c r="K91" i="1"/>
  <c r="K154" i="1"/>
  <c r="Q154" i="1" s="1"/>
  <c r="K136" i="1"/>
  <c r="K98" i="1"/>
  <c r="R69" i="1"/>
  <c r="G62" i="1"/>
  <c r="J62" i="1" s="1"/>
  <c r="R130" i="1"/>
  <c r="R116" i="1"/>
  <c r="J90" i="1"/>
  <c r="J150" i="1"/>
  <c r="J152" i="1"/>
  <c r="J168" i="1"/>
  <c r="J126" i="1"/>
  <c r="J169" i="1"/>
  <c r="J147" i="1"/>
  <c r="J171" i="1"/>
  <c r="J148" i="1"/>
  <c r="K144" i="1"/>
  <c r="K111" i="1"/>
  <c r="K131" i="1"/>
  <c r="K155" i="1"/>
  <c r="K171" i="1"/>
  <c r="K96" i="1"/>
  <c r="K80" i="1"/>
  <c r="Q80" i="1" s="1"/>
  <c r="K114" i="1"/>
  <c r="K129" i="1"/>
  <c r="K153" i="1"/>
  <c r="K90" i="1"/>
  <c r="K73" i="1"/>
  <c r="K165" i="1"/>
  <c r="Q165" i="1" s="1"/>
  <c r="K76" i="1"/>
  <c r="K102" i="1"/>
  <c r="K117" i="1"/>
  <c r="K149" i="1"/>
  <c r="K87" i="1"/>
  <c r="K107" i="1"/>
  <c r="K126" i="1"/>
  <c r="K92" i="1"/>
  <c r="Q9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tc={41360909-58EE-412B-B8DE-8455FD47F8CA}</author>
    <author>tc={6B61DC1D-8ED1-4A31-BE19-15388C3AB972}</author>
    <author>tc={EE2AC63F-F8DA-4ADF-A146-9563B0600BB7}</author>
    <author>tc={4055EEDE-6D1A-420C-A564-874C82DF7ED6}</author>
    <author>tc={E1826F3F-3150-4471-A736-DE6794B34BA9}</author>
    <author>tc={8E457599-83D6-46E8-9CCF-DADF400A128C}</author>
    <author>tc={E3B2E6A0-42D4-458B-832F-E430D8B99D0D}</author>
    <author>tc={D9AE44D5-78F7-47CE-9016-324014E34E39}</author>
    <author>tc={9737A3D1-A79E-4F89-89B2-D95736E5D9E0}</author>
    <author>Beaulieu, Jake</author>
    <author>tc={3550F45C-77E6-4E4E-860C-D04C03A12E22}</author>
    <author>tc={2AF6AAD3-B242-4FD8-8CDC-CEFD6616A91D}</author>
    <author>tc={79D9AB01-7791-4ED0-BEF4-CE88A6246DF3}</author>
    <author>tc={23164637-1456-492F-9C92-A4AE7F01936A}</author>
    <author>tc={7FDEA0D8-4F9D-47FC-BDA8-1920491FA3F2}</author>
    <author>tc={62EF955B-0BED-4E40-B2F0-40B7EA6FF5C8}</author>
    <author>tc={25DB4F6B-75DC-4DDB-983A-1689E2725577}</author>
    <author>tc={B0C63A8C-BF37-4F43-9E33-64D573B3F3C4}</author>
    <author>tc={50BB674A-FB9E-4B11-9C72-739AB11532ED}</author>
  </authors>
  <commentList>
    <comment ref="C120" authorId="0" shapeId="0" xr:uid="{41360909-58EE-412B-B8DE-8455FD47F8CA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1" authorId="1" shapeId="0" xr:uid="{6B61DC1D-8ED1-4A31-BE19-15388C3AB972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2" authorId="2" shapeId="0" xr:uid="{EE2AC63F-F8DA-4ADF-A146-9563B0600BB7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3" authorId="3" shapeId="0" xr:uid="{4055EEDE-6D1A-420C-A564-874C82DF7ED6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4" authorId="4" shapeId="0" xr:uid="{E1826F3F-3150-4471-A736-DE6794B34BA9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5" authorId="5" shapeId="0" xr:uid="{8E457599-83D6-46E8-9CCF-DADF400A128C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6" authorId="6" shapeId="0" xr:uid="{E3B2E6A0-42D4-458B-832F-E430D8B99D0D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7" authorId="7" shapeId="0" xr:uid="{D9AE44D5-78F7-47CE-9016-324014E34E39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28" authorId="8" shapeId="0" xr:uid="{9737A3D1-A79E-4F89-89B2-D95736E5D9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RERUNS</t>
      </text>
    </comment>
    <comment ref="C132" authorId="9" shapeId="0" xr:uid="{00000000-0006-0000-0000-000001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33" authorId="9" shapeId="0" xr:uid="{00000000-0006-0000-0000-000002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34" authorId="9" shapeId="0" xr:uid="{00000000-0006-0000-0000-000003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35" authorId="9" shapeId="0" xr:uid="{00000000-0006-0000-0000-000004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37" authorId="9" shapeId="0" xr:uid="{00000000-0006-0000-0000-000005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38" authorId="9" shapeId="0" xr:uid="{00000000-0006-0000-0000-000006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39" authorId="9" shapeId="0" xr:uid="{00000000-0006-0000-0000-000007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40" authorId="9" shapeId="0" xr:uid="{00000000-0006-0000-0000-000008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41" authorId="9" shapeId="0" xr:uid="{00000000-0006-0000-0000-000009000000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45" authorId="9" shapeId="0" xr:uid="{8F15CFB8-9605-4D46-9C91-D00B781072E3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46" authorId="9" shapeId="0" xr:uid="{5CBD7E32-3B1E-4B17-B720-AD02BE6C90A4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47" authorId="9" shapeId="0" xr:uid="{5365B84B-15AF-410F-9025-819C3762C4C1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48" authorId="9" shapeId="0" xr:uid="{7C2B969A-F8AA-413E-91CB-56ED3C6FDFF8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49" authorId="9" shapeId="0" xr:uid="{66C8ACD2-4AB1-48C0-A842-32BB1242B85C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50" authorId="9" shapeId="0" xr:uid="{1C1AF9B0-8192-467B-814C-7684BFBAE469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51" authorId="9" shapeId="0" xr:uid="{2F60433D-B40F-412D-99B4-004003B325C5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52" authorId="9" shapeId="0" xr:uid="{1D9EFFD6-EB07-41E1-90F5-E0FCC2B0FE1C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C153" authorId="9" shapeId="0" xr:uid="{2C1DE6BE-7BA2-44CF-976C-BAC15E3E3A63}">
      <text>
        <r>
          <rPr>
            <b/>
            <sz val="9"/>
            <color indexed="81"/>
            <rFont val="Tahoma"/>
            <family val="2"/>
          </rPr>
          <t>Beaulieu, Jake:</t>
        </r>
        <r>
          <rPr>
            <sz val="9"/>
            <color indexed="81"/>
            <rFont val="Tahoma"/>
            <family val="2"/>
          </rPr>
          <t xml:space="preserve">
added missing 0 per Kit Daniels inspection of vials</t>
        </r>
      </text>
    </comment>
    <comment ref="A156" authorId="10" shapeId="0" xr:uid="{3550F45C-77E6-4E4E-860C-D04C03A12E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B156" authorId="11" shapeId="0" xr:uid="{2AF6AAD3-B242-4FD8-8CDC-CEFD6616A91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C156" authorId="12" shapeId="0" xr:uid="{79D9AB01-7791-4ED0-BEF4-CE88A6246DF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A157" authorId="13" shapeId="0" xr:uid="{23164637-1456-492F-9C92-A4AE7F01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B157" authorId="14" shapeId="0" xr:uid="{7FDEA0D8-4F9D-47FC-BDA8-1920491FA3F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C157" authorId="15" shapeId="0" xr:uid="{62EF955B-0BED-4E40-B2F0-40B7EA6FF5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A158" authorId="16" shapeId="0" xr:uid="{25DB4F6B-75DC-4DDB-983A-1689E27255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B158" authorId="17" shapeId="0" xr:uid="{B0C63A8C-BF37-4F43-9E33-64D573B3F3C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  <comment ref="C158" authorId="18" shapeId="0" xr:uid="{50BB674A-FB9E-4B11-9C72-739AB115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sample names were changed per Kit's notes. PS24.0029 was never run.</t>
      </text>
    </comment>
  </commentList>
</comments>
</file>

<file path=xl/sharedStrings.xml><?xml version="1.0" encoding="utf-8"?>
<sst xmlns="http://schemas.openxmlformats.org/spreadsheetml/2006/main" count="1578" uniqueCount="761">
  <si>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</si>
  <si>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</si>
  <si>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</si>
  <si>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</si>
  <si>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</si>
  <si>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</si>
  <si>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</si>
  <si>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</si>
  <si>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</si>
  <si>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</si>
  <si>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</si>
  <si>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</si>
  <si>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</si>
  <si>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</si>
  <si>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</si>
  <si>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</si>
  <si>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</si>
  <si>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</si>
  <si>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</si>
  <si>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</si>
  <si>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</si>
  <si>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</si>
  <si>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</si>
  <si>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</si>
  <si>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</si>
  <si>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</si>
  <si>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</si>
  <si>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</si>
  <si>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</si>
  <si>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</si>
  <si>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</si>
  <si>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</si>
  <si>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</si>
  <si>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</si>
  <si>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</si>
  <si>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</si>
  <si>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</si>
  <si>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</si>
  <si>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</si>
  <si>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</si>
  <si>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</si>
  <si>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</si>
  <si>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</si>
  <si>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</si>
  <si>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</si>
  <si>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</si>
  <si>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</si>
  <si>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</si>
  <si>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</si>
  <si>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</si>
  <si>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</si>
  <si>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</si>
  <si>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</si>
  <si>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</si>
  <si>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</si>
  <si>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</si>
  <si>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</si>
  <si>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</si>
  <si>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</si>
  <si>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</si>
  <si>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</si>
  <si>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</si>
  <si>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</si>
  <si>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</si>
  <si>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N2O.flag</t>
  </si>
  <si>
    <t>O2.flag</t>
  </si>
  <si>
    <t>Ar.flag</t>
  </si>
  <si>
    <t>N2.flag</t>
  </si>
  <si>
    <t>Run Date(s):</t>
  </si>
  <si>
    <t>Analyst:</t>
  </si>
  <si>
    <t>%RSD air</t>
  </si>
  <si>
    <t>%RSD He</t>
  </si>
  <si>
    <t>KD</t>
  </si>
  <si>
    <t>T_24_09_27\LOW TRAP1.DATA</t>
  </si>
  <si>
    <t>T_24_09_27\LOW TRAP2.DATA</t>
  </si>
  <si>
    <t>T_24_09_27\LOW TRAP3.DATA</t>
  </si>
  <si>
    <t>T_24_09_27\LOW TRAP4.DATA</t>
  </si>
  <si>
    <t>T_24_09_27\LOW TRAP5.DATA</t>
  </si>
  <si>
    <t>T_24_09_27\LOW TRAP6.DATA</t>
  </si>
  <si>
    <t>T_24_09_27\LOW TRAP7.DATA</t>
  </si>
  <si>
    <t>T_24_09_27\HIGH TRAP1.DATA</t>
  </si>
  <si>
    <t>T_24_09_27\HIGH TRAP2.DATA</t>
  </si>
  <si>
    <t>T_24_09_27\HIGH TRAP6.DATA</t>
  </si>
  <si>
    <t>T_24_09_27\HIGH TRAP4.DATA</t>
  </si>
  <si>
    <t>T_24_09_27\HIGH TRAP5.DATA</t>
  </si>
  <si>
    <t>T_24_09_27\HELIUM1.DATA</t>
  </si>
  <si>
    <t>T_24_09_27\HELIUM2.DATA</t>
  </si>
  <si>
    <t>T_24_09_27\HELIUM3.DATA</t>
  </si>
  <si>
    <t>T_24_09_27\AIR1.DATA</t>
  </si>
  <si>
    <t>T_24_09_27\AIR2.DATA</t>
  </si>
  <si>
    <t>T_24_09_27\AIR3.DATA</t>
  </si>
  <si>
    <t>T_24_09_27\HIGH DISSOLVED GAS1.DATA</t>
  </si>
  <si>
    <t>T_24_09_27\HIGH DISSOLVED GAS2.DATA</t>
  </si>
  <si>
    <t>T_24_09_27\HIGH DISSOLVED GAS3.DATA</t>
  </si>
  <si>
    <t>Area/Argon</t>
  </si>
  <si>
    <t>Area/Oxygen</t>
  </si>
  <si>
    <t>Area/Nitrogen</t>
  </si>
  <si>
    <t>T_24_10_09\AIR2.DATA</t>
  </si>
  <si>
    <t>T_24_10_09\LOW TRAP 11_10_9_2024 2_08_18 PM.DATA</t>
  </si>
  <si>
    <t>T_24_10_09\PS24.0164.DATA</t>
  </si>
  <si>
    <t>T_24_10_09\PS24.0165.DATA</t>
  </si>
  <si>
    <t>T_24_10_09\PS24.0166.DATA</t>
  </si>
  <si>
    <t>T_24_10_09\PS24.0167.DATA</t>
  </si>
  <si>
    <t>T_24_10_09\PS24.0168.DATA</t>
  </si>
  <si>
    <t>T_24_10_09\PS24.0169.DATA</t>
  </si>
  <si>
    <t>T_24_10_09\PS24.0170.DATA</t>
  </si>
  <si>
    <t>T_24_10_09\PS24.0171.DATA</t>
  </si>
  <si>
    <t>T_24_10_09\PS24.0172.DATA</t>
  </si>
  <si>
    <t>T_24_10_09\LOW TRAP 12.DATA</t>
  </si>
  <si>
    <t>T_24_10_09\AIR2_10_9_2024 7_18_13 PM.DATA</t>
  </si>
  <si>
    <t>T_24_10_09\PS24.0173.DATA</t>
  </si>
  <si>
    <t>T_24_10_09\PS24.0174.DATA</t>
  </si>
  <si>
    <t>T_24_10_09\PS24.0175.DATA</t>
  </si>
  <si>
    <t>T_24_10_09\PS24.0176.DATA</t>
  </si>
  <si>
    <t>T_24_10_09\PS24.0177.DATA</t>
  </si>
  <si>
    <t>T_24_10_09\PS24.0178.DATA</t>
  </si>
  <si>
    <t>T_24_10_09\PS24.0179.DATA</t>
  </si>
  <si>
    <t>T_24_10_09\PS24.0180.DATA</t>
  </si>
  <si>
    <t>T_24_10_09\PS24.0190.DATA</t>
  </si>
  <si>
    <t>T_24_10_09\PS24.0191.DATA</t>
  </si>
  <si>
    <t>T_24_10_09\LOW TRAP 13.DATA</t>
  </si>
  <si>
    <t>T_24_10_09\AIR3.DATA</t>
  </si>
  <si>
    <t>T_24_10_10\PS24.0163.DATA</t>
  </si>
  <si>
    <t>T_24_10_10\PS24.0192.DATA</t>
  </si>
  <si>
    <t>T_24_10_10\PS24.0211.DATA</t>
  </si>
  <si>
    <t>T_24_10_10\PS24.0212.DATA</t>
  </si>
  <si>
    <t>T_24_10_10\PS24.0213.DATA</t>
  </si>
  <si>
    <t>T_24_10_10\PS24.0214.DATA</t>
  </si>
  <si>
    <t>T_24_10_10\PS24.0215.DATA</t>
  </si>
  <si>
    <t>T_24_10_10\PS24.0216.DATA</t>
  </si>
  <si>
    <t>T_24_10_10\PS24.0253.DATA</t>
  </si>
  <si>
    <t>T_24_10_10\PS24.0254.DATA</t>
  </si>
  <si>
    <t>T_24_10_10\LOW TRAP 14.DATA</t>
  </si>
  <si>
    <t>T_24_10_10\AIR4.DATA</t>
  </si>
  <si>
    <t>T_24_10_10\PS24.0255.DATA</t>
  </si>
  <si>
    <t>T_24_10_10\PS24.0256.DATA</t>
  </si>
  <si>
    <t>T_24_10_10\PS24.0257.DATA</t>
  </si>
  <si>
    <t>T_24_10_10\PS24.0259.DATA</t>
  </si>
  <si>
    <t>T_24_10_10\PS24.0260.DATA</t>
  </si>
  <si>
    <t>T_24_10_10\PS24.0258.DATA</t>
  </si>
  <si>
    <t>T_24_10_10\PS24.0282.DATA</t>
  </si>
  <si>
    <t>T_24_10_10\PS24.0283.DATA</t>
  </si>
  <si>
    <t>T_24_10_10\PS24.0291.DATA</t>
  </si>
  <si>
    <t>T_24_10_10\PS24.0290.DATA</t>
  </si>
  <si>
    <t>T_24_10_10\LOW TRAP 15.DATA</t>
  </si>
  <si>
    <t>T_24_10_10\AIR5.DATA</t>
  </si>
  <si>
    <t>T_24_10_15\LOW TRAP 16.DATA</t>
  </si>
  <si>
    <t>T_24_10_15\AIR6.DATA</t>
  </si>
  <si>
    <t>T_24_10_15\PS24.0R256.DATA</t>
  </si>
  <si>
    <t>T_24_10_15\PS24.0R257.DATA</t>
  </si>
  <si>
    <t>T_24_10_15\PS24.0R259.DATA</t>
  </si>
  <si>
    <t>T_24_10_15\PS24.0R260.DATA</t>
  </si>
  <si>
    <t>T_24_10_15\PS24.0R258.DATA</t>
  </si>
  <si>
    <t>T_24_10_15\PS24.0R282.DATA</t>
  </si>
  <si>
    <t>T_24_10_15\PS24.0R283.DATA</t>
  </si>
  <si>
    <t>T_24_10_15\PS24.0R291.DATA</t>
  </si>
  <si>
    <t>T_24_10_15\PS24.0R290.DATA</t>
  </si>
  <si>
    <t>T_24_10_15\PS24.0289.DATA</t>
  </si>
  <si>
    <t>T_24_10_15\LOW TRAP 17.DATA</t>
  </si>
  <si>
    <t>T_24_10_15\AIR7.DATA</t>
  </si>
  <si>
    <t>T_24_10_15\PS24.0288.DATA</t>
  </si>
  <si>
    <t>T_24_10_15\PS24.0287.DATA</t>
  </si>
  <si>
    <t>T_24_10_15\PS24.0286.DATA</t>
  </si>
  <si>
    <t>T_24_10_15\PS24.0285.DATA</t>
  </si>
  <si>
    <t>T_24_10_15\PS24.0292.DATA</t>
  </si>
  <si>
    <t>T_24_10_15\PS24.0284.DATA</t>
  </si>
  <si>
    <t>T_24_10_15\PS24.0293.DATA</t>
  </si>
  <si>
    <t>T_24_10_15\PS24.0295.DATA</t>
  </si>
  <si>
    <t>T_24_10_15\PS24.0296.DATA</t>
  </si>
  <si>
    <t>T_24_10_15\PS24.0297.DATA</t>
  </si>
  <si>
    <t>T_24_10_15\LOW TRAP 18.DATA</t>
  </si>
  <si>
    <t>T_24_10_15\AIR8.DATA</t>
  </si>
  <si>
    <t>T_24_10_15\PS24.0298.DATA</t>
  </si>
  <si>
    <t>T_24_10_15\PS24.015.DATA</t>
  </si>
  <si>
    <t>T_24_10_15\PS24.016.DATA</t>
  </si>
  <si>
    <t>T_24_10_15\PS24.017.DATA</t>
  </si>
  <si>
    <t>T_24_10_15\PS24.018.DATA</t>
  </si>
  <si>
    <t>T_24_10_15\PS24.019.DATA</t>
  </si>
  <si>
    <t>T_24_10_15\PS24.020.DATA</t>
  </si>
  <si>
    <t>T_24_10_15\PS24.012.DATA</t>
  </si>
  <si>
    <t>T_24_10_15\PS24.013.DATA</t>
  </si>
  <si>
    <t>T_24_10_15\PS24.014.DATA</t>
  </si>
  <si>
    <t>T_24_10_15\LOW TRAP 119.DATA</t>
  </si>
  <si>
    <t>T_24_10_15\AIR20.DATA</t>
  </si>
  <si>
    <t>T_24_10_15\PS24.029.DATA</t>
  </si>
  <si>
    <t>T_24_10_15\PS24.031.DATA</t>
  </si>
  <si>
    <t>T_24_10_15\PS24.037.DATA</t>
  </si>
  <si>
    <t>T_24_10_15\PS24.039.DATA</t>
  </si>
  <si>
    <t>T_24_10_15\PS24.010.DATA</t>
  </si>
  <si>
    <t>T_24_10_15\PS24.011.DATA</t>
  </si>
  <si>
    <t>T_24_10_15\PS24.021.DATA</t>
  </si>
  <si>
    <t>T_24_10_15\PS24.022.DATA</t>
  </si>
  <si>
    <t>T_24_10_15\PS24.023.DATA</t>
  </si>
  <si>
    <t>T_24_10_15\LOW TRAP 19.DATA</t>
  </si>
  <si>
    <t>T_24_10_15\AIR9.DATA</t>
  </si>
  <si>
    <t>T_24_10_17\PS24.024.DATA</t>
  </si>
  <si>
    <t>T_24_10_17\PS24.025.DATA</t>
  </si>
  <si>
    <t>T_24_10_17\PS24.026.DATA</t>
  </si>
  <si>
    <t>T_24_10_17\PS24.027.DATA</t>
  </si>
  <si>
    <t>T_24_10_17\PS24.028.DATA</t>
  </si>
  <si>
    <t>T_24_10_17\PS24.032.DATA</t>
  </si>
  <si>
    <t>T_24_10_17\PS24.033.DATA</t>
  </si>
  <si>
    <t>T_24_10_17\PS24.034.DATA</t>
  </si>
  <si>
    <t>T_24_10_17\PS24.04.DATA</t>
  </si>
  <si>
    <t>T_24_10_17\PS24.05.DATA</t>
  </si>
  <si>
    <t>T_24_10_17\AIR10.DATA</t>
  </si>
  <si>
    <t>T_24_10_17\LOW TRAP 110_10_17_2024 3_12_37 PM.DATA</t>
  </si>
  <si>
    <t>T_24_10_17\PS24.06.DATA</t>
  </si>
  <si>
    <t>T_24_10_17\PS24.01.DATA</t>
  </si>
  <si>
    <t>T_24_10_17\PS24.02.DATA</t>
  </si>
  <si>
    <t>T_24_10_17\PS24.03.DATA</t>
  </si>
  <si>
    <t>T_24_10_17\PS24.07.DATA</t>
  </si>
  <si>
    <t>T_24_10_17\PS24.08.DATA</t>
  </si>
  <si>
    <t>T_24_10_17\PS24.09.DATA</t>
  </si>
  <si>
    <t>T_24_10_17\PS24.035.DATA</t>
  </si>
  <si>
    <t>T_24_10_17\PS24.036.DATA</t>
  </si>
  <si>
    <t>T_24_10_17\PS24.061.DATA</t>
  </si>
  <si>
    <t>T_24_10_17\LOW TRAP 111.DATA</t>
  </si>
  <si>
    <t>T_24_10_17\AIR11.DATA</t>
  </si>
  <si>
    <t>T_24_10_17\PS24.062.DATA</t>
  </si>
  <si>
    <t>T_24_10_18\PS24.063.DATA</t>
  </si>
  <si>
    <t>T_24_10_18\PS24.076.DATA</t>
  </si>
  <si>
    <t>T_24_10_18\PS24.077.DATA</t>
  </si>
  <si>
    <t>T_24_10_18\PS24.078.DATA</t>
  </si>
  <si>
    <t>T_24_10_18\PS24.073.DATA</t>
  </si>
  <si>
    <t>T_24_10_18\PS24.074.DATA</t>
  </si>
  <si>
    <t>T_24_10_18\PS24.075.DATA</t>
  </si>
  <si>
    <t>T_24_10_18\PS24.088.DATA</t>
  </si>
  <si>
    <t>T_24_10_18\PS24.089.DATA</t>
  </si>
  <si>
    <t>T_24_10_18\LOW TRAP 112.DATA</t>
  </si>
  <si>
    <t>T_24_10_18\AIR12.DATA</t>
  </si>
  <si>
    <t>T_24_10_18\PS24.090.DATA</t>
  </si>
  <si>
    <t>T_24_10_18\PS24.085.DATA</t>
  </si>
  <si>
    <t>T_24_10_18\PS24.086.DATA</t>
  </si>
  <si>
    <t>T_24_10_18\PS24.087.DATA</t>
  </si>
  <si>
    <t>T_24_10_18\PS24.091.DATA</t>
  </si>
  <si>
    <t>T_24_10_18\PS24.092.DATA</t>
  </si>
  <si>
    <t>T_24_10_18\PS24.093.DATA</t>
  </si>
  <si>
    <t>T_24_10_18\PS24.064.DATA</t>
  </si>
  <si>
    <t>T_24_10_18\PS24.065.DATA</t>
  </si>
  <si>
    <t>T_24_10_18\PS24.066.DATA</t>
  </si>
  <si>
    <t>T_24_10_18\LOW TRAP 113.DATA</t>
  </si>
  <si>
    <t>T_24_10_18\AIR13.DATA</t>
  </si>
  <si>
    <t>T_24_10_18\PS24.070.DATA</t>
  </si>
  <si>
    <t>T_24_10_18\PS24.071.DATA</t>
  </si>
  <si>
    <t>T_24_10_18\PS24.072.DATA</t>
  </si>
  <si>
    <t>T_24_10_18\PS24.082.DATA</t>
  </si>
  <si>
    <t>T_24_10_18\PS24.083.DATA</t>
  </si>
  <si>
    <t>T_24_10_18\PS24.084.DATA</t>
  </si>
  <si>
    <t>T_24_10_18\PS24.058.DATA</t>
  </si>
  <si>
    <t>T_24_10_18\PS24.059.DATA</t>
  </si>
  <si>
    <t>T_24_10_18\PS24.060.DATA</t>
  </si>
  <si>
    <t>T_24_10_18\PS24.055.DATA</t>
  </si>
  <si>
    <t>T_24_10_18\LOW TRAP 114.DATA</t>
  </si>
  <si>
    <t>T_24_10_18\AIR14.DATA</t>
  </si>
  <si>
    <t>T_24_10_18\PS24.056.DATA</t>
  </si>
  <si>
    <t>T_24_10_18\PS24.057.DATA</t>
  </si>
  <si>
    <t>T_24_10_18\PS24.067.DATA</t>
  </si>
  <si>
    <t>T_24_10_18\PS24.068.DATA</t>
  </si>
  <si>
    <t>T_24_10_18\PS24.069.DATA</t>
  </si>
  <si>
    <t>T_24_10_18\PS24.079.DATA</t>
  </si>
  <si>
    <t>T_24_10_18\PS24.080.DATA</t>
  </si>
  <si>
    <t>T_24_10_18\PS24.081.DATA</t>
  </si>
  <si>
    <t>T_24_10_18\PS24.0116.DATA</t>
  </si>
  <si>
    <t>T_24_10_18\PS24.0117.DATA</t>
  </si>
  <si>
    <t>T_24_10_18\LOW TRAP 115.DATA</t>
  </si>
  <si>
    <t>T_24_10_18\AIR15.DATA</t>
  </si>
  <si>
    <t>T_24_10_18\PS24.0127.DATA</t>
  </si>
  <si>
    <t>T_24_10_18\PS24.0128.DATA</t>
  </si>
  <si>
    <t>T_24_10_18\PS24.0129.DATA</t>
  </si>
  <si>
    <t>T_24_10_18\PS24.0130.DATA</t>
  </si>
  <si>
    <t>T_24_10_18\PS24.0134.DATA</t>
  </si>
  <si>
    <t>T_24_10_18\PS24.0135.DATA</t>
  </si>
  <si>
    <t>T_24_10_18\PS24.0132.DATA</t>
  </si>
  <si>
    <t>T_24_10_18\PS24.0133.DATA</t>
  </si>
  <si>
    <t>T_24_10_18\PS24.0125.DATA</t>
  </si>
  <si>
    <t>T_24_10_18\PS24.0126.DATA</t>
  </si>
  <si>
    <t>T_24_10_18\LOW TRAP 116.DATA</t>
  </si>
  <si>
    <t>T_24_10_18\AIR16.DATA</t>
  </si>
  <si>
    <t>T_24_10_18\PS24.0121.DATA</t>
  </si>
  <si>
    <t>T_24_10_22\PS24.0122.DATA</t>
  </si>
  <si>
    <t>T_24_10_22\PS24.0123.DATA</t>
  </si>
  <si>
    <t>T_24_10_22\PS24.0136.DATA</t>
  </si>
  <si>
    <t>T_24_10_22\PS24.0137.DATA</t>
  </si>
  <si>
    <t>T_24_10_22\PS24.0138.DATA</t>
  </si>
  <si>
    <t>T_24_10_22\PS24.0131.DATA</t>
  </si>
  <si>
    <t>T_24_10_22\PS24.0124.DATA</t>
  </si>
  <si>
    <t>T_24_10_22\PS24.0118.DATA</t>
  </si>
  <si>
    <t>T_24_10_22\PS24.0119.DATA</t>
  </si>
  <si>
    <t>T_24_10_22\LOW TRAP 117.DATA</t>
  </si>
  <si>
    <t>T_24_10_22\AIR17.DATA</t>
  </si>
  <si>
    <t>T_24_10_22\PS24.0120.DATA</t>
  </si>
  <si>
    <t>T_24_10_22\PS24.0115.DATA</t>
  </si>
  <si>
    <t>T_24_10_22\PS24.0397.DATA</t>
  </si>
  <si>
    <t>T_24_10_22\PS24.0398.DATA</t>
  </si>
  <si>
    <t>T_24_10_22\PS24.0399.DATA</t>
  </si>
  <si>
    <t>T_24_10_22\PS24.0400.DATA</t>
  </si>
  <si>
    <t>T_24_10_22\PS24.0401.DATA</t>
  </si>
  <si>
    <t>T_24_10_22\PS24.0402.DATA</t>
  </si>
  <si>
    <t>T_24_10_22\PS24.0403.DATA</t>
  </si>
  <si>
    <t>T_24_10_22\PS24.0404.DATA</t>
  </si>
  <si>
    <t>T_24_10_22\LOW TRAP 118.DATA</t>
  </si>
  <si>
    <t>T_24_10_22\AIR18.DATA</t>
  </si>
  <si>
    <t>T_24_10_22\PS24.0405.DATA</t>
  </si>
  <si>
    <t>T_24_10_22\PS24.0406.DATA</t>
  </si>
  <si>
    <t>T_24_10_22\PS24.0407.DATA</t>
  </si>
  <si>
    <t>T_24_10_22\PS24.0408.DATA</t>
  </si>
  <si>
    <t>T_24_10_22\PS24.0409.DATA</t>
  </si>
  <si>
    <t>T_24_10_22\PS24.0410.DATA</t>
  </si>
  <si>
    <t>T_24_10_22\PS24.0411.DATA</t>
  </si>
  <si>
    <t>T_24_10_22\PS24.0412.DATA</t>
  </si>
  <si>
    <t>T_24_10_22\PS24.0413.DATA</t>
  </si>
  <si>
    <t>T_24_10_22\PS24.0414.DATA</t>
  </si>
  <si>
    <t>T_24_10_22\LOW TRAP 119.DATA</t>
  </si>
  <si>
    <t>T_24_10_22\AIR19.DATA</t>
  </si>
  <si>
    <t>T_24_10_22\PS24.0415.DATA</t>
  </si>
  <si>
    <t>T_24_10_22\PS24.0416.DATA</t>
  </si>
  <si>
    <t>T_24_10_22\PS24.0417.DATA</t>
  </si>
  <si>
    <t>T_24_10_22\PS24.0418.DATA</t>
  </si>
  <si>
    <t>T_24_10_22\PS24.0419.DATA</t>
  </si>
  <si>
    <t>T_24_10_22\PS24.0420.DATA</t>
  </si>
  <si>
    <t>T_24_10_22\PS24.0422.DATA</t>
  </si>
  <si>
    <t>T_24_10_22\PS24.0423.DATA</t>
  </si>
  <si>
    <t>T_24_10_22\PS24.0424.DATA</t>
  </si>
  <si>
    <t>T_24_10_22\PS24.0425.DATA</t>
  </si>
  <si>
    <t>T_24_10_22\LOW TRAP 120.DATA</t>
  </si>
  <si>
    <t>T_24_10_22\AIR20.DATA</t>
  </si>
  <si>
    <t>T_24_10_22\PS24.0426.DATA</t>
  </si>
  <si>
    <t>T_24_10_22\PS24.0613.DATA</t>
  </si>
  <si>
    <t>T_24_10_22\PS24.0614.DATA</t>
  </si>
  <si>
    <t>T_24_10_22\PS24.0615.DATA</t>
  </si>
  <si>
    <t>T_24_10_22\PS24.0616.DATA</t>
  </si>
  <si>
    <t>T_24_10_22\PS24.0617.DATA</t>
  </si>
  <si>
    <t>T_24_10_22\PS24.0618.DATA</t>
  </si>
  <si>
    <t>T_24_10_22\PS24.0619.DATA</t>
  </si>
  <si>
    <t>T_24_10_22\PS24.0620.DATA</t>
  </si>
  <si>
    <t>T_24_10_22\PS24.0621.DATA</t>
  </si>
  <si>
    <t>T_24_10_22\LOW TRAP 121.DATA</t>
  </si>
  <si>
    <t>T_24_10_22\AIR21.DATA</t>
  </si>
  <si>
    <t>T_24_10_29\PS24.0915.DATA</t>
  </si>
  <si>
    <t>T_24_10_29\PS24.0916.DATA</t>
  </si>
  <si>
    <t>T_24_10_29\PS24.0917.DATA</t>
  </si>
  <si>
    <t>T_24_10_29\PS24.0918.DATA</t>
  </si>
  <si>
    <t>T_24_10_29\PS24.0919.DATA</t>
  </si>
  <si>
    <t>T_24_10_29\PS24.0920.DATA</t>
  </si>
  <si>
    <t>T_24_10_29\PS24.0921.DATA</t>
  </si>
  <si>
    <t>T_24_10_29\PS24.0922.DATA</t>
  </si>
  <si>
    <t>T_24_10_29\PS24.0923.DATA</t>
  </si>
  <si>
    <t>T_24_10_29\PS24.0924.DATA</t>
  </si>
  <si>
    <t>T_24_10_29\LOW TRAP 128.DATA</t>
  </si>
  <si>
    <t>T_24_10_29\AIR28.DATA</t>
  </si>
  <si>
    <t>T_24_10_29\PS24.0925.DATA</t>
  </si>
  <si>
    <t>T_24_10_29\PS24.0926.DATA</t>
  </si>
  <si>
    <t>T_24_10_29\PS24.0927.DATA</t>
  </si>
  <si>
    <t>T_24_10_29\PS24.0801.DATA</t>
  </si>
  <si>
    <t>T_24_10_29\PS24.0802.DATA</t>
  </si>
  <si>
    <t>T_24_10_29\PS24.0803.DATA</t>
  </si>
  <si>
    <t>T_24_10_29\PS24.0804.DATA</t>
  </si>
  <si>
    <t>T_24_10_29\PS24.0805.DATA</t>
  </si>
  <si>
    <t>T_24_10_29\PS24.0806.DATA</t>
  </si>
  <si>
    <t>T_24_10_29\PS24.0807.DATA</t>
  </si>
  <si>
    <t>T_24_10_29\LOW TRAP 129.DATA</t>
  </si>
  <si>
    <t>T_24_10_29\AIR29.DATA</t>
  </si>
  <si>
    <t>T_24_10_29\PS24.0808.DATA</t>
  </si>
  <si>
    <t>T_24_10_29\PS24.0809.DATA</t>
  </si>
  <si>
    <t>T_24_10_29\PS24.0810.DATA</t>
  </si>
  <si>
    <t>T_24_10_29\PS24.0811.DATA</t>
  </si>
  <si>
    <t>T_24_10_29\PS24.0812.DATA</t>
  </si>
  <si>
    <t>T_24_10_29\PS24.0813.DATA</t>
  </si>
  <si>
    <t>T_24_10_29\PS24.0814.DATA</t>
  </si>
  <si>
    <t>T_24_10_29\PS24.0815.DATA</t>
  </si>
  <si>
    <t>T_24_10_29\PS24.0816.DATA</t>
  </si>
  <si>
    <t>T_24_10_29\PS24.0817.DATA</t>
  </si>
  <si>
    <t>T_24_10_29\LOW TRAP 130.DATA</t>
  </si>
  <si>
    <t>T_24_10_29\AIR30.DATA</t>
  </si>
  <si>
    <t>T_24_10_29\PS24.0818.DATA</t>
  </si>
  <si>
    <t>T_24_10_29\PS24.0819.DATA</t>
  </si>
  <si>
    <t>T_24_10_29\PS24.0820.DATA</t>
  </si>
  <si>
    <t>T_24_10_29\PS24.0821.DATA</t>
  </si>
  <si>
    <t>T_24_10_29\PS24.0822.DATA</t>
  </si>
  <si>
    <t>T_24_10_29\PS24.0823.DATA</t>
  </si>
  <si>
    <t>T_24_10_29\PS24.0824.DATA</t>
  </si>
  <si>
    <t>T_24_10_29\PS24.0825.DATA</t>
  </si>
  <si>
    <t>T_24_10_29\PS24.0826.DATA</t>
  </si>
  <si>
    <t>T_24_10_29\PS24.0827.DATA</t>
  </si>
  <si>
    <t>T_24_10_29\LOW TRAP 131.DATA</t>
  </si>
  <si>
    <t>T_24_10_29\AIR31.DATA</t>
  </si>
  <si>
    <t>T_24_10_29\PS24.0843.DATA</t>
  </si>
  <si>
    <t>T_24_10_29\PS24.0844.DATA</t>
  </si>
  <si>
    <t>T_24_10_29\PS24.0845.DATA</t>
  </si>
  <si>
    <t>T_24_10_29\PS24.0846.DATA</t>
  </si>
  <si>
    <t>T_24_10_29\PS24.0847.DATA</t>
  </si>
  <si>
    <t>T_24_10_29\PS24.0848.DATA</t>
  </si>
  <si>
    <t>T_24_10_29\PS24.0849.DATA</t>
  </si>
  <si>
    <t>T_24_10_29\PS24.0850.DATA</t>
  </si>
  <si>
    <t>T_24_10_29\PS24.0851.DATA</t>
  </si>
  <si>
    <t>T_24_10_29\PS24.0852.DATA</t>
  </si>
  <si>
    <t>T_24_10_29\LOW TRAP 132.DATA</t>
  </si>
  <si>
    <t>T_24_10_29\AIR32.DATA</t>
  </si>
  <si>
    <t>24\11\LOW TRAP 141.DATA</t>
  </si>
  <si>
    <t>24\11\AIR41.DATA</t>
  </si>
  <si>
    <t>24\11\LOW TRAP 142.DATA</t>
  </si>
  <si>
    <t>24\11\AIR42.DATA</t>
  </si>
  <si>
    <t>24\11\LOW TRAP 143.DATA</t>
  </si>
  <si>
    <t>24\11\AIR43.DATA</t>
  </si>
  <si>
    <t>24\11\LOW TRAP 144.DATA</t>
  </si>
  <si>
    <t>24\11\AIR44.DATA</t>
  </si>
  <si>
    <t>24\11\LOW TRAP 145.DATA</t>
  </si>
  <si>
    <t>24\11\AIR45.DATA</t>
  </si>
  <si>
    <t>24\11\LOW TRAP 145_11_21_2024 11_44_37 AM.DATA</t>
  </si>
  <si>
    <t>24\11\AIR45_11_21_2024 12_05_41 PM.DATA</t>
  </si>
  <si>
    <t>24\11\LOW TRAP 146.DATA</t>
  </si>
  <si>
    <t>24\11\AIR46.DATA</t>
  </si>
  <si>
    <t>24\11\LOW TRAP 147.DATA</t>
  </si>
  <si>
    <t>24\11\AIR47.DATA</t>
  </si>
  <si>
    <t>24\11\LOW TRAP 148.DATA</t>
  </si>
  <si>
    <t>24\11\AIR48.DATA</t>
  </si>
  <si>
    <t>24\11\LOW TRAP 134.DATA</t>
  </si>
  <si>
    <t>24\11\AIR34.DATA</t>
  </si>
  <si>
    <t>24\11\PS24.0888.DATA</t>
  </si>
  <si>
    <t>24\11\PS24.01085.DATA</t>
  </si>
  <si>
    <t>24\11\PS24.01086.DATA</t>
  </si>
  <si>
    <t>24\11\PS24.01087.DATA</t>
  </si>
  <si>
    <t>24\11\PS24.01091.DATA</t>
  </si>
  <si>
    <t>24\11\PS24.01092.DATA</t>
  </si>
  <si>
    <t>24\11\PS24.01093.DATA</t>
  </si>
  <si>
    <t>24\11\PS24.0893.DATA</t>
  </si>
  <si>
    <t>24\11\PS24.0891.DATA</t>
  </si>
  <si>
    <t>24\11\PS24.0892.DATA</t>
  </si>
  <si>
    <t>24\11\LOW TRAP 135.DATA</t>
  </si>
  <si>
    <t>24\11\AIR35.DATA</t>
  </si>
  <si>
    <t>24\11\PS24.0890.DATA</t>
  </si>
  <si>
    <t>24\11\PS24.0889.DATA</t>
  </si>
  <si>
    <t>24\11\PS24.0901.DATA</t>
  </si>
  <si>
    <t>24\11\PS24.0902.DATA</t>
  </si>
  <si>
    <t>24\11\PS24.0898.DATA</t>
  </si>
  <si>
    <t>24\11\PS24.0899.DATA</t>
  </si>
  <si>
    <t>24\11\PS24.0900.DATA</t>
  </si>
  <si>
    <t>24\11\PS24.0895.DATA</t>
  </si>
  <si>
    <t>24\11\PS24.0897.DATA</t>
  </si>
  <si>
    <t>24\11\PS24.0903.DATA</t>
  </si>
  <si>
    <t>24\11\LOW TRAP 136.DATA</t>
  </si>
  <si>
    <t>24\11\AIR36.DATA</t>
  </si>
  <si>
    <t>24\11\PS24.0904.DATA</t>
  </si>
  <si>
    <t>24\11\PS24.0905.DATA</t>
  </si>
  <si>
    <t>24\11\PS24.01088.DATA</t>
  </si>
  <si>
    <t>24\11\PS24.01089.DATA</t>
  </si>
  <si>
    <t>24\11\PS24.01090.DATA</t>
  </si>
  <si>
    <t>24\11\PS24.0906.DATA</t>
  </si>
  <si>
    <t>24\11\PS24.0907.DATA</t>
  </si>
  <si>
    <t>24\11\PS24.0908.DATA</t>
  </si>
  <si>
    <t>24\11\PS24.01126.DATA</t>
  </si>
  <si>
    <t>24\11\PS24.01127.DATA</t>
  </si>
  <si>
    <t>24\11\LOW TRAP 137.DATA</t>
  </si>
  <si>
    <t>24\11\AIR37.DATA</t>
  </si>
  <si>
    <t>24\11\PS24.01128.DATA</t>
  </si>
  <si>
    <t>24\11\PS24.01129.DATA</t>
  </si>
  <si>
    <t>24\11\PS24.01130.DATA</t>
  </si>
  <si>
    <t>24\11\PS24.01131.DATA</t>
  </si>
  <si>
    <t>24\11\PS24.01134.DATA</t>
  </si>
  <si>
    <t>24\11\PS24.01135.DATA</t>
  </si>
  <si>
    <t>24\11\PS24.01112.DATA</t>
  </si>
  <si>
    <t>24\11\PS24.01113.DATA</t>
  </si>
  <si>
    <t>24\11\PS24.01110.DATA</t>
  </si>
  <si>
    <t>24\11\PS24.01111.DATA</t>
  </si>
  <si>
    <t>24\11\LOW TRAP 138.DATA</t>
  </si>
  <si>
    <t>24\11\AIR38.DATA</t>
  </si>
  <si>
    <t>24\11\PS24.01109.DATA</t>
  </si>
  <si>
    <t>24\11\PS24.01119.DATA</t>
  </si>
  <si>
    <t>24\11\PS24.01120.DATA</t>
  </si>
  <si>
    <t>24\11\PS24.01121.DATA</t>
  </si>
  <si>
    <t>24\11\PS24.01122.DATA</t>
  </si>
  <si>
    <t>24\11\PS24.01123.DATA</t>
  </si>
  <si>
    <t>24\11\PS24.01124.DATA</t>
  </si>
  <si>
    <t>24\11\PS24.01137.DATA</t>
  </si>
  <si>
    <t>24\11\PS24.01138.DATA</t>
  </si>
  <si>
    <t>24\11\PS24.01136.DATA</t>
  </si>
  <si>
    <t>24\11\LOW TRAP 139.DATA</t>
  </si>
  <si>
    <t>24\11\AIR39.DATA</t>
  </si>
  <si>
    <t>24\11\PS24.01132.DATA</t>
  </si>
  <si>
    <t>24\11\PS24.01133.DATA</t>
  </si>
  <si>
    <t>24\11\PS24.01125.DATA</t>
  </si>
  <si>
    <t>24\11\PS24.01114.DATA</t>
  </si>
  <si>
    <t>24\11\PS24.01115.DATA</t>
  </si>
  <si>
    <t>24\11\PS24.01116.DATA</t>
  </si>
  <si>
    <t>24\11\PS24.01117.DATA</t>
  </si>
  <si>
    <t>24\11\PS24.01118.DATA</t>
  </si>
  <si>
    <t>24\11\LOW TRAP 140.DATA</t>
  </si>
  <si>
    <t>24\11\AIR40.DATA</t>
  </si>
  <si>
    <t>24\10\PS24.0853.DATA</t>
  </si>
  <si>
    <t>24\10\PS24.0854.DATA</t>
  </si>
  <si>
    <t>24\10\PS24.0855.DATA</t>
  </si>
  <si>
    <t>24\10\PS24.0856.DATA</t>
  </si>
  <si>
    <t>24\10\PS24.0857.DATA</t>
  </si>
  <si>
    <t>24\10\PS24.0858.DATA</t>
  </si>
  <si>
    <t>24\10\PS24.0859.DATA</t>
  </si>
  <si>
    <t>24\10\PS24.0860.DATA</t>
  </si>
  <si>
    <t>24\10\PS24.0861.DATA</t>
  </si>
  <si>
    <t>24\10\PS24.0862.DATA</t>
  </si>
  <si>
    <t>24\10\LOW TRAP 133.DATA</t>
  </si>
  <si>
    <t>24\10\AIR33.DATA</t>
  </si>
  <si>
    <t>24\10\PS24.0863.DATA</t>
  </si>
  <si>
    <t>24\10\PS24.0864.DATA</t>
  </si>
  <si>
    <t>24\10\PS24.0880.DATA</t>
  </si>
  <si>
    <t>24\10\PS24.0881.DATA</t>
  </si>
  <si>
    <t>24\10\PS24.0882.DATA</t>
  </si>
  <si>
    <t>24\10\PS24.0883.DATA</t>
  </si>
  <si>
    <t>24\10\PS24.0884.DATA</t>
  </si>
  <si>
    <t>24\10\PS24.0885.DATA</t>
  </si>
  <si>
    <t>24\10\PS24.0886.DATA</t>
  </si>
  <si>
    <t>24\10\PS24.0887.DATA</t>
  </si>
  <si>
    <t>T_24_10_25\PS24.0622.DATA</t>
  </si>
  <si>
    <t>T_24_10_25\PS24.0623.DATA</t>
  </si>
  <si>
    <t>T_24_10_25\PS24.0624.DATA</t>
  </si>
  <si>
    <t>T_24_10_25\PS24.0625.DATA</t>
  </si>
  <si>
    <t>T_24_10_25\PS24.0626.DATA</t>
  </si>
  <si>
    <t>T_24_10_25\PS24.0627.DATA</t>
  </si>
  <si>
    <t>T_24_10_25\PS24.0628.DATA</t>
  </si>
  <si>
    <t>T_24_10_25\PS24.0629.DATA</t>
  </si>
  <si>
    <t>T_24_10_25\PS24.0630.DATA</t>
  </si>
  <si>
    <t>T_24_10_25\PS24.0631.DATA</t>
  </si>
  <si>
    <t>T_24_10_25\LOW TRAP 122.DATA</t>
  </si>
  <si>
    <t>T_24_10_25\AIR22.DATA</t>
  </si>
  <si>
    <t>T_24_10_25\PS24.0632.DATA</t>
  </si>
  <si>
    <t>T_24_10_25\PS24.0633.DATA</t>
  </si>
  <si>
    <t>T_24_10_25\PS24.0634.DATA</t>
  </si>
  <si>
    <t>T_24_10_25\PS24.0635.DATA</t>
  </si>
  <si>
    <t>T_24_10_25\PS24.0636.DATA</t>
  </si>
  <si>
    <t>T_24_10_25\PS24.0709.DATA</t>
  </si>
  <si>
    <t>T_24_10_25\PS24.0710.DATA</t>
  </si>
  <si>
    <t>T_24_10_25\PS24.0711.DATA</t>
  </si>
  <si>
    <t>T_24_10_25\PS24.0712.DATA</t>
  </si>
  <si>
    <t>T_24_10_25\PS24.0713.DATA</t>
  </si>
  <si>
    <t>T_24_10_25\LOW TRAP 123.DATA</t>
  </si>
  <si>
    <t>T_24_10_25\AIR23.DATA</t>
  </si>
  <si>
    <t>T_24_10_25\PS24.0714.DATA</t>
  </si>
  <si>
    <t>T_24_10_25\PS24.0715.DATA</t>
  </si>
  <si>
    <t>T_24_10_25\PS24.0716.DATA</t>
  </si>
  <si>
    <t>T_24_10_25\PS24.0717.DATA</t>
  </si>
  <si>
    <t>T_24_10_25\PS24.0718.DATA</t>
  </si>
  <si>
    <t>T_24_10_25\PS24.0719.DATA</t>
  </si>
  <si>
    <t>T_24_10_25\PS24.0720.DATA</t>
  </si>
  <si>
    <t>T_24_10_25\PS24.0721.DATA</t>
  </si>
  <si>
    <t>T_24_10_25\PS24.0722.DATA</t>
  </si>
  <si>
    <t>T_24_10_25\PS24.0737.DATA</t>
  </si>
  <si>
    <t>T_24_10_25\LOW TRAP 124.DATA</t>
  </si>
  <si>
    <t>T_24_10_25\AIR24.DATA</t>
  </si>
  <si>
    <t>T_24_10_25\PS24.0738.DATA</t>
  </si>
  <si>
    <t>T_24_10_25\PS24.0739.DATA</t>
  </si>
  <si>
    <t>T_24_10_25\PS24.0740.DATA</t>
  </si>
  <si>
    <t>T_24_10_25\PS24.0741.DATA</t>
  </si>
  <si>
    <t>T_24_10_25\PS24.0742.DATA</t>
  </si>
  <si>
    <t>T_24_10_25\PS24.0743.DATA</t>
  </si>
  <si>
    <t>T_24_10_25\PS24.0744.DATA</t>
  </si>
  <si>
    <t>T_24_10_25\PS24.0745.DATA</t>
  </si>
  <si>
    <t>T_24_10_25\PS24.0749.DATA</t>
  </si>
  <si>
    <t>T_24_10_25\PS24.0750.DATA</t>
  </si>
  <si>
    <t>T_24_10_25\LOW TRAP 125.DATA</t>
  </si>
  <si>
    <t>T_24_10_25\AIR25.DATA</t>
  </si>
  <si>
    <t>T_24_10_25\PS24.0751.DATA</t>
  </si>
  <si>
    <t>T_24_10_25\PS24.0433.DATA</t>
  </si>
  <si>
    <t>T_24_10_25\PS24.0434.DATA</t>
  </si>
  <si>
    <t>T_24_10_25\PS24.0435.DATA</t>
  </si>
  <si>
    <t>T_24_10_25\PS24.0436.DATA</t>
  </si>
  <si>
    <t>T_24_10_25\PS24.0437.DATA</t>
  </si>
  <si>
    <t>T_24_10_25\PS24.0438.DATA</t>
  </si>
  <si>
    <t>T_24_10_25\PS24.0439.DATA</t>
  </si>
  <si>
    <t>T_24_10_25\PS24.0440.DATA</t>
  </si>
  <si>
    <t>T_24_10_25\PS24.0441.DATA</t>
  </si>
  <si>
    <t>T_24_10_25\LOW TRAP 126.DATA</t>
  </si>
  <si>
    <t>T_24_10_25\AIR26.DATA</t>
  </si>
  <si>
    <t>T_24_10_25\PS24.0442.DATA</t>
  </si>
  <si>
    <t>T_24_10_25\PS24.0443.DATA</t>
  </si>
  <si>
    <t>T_24_10_25\PS24.0444.DATA</t>
  </si>
  <si>
    <t>T_24_10_25\PS24.0445.DATA</t>
  </si>
  <si>
    <t>T_24_10_25\PS24.0909.DATA</t>
  </si>
  <si>
    <t>T_24_10_25\PS24.0910.DATA</t>
  </si>
  <si>
    <t>T_24_10_25\PS24.0911.DATA</t>
  </si>
  <si>
    <t>T_24_10_25\PS24.0912.DATA</t>
  </si>
  <si>
    <t>T_24_10_25\PS24.0913.DATA</t>
  </si>
  <si>
    <t>T_24_10_25\PS24.0914.DATA</t>
  </si>
  <si>
    <t>T_24_10_25\LOW TRAP 127.DATA</t>
  </si>
  <si>
    <t>T_24_10_25\AIR27.DATA</t>
  </si>
  <si>
    <t>09/27/24,10/09/24,10/10/24,10/15/24,10/17/24,10/18/24,10/22/24,10/25/24,10/29/24,10/31/24,11/01/24,11/05/24,11/15/24,11/16/24,11/21/24.</t>
  </si>
  <si>
    <t>T_24_09_27\HIGH TRAP3.DATA</t>
  </si>
  <si>
    <t>T_24_10_09\PS24.0294.DATA</t>
  </si>
  <si>
    <t>24\11\SG23.0744.DATA</t>
  </si>
  <si>
    <t>24\11\SG23.0766.DATA</t>
  </si>
  <si>
    <t>24\11\SG23.0763.DATA</t>
  </si>
  <si>
    <t>24\11\SG23.0768.DATA</t>
  </si>
  <si>
    <t>24\11\SG23.0767.DATA</t>
  </si>
  <si>
    <t>24\11\SG23.0774.DATA</t>
  </si>
  <si>
    <t>24\11\SG23.0779.DATA</t>
  </si>
  <si>
    <t>24\11\SG23.0748.DATA</t>
  </si>
  <si>
    <t>24\11\SG23.0754.DATA</t>
  </si>
  <si>
    <t>24\11\SG23.0753.DATA</t>
  </si>
  <si>
    <t>24\11\SG23.0758.DATA</t>
  </si>
  <si>
    <t>24\11\SG23.0749.DATA</t>
  </si>
  <si>
    <t>24\11\SG23.0772.DATA</t>
  </si>
  <si>
    <t>24\11\SG23.0756.DATA</t>
  </si>
  <si>
    <t>24\11\SG23.0762.DATA</t>
  </si>
  <si>
    <t>24\11\SG23.0773.DATA</t>
  </si>
  <si>
    <t>24\11\SG23.0757.DATA</t>
  </si>
  <si>
    <t>24\11\SG23.0743.DATA</t>
  </si>
  <si>
    <t>24\11\SG23.0765.DATA</t>
  </si>
  <si>
    <t>24\11\SG23.0769.DATA</t>
  </si>
  <si>
    <t>24\11\SG23.0745.DATA</t>
  </si>
  <si>
    <t>24\11\SG23.0751.DATA</t>
  </si>
  <si>
    <t>24\11\SG23.0771.DATA</t>
  </si>
  <si>
    <t>24\11\SG23.0770.DATA</t>
  </si>
  <si>
    <t>24\11\SG23.0747.DATA</t>
  </si>
  <si>
    <t>24\11\SG23.0752.DATA</t>
  </si>
  <si>
    <t>24\11\SG23.0778.DATA</t>
  </si>
  <si>
    <t>24\11\SG23.0746.DATA</t>
  </si>
  <si>
    <t>24\11\SG23.0764.DATA</t>
  </si>
  <si>
    <t>24\11\SG23.0755.DATA</t>
  </si>
  <si>
    <t>24\11\SG23.0750.DATA</t>
  </si>
  <si>
    <t>24\11\SG23.0760.DATA</t>
  </si>
  <si>
    <t>24\11\SG23.0759.DATA</t>
  </si>
  <si>
    <t>24\11\SG23.0780.DATA</t>
  </si>
  <si>
    <t>24\11\SG23.0742.DATA</t>
  </si>
  <si>
    <t>24\11\SG23.0761.DATA</t>
  </si>
  <si>
    <t>24\11\SG23.0650.DATA</t>
  </si>
  <si>
    <t>24\11\SG23.0651.DATA</t>
  </si>
  <si>
    <t>24\11\SG23.0652.DATA</t>
  </si>
  <si>
    <t>24\11\SG23.0653.DATA</t>
  </si>
  <si>
    <t>24\11\SG23.0660.DATA</t>
  </si>
  <si>
    <t>24\11\SG23.0661.DATA</t>
  </si>
  <si>
    <t>24\11\SG23.0659.DATA</t>
  </si>
  <si>
    <t>24\11\SG23.0658.DATA</t>
  </si>
  <si>
    <t>24\11\SG23.0657.DATA</t>
  </si>
  <si>
    <t>24\11\SG23.0656.DATA</t>
  </si>
  <si>
    <t>24\11\SG23.0655.DATA</t>
  </si>
  <si>
    <t>24\11\SG23.0654.DATA</t>
  </si>
  <si>
    <t>24\11\SG23.0379.DATA</t>
  </si>
  <si>
    <t>24\11\SG23.0380.DATA</t>
  </si>
  <si>
    <t>24\11\SG23.0381.DATA</t>
  </si>
  <si>
    <t>24\11\SG23.0376.DATA</t>
  </si>
  <si>
    <t>24\11\SG23.0377.DATA</t>
  </si>
  <si>
    <t>24\11\SG23.0378.DATA</t>
  </si>
  <si>
    <t>24\11\SG23.0372.DATA</t>
  </si>
  <si>
    <t>24\11\SG23.0374.DATA</t>
  </si>
  <si>
    <t>24\11\SG23.0375.DATA</t>
  </si>
  <si>
    <t>24\11\SG23.0369.DATA</t>
  </si>
  <si>
    <t>24\11\SG23.0370.DATA</t>
  </si>
  <si>
    <t>24\11\SG23.0371.DATA</t>
  </si>
  <si>
    <t>24\11\SG23.0368.DATA</t>
  </si>
  <si>
    <t>24\11\SG23.0366.DATA</t>
  </si>
  <si>
    <t>24\11\SG23.0367.DATA</t>
  </si>
  <si>
    <t>24\11\SG23.0373.DATA</t>
  </si>
  <si>
    <t>24\11\SG23.0364.DATA</t>
  </si>
  <si>
    <t>24\11\SG23.0365.DATA</t>
  </si>
  <si>
    <t>24\11\SG23.0361.DATA</t>
  </si>
  <si>
    <t>24\11\SG23.0362.DATA</t>
  </si>
  <si>
    <t>24\11\SG23.0363.DATA</t>
  </si>
  <si>
    <t>24\11\SG23.0358.DATA</t>
  </si>
  <si>
    <t>24\11\SG23.0359.DATA</t>
  </si>
  <si>
    <t>24\11\SG23.0360.DATA</t>
  </si>
  <si>
    <t>24\11\SG23.0346.DATA</t>
  </si>
  <si>
    <t>24\11\SG23.0347.DATA</t>
  </si>
  <si>
    <t>24\11\SG23.0348.DATA</t>
  </si>
  <si>
    <t>24\11\SG23.0666.DATA</t>
  </si>
  <si>
    <t>24\11\SG23.0667.DATA</t>
  </si>
  <si>
    <t>24\11\SG23.0664.DATA</t>
  </si>
  <si>
    <t>24\11\SG23.0665.DATA</t>
  </si>
  <si>
    <t>24\11\SG23.0662.DATA</t>
  </si>
  <si>
    <t>24\11\SG23.0663.DATA</t>
  </si>
  <si>
    <t>STD</t>
  </si>
  <si>
    <t>PS24.0256R</t>
  </si>
  <si>
    <t>PS24.0257R</t>
  </si>
  <si>
    <t>PS24.0259R</t>
  </si>
  <si>
    <t>PS24.0260R</t>
  </si>
  <si>
    <t>PS24.0258R</t>
  </si>
  <si>
    <t>PS24.0282R</t>
  </si>
  <si>
    <t>PS24.0283R</t>
  </si>
  <si>
    <t>PS24.0291R</t>
  </si>
  <si>
    <t>PS24.0290R</t>
  </si>
  <si>
    <t>PS24.0015</t>
  </si>
  <si>
    <t>PS24.0016</t>
  </si>
  <si>
    <t>PS24.0017</t>
  </si>
  <si>
    <t>PS24.0018</t>
  </si>
  <si>
    <t>PS24.0019</t>
  </si>
  <si>
    <t>PS24.0020</t>
  </si>
  <si>
    <t>PS24.0012</t>
  </si>
  <si>
    <t>PS24.0013</t>
  </si>
  <si>
    <t>PS24.0014</t>
  </si>
  <si>
    <t>PS24.0031</t>
  </si>
  <si>
    <t>PS24.0037</t>
  </si>
  <si>
    <t>PS24.0039</t>
  </si>
  <si>
    <t>PS24.0010</t>
  </si>
  <si>
    <t>PS24.0011</t>
  </si>
  <si>
    <t>PS24.0021</t>
  </si>
  <si>
    <t>PS24.0022</t>
  </si>
  <si>
    <t>PS24.0023</t>
  </si>
  <si>
    <t>PS24.0024</t>
  </si>
  <si>
    <t>PS24.0025</t>
  </si>
  <si>
    <t>PS24.0026</t>
  </si>
  <si>
    <t>PS24.0027</t>
  </si>
  <si>
    <t>PS24.0028</t>
  </si>
  <si>
    <t>PS24.0032</t>
  </si>
  <si>
    <t>PS24.0033</t>
  </si>
  <si>
    <t>PS24.0034</t>
  </si>
  <si>
    <t>PS24.0004</t>
  </si>
  <si>
    <t>PS24.0005</t>
  </si>
  <si>
    <t>PS24.0006</t>
  </si>
  <si>
    <t>PS24.0001</t>
  </si>
  <si>
    <t>PS24.0002</t>
  </si>
  <si>
    <t>PS24.0003</t>
  </si>
  <si>
    <t>PS24.0007</t>
  </si>
  <si>
    <t>PS24.0008</t>
  </si>
  <si>
    <t>PS24.0009</t>
  </si>
  <si>
    <t>PS24.0035</t>
  </si>
  <si>
    <t>PS24.0036</t>
  </si>
  <si>
    <t>PS24.0061</t>
  </si>
  <si>
    <t>PS24.0062</t>
  </si>
  <si>
    <t>PS24.0063</t>
  </si>
  <si>
    <t>PS24.0064</t>
  </si>
  <si>
    <t>PS24.0076</t>
  </si>
  <si>
    <t>PS24.0077</t>
  </si>
  <si>
    <t>PS24.0078</t>
  </si>
  <si>
    <t>PS24.0079</t>
  </si>
  <si>
    <t>PS24.0073</t>
  </si>
  <si>
    <t>PS24.0074</t>
  </si>
  <si>
    <t>PS24.0075</t>
  </si>
  <si>
    <t>PS24.0088</t>
  </si>
  <si>
    <t>PS24.0089</t>
  </si>
  <si>
    <t>PS24.0090</t>
  </si>
  <si>
    <t>PS24.0085</t>
  </si>
  <si>
    <t>PS24.0086</t>
  </si>
  <si>
    <t>PS24.0087</t>
  </si>
  <si>
    <t>PS24.0091</t>
  </si>
  <si>
    <t>PS24.0092</t>
  </si>
  <si>
    <t>PS24.0093</t>
  </si>
  <si>
    <t>PS24.0065</t>
  </si>
  <si>
    <t>PS24.0066</t>
  </si>
  <si>
    <t>PS24.0070</t>
  </si>
  <si>
    <t>PS24.0071</t>
  </si>
  <si>
    <t>PS24.0072</t>
  </si>
  <si>
    <t>PS24.0082</t>
  </si>
  <si>
    <t>PS24.0083</t>
  </si>
  <si>
    <t>PS24.0084</t>
  </si>
  <si>
    <t>PS24.0058</t>
  </si>
  <si>
    <t>PS24.0059</t>
  </si>
  <si>
    <t>PS24.0060</t>
  </si>
  <si>
    <t>PS24.0055</t>
  </si>
  <si>
    <t>PS24.0056</t>
  </si>
  <si>
    <t>PS24.0057</t>
  </si>
  <si>
    <t>PS24.0067</t>
  </si>
  <si>
    <t>PS24.0068</t>
  </si>
  <si>
    <t>PS24.0069</t>
  </si>
  <si>
    <t>PS24.0080</t>
  </si>
  <si>
    <t>PS24.0081</t>
  </si>
  <si>
    <t>PS24.0116</t>
  </si>
  <si>
    <t>PS24.0117</t>
  </si>
  <si>
    <t>PS24.1085</t>
  </si>
  <si>
    <t>PS24.1086</t>
  </si>
  <si>
    <t>PS24.1087</t>
  </si>
  <si>
    <t>PS24.1091</t>
  </si>
  <si>
    <t>PS24.1092</t>
  </si>
  <si>
    <t>PS24.1093</t>
  </si>
  <si>
    <t>PS24.0038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</si>
</sst>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"/>
  </numFmts>
  <fonts count="14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u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</cellStyleXfs>
  <cellXfs count="11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1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4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2" fontId="0" fillId="0" borderId="0" xfId="0" applyNumberFormat="1" applyBorder="1"/>
    <xf numFmtId="0" fontId="0" fillId="0" borderId="6" xfId="0" applyBorder="1" applyAlignment="1"/>
    <xf numFmtId="0" fontId="0" fillId="0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4" xfId="0" applyFont="1" applyBorder="1" applyAlignment="1">
      <alignment horizontal="left"/>
    </xf>
    <xf numFmtId="3" fontId="0" fillId="0" borderId="0" xfId="0" applyNumberFormat="1" applyBorder="1"/>
    <xf numFmtId="3" fontId="0" fillId="0" borderId="4" xfId="0" applyNumberFormat="1" applyBorder="1"/>
    <xf numFmtId="0" fontId="0" fillId="0" borderId="7" xfId="0" applyBorder="1" applyAlignment="1"/>
    <xf numFmtId="165" fontId="0" fillId="0" borderId="0" xfId="0" applyNumberFormat="1" applyFill="1" applyBorder="1"/>
    <xf numFmtId="3" fontId="1" fillId="0" borderId="0" xfId="0" applyNumberFormat="1" applyFont="1" applyBorder="1"/>
    <xf numFmtId="3" fontId="0" fillId="0" borderId="1" xfId="0" applyNumberFormat="1" applyBorder="1"/>
    <xf numFmtId="3" fontId="0" fillId="2" borderId="0" xfId="0" applyNumberFormat="1" applyFill="1"/>
    <xf numFmtId="166" fontId="0" fillId="0" borderId="0" xfId="0" applyNumberFormat="1" applyBorder="1"/>
    <xf numFmtId="166" fontId="0" fillId="0" borderId="4" xfId="0" applyNumberFormat="1" applyBorder="1"/>
    <xf numFmtId="2" fontId="0" fillId="0" borderId="2" xfId="0" applyNumberFormat="1" applyBorder="1"/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3" fontId="0" fillId="0" borderId="2" xfId="0" applyNumberFormat="1" applyBorder="1"/>
    <xf numFmtId="0" fontId="0" fillId="0" borderId="10" xfId="0" applyFont="1" applyBorder="1" applyAlignment="1">
      <alignment horizontal="left"/>
    </xf>
    <xf numFmtId="0" fontId="1" fillId="0" borderId="6" xfId="0" applyFont="1" applyBorder="1"/>
    <xf numFmtId="0" fontId="0" fillId="0" borderId="8" xfId="0" applyBorder="1"/>
    <xf numFmtId="0" fontId="0" fillId="0" borderId="2" xfId="0" applyBorder="1"/>
    <xf numFmtId="166" fontId="1" fillId="0" borderId="0" xfId="14" applyNumberFormat="1"/>
    <xf numFmtId="0" fontId="2" fillId="0" borderId="4" xfId="0" applyFont="1" applyBorder="1" applyAlignment="1">
      <alignment horizontal="center"/>
    </xf>
    <xf numFmtId="166" fontId="1" fillId="0" borderId="0" xfId="0" applyNumberFormat="1" applyFont="1" applyBorder="1"/>
    <xf numFmtId="2" fontId="0" fillId="0" borderId="0" xfId="0" applyNumberFormat="1" applyFill="1" applyBorder="1"/>
    <xf numFmtId="0" fontId="0" fillId="0" borderId="8" xfId="0" applyFont="1" applyBorder="1" applyAlignment="1">
      <alignment horizontal="left"/>
    </xf>
    <xf numFmtId="164" fontId="0" fillId="0" borderId="1" xfId="0" applyNumberFormat="1" applyBorder="1"/>
    <xf numFmtId="164" fontId="0" fillId="0" borderId="4" xfId="0" applyNumberForma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164" fontId="8" fillId="0" borderId="0" xfId="0" applyNumberFormat="1" applyFont="1" applyBorder="1"/>
    <xf numFmtId="164" fontId="8" fillId="0" borderId="0" xfId="0" applyNumberFormat="1" applyFont="1" applyFill="1" applyBorder="1"/>
    <xf numFmtId="164" fontId="8" fillId="0" borderId="2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1" fillId="0" borderId="0" xfId="0" applyFont="1" applyAlignment="1">
      <alignment horizontal="center"/>
    </xf>
    <xf numFmtId="3" fontId="0" fillId="0" borderId="0" xfId="0" applyNumberFormat="1" applyFill="1" applyBorder="1"/>
    <xf numFmtId="0" fontId="1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0" fillId="0" borderId="4" xfId="0" applyNumberFormat="1" applyFont="1" applyBorder="1" applyAlignment="1"/>
    <xf numFmtId="0" fontId="2" fillId="0" borderId="0" xfId="0" applyFont="1" applyAlignment="1"/>
    <xf numFmtId="0" fontId="0" fillId="0" borderId="0" xfId="0" applyAlignment="1">
      <alignment horizontal="right"/>
    </xf>
    <xf numFmtId="14" fontId="0" fillId="3" borderId="0" xfId="0" applyNumberFormat="1" applyFill="1" applyAlignment="1"/>
    <xf numFmtId="0" fontId="1" fillId="3" borderId="0" xfId="0" applyFont="1" applyFill="1" applyAlignment="1">
      <alignment horizontal="left"/>
    </xf>
    <xf numFmtId="3" fontId="1" fillId="0" borderId="4" xfId="0" applyNumberFormat="1" applyFont="1" applyBorder="1"/>
    <xf numFmtId="3" fontId="0" fillId="0" borderId="3" xfId="0" applyNumberFormat="1" applyBorder="1"/>
    <xf numFmtId="3" fontId="1" fillId="0" borderId="3" xfId="0" applyNumberFormat="1" applyFont="1" applyBorder="1"/>
    <xf numFmtId="0" fontId="10" fillId="0" borderId="0" xfId="0" applyFont="1" applyAlignment="1">
      <alignment horizontal="left"/>
    </xf>
    <xf numFmtId="3" fontId="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167" fontId="8" fillId="0" borderId="7" xfId="0" applyNumberFormat="1" applyFont="1" applyFill="1" applyBorder="1" applyAlignment="1"/>
    <xf numFmtId="167" fontId="8" fillId="0" borderId="8" xfId="0" applyNumberFormat="1" applyFont="1" applyFill="1" applyBorder="1" applyAlignment="1"/>
    <xf numFmtId="167" fontId="8" fillId="0" borderId="0" xfId="0" applyNumberFormat="1" applyFont="1" applyFill="1" applyBorder="1" applyAlignment="1"/>
    <xf numFmtId="167" fontId="8" fillId="0" borderId="2" xfId="0" applyNumberFormat="1" applyFont="1" applyFill="1" applyBorder="1" applyAlignment="1"/>
    <xf numFmtId="167" fontId="8" fillId="0" borderId="4" xfId="0" applyNumberFormat="1" applyFont="1" applyFill="1" applyBorder="1" applyAlignment="1"/>
    <xf numFmtId="167" fontId="8" fillId="0" borderId="5" xfId="0" applyNumberFormat="1" applyFont="1" applyFill="1" applyBorder="1" applyAlignment="1"/>
    <xf numFmtId="2" fontId="8" fillId="0" borderId="2" xfId="0" applyNumberFormat="1" applyFont="1" applyFill="1" applyBorder="1"/>
    <xf numFmtId="2" fontId="8" fillId="0" borderId="5" xfId="0" applyNumberFormat="1" applyFont="1" applyFill="1" applyBorder="1"/>
    <xf numFmtId="166" fontId="11" fillId="0" borderId="0" xfId="0" applyNumberFormat="1" applyFont="1" applyFill="1"/>
    <xf numFmtId="166" fontId="11" fillId="0" borderId="0" xfId="0" applyNumberFormat="1" applyFont="1"/>
    <xf numFmtId="0" fontId="11" fillId="0" borderId="0" xfId="0" applyFont="1" applyFill="1"/>
    <xf numFmtId="0" fontId="11" fillId="0" borderId="0" xfId="0" applyFont="1"/>
    <xf numFmtId="0" fontId="4" fillId="0" borderId="0" xfId="0" applyFont="1" applyAlignment="1">
      <alignment horizontal="left"/>
    </xf>
    <xf numFmtId="166" fontId="12" fillId="0" borderId="0" xfId="0" applyNumberFormat="1" applyFont="1" applyFill="1"/>
    <xf numFmtId="166" fontId="11" fillId="0" borderId="0" xfId="0" applyNumberFormat="1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3" fontId="2" fillId="0" borderId="7" xfId="0" applyNumberFormat="1" applyFont="1" applyBorder="1" applyAlignment="1"/>
    <xf numFmtId="3" fontId="0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3" fontId="0" fillId="0" borderId="0" xfId="0" applyNumberFormat="1"/>
    <xf numFmtId="0" fontId="0" fillId="0" borderId="4" xfId="0" applyFont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8" fillId="0" borderId="0" xfId="0" applyFont="1" applyFill="1"/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166" fontId="11" fillId="0" borderId="0" xfId="0" applyNumberFormat="1" applyFont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</cellXfs>
  <cellStyles count="18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7" xr:uid="{00000000-0005-0000-0000-000007000000}"/>
    <cellStyle name="Normal 3 2" xfId="8" xr:uid="{00000000-0005-0000-0000-000008000000}"/>
    <cellStyle name="Normal 3 3" xfId="9" xr:uid="{00000000-0005-0000-0000-000009000000}"/>
    <cellStyle name="Normal 4" xfId="10" xr:uid="{00000000-0005-0000-0000-00000A000000}"/>
    <cellStyle name="Normal 4 2" xfId="11" xr:uid="{00000000-0005-0000-0000-00000B000000}"/>
    <cellStyle name="Normal 4 3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Normal 8" xfId="16" xr:uid="{00000000-0005-0000-0000-000010000000}"/>
    <cellStyle name="Normal 9" xfId="17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223880597014924"/>
          <c:y val="0.22388059701492538"/>
          <c:w val="0.77014925373134413"/>
          <c:h val="0.61194029850746345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General</c:formatCode>
                <c:ptCount val="7"/>
                <c:pt idx="0">
                  <c:v>6707.2</c:v>
                </c:pt>
                <c:pt idx="1">
                  <c:v>5156.8</c:v>
                </c:pt>
                <c:pt idx="2">
                  <c:v>3596.4</c:v>
                </c:pt>
                <c:pt idx="3">
                  <c:v>1964.3</c:v>
                </c:pt>
                <c:pt idx="4">
                  <c:v>320.8</c:v>
                </c:pt>
                <c:pt idx="5">
                  <c:v>156.19999999999999</c:v>
                </c:pt>
                <c:pt idx="6">
                  <c:v>155.4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8-4A95-BCCC-C68C08B4777F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Sheet1!$D$44:$D$49</c:f>
              <c:numCache>
                <c:formatCode>General</c:formatCode>
                <c:ptCount val="6"/>
                <c:pt idx="0">
                  <c:v>150141.4</c:v>
                </c:pt>
                <c:pt idx="1">
                  <c:v>117073.8</c:v>
                </c:pt>
                <c:pt idx="2">
                  <c:v>81764.5</c:v>
                </c:pt>
                <c:pt idx="3">
                  <c:v>43944.3</c:v>
                </c:pt>
                <c:pt idx="4">
                  <c:v>10546.1</c:v>
                </c:pt>
                <c:pt idx="5">
                  <c:v>5851.7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8-4A95-BCCC-C68C08B4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5744"/>
        <c:axId val="107066496"/>
      </c:scatterChart>
      <c:valAx>
        <c:axId val="1070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66496"/>
        <c:crosses val="autoZero"/>
        <c:crossBetween val="midCat"/>
      </c:valAx>
      <c:valAx>
        <c:axId val="10706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0557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70787793346"/>
          <c:y val="0.12508794609629043"/>
          <c:w val="0.46414478787166585"/>
          <c:h val="8.6191091785168664E-2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Sheet1!$B$44:$B$49</c:f>
              <c:numCache>
                <c:formatCode>General</c:formatCode>
                <c:ptCount val="6"/>
                <c:pt idx="0">
                  <c:v>9790288.3000000007</c:v>
                </c:pt>
                <c:pt idx="1">
                  <c:v>7394173.5</c:v>
                </c:pt>
                <c:pt idx="2">
                  <c:v>5183474.2</c:v>
                </c:pt>
                <c:pt idx="3">
                  <c:v>2743868.6</c:v>
                </c:pt>
                <c:pt idx="4">
                  <c:v>554457.69999999995</c:v>
                </c:pt>
                <c:pt idx="5">
                  <c:v>275121.59999999998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B-4D85-A115-24CB20D7D7E0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General</c:formatCode>
                <c:ptCount val="7"/>
                <c:pt idx="0">
                  <c:v>262844.59999999998</c:v>
                </c:pt>
                <c:pt idx="1">
                  <c:v>191386.5</c:v>
                </c:pt>
                <c:pt idx="2">
                  <c:v>130557.8</c:v>
                </c:pt>
                <c:pt idx="3">
                  <c:v>61557.5</c:v>
                </c:pt>
                <c:pt idx="4">
                  <c:v>11673.4</c:v>
                </c:pt>
                <c:pt idx="5">
                  <c:v>6002.3</c:v>
                </c:pt>
                <c:pt idx="6">
                  <c:v>1600.9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B-4D85-A115-24CB20D7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64864"/>
        <c:axId val="106995712"/>
      </c:scatterChart>
      <c:valAx>
        <c:axId val="1069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995712"/>
        <c:crosses val="autoZero"/>
        <c:crossBetween val="midCat"/>
      </c:valAx>
      <c:valAx>
        <c:axId val="10699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964864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General</c:formatCode>
                <c:ptCount val="7"/>
                <c:pt idx="0">
                  <c:v>2739.3</c:v>
                </c:pt>
                <c:pt idx="1">
                  <c:v>2113.1</c:v>
                </c:pt>
                <c:pt idx="2">
                  <c:v>1381.4</c:v>
                </c:pt>
                <c:pt idx="3">
                  <c:v>644.20000000000005</c:v>
                </c:pt>
                <c:pt idx="4">
                  <c:v>133.1</c:v>
                </c:pt>
                <c:pt idx="5">
                  <c:v>43.4</c:v>
                </c:pt>
                <c:pt idx="6">
                  <c:v>8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F-45A5-895D-CD421E9CE679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Sheet1!$C$44:$C$49</c:f>
              <c:numCache>
                <c:formatCode>General</c:formatCode>
                <c:ptCount val="6"/>
                <c:pt idx="0">
                  <c:v>119692.5</c:v>
                </c:pt>
                <c:pt idx="1">
                  <c:v>90349.9</c:v>
                </c:pt>
                <c:pt idx="2">
                  <c:v>60470.7</c:v>
                </c:pt>
                <c:pt idx="3">
                  <c:v>30119.4</c:v>
                </c:pt>
                <c:pt idx="4">
                  <c:v>6118.2</c:v>
                </c:pt>
                <c:pt idx="5">
                  <c:v>3202.7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5A5-895D-CD421E9C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832"/>
        <c:axId val="107354752"/>
      </c:scatterChart>
      <c:valAx>
        <c:axId val="10735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354752"/>
        <c:crosses val="autoZero"/>
        <c:crossBetween val="midCat"/>
      </c:valAx>
      <c:valAx>
        <c:axId val="10735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PPM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352832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240504</xdr:colOff>
      <xdr:row>2</xdr:row>
      <xdr:rowOff>128587</xdr:rowOff>
    </xdr:from>
    <xdr:to>
      <xdr:col>14</xdr:col>
      <xdr:colOff>340517</xdr:colOff>
      <xdr:row>21</xdr:row>
      <xdr:rowOff>161924</xdr:rowOff>
    </xdr:to>
    <xdr:graphicFrame macro="">
      <xdr:nvGraphicFramePr>
        <xdr:cNvPr id="1729" name="Chart 1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2581275</xdr:colOff>
      <xdr:row>2</xdr:row>
      <xdr:rowOff>116681</xdr:rowOff>
    </xdr:from>
    <xdr:to>
      <xdr:col>3</xdr:col>
      <xdr:colOff>371475</xdr:colOff>
      <xdr:row>21</xdr:row>
      <xdr:rowOff>150018</xdr:rowOff>
    </xdr:to>
    <xdr:graphicFrame macro="">
      <xdr:nvGraphicFramePr>
        <xdr:cNvPr id="1731" name="Chart 3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488155</xdr:colOff>
      <xdr:row>2</xdr:row>
      <xdr:rowOff>116681</xdr:rowOff>
    </xdr:from>
    <xdr:to>
      <xdr:col>9</xdr:col>
      <xdr:colOff>159542</xdr:colOff>
      <xdr:row>21</xdr:row>
      <xdr:rowOff>150018</xdr:rowOff>
    </xdr:to>
    <xdr:graphicFrame macro="">
      <xdr:nvGraphicFramePr>
        <xdr:cNvPr id="1733" name="Chart 3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670561</xdr:colOff>
      <xdr:row>46</xdr:row>
      <xdr:rowOff>30480</xdr:rowOff>
    </xdr:from>
    <xdr:ext cx="1577339" cy="11277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4D9A06-BBD4-0409-77E6-D59A6C9ECF5F}"/>
            </a:ext>
          </a:extLst>
        </xdr:cNvPr>
        <xdr:cNvSpPr txBox="1"/>
      </xdr:nvSpPr>
      <xdr:spPr>
        <a:xfrm>
          <a:off x="11330941" y="7741920"/>
          <a:ext cx="1577339" cy="11277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JB and KD 3/19/2025</a:t>
          </a:r>
          <a:r>
            <a:rPr lang="en-US" sz="1100" baseline="0"/>
            <a:t>        See sequence T_24_10_09_CORRECTED.SEQU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aulieu, Jake" id="{290C53BD-50D7-44F9-A132-E7D91F98B1F4}" userId="S::Beaulieu.Jake@epa.gov::f0420c56-494d-43d8-8142-91ff9a3846e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0" dT="2025-03-18T14:45:32.72" personId="{290C53BD-50D7-44F9-A132-E7D91F98B1F4}" id="{41360909-58EE-412B-B8DE-8455FD47F8CA}">
    <text>RERUNS</text>
  </threadedComment>
  <threadedComment ref="C121" dT="2025-03-18T14:45:32.72" personId="{290C53BD-50D7-44F9-A132-E7D91F98B1F4}" id="{6B61DC1D-8ED1-4A31-BE19-15388C3AB972}">
    <text>RERUNS</text>
  </threadedComment>
  <threadedComment ref="C122" dT="2025-03-18T14:45:32.72" personId="{290C53BD-50D7-44F9-A132-E7D91F98B1F4}" id="{EE2AC63F-F8DA-4ADF-A146-9563B0600BB7}">
    <text>RERUNS</text>
  </threadedComment>
  <threadedComment ref="C123" dT="2025-03-18T14:45:32.72" personId="{290C53BD-50D7-44F9-A132-E7D91F98B1F4}" id="{4055EEDE-6D1A-420C-A564-874C82DF7ED6}">
    <text>RERUNS</text>
  </threadedComment>
  <threadedComment ref="C124" dT="2025-03-18T14:45:32.72" personId="{290C53BD-50D7-44F9-A132-E7D91F98B1F4}" id="{E1826F3F-3150-4471-A736-DE6794B34BA9}">
    <text>RERUNS</text>
  </threadedComment>
  <threadedComment ref="C125" dT="2025-03-18T14:45:32.72" personId="{290C53BD-50D7-44F9-A132-E7D91F98B1F4}" id="{8E457599-83D6-46E8-9CCF-DADF400A128C}">
    <text>RERUNS</text>
  </threadedComment>
  <threadedComment ref="C126" dT="2025-03-18T14:45:32.72" personId="{290C53BD-50D7-44F9-A132-E7D91F98B1F4}" id="{E3B2E6A0-42D4-458B-832F-E430D8B99D0D}">
    <text>RERUNS</text>
  </threadedComment>
  <threadedComment ref="C127" dT="2025-03-18T14:45:32.72" personId="{290C53BD-50D7-44F9-A132-E7D91F98B1F4}" id="{D9AE44D5-78F7-47CE-9016-324014E34E39}">
    <text>RERUNS</text>
  </threadedComment>
  <threadedComment ref="C128" dT="2025-03-18T14:45:32.72" personId="{290C53BD-50D7-44F9-A132-E7D91F98B1F4}" id="{9737A3D1-A79E-4F89-89B2-D95736E5D9E0}">
    <text>RERUNS</text>
  </threadedComment>
  <threadedComment ref="A156" dT="2025-03-19T18:15:13.56" personId="{290C53BD-50D7-44F9-A132-E7D91F98B1F4}" id="{3550F45C-77E6-4E4E-860C-D04C03A12E22}">
    <text>These sample names were changed per Kit's notes. PS24.0029 was never run.</text>
  </threadedComment>
  <threadedComment ref="B156" dT="2025-03-19T18:15:13.56" personId="{290C53BD-50D7-44F9-A132-E7D91F98B1F4}" id="{2AF6AAD3-B242-4FD8-8CDC-CEFD6616A91D}">
    <text>These sample names were changed per Kit's notes. PS24.0029 was never run.</text>
  </threadedComment>
  <threadedComment ref="C156" dT="2025-03-19T18:15:13.56" personId="{290C53BD-50D7-44F9-A132-E7D91F98B1F4}" id="{79D9AB01-7791-4ED0-BEF4-CE88A6246DF3}">
    <text>These sample names were changed per Kit's notes. PS24.0029 was never run.</text>
  </threadedComment>
  <threadedComment ref="A157" dT="2025-03-19T18:15:13.56" personId="{290C53BD-50D7-44F9-A132-E7D91F98B1F4}" id="{23164637-1456-492F-9C92-A4AE7F01936A}">
    <text>These sample names were changed per Kit's notes. PS24.0029 was never run.</text>
  </threadedComment>
  <threadedComment ref="B157" dT="2025-03-19T18:15:13.56" personId="{290C53BD-50D7-44F9-A132-E7D91F98B1F4}" id="{7FDEA0D8-4F9D-47FC-BDA8-1920491FA3F2}">
    <text>These sample names were changed per Kit's notes. PS24.0029 was never run.</text>
  </threadedComment>
  <threadedComment ref="C157" dT="2025-03-19T18:15:13.56" personId="{290C53BD-50D7-44F9-A132-E7D91F98B1F4}" id="{62EF955B-0BED-4E40-B2F0-40B7EA6FF5C8}">
    <text>These sample names were changed per Kit's notes. PS24.0029 was never run.</text>
  </threadedComment>
  <threadedComment ref="A158" dT="2025-03-19T18:15:13.56" personId="{290C53BD-50D7-44F9-A132-E7D91F98B1F4}" id="{25DB4F6B-75DC-4DDB-983A-1689E2725577}">
    <text>These sample names were changed per Kit's notes. PS24.0029 was never run.</text>
  </threadedComment>
  <threadedComment ref="B158" dT="2025-03-19T18:15:13.56" personId="{290C53BD-50D7-44F9-A132-E7D91F98B1F4}" id="{B0C63A8C-BF37-4F43-9E33-64D573B3F3C4}">
    <text>These sample names were changed per Kit's notes. PS24.0029 was never run.</text>
  </threadedComment>
  <threadedComment ref="C158" dT="2025-03-19T18:15:13.56" personId="{290C53BD-50D7-44F9-A132-E7D91F98B1F4}" id="{50BB674A-FB9E-4B11-9C72-739AB11532ED}">
    <text>These sample names were changed per Kit's notes. PS24.0029 was never run.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7"/>
  <sheetViews>
    <sheetView tabSelected="1" topLeftCell="C36" zoomScaleNormal="100" workbookViewId="0">
      <selection activeCell="K54" sqref="K54"/>
    </sheetView>
  </sheetViews>
  <sheetFormatPr defaultRowHeight="13.2" x14ac:dyDescent="0.25"/>
  <cols>
    <col min="1" max="1" width="31.109375" customWidth="1"/>
    <col min="2" max="2" width="29.109375" customWidth="1"/>
    <col min="3" max="3" width="26.88671875" customWidth="1"/>
    <col min="4" max="4" width="16.6640625" customWidth="1"/>
    <col min="5" max="5" width="13" customWidth="1"/>
    <col min="6" max="6" width="13.5546875" customWidth="1"/>
    <col min="7" max="7" width="13.6640625" customWidth="1"/>
    <col min="8" max="8" width="11.44140625" customWidth="1"/>
    <col min="9" max="9" width="11.6640625" customWidth="1"/>
    <col min="10" max="10" width="11.6640625" bestFit="1" customWidth="1"/>
    <col min="11" max="11" width="27.5546875" customWidth="1"/>
    <col min="12" max="12" width="11.5546875" customWidth="1"/>
    <col min="13" max="13" width="12.109375" customWidth="1"/>
    <col min="14" max="14" width="10.88671875" customWidth="1"/>
    <col min="15" max="15" width="10.5546875" customWidth="1"/>
    <col min="16" max="17" width="9.109375" customWidth="1"/>
    <col min="18" max="18" width="11.5546875" customWidth="1"/>
    <col min="19" max="19" width="11.88671875" customWidth="1"/>
    <col min="20" max="26" width="9.109375" customWidth="1"/>
  </cols>
  <sheetData>
    <row r="1" spans="1:23" x14ac:dyDescent="0.25">
      <c r="A1" s="73" t="s">
        <v>68</v>
      </c>
      <c r="B1" s="74" t="s">
        <v>583</v>
      </c>
      <c r="C1" s="72"/>
      <c r="D1" s="72"/>
      <c r="E1" s="72"/>
      <c r="F1" s="72"/>
      <c r="G1" s="72"/>
      <c r="H1" s="64"/>
      <c r="I1" s="65"/>
      <c r="J1" s="62"/>
      <c r="W1" s="63"/>
    </row>
    <row r="2" spans="1:23" x14ac:dyDescent="0.25">
      <c r="A2" s="73" t="s">
        <v>69</v>
      </c>
      <c r="B2" s="75" t="s">
        <v>72</v>
      </c>
      <c r="C2" s="1"/>
      <c r="F2" s="2"/>
      <c r="G2" s="2"/>
      <c r="W2" s="63"/>
    </row>
    <row r="3" spans="1:23" x14ac:dyDescent="0.25">
      <c r="F3" s="2"/>
      <c r="G3" s="2"/>
      <c r="W3" s="63"/>
    </row>
    <row r="4" spans="1:23" x14ac:dyDescent="0.25">
      <c r="F4" s="2"/>
      <c r="G4" s="2"/>
      <c r="W4" s="63"/>
    </row>
    <row r="5" spans="1:23" x14ac:dyDescent="0.25">
      <c r="F5" s="2"/>
      <c r="W5" s="63"/>
    </row>
    <row r="6" spans="1:23" x14ac:dyDescent="0.25">
      <c r="I6" s="2"/>
      <c r="W6" s="63"/>
    </row>
    <row r="7" spans="1:23" x14ac:dyDescent="0.25">
      <c r="H7" s="2"/>
      <c r="I7" s="2"/>
      <c r="W7" s="63"/>
    </row>
    <row r="8" spans="1:23" x14ac:dyDescent="0.25">
      <c r="H8" s="2"/>
      <c r="W8" s="63"/>
    </row>
    <row r="9" spans="1:23" x14ac:dyDescent="0.25">
      <c r="H9" s="2"/>
      <c r="W9" s="63"/>
    </row>
    <row r="10" spans="1:23" x14ac:dyDescent="0.25">
      <c r="H10" s="2"/>
      <c r="W10" s="63"/>
    </row>
    <row r="11" spans="1:23" x14ac:dyDescent="0.25">
      <c r="H11" s="2"/>
      <c r="W11" s="63"/>
    </row>
    <row r="12" spans="1:23" x14ac:dyDescent="0.25">
      <c r="H12" s="2"/>
      <c r="W12" s="63"/>
    </row>
    <row r="13" spans="1:23" x14ac:dyDescent="0.25">
      <c r="H13" s="2"/>
      <c r="W13" s="63"/>
    </row>
    <row r="14" spans="1:23" x14ac:dyDescent="0.25">
      <c r="H14" s="2"/>
      <c r="W14" s="63"/>
    </row>
    <row r="15" spans="1:23" x14ac:dyDescent="0.25">
      <c r="H15" s="2"/>
      <c r="W15" s="63"/>
    </row>
    <row r="16" spans="1:23" x14ac:dyDescent="0.25">
      <c r="H16" s="2"/>
      <c r="W16" s="63"/>
    </row>
    <row r="17" spans="1:23" x14ac:dyDescent="0.25">
      <c r="H17" s="2"/>
      <c r="W17" s="63"/>
    </row>
    <row r="18" spans="1:23" x14ac:dyDescent="0.25">
      <c r="H18" s="2"/>
      <c r="W18" s="63"/>
    </row>
    <row r="19" spans="1:23" x14ac:dyDescent="0.25">
      <c r="H19" s="2"/>
      <c r="W19" s="63"/>
    </row>
    <row r="20" spans="1:23" x14ac:dyDescent="0.25">
      <c r="H20" s="2"/>
      <c r="W20" s="63"/>
    </row>
    <row r="21" spans="1:23" x14ac:dyDescent="0.25">
      <c r="H21" s="2"/>
      <c r="W21" s="63"/>
    </row>
    <row r="22" spans="1:23" x14ac:dyDescent="0.25">
      <c r="H22" s="2"/>
      <c r="U22" s="5"/>
      <c r="V22" s="5"/>
      <c r="W22" s="63"/>
    </row>
    <row r="23" spans="1:23" x14ac:dyDescent="0.25">
      <c r="B23" s="1"/>
      <c r="C23" s="1"/>
      <c r="F23" s="2"/>
      <c r="G23" s="2"/>
      <c r="R23" s="14"/>
      <c r="S23" s="5"/>
      <c r="T23" s="22"/>
      <c r="W23" s="63"/>
    </row>
    <row r="24" spans="1:23" x14ac:dyDescent="0.25">
      <c r="B24" s="23" t="s">
        <v>4</v>
      </c>
      <c r="C24" s="33"/>
      <c r="D24" s="33"/>
      <c r="E24" s="33"/>
      <c r="F24" s="20" t="s">
        <v>2</v>
      </c>
      <c r="G24" s="21"/>
      <c r="H24" s="21"/>
      <c r="I24" s="21"/>
      <c r="J24" s="23" t="s">
        <v>46</v>
      </c>
      <c r="K24" s="33"/>
      <c r="L24" s="33" t="s">
        <v>47</v>
      </c>
      <c r="M24" s="33"/>
      <c r="N24" s="20" t="s">
        <v>57</v>
      </c>
      <c r="O24" s="21"/>
      <c r="P24" s="33" t="s">
        <v>58</v>
      </c>
      <c r="Q24" s="33"/>
      <c r="R24" s="46" t="s">
        <v>30</v>
      </c>
      <c r="S24" s="47"/>
      <c r="W24" s="63"/>
    </row>
    <row r="25" spans="1:23" x14ac:dyDescent="0.25">
      <c r="B25" s="7" t="s">
        <v>44</v>
      </c>
      <c r="C25" s="4" t="s">
        <v>5</v>
      </c>
      <c r="D25" s="4" t="s">
        <v>45</v>
      </c>
      <c r="E25" s="18" t="s">
        <v>5</v>
      </c>
      <c r="F25" s="7" t="s">
        <v>44</v>
      </c>
      <c r="G25" s="4" t="s">
        <v>5</v>
      </c>
      <c r="H25" s="4" t="s">
        <v>45</v>
      </c>
      <c r="I25" s="18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5"/>
      <c r="P25" s="7" t="s">
        <v>29</v>
      </c>
      <c r="Q25" s="4"/>
      <c r="R25" s="7" t="s">
        <v>29</v>
      </c>
      <c r="S25" s="48"/>
      <c r="W25" s="63"/>
    </row>
    <row r="26" spans="1:23" x14ac:dyDescent="0.25">
      <c r="B26" s="3">
        <v>22500</v>
      </c>
      <c r="C26" s="59">
        <f>RSQ(B37:B43,B26:B32)</f>
        <v>0.99953468526744393</v>
      </c>
      <c r="D26" s="31">
        <v>900000</v>
      </c>
      <c r="E26" s="60">
        <f>RSQ(B44:B49,D26:D31)</f>
        <v>0.99882538213602012</v>
      </c>
      <c r="F26" s="36">
        <v>2500</v>
      </c>
      <c r="G26" s="59">
        <f>RSQ(C37:C43,F26:F32)</f>
        <v>0.99942710531756174</v>
      </c>
      <c r="H26" s="31">
        <v>100000</v>
      </c>
      <c r="I26" s="59">
        <f>RSQ(C44:C49,H26:H31)</f>
        <v>0.99997156247151342</v>
      </c>
      <c r="J26" s="54">
        <v>0.997</v>
      </c>
      <c r="K26" s="59">
        <f>RSQ(J26:J32,D37:D43)</f>
        <v>0.99781213944790936</v>
      </c>
      <c r="L26" s="38">
        <v>28</v>
      </c>
      <c r="M26" s="61">
        <f>RSQ(L26:L31,D44:D49)</f>
        <v>0.99815364106721161</v>
      </c>
      <c r="N26" s="3">
        <v>20.95</v>
      </c>
      <c r="O26" s="5"/>
      <c r="P26" s="3">
        <v>0.93</v>
      </c>
      <c r="Q26" s="5"/>
      <c r="R26" s="3">
        <v>78.084000000000003</v>
      </c>
      <c r="S26" s="48"/>
      <c r="W26" s="63"/>
    </row>
    <row r="27" spans="1:23" x14ac:dyDescent="0.25">
      <c r="B27" s="3">
        <v>16875</v>
      </c>
      <c r="C27" s="4" t="s">
        <v>6</v>
      </c>
      <c r="D27" s="31">
        <v>675000</v>
      </c>
      <c r="E27" s="18" t="s">
        <v>6</v>
      </c>
      <c r="F27" s="36">
        <v>1875</v>
      </c>
      <c r="G27" s="4" t="s">
        <v>6</v>
      </c>
      <c r="H27" s="35">
        <v>75000</v>
      </c>
      <c r="I27" s="4" t="s">
        <v>6</v>
      </c>
      <c r="J27" s="54">
        <v>0.74775000000000003</v>
      </c>
      <c r="K27" s="4" t="s">
        <v>6</v>
      </c>
      <c r="L27" s="51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  <c r="W27" s="63"/>
    </row>
    <row r="28" spans="1:23" x14ac:dyDescent="0.25">
      <c r="B28" s="3">
        <v>11250</v>
      </c>
      <c r="C28" s="9">
        <f>SLOPE(B26:B32,B37:B43)</f>
        <v>8.6004609614585559E-2</v>
      </c>
      <c r="D28" s="31">
        <v>450000</v>
      </c>
      <c r="E28" s="34">
        <f>SLOPE(D26:D31,B44:B49)</f>
        <v>9.2468032081122989E-2</v>
      </c>
      <c r="F28" s="36">
        <v>1250</v>
      </c>
      <c r="G28" s="9">
        <f>SLOPE(F26:F32,C37:C43)</f>
        <v>0.897753991653918</v>
      </c>
      <c r="H28" s="31">
        <v>50000</v>
      </c>
      <c r="I28" s="9">
        <f>SLOPE(H26:H31,C44:C49)</f>
        <v>0.8349123160187395</v>
      </c>
      <c r="J28" s="54">
        <v>0.4985</v>
      </c>
      <c r="K28" s="9">
        <f>SLOPE(J26:J32,D37:D43)</f>
        <v>1.4807552554938955E-4</v>
      </c>
      <c r="L28" s="38">
        <v>14</v>
      </c>
      <c r="M28" s="10">
        <f>SLOPE(L26:L31,D44:D49)</f>
        <v>1.8815847623830881E-4</v>
      </c>
      <c r="N28" s="3">
        <v>20.95</v>
      </c>
      <c r="O28" s="10">
        <f>SLOPE(N26:N31,E50:E55)</f>
        <v>1.2571346048955958E-4</v>
      </c>
      <c r="P28" s="3">
        <v>0.93</v>
      </c>
      <c r="Q28" s="10">
        <f>SLOPE(P26:P31,F50:F55)</f>
        <v>0</v>
      </c>
      <c r="R28" s="3">
        <v>78.084000000000003</v>
      </c>
      <c r="S28" s="10">
        <f>SLOPE(R26:R31,G50:G55)</f>
        <v>7.9967185813076394E-5</v>
      </c>
      <c r="W28" s="63"/>
    </row>
    <row r="29" spans="1:23" x14ac:dyDescent="0.25">
      <c r="A29" s="1"/>
      <c r="B29" s="3">
        <v>5625</v>
      </c>
      <c r="C29" s="4" t="s">
        <v>7</v>
      </c>
      <c r="D29" s="31">
        <v>225000</v>
      </c>
      <c r="E29" s="18" t="s">
        <v>7</v>
      </c>
      <c r="F29" s="36">
        <v>625</v>
      </c>
      <c r="G29" s="4" t="s">
        <v>7</v>
      </c>
      <c r="H29" s="35">
        <v>25000</v>
      </c>
      <c r="I29" s="4" t="s">
        <v>7</v>
      </c>
      <c r="J29" s="54">
        <v>0.24925</v>
      </c>
      <c r="K29" s="4" t="s">
        <v>7</v>
      </c>
      <c r="L29" s="51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  <c r="W29" s="63"/>
    </row>
    <row r="30" spans="1:23" x14ac:dyDescent="0.25">
      <c r="A30" s="1"/>
      <c r="B30" s="3">
        <v>1125</v>
      </c>
      <c r="C30" s="22">
        <f>INTERCEPT(B26:B32,B37:B43)</f>
        <v>114.76481921581581</v>
      </c>
      <c r="D30" s="31">
        <v>45000</v>
      </c>
      <c r="E30" s="40">
        <f>INTERCEPT(D26:D31,B44:B49)</f>
        <v>-13541.453115654585</v>
      </c>
      <c r="F30" s="36">
        <v>125</v>
      </c>
      <c r="G30" s="22">
        <f>INTERCEPT(F26:F32,C37:C43)</f>
        <v>15.658919134886446</v>
      </c>
      <c r="H30" s="31">
        <v>5000</v>
      </c>
      <c r="I30" s="40">
        <f>INTERCEPT(H26:H31,C44:C49)</f>
        <v>-213.98517531379912</v>
      </c>
      <c r="J30" s="54">
        <v>4.9850000000000005E-2</v>
      </c>
      <c r="K30" s="22">
        <f>INTERCEPT(J26:J32,D37:D43)</f>
        <v>-1.4507796056840272E-2</v>
      </c>
      <c r="L30" s="22">
        <v>1.4000000000000001</v>
      </c>
      <c r="M30" s="40">
        <f>INTERCEPT(L26:L31,D44:D49)</f>
        <v>-0.81956102985363088</v>
      </c>
      <c r="N30" s="3">
        <v>0</v>
      </c>
      <c r="O30" s="40">
        <f>INTERCEPT(N26:N31,E50:E55)</f>
        <v>-1.3165692763017489E-4</v>
      </c>
      <c r="P30" s="3">
        <v>0</v>
      </c>
      <c r="Q30" s="40">
        <f>INTERCEPT(P26:P31,F50:F55)</f>
        <v>0.93</v>
      </c>
      <c r="R30" s="3">
        <v>0</v>
      </c>
      <c r="S30" s="40">
        <f>INTERCEPT(R26:R31,G50:G55)</f>
        <v>-0.71151531787609912</v>
      </c>
      <c r="W30" s="63"/>
    </row>
    <row r="31" spans="1:23" x14ac:dyDescent="0.25">
      <c r="A31" s="1"/>
      <c r="B31" s="3">
        <v>562.5</v>
      </c>
      <c r="C31" s="22"/>
      <c r="D31" s="31">
        <v>22500</v>
      </c>
      <c r="E31" s="40"/>
      <c r="F31" s="31">
        <v>62.5</v>
      </c>
      <c r="G31" s="22"/>
      <c r="H31" s="31">
        <v>2500</v>
      </c>
      <c r="I31" s="40"/>
      <c r="J31" s="8">
        <v>2.4925000000000003E-2</v>
      </c>
      <c r="K31" s="22"/>
      <c r="L31" s="22">
        <v>0.70000000000000007</v>
      </c>
      <c r="M31" s="40"/>
      <c r="N31" s="31">
        <v>0</v>
      </c>
      <c r="O31" s="44"/>
      <c r="P31" s="31">
        <v>0</v>
      </c>
      <c r="Q31" s="44"/>
      <c r="R31" s="31">
        <v>0</v>
      </c>
      <c r="S31" s="40"/>
      <c r="T31" s="31"/>
      <c r="U31" s="22"/>
      <c r="W31" s="63"/>
    </row>
    <row r="32" spans="1:23" x14ac:dyDescent="0.25">
      <c r="A32" s="1"/>
      <c r="B32" s="3">
        <v>112.5</v>
      </c>
      <c r="C32" s="22"/>
      <c r="D32" s="38"/>
      <c r="E32" s="40"/>
      <c r="F32" s="31">
        <v>12.5</v>
      </c>
      <c r="G32" s="22"/>
      <c r="H32" s="31"/>
      <c r="I32" s="40"/>
      <c r="J32" s="8">
        <v>4.9849999999999998E-3</v>
      </c>
      <c r="K32" s="22"/>
      <c r="L32" s="31"/>
      <c r="M32" s="40"/>
      <c r="N32" s="35" t="s">
        <v>70</v>
      </c>
      <c r="O32" s="88">
        <f>STDEV(E50:E52)/AVERAGE(E50:E52)*100</f>
        <v>0.17368310848856577</v>
      </c>
      <c r="P32" s="35" t="s">
        <v>70</v>
      </c>
      <c r="Q32" s="88">
        <f>STDEV(F50:F52)/AVERAGE(F50:F52)*100</f>
        <v>0.27205109236617842</v>
      </c>
      <c r="R32" s="35" t="s">
        <v>70</v>
      </c>
      <c r="S32" s="88">
        <f>STDEV(G50:G52)/AVERAGE(G50:G52)*100</f>
        <v>0.1165241727802436</v>
      </c>
      <c r="T32" s="31"/>
      <c r="U32" s="22"/>
      <c r="W32" s="63"/>
    </row>
    <row r="33" spans="1:23" x14ac:dyDescent="0.25">
      <c r="A33" s="1"/>
      <c r="B33" s="11"/>
      <c r="C33" s="12"/>
      <c r="D33" s="39"/>
      <c r="E33" s="12"/>
      <c r="F33" s="77"/>
      <c r="G33" s="12"/>
      <c r="H33" s="32"/>
      <c r="I33" s="13"/>
      <c r="J33" s="55"/>
      <c r="K33" s="12"/>
      <c r="L33" s="32"/>
      <c r="M33" s="12"/>
      <c r="N33" s="78" t="s">
        <v>71</v>
      </c>
      <c r="O33" s="89">
        <f>STDEV(E53:E55)/AVERAGE(E53:E55)*100</f>
        <v>86.677605435770317</v>
      </c>
      <c r="P33" s="76" t="s">
        <v>71</v>
      </c>
      <c r="Q33" s="89">
        <f>STDEV(G53:G55)/AVERAGE(G53:G55)*100</f>
        <v>11.177591171468308</v>
      </c>
      <c r="R33" s="76" t="s">
        <v>71</v>
      </c>
      <c r="S33" s="89">
        <f>STDEV(G53:G55)/AVERAGE(G53:G55)*100</f>
        <v>11.177591171468308</v>
      </c>
      <c r="T33" s="31"/>
      <c r="U33" s="22"/>
      <c r="W33" s="63"/>
    </row>
    <row r="34" spans="1:23" x14ac:dyDescent="0.25">
      <c r="A34" s="1"/>
      <c r="B34" s="5"/>
      <c r="C34" s="22"/>
      <c r="D34" s="38"/>
      <c r="E34" s="22"/>
      <c r="F34" s="31"/>
      <c r="G34" s="22"/>
      <c r="H34" s="31"/>
      <c r="I34" s="22"/>
      <c r="J34" s="31"/>
      <c r="K34" s="22"/>
      <c r="L34" s="31"/>
      <c r="M34" s="22"/>
      <c r="P34" s="22"/>
      <c r="Q34" s="31"/>
      <c r="R34" s="22"/>
      <c r="S34" s="31"/>
      <c r="T34" s="22"/>
      <c r="W34" s="63"/>
    </row>
    <row r="35" spans="1:23" x14ac:dyDescent="0.25">
      <c r="A35" s="1"/>
      <c r="B35" s="112" t="s">
        <v>27</v>
      </c>
      <c r="C35" s="113"/>
      <c r="D35" s="41" t="s">
        <v>26</v>
      </c>
      <c r="E35" s="110" t="s">
        <v>25</v>
      </c>
      <c r="F35" s="111"/>
      <c r="G35" s="111"/>
      <c r="W35" s="63"/>
    </row>
    <row r="36" spans="1:23" x14ac:dyDescent="0.25">
      <c r="B36" s="42" t="s">
        <v>48</v>
      </c>
      <c r="C36" s="53" t="s">
        <v>49</v>
      </c>
      <c r="D36" s="43" t="s">
        <v>50</v>
      </c>
      <c r="E36" s="1" t="s">
        <v>51</v>
      </c>
      <c r="F36" s="1" t="s">
        <v>52</v>
      </c>
      <c r="G36" s="1" t="s">
        <v>53</v>
      </c>
      <c r="H36" s="1"/>
      <c r="K36" s="98"/>
      <c r="L36" s="1"/>
      <c r="M36" s="1"/>
      <c r="N36" s="1"/>
      <c r="O36" s="1"/>
      <c r="P36" s="1"/>
      <c r="Q36" s="1"/>
      <c r="R36" s="57"/>
      <c r="T36" s="1"/>
      <c r="W36" s="63"/>
    </row>
    <row r="37" spans="1:23" x14ac:dyDescent="0.25">
      <c r="A37" s="17" t="s">
        <v>37</v>
      </c>
      <c r="B37" s="2">
        <v>262844.59999999998</v>
      </c>
      <c r="C37" s="2">
        <v>2739.3</v>
      </c>
      <c r="D37" s="2">
        <v>6707.2</v>
      </c>
      <c r="E37" s="37"/>
      <c r="F37" s="37"/>
      <c r="G37" s="37"/>
      <c r="H37" s="2"/>
      <c r="K37" s="1"/>
      <c r="L37" s="2"/>
      <c r="M37" s="2"/>
      <c r="N37" s="2"/>
      <c r="O37" s="2"/>
      <c r="P37" s="2"/>
      <c r="Q37" s="2"/>
      <c r="R37" s="56"/>
      <c r="S37" s="1"/>
      <c r="T37" s="2"/>
      <c r="W37" s="63"/>
    </row>
    <row r="38" spans="1:23" x14ac:dyDescent="0.25">
      <c r="A38" s="17" t="s">
        <v>38</v>
      </c>
      <c r="B38" s="2">
        <v>191386.5</v>
      </c>
      <c r="C38" s="2">
        <v>2113.1</v>
      </c>
      <c r="D38" s="2">
        <v>5156.8</v>
      </c>
      <c r="E38" s="37"/>
      <c r="F38" s="37"/>
      <c r="G38" s="37"/>
      <c r="H38" s="2"/>
      <c r="I38" s="1"/>
      <c r="J38" s="1"/>
      <c r="K38" s="1"/>
      <c r="L38" s="1"/>
      <c r="M38" s="1"/>
      <c r="N38" s="2"/>
      <c r="O38" s="2"/>
      <c r="P38" s="2"/>
      <c r="Q38" s="2"/>
      <c r="R38" s="2"/>
      <c r="S38" s="1"/>
      <c r="T38" s="2"/>
      <c r="W38" s="63"/>
    </row>
    <row r="39" spans="1:23" x14ac:dyDescent="0.25">
      <c r="A39" s="17" t="s">
        <v>39</v>
      </c>
      <c r="B39" s="2">
        <v>130557.8</v>
      </c>
      <c r="C39" s="2">
        <v>1381.4</v>
      </c>
      <c r="D39" s="2">
        <v>3596.4</v>
      </c>
      <c r="E39" s="37"/>
      <c r="F39" s="37"/>
      <c r="G39" s="37"/>
      <c r="H39" s="2"/>
      <c r="J39" s="1"/>
      <c r="K39" s="1"/>
      <c r="M39" s="1"/>
      <c r="N39" s="2"/>
      <c r="O39" s="2"/>
      <c r="P39" s="2"/>
      <c r="Q39" s="2"/>
      <c r="R39" s="2"/>
      <c r="S39" s="1"/>
      <c r="T39" s="2"/>
      <c r="W39" s="63"/>
    </row>
    <row r="40" spans="1:23" x14ac:dyDescent="0.25">
      <c r="A40" s="17" t="s">
        <v>40</v>
      </c>
      <c r="B40" s="2">
        <v>61557.5</v>
      </c>
      <c r="C40" s="2">
        <v>644.20000000000005</v>
      </c>
      <c r="D40" s="2">
        <v>1964.3</v>
      </c>
      <c r="E40" s="37"/>
      <c r="F40" s="37"/>
      <c r="G40" s="37"/>
      <c r="H40" s="2"/>
      <c r="I40" s="1"/>
      <c r="J40" s="2"/>
      <c r="K40" s="2"/>
      <c r="L40" s="1"/>
      <c r="M40" s="2"/>
      <c r="N40" s="1"/>
      <c r="O40" s="1"/>
      <c r="P40" s="2"/>
      <c r="Q40" s="2"/>
      <c r="R40" s="2"/>
      <c r="S40" s="1"/>
      <c r="T40" s="2"/>
      <c r="W40" s="63"/>
    </row>
    <row r="41" spans="1:23" x14ac:dyDescent="0.25">
      <c r="A41" s="17" t="s">
        <v>41</v>
      </c>
      <c r="B41" s="2">
        <v>11673.4</v>
      </c>
      <c r="C41" s="2">
        <v>133.1</v>
      </c>
      <c r="D41" s="2">
        <v>320.8</v>
      </c>
      <c r="E41" s="37"/>
      <c r="F41" s="37"/>
      <c r="G41" s="37"/>
      <c r="H41" s="2"/>
      <c r="I41" s="1"/>
      <c r="J41" s="1"/>
      <c r="K41" s="1"/>
      <c r="L41" s="1"/>
      <c r="M41" s="1"/>
      <c r="N41" s="1"/>
      <c r="O41" s="1"/>
      <c r="P41" s="1"/>
      <c r="Q41" s="2"/>
      <c r="R41" s="2"/>
      <c r="S41" s="1"/>
      <c r="W41" s="63"/>
    </row>
    <row r="42" spans="1:23" x14ac:dyDescent="0.25">
      <c r="A42" s="17" t="s">
        <v>42</v>
      </c>
      <c r="B42" s="2">
        <v>6002.3</v>
      </c>
      <c r="C42" s="2">
        <v>43.4</v>
      </c>
      <c r="D42" s="2">
        <v>156.19999999999999</v>
      </c>
      <c r="E42" s="37"/>
      <c r="F42" s="37"/>
      <c r="G42" s="80"/>
      <c r="H42" s="2"/>
      <c r="I42" s="1"/>
      <c r="J42" s="1"/>
      <c r="K42" s="1"/>
      <c r="L42" s="2"/>
      <c r="N42" s="2"/>
      <c r="O42" s="2"/>
      <c r="P42" s="2"/>
      <c r="R42" s="1"/>
      <c r="S42" s="1"/>
      <c r="T42" s="1"/>
      <c r="U42" s="1"/>
      <c r="W42" s="63"/>
    </row>
    <row r="43" spans="1:23" x14ac:dyDescent="0.25">
      <c r="A43" s="17" t="s">
        <v>43</v>
      </c>
      <c r="B43" s="2">
        <v>1600.9</v>
      </c>
      <c r="C43" s="2">
        <v>8</v>
      </c>
      <c r="D43" s="2">
        <v>155.4</v>
      </c>
      <c r="E43" s="37"/>
      <c r="F43" s="37"/>
      <c r="G43" s="37"/>
      <c r="H43" s="2"/>
      <c r="I43" s="1"/>
      <c r="J43" s="1"/>
      <c r="K43" s="1"/>
      <c r="L43" s="2"/>
      <c r="M43" s="2"/>
      <c r="N43" s="2"/>
      <c r="O43" s="2"/>
      <c r="P43" s="1"/>
      <c r="Q43" s="1"/>
      <c r="R43" s="2"/>
      <c r="T43" s="2"/>
      <c r="U43" s="2"/>
      <c r="W43" s="63"/>
    </row>
    <row r="44" spans="1:23" x14ac:dyDescent="0.25">
      <c r="A44" s="17" t="s">
        <v>31</v>
      </c>
      <c r="B44" s="2">
        <v>9790288.3000000007</v>
      </c>
      <c r="C44" s="2">
        <v>119692.5</v>
      </c>
      <c r="D44" s="2">
        <v>150141.4</v>
      </c>
      <c r="E44" s="37"/>
      <c r="F44" s="37"/>
      <c r="G44" s="37"/>
      <c r="H44" s="17"/>
      <c r="J44" s="5"/>
      <c r="K44" s="1"/>
      <c r="L44" s="1"/>
      <c r="M44" s="1"/>
      <c r="N44" s="1"/>
      <c r="O44" s="1"/>
      <c r="P44" s="2"/>
      <c r="Q44" s="2"/>
      <c r="R44" s="2"/>
      <c r="S44" s="2"/>
      <c r="T44" s="2"/>
      <c r="U44" s="2"/>
      <c r="W44" s="63"/>
    </row>
    <row r="45" spans="1:23" x14ac:dyDescent="0.25">
      <c r="A45" s="17" t="s">
        <v>32</v>
      </c>
      <c r="B45" s="2">
        <v>7394173.5</v>
      </c>
      <c r="C45" s="2">
        <v>90349.9</v>
      </c>
      <c r="D45" s="2">
        <v>117073.8</v>
      </c>
      <c r="E45" s="37"/>
      <c r="F45" s="37"/>
      <c r="G45" s="37"/>
      <c r="H45" s="17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W45" s="63"/>
    </row>
    <row r="46" spans="1:23" x14ac:dyDescent="0.25">
      <c r="A46" s="17" t="s">
        <v>33</v>
      </c>
      <c r="B46" s="2">
        <v>5183474.2</v>
      </c>
      <c r="C46" s="2">
        <v>60470.7</v>
      </c>
      <c r="D46" s="2">
        <v>81764.5</v>
      </c>
      <c r="E46" s="37"/>
      <c r="F46" s="37"/>
      <c r="G46" s="37"/>
      <c r="H46" s="17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W46" s="63"/>
    </row>
    <row r="47" spans="1:23" x14ac:dyDescent="0.25">
      <c r="A47" s="17" t="s">
        <v>34</v>
      </c>
      <c r="B47" s="2">
        <v>2743868.6</v>
      </c>
      <c r="C47" s="2">
        <v>30119.4</v>
      </c>
      <c r="D47" s="2">
        <v>43944.3</v>
      </c>
      <c r="E47" s="80"/>
      <c r="F47" s="37"/>
      <c r="G47" s="37"/>
      <c r="H47" s="17"/>
      <c r="K47" s="1"/>
      <c r="L47" s="2"/>
      <c r="M47" s="1"/>
      <c r="N47" s="1"/>
      <c r="O47" s="1"/>
      <c r="P47" s="1"/>
      <c r="Q47" s="1"/>
      <c r="R47" s="2"/>
      <c r="S47" s="1"/>
      <c r="T47" s="1"/>
      <c r="U47" s="1"/>
      <c r="W47" s="63"/>
    </row>
    <row r="48" spans="1:23" x14ac:dyDescent="0.25">
      <c r="A48" s="17" t="s">
        <v>35</v>
      </c>
      <c r="B48" s="2">
        <v>554457.69999999995</v>
      </c>
      <c r="C48" s="2">
        <v>6118.2</v>
      </c>
      <c r="D48" s="2">
        <v>10546.1</v>
      </c>
      <c r="E48" s="80"/>
      <c r="F48" s="37"/>
      <c r="G48" s="37"/>
      <c r="H48" s="17"/>
      <c r="K48" s="1"/>
      <c r="L48" s="2"/>
      <c r="M48" s="1"/>
      <c r="N48" s="2"/>
      <c r="O48" s="1"/>
      <c r="P48" s="1"/>
      <c r="Q48" s="1"/>
      <c r="R48" s="2"/>
      <c r="S48" s="1"/>
      <c r="T48" s="1"/>
      <c r="U48" s="1"/>
      <c r="W48" s="63"/>
    </row>
    <row r="49" spans="1:23" x14ac:dyDescent="0.25">
      <c r="A49" s="17" t="s">
        <v>36</v>
      </c>
      <c r="B49" s="2">
        <v>275121.59999999998</v>
      </c>
      <c r="C49" s="2">
        <v>3202.7</v>
      </c>
      <c r="D49" s="2">
        <v>5851.7</v>
      </c>
      <c r="E49" s="80"/>
      <c r="F49" s="37"/>
      <c r="G49" s="80"/>
      <c r="H49" s="2"/>
      <c r="K49" s="1"/>
      <c r="L49" s="2"/>
      <c r="M49" s="1"/>
      <c r="N49" s="1"/>
      <c r="O49" s="1"/>
      <c r="P49" s="1"/>
      <c r="Q49" s="1"/>
      <c r="R49" s="2"/>
      <c r="S49" s="1"/>
      <c r="T49" s="2"/>
      <c r="W49" s="63"/>
    </row>
    <row r="50" spans="1:23" x14ac:dyDescent="0.25">
      <c r="A50" s="17" t="s">
        <v>19</v>
      </c>
      <c r="B50" s="2">
        <v>2.2999999999999998</v>
      </c>
      <c r="C50" s="2">
        <v>479.9</v>
      </c>
      <c r="D50" s="2">
        <v>2173.6999999999998</v>
      </c>
      <c r="E50" s="2">
        <v>166663.20000000001</v>
      </c>
      <c r="F50" s="2">
        <v>7937.4</v>
      </c>
      <c r="G50" s="2">
        <v>984298.4</v>
      </c>
      <c r="I50" s="97"/>
      <c r="K50" s="1"/>
      <c r="L50" s="2"/>
      <c r="M50" s="2"/>
      <c r="N50" s="1"/>
      <c r="O50" s="79"/>
      <c r="P50" s="1"/>
      <c r="Q50" s="2"/>
      <c r="R50" s="2"/>
      <c r="S50" s="1"/>
      <c r="W50" s="63"/>
    </row>
    <row r="51" spans="1:23" x14ac:dyDescent="0.25">
      <c r="A51" s="17" t="s">
        <v>20</v>
      </c>
      <c r="B51" s="2">
        <v>0.6</v>
      </c>
      <c r="C51" s="2">
        <v>478</v>
      </c>
      <c r="D51" s="2">
        <v>2165</v>
      </c>
      <c r="E51" s="2">
        <v>166353.5</v>
      </c>
      <c r="F51" s="2">
        <v>7926.4</v>
      </c>
      <c r="G51" s="2">
        <v>985167.5</v>
      </c>
      <c r="K51" s="1"/>
      <c r="L51" s="2"/>
      <c r="M51" s="2"/>
      <c r="N51" s="1"/>
      <c r="O51" s="1"/>
      <c r="P51" s="1"/>
      <c r="Q51" s="2"/>
      <c r="R51" s="56"/>
      <c r="S51" s="1"/>
      <c r="W51" s="63"/>
    </row>
    <row r="52" spans="1:23" x14ac:dyDescent="0.25">
      <c r="A52" s="17" t="s">
        <v>21</v>
      </c>
      <c r="B52" s="2">
        <v>0.1</v>
      </c>
      <c r="C52" s="2">
        <v>479.5</v>
      </c>
      <c r="D52" s="2">
        <v>2171.9</v>
      </c>
      <c r="E52" s="2">
        <v>166931.9</v>
      </c>
      <c r="F52" s="2">
        <v>7968.1</v>
      </c>
      <c r="G52" s="2">
        <v>986573.7</v>
      </c>
      <c r="K52" s="1"/>
      <c r="L52" s="2"/>
      <c r="M52" s="2"/>
      <c r="N52" s="1"/>
      <c r="O52" s="1"/>
      <c r="P52" s="1"/>
      <c r="Q52" s="1"/>
      <c r="R52" s="56"/>
      <c r="S52" s="1"/>
      <c r="W52" s="63"/>
    </row>
    <row r="53" spans="1:23" x14ac:dyDescent="0.25">
      <c r="A53" s="17" t="s">
        <v>22</v>
      </c>
      <c r="B53" s="2">
        <v>0.6</v>
      </c>
      <c r="C53" s="2">
        <v>1.8</v>
      </c>
      <c r="G53" s="2">
        <v>9943.5</v>
      </c>
      <c r="K53" s="1"/>
      <c r="L53" s="2"/>
      <c r="M53" s="2"/>
      <c r="N53" s="1"/>
      <c r="O53" s="1"/>
      <c r="P53" s="2"/>
      <c r="Q53" s="2"/>
      <c r="R53" s="56"/>
      <c r="S53" s="1"/>
      <c r="T53" s="2"/>
      <c r="W53" s="63"/>
    </row>
    <row r="54" spans="1:23" x14ac:dyDescent="0.25">
      <c r="A54" s="17" t="s">
        <v>23</v>
      </c>
      <c r="B54" s="2">
        <v>0.3</v>
      </c>
      <c r="C54" s="2">
        <v>1.6</v>
      </c>
      <c r="D54" s="2">
        <v>218.2</v>
      </c>
      <c r="E54" s="2">
        <v>2.5</v>
      </c>
      <c r="G54" s="2">
        <v>8791.1</v>
      </c>
      <c r="K54" s="1"/>
      <c r="L54" s="2"/>
      <c r="M54" s="2"/>
      <c r="N54" s="1"/>
      <c r="O54" s="1"/>
      <c r="P54" s="2"/>
      <c r="Q54" s="2"/>
      <c r="R54" s="56"/>
      <c r="S54" s="1"/>
      <c r="T54" s="2"/>
      <c r="W54" s="63"/>
    </row>
    <row r="55" spans="1:23" x14ac:dyDescent="0.25">
      <c r="A55" s="1" t="s">
        <v>24</v>
      </c>
      <c r="B55" s="2">
        <v>0.1</v>
      </c>
      <c r="C55" s="2">
        <v>2</v>
      </c>
      <c r="E55" s="2">
        <v>0.6</v>
      </c>
      <c r="G55" s="2">
        <v>7962.9</v>
      </c>
      <c r="K55" s="1"/>
      <c r="L55" s="2"/>
      <c r="M55" s="2"/>
      <c r="N55" s="1"/>
      <c r="O55" s="1"/>
      <c r="P55" s="2"/>
      <c r="Q55" s="2"/>
      <c r="R55" s="56"/>
      <c r="S55" s="1"/>
      <c r="T55" s="2"/>
      <c r="W55" s="63"/>
    </row>
    <row r="56" spans="1:23" x14ac:dyDescent="0.25">
      <c r="A56" s="17"/>
      <c r="B56" s="57"/>
      <c r="C56" s="57"/>
      <c r="D56" s="56"/>
      <c r="E56" s="57"/>
      <c r="F56" s="57"/>
      <c r="G56" s="57"/>
      <c r="K56" s="1"/>
      <c r="L56" s="2"/>
      <c r="M56" s="2"/>
      <c r="N56" s="2"/>
      <c r="O56" s="2"/>
      <c r="P56" s="2"/>
      <c r="Q56" s="2"/>
      <c r="R56" s="56"/>
      <c r="S56" s="1"/>
      <c r="T56" s="2"/>
      <c r="W56" s="63"/>
    </row>
    <row r="57" spans="1:23" x14ac:dyDescent="0.25">
      <c r="A57" s="17"/>
      <c r="B57" s="57"/>
      <c r="C57" s="57"/>
      <c r="D57" s="56"/>
      <c r="E57" s="57"/>
      <c r="F57" s="57"/>
      <c r="G57" s="56"/>
      <c r="M57" s="1"/>
      <c r="Q57" s="79"/>
      <c r="R57" s="81"/>
      <c r="S57" s="1"/>
      <c r="T57" s="2"/>
      <c r="W57" s="63"/>
    </row>
    <row r="58" spans="1:23" x14ac:dyDescent="0.25">
      <c r="A58" s="27" t="s">
        <v>17</v>
      </c>
      <c r="B58" s="99"/>
      <c r="C58" s="99"/>
      <c r="D58" s="99"/>
      <c r="E58" s="99"/>
      <c r="F58" s="99"/>
      <c r="G58" s="99"/>
      <c r="H58" s="28"/>
      <c r="I58" s="28"/>
      <c r="J58" s="29"/>
      <c r="K58" s="1"/>
      <c r="L58" s="2"/>
      <c r="M58" s="2"/>
      <c r="N58" s="2"/>
      <c r="O58" s="2"/>
      <c r="P58" s="2"/>
      <c r="Q58" s="2"/>
      <c r="R58" s="56"/>
      <c r="S58" s="1"/>
      <c r="T58" s="2"/>
      <c r="W58" s="63"/>
    </row>
    <row r="59" spans="1:23" x14ac:dyDescent="0.25">
      <c r="A59" s="24" t="s">
        <v>18</v>
      </c>
      <c r="B59" s="100" t="s">
        <v>1</v>
      </c>
      <c r="C59" s="100" t="s">
        <v>0</v>
      </c>
      <c r="D59" s="101" t="s">
        <v>3</v>
      </c>
      <c r="E59" s="100" t="s">
        <v>12</v>
      </c>
      <c r="F59" s="102" t="s">
        <v>11</v>
      </c>
      <c r="G59" s="100" t="s">
        <v>10</v>
      </c>
      <c r="H59" s="30" t="s">
        <v>15</v>
      </c>
      <c r="I59" s="25" t="s">
        <v>14</v>
      </c>
      <c r="J59" s="26" t="s">
        <v>13</v>
      </c>
      <c r="N59" s="57"/>
      <c r="O59" s="57"/>
      <c r="W59" s="63"/>
    </row>
    <row r="60" spans="1:23" x14ac:dyDescent="0.25">
      <c r="A60" s="68" t="s">
        <v>61</v>
      </c>
      <c r="B60" s="2">
        <v>87770.6</v>
      </c>
      <c r="C60" s="2">
        <v>18573.099999999999</v>
      </c>
      <c r="D60" s="2">
        <v>51619</v>
      </c>
      <c r="E60" s="58">
        <f>(B60*$C$28)+$C$30</f>
        <v>7663.4410078537594</v>
      </c>
      <c r="F60" s="58">
        <f>(C60*$I$28)+$I$30</f>
        <v>15292.92476133385</v>
      </c>
      <c r="G60" s="58">
        <f>(D60*M28)+M30</f>
        <v>8.8929913550916311</v>
      </c>
      <c r="H60" s="82">
        <f>((8001-E60)/8001)*100</f>
        <v>4.2189600318240297</v>
      </c>
      <c r="I60" s="82">
        <f>((16000-F60)/16000)*100</f>
        <v>4.4192202416634361</v>
      </c>
      <c r="J60" s="83">
        <f>((9.32-G60)/9.32)*100</f>
        <v>4.5816378209052484</v>
      </c>
      <c r="L60" s="1"/>
      <c r="M60" s="1"/>
      <c r="N60" s="1"/>
      <c r="O60" s="1"/>
      <c r="W60" s="63"/>
    </row>
    <row r="61" spans="1:23" x14ac:dyDescent="0.25">
      <c r="A61" s="70" t="s">
        <v>61</v>
      </c>
      <c r="B61" s="2">
        <v>86056.7</v>
      </c>
      <c r="C61" s="2">
        <v>18570.5</v>
      </c>
      <c r="D61" s="2">
        <v>51597.3</v>
      </c>
      <c r="E61" s="58">
        <f>(B61*$C$28)+$C$30</f>
        <v>7516.037707435321</v>
      </c>
      <c r="F61" s="58">
        <f>(C61*$I$28)+$I$30</f>
        <v>15290.753989312203</v>
      </c>
      <c r="G61" s="58">
        <f>(D61*M28)+M30</f>
        <v>8.8889083161572611</v>
      </c>
      <c r="H61" s="84">
        <f>((8001-E61)/8001)*100</f>
        <v>6.0612709981837156</v>
      </c>
      <c r="I61" s="84">
        <f>((16000-F61)/16000)*100</f>
        <v>4.4327875667987318</v>
      </c>
      <c r="J61" s="85">
        <f>((9.32-G61)/9.32)*100</f>
        <v>4.6254472515315364</v>
      </c>
      <c r="L61" s="2"/>
      <c r="M61" s="2"/>
      <c r="N61" s="2"/>
      <c r="O61" s="2"/>
      <c r="W61" s="63"/>
    </row>
    <row r="62" spans="1:23" x14ac:dyDescent="0.25">
      <c r="A62" s="69" t="s">
        <v>61</v>
      </c>
      <c r="B62" s="104">
        <v>86627.6</v>
      </c>
      <c r="C62" s="104">
        <v>18372.599999999999</v>
      </c>
      <c r="D62" s="104">
        <v>50921.2</v>
      </c>
      <c r="E62" s="71">
        <f>(B62*$C$28)+$C$30</f>
        <v>7565.1377390642883</v>
      </c>
      <c r="F62" s="71">
        <f>(C62*$I$28)+$I$30</f>
        <v>15125.524841972094</v>
      </c>
      <c r="G62" s="71">
        <f>(D62*M28)+M30</f>
        <v>8.7616943703725383</v>
      </c>
      <c r="H62" s="86">
        <f>((8001-E62)/8001)*100</f>
        <v>5.4475973120323919</v>
      </c>
      <c r="I62" s="86">
        <f>((16000-F62)/16000)*100</f>
        <v>5.4654697376744137</v>
      </c>
      <c r="J62" s="87">
        <f>((9.32-G62)/9.32)*100</f>
        <v>5.9904037513676176</v>
      </c>
      <c r="W62" s="63"/>
    </row>
    <row r="63" spans="1:23" x14ac:dyDescent="0.25">
      <c r="W63" s="63"/>
    </row>
    <row r="64" spans="1:23" x14ac:dyDescent="0.25">
      <c r="W64" s="63"/>
    </row>
    <row r="65" spans="1:32" x14ac:dyDescent="0.25">
      <c r="W65" s="63"/>
    </row>
    <row r="66" spans="1:32" x14ac:dyDescent="0.25">
      <c r="A66" s="1"/>
      <c r="B66" s="1"/>
      <c r="C66" s="94"/>
      <c r="D66" s="109" t="s">
        <v>27</v>
      </c>
      <c r="E66" s="109"/>
      <c r="F66" s="50" t="s">
        <v>26</v>
      </c>
      <c r="G66" s="109" t="s">
        <v>25</v>
      </c>
      <c r="H66" s="109"/>
      <c r="I66" s="109"/>
      <c r="J66" s="14"/>
      <c r="W66" s="63"/>
    </row>
    <row r="67" spans="1:32" x14ac:dyDescent="0.25">
      <c r="A67" t="s">
        <v>16</v>
      </c>
      <c r="B67" s="15" t="s">
        <v>8</v>
      </c>
      <c r="C67" s="15" t="s">
        <v>9</v>
      </c>
      <c r="D67" s="42" t="s">
        <v>48</v>
      </c>
      <c r="E67" s="43" t="s">
        <v>49</v>
      </c>
      <c r="F67" s="45" t="s">
        <v>50</v>
      </c>
      <c r="G67" s="1" t="s">
        <v>51</v>
      </c>
      <c r="H67" s="1" t="s">
        <v>52</v>
      </c>
      <c r="I67" s="1" t="s">
        <v>53</v>
      </c>
      <c r="J67" s="1" t="s">
        <v>12</v>
      </c>
      <c r="K67" s="16" t="s">
        <v>11</v>
      </c>
      <c r="L67" s="1" t="s">
        <v>10</v>
      </c>
      <c r="M67" s="19" t="s">
        <v>54</v>
      </c>
      <c r="N67" s="19" t="s">
        <v>55</v>
      </c>
      <c r="O67" s="19" t="s">
        <v>56</v>
      </c>
      <c r="P67" s="1" t="s">
        <v>15</v>
      </c>
      <c r="Q67" s="1" t="s">
        <v>14</v>
      </c>
      <c r="R67" s="1" t="s">
        <v>13</v>
      </c>
      <c r="S67" s="19" t="s">
        <v>59</v>
      </c>
      <c r="T67" s="19" t="s">
        <v>60</v>
      </c>
      <c r="U67" s="17" t="s">
        <v>28</v>
      </c>
      <c r="V67" s="19" t="s">
        <v>62</v>
      </c>
      <c r="W67" s="19" t="s">
        <v>63</v>
      </c>
      <c r="X67" s="1" t="s">
        <v>64</v>
      </c>
      <c r="Y67" s="19" t="s">
        <v>65</v>
      </c>
      <c r="Z67" s="19" t="s">
        <v>66</v>
      </c>
      <c r="AA67" s="17" t="s">
        <v>67</v>
      </c>
    </row>
    <row r="68" spans="1:32" x14ac:dyDescent="0.25">
      <c r="A68" s="1" t="s">
        <v>97</v>
      </c>
      <c r="B68" s="17" t="s">
        <v>667</v>
      </c>
      <c r="C68" s="17" t="s">
        <v>667</v>
      </c>
      <c r="D68" s="56">
        <v>0.1</v>
      </c>
      <c r="E68" s="56">
        <v>590.9</v>
      </c>
      <c r="F68" s="56">
        <v>2490.9</v>
      </c>
      <c r="G68" s="56">
        <v>169365.3</v>
      </c>
      <c r="H68" s="56">
        <v>8090.5</v>
      </c>
      <c r="I68" s="56">
        <v>993456.8</v>
      </c>
      <c r="J68" s="67">
        <f t="shared" ref="J68:J131" si="0">IF($D68&lt;=$B$37,($D68*$C$28)+$C$30,($D68*$E$28)+$E$30)</f>
        <v>114.77341967677727</v>
      </c>
      <c r="K68" s="67">
        <f t="shared" ref="K68:K131" si="1">IF($E68&lt;=$C$37,($E68*$G$28)+$G$30,($E68*$I$28)+$I$30)</f>
        <v>546.14175280318659</v>
      </c>
      <c r="L68" s="52">
        <f>IF($F68&lt;7000,($F68*$K$28)+$K$30,($F68*$M$28)+$M$30)</f>
        <v>0.35433353053413419</v>
      </c>
      <c r="M68" s="49">
        <f t="shared" ref="M68:M131" si="2">$G68*$O$28+$O$30</f>
        <v>21.291366292924771</v>
      </c>
      <c r="N68" s="49">
        <f t="shared" ref="N68:N131" si="3">$H68*$Q$28+$Q$30</f>
        <v>0.93</v>
      </c>
      <c r="O68" s="49">
        <f t="shared" ref="O68:O131" si="4">$I68*$S$28+$S$30</f>
        <v>78.732429204988165</v>
      </c>
      <c r="P68" s="91"/>
      <c r="Q68" s="91"/>
      <c r="R68" s="91"/>
      <c r="S68" s="91">
        <f>((G68-AVERAGE($E$50:$E$52))/AVERAGE($E$50:$E$52))*100</f>
        <v>1.6296275257096406</v>
      </c>
      <c r="T68" s="91">
        <f>((H68-AVERAGE($F$50:$F$52))/AVERAGE($F$50:$F$52))*100</f>
        <v>1.8445864576470972</v>
      </c>
      <c r="U68" s="91">
        <f>((I68-AVERAGE($G$50:$G$52))/AVERAGE($G$50:$G$52))*100</f>
        <v>0.82308775565795922</v>
      </c>
      <c r="W68" s="66"/>
      <c r="AB68" s="1"/>
      <c r="AF68" s="2"/>
    </row>
    <row r="69" spans="1:32" x14ac:dyDescent="0.25">
      <c r="A69" s="1" t="s">
        <v>98</v>
      </c>
      <c r="B69" s="17" t="s">
        <v>667</v>
      </c>
      <c r="C69" s="17" t="s">
        <v>667</v>
      </c>
      <c r="D69" s="56">
        <v>242065.9</v>
      </c>
      <c r="E69" s="56">
        <v>2446.6</v>
      </c>
      <c r="F69" s="56">
        <v>5860.7</v>
      </c>
      <c r="G69" s="56">
        <v>35696.1</v>
      </c>
      <c r="H69" s="56">
        <v>1749.3</v>
      </c>
      <c r="I69" s="56">
        <v>211233.8</v>
      </c>
      <c r="J69" s="67">
        <f>($D69*$C$28)+$C$30</f>
        <v>20933.54804971912</v>
      </c>
      <c r="K69" s="67">
        <f t="shared" si="1"/>
        <v>2212.103835115362</v>
      </c>
      <c r="L69" s="52">
        <f t="shared" ref="L69:L132" si="5">IF($F69&lt;7000,($F69*$K$28)+$K$30,($F69*$M$28)+$M$30)</f>
        <v>0.85331843653046702</v>
      </c>
      <c r="M69" s="49">
        <f t="shared" si="2"/>
        <v>4.4873486000537373</v>
      </c>
      <c r="N69" s="49">
        <f t="shared" si="3"/>
        <v>0.93</v>
      </c>
      <c r="O69" s="49">
        <f t="shared" si="4"/>
        <v>16.180257216726115</v>
      </c>
      <c r="P69" s="90">
        <f>((J69-$B$26)/$B$26)*100</f>
        <v>-6.9620086679150219</v>
      </c>
      <c r="Q69" s="90">
        <f>((K69-$F$26)/$F$26)*100</f>
        <v>-11.515846595385518</v>
      </c>
      <c r="R69" s="90">
        <f>((L69-$J$26)/$J$26)*100</f>
        <v>-14.411390518508824</v>
      </c>
      <c r="S69" s="91"/>
      <c r="T69" s="91"/>
      <c r="U69" s="91"/>
      <c r="W69" s="66"/>
      <c r="AB69" s="1"/>
      <c r="AF69" s="2"/>
    </row>
    <row r="70" spans="1:32" x14ac:dyDescent="0.25">
      <c r="A70" s="1" t="s">
        <v>585</v>
      </c>
      <c r="B70" s="17" t="str">
        <f>RIGHT(A70,14)</f>
        <v>PS24.0294.DATA</v>
      </c>
      <c r="C70" t="str">
        <f>LEFT(B70,9)</f>
        <v>PS24.0294</v>
      </c>
      <c r="D70" s="56">
        <v>8134206.5999999996</v>
      </c>
      <c r="E70" s="56">
        <v>16196.6</v>
      </c>
      <c r="F70" s="56">
        <v>3033.7</v>
      </c>
      <c r="G70" s="56">
        <v>22246.7</v>
      </c>
      <c r="H70" s="56">
        <v>3481.9</v>
      </c>
      <c r="I70" s="56">
        <v>260241.9</v>
      </c>
      <c r="J70" s="67">
        <f t="shared" si="0"/>
        <v>738612.6237276278</v>
      </c>
      <c r="K70" s="67">
        <f t="shared" si="1"/>
        <v>13308.755642315316</v>
      </c>
      <c r="L70" s="52">
        <f t="shared" si="5"/>
        <v>0.43470892580234277</v>
      </c>
      <c r="M70" s="49">
        <f t="shared" si="2"/>
        <v>2.796577984545455</v>
      </c>
      <c r="N70" s="49">
        <f t="shared" si="3"/>
        <v>0.93</v>
      </c>
      <c r="O70" s="49">
        <f t="shared" si="4"/>
        <v>20.099297055771945</v>
      </c>
      <c r="P70" s="92"/>
      <c r="Q70" s="92"/>
      <c r="R70" s="93"/>
      <c r="S70" s="93"/>
      <c r="T70" s="93"/>
      <c r="U70" s="93"/>
      <c r="W70" s="66"/>
      <c r="AB70" s="1"/>
      <c r="AF70" s="2"/>
    </row>
    <row r="71" spans="1:32" x14ac:dyDescent="0.25">
      <c r="A71" s="1" t="s">
        <v>99</v>
      </c>
      <c r="B71" s="17" t="str">
        <f t="shared" ref="B71:B134" si="6">RIGHT(A71,14)</f>
        <v>PS24.0164.DATA</v>
      </c>
      <c r="C71" t="str">
        <f t="shared" ref="C71:C134" si="7">LEFT(B71,9)</f>
        <v>PS24.0164</v>
      </c>
      <c r="D71" s="56">
        <v>7501676.5</v>
      </c>
      <c r="E71" s="56">
        <v>47683</v>
      </c>
      <c r="F71" s="56">
        <v>1210.7</v>
      </c>
      <c r="G71" s="56">
        <v>1861.1</v>
      </c>
      <c r="H71" s="56">
        <v>4033</v>
      </c>
      <c r="I71" s="56">
        <v>329438.7</v>
      </c>
      <c r="J71" s="67">
        <f t="shared" si="0"/>
        <v>680123.81014855183</v>
      </c>
      <c r="K71" s="67">
        <f t="shared" si="1"/>
        <v>39597.138789407756</v>
      </c>
      <c r="L71" s="52">
        <f t="shared" si="5"/>
        <v>0.16476724272580567</v>
      </c>
      <c r="M71" s="49">
        <f t="shared" si="2"/>
        <v>0.23383366438948913</v>
      </c>
      <c r="N71" s="49">
        <f t="shared" si="3"/>
        <v>0.93</v>
      </c>
      <c r="O71" s="49">
        <f t="shared" si="4"/>
        <v>25.632770419042231</v>
      </c>
      <c r="P71" s="92"/>
      <c r="Q71" s="92"/>
      <c r="R71" s="93"/>
      <c r="S71" s="93"/>
      <c r="T71" s="93"/>
      <c r="U71" s="93"/>
      <c r="W71" s="66"/>
      <c r="AB71" s="1"/>
      <c r="AF71" s="2"/>
    </row>
    <row r="72" spans="1:32" x14ac:dyDescent="0.25">
      <c r="A72" s="1" t="s">
        <v>100</v>
      </c>
      <c r="B72" s="17" t="str">
        <f t="shared" si="6"/>
        <v>PS24.0165.DATA</v>
      </c>
      <c r="C72" t="str">
        <f t="shared" si="7"/>
        <v>PS24.0165</v>
      </c>
      <c r="D72" s="56">
        <v>7355320.7000000002</v>
      </c>
      <c r="E72" s="56">
        <v>49849.8</v>
      </c>
      <c r="F72" s="56">
        <v>1071.8</v>
      </c>
      <c r="G72" s="56">
        <v>1450.8</v>
      </c>
      <c r="H72" s="56">
        <v>3981.1</v>
      </c>
      <c r="I72" s="56">
        <v>324504.90000000002</v>
      </c>
      <c r="J72" s="67">
        <f t="shared" si="0"/>
        <v>666590.57733889343</v>
      </c>
      <c r="K72" s="67">
        <f t="shared" si="1"/>
        <v>41406.22679575716</v>
      </c>
      <c r="L72" s="52">
        <f t="shared" si="5"/>
        <v>0.14419955222699543</v>
      </c>
      <c r="M72" s="49">
        <f t="shared" si="2"/>
        <v>0.18225343155062285</v>
      </c>
      <c r="N72" s="49">
        <f t="shared" si="3"/>
        <v>0.93</v>
      </c>
      <c r="O72" s="49">
        <f t="shared" si="4"/>
        <v>25.238228317677677</v>
      </c>
      <c r="P72" s="92"/>
      <c r="Q72" s="92"/>
      <c r="R72" s="93"/>
      <c r="S72" s="93"/>
      <c r="T72" s="93"/>
      <c r="U72" s="93"/>
      <c r="W72" s="66"/>
      <c r="AB72" s="1"/>
      <c r="AF72" s="2"/>
    </row>
    <row r="73" spans="1:32" x14ac:dyDescent="0.25">
      <c r="A73" s="1" t="s">
        <v>101</v>
      </c>
      <c r="B73" s="17" t="str">
        <f t="shared" si="6"/>
        <v>PS24.0166.DATA</v>
      </c>
      <c r="C73" t="str">
        <f t="shared" si="7"/>
        <v>PS24.0166</v>
      </c>
      <c r="D73" s="56">
        <v>7580148.4000000004</v>
      </c>
      <c r="E73" s="56">
        <v>58295.199999999997</v>
      </c>
      <c r="F73" s="56">
        <v>4929.8999999999996</v>
      </c>
      <c r="G73" s="56">
        <v>1954.3</v>
      </c>
      <c r="H73" s="56">
        <v>3239.3</v>
      </c>
      <c r="I73" s="56">
        <v>261454.7</v>
      </c>
      <c r="J73" s="67">
        <f t="shared" si="0"/>
        <v>687379.95231521851</v>
      </c>
      <c r="K73" s="67">
        <f t="shared" si="1"/>
        <v>48457.39526946182</v>
      </c>
      <c r="L73" s="52">
        <f t="shared" si="5"/>
        <v>0.71548973734909527</v>
      </c>
      <c r="M73" s="49">
        <f t="shared" si="2"/>
        <v>0.2455501589071161</v>
      </c>
      <c r="N73" s="49">
        <f t="shared" si="3"/>
        <v>0.93</v>
      </c>
      <c r="O73" s="49">
        <f t="shared" si="4"/>
        <v>20.196281258726046</v>
      </c>
      <c r="P73" s="92"/>
      <c r="Q73" s="92"/>
      <c r="R73" s="93"/>
      <c r="S73" s="93"/>
      <c r="T73" s="93"/>
      <c r="U73" s="93"/>
      <c r="W73" s="66"/>
      <c r="AB73" s="1"/>
      <c r="AF73" s="2"/>
    </row>
    <row r="74" spans="1:32" x14ac:dyDescent="0.25">
      <c r="A74" s="1" t="s">
        <v>102</v>
      </c>
      <c r="B74" s="17" t="str">
        <f t="shared" si="6"/>
        <v>PS24.0167.DATA</v>
      </c>
      <c r="C74" t="str">
        <f t="shared" si="7"/>
        <v>PS24.0167</v>
      </c>
      <c r="D74" s="56">
        <v>7441420.5999999996</v>
      </c>
      <c r="E74" s="56">
        <v>59851.3</v>
      </c>
      <c r="F74" s="56">
        <v>5144.8</v>
      </c>
      <c r="G74" s="56">
        <v>2118.1</v>
      </c>
      <c r="H74" s="56">
        <v>3220.3</v>
      </c>
      <c r="I74" s="56">
        <v>260099</v>
      </c>
      <c r="J74" s="67">
        <f t="shared" si="0"/>
        <v>674552.06565427477</v>
      </c>
      <c r="K74" s="67">
        <f t="shared" si="1"/>
        <v>49756.602324418585</v>
      </c>
      <c r="L74" s="52">
        <f t="shared" si="5"/>
        <v>0.74731116778965911</v>
      </c>
      <c r="M74" s="49">
        <f t="shared" si="2"/>
        <v>0.26614202373530593</v>
      </c>
      <c r="N74" s="49">
        <f t="shared" si="3"/>
        <v>0.93</v>
      </c>
      <c r="O74" s="49">
        <f t="shared" si="4"/>
        <v>20.087869744919256</v>
      </c>
      <c r="P74" s="92"/>
      <c r="Q74" s="92"/>
      <c r="R74" s="93"/>
      <c r="S74" s="93"/>
      <c r="T74" s="93"/>
      <c r="U74" s="93"/>
      <c r="W74" s="66"/>
      <c r="AB74" s="1"/>
      <c r="AF74" s="2"/>
    </row>
    <row r="75" spans="1:32" x14ac:dyDescent="0.25">
      <c r="A75" s="1" t="s">
        <v>103</v>
      </c>
      <c r="B75" s="17" t="str">
        <f t="shared" si="6"/>
        <v>PS24.0168.DATA</v>
      </c>
      <c r="C75" t="str">
        <f t="shared" si="7"/>
        <v>PS24.0168</v>
      </c>
      <c r="D75" s="56">
        <v>7310847.4000000004</v>
      </c>
      <c r="E75" s="56">
        <v>55880.2</v>
      </c>
      <c r="F75" s="56">
        <v>4776.3</v>
      </c>
      <c r="G75" s="56">
        <v>2392.6999999999998</v>
      </c>
      <c r="H75" s="56">
        <v>3257.1</v>
      </c>
      <c r="I75" s="56">
        <v>265185.7</v>
      </c>
      <c r="J75" s="67">
        <f t="shared" si="0"/>
        <v>662478.21880774014</v>
      </c>
      <c r="K75" s="67">
        <f t="shared" si="1"/>
        <v>46441.082026276563</v>
      </c>
      <c r="L75" s="52">
        <f t="shared" si="5"/>
        <v>0.69274533662470905</v>
      </c>
      <c r="M75" s="49">
        <f t="shared" si="2"/>
        <v>0.30066293998573901</v>
      </c>
      <c r="N75" s="49">
        <f t="shared" si="3"/>
        <v>0.93</v>
      </c>
      <c r="O75" s="49">
        <f t="shared" si="4"/>
        <v>20.494638828994635</v>
      </c>
      <c r="P75" s="92"/>
      <c r="Q75" s="92"/>
      <c r="R75" s="93"/>
      <c r="S75" s="93"/>
      <c r="T75" s="93"/>
      <c r="U75" s="93"/>
      <c r="W75" s="66"/>
      <c r="AB75" s="1"/>
      <c r="AF75" s="2"/>
    </row>
    <row r="76" spans="1:32" ht="13.5" customHeight="1" x14ac:dyDescent="0.25">
      <c r="A76" s="1" t="s">
        <v>104</v>
      </c>
      <c r="B76" s="17" t="str">
        <f t="shared" si="6"/>
        <v>PS24.0169.DATA</v>
      </c>
      <c r="C76" t="str">
        <f t="shared" si="7"/>
        <v>PS24.0169</v>
      </c>
      <c r="D76" s="56">
        <v>6219701.7999999998</v>
      </c>
      <c r="E76" s="56">
        <v>40404.300000000003</v>
      </c>
      <c r="F76" s="56">
        <v>1328.8</v>
      </c>
      <c r="G76" s="56">
        <v>1816.3</v>
      </c>
      <c r="H76" s="56">
        <v>4787.8</v>
      </c>
      <c r="I76" s="56">
        <v>415131.2</v>
      </c>
      <c r="J76" s="67">
        <f t="shared" si="0"/>
        <v>561582.13246176369</v>
      </c>
      <c r="K76" s="67">
        <f t="shared" si="1"/>
        <v>33520.062514802157</v>
      </c>
      <c r="L76" s="52">
        <f t="shared" si="5"/>
        <v>0.18225496229318855</v>
      </c>
      <c r="M76" s="49">
        <f t="shared" si="2"/>
        <v>0.22820170135955689</v>
      </c>
      <c r="N76" s="49">
        <f t="shared" si="3"/>
        <v>0.93</v>
      </c>
      <c r="O76" s="49">
        <f t="shared" si="4"/>
        <v>32.485358489329279</v>
      </c>
      <c r="P76" s="92"/>
      <c r="Q76" s="92"/>
      <c r="R76" s="93"/>
      <c r="S76" s="93"/>
      <c r="T76" s="93"/>
      <c r="U76" s="93"/>
      <c r="W76" s="66"/>
      <c r="AB76" s="1"/>
      <c r="AF76" s="2"/>
    </row>
    <row r="77" spans="1:32" x14ac:dyDescent="0.25">
      <c r="A77" s="1" t="s">
        <v>105</v>
      </c>
      <c r="B77" s="17" t="str">
        <f t="shared" si="6"/>
        <v>PS24.0170.DATA</v>
      </c>
      <c r="C77" t="str">
        <f t="shared" si="7"/>
        <v>PS24.0170</v>
      </c>
      <c r="D77" s="56">
        <v>6703788.7000000002</v>
      </c>
      <c r="E77" s="56">
        <v>41703.199999999997</v>
      </c>
      <c r="F77" s="56">
        <v>1484.1</v>
      </c>
      <c r="G77" s="56">
        <v>2065</v>
      </c>
      <c r="H77" s="56">
        <v>4160.2</v>
      </c>
      <c r="I77" s="56">
        <v>332539.40000000002</v>
      </c>
      <c r="J77" s="67">
        <f t="shared" si="0"/>
        <v>606344.69546101522</v>
      </c>
      <c r="K77" s="67">
        <f t="shared" si="1"/>
        <v>34604.530122078897</v>
      </c>
      <c r="L77" s="52">
        <f t="shared" si="5"/>
        <v>0.20525109141100875</v>
      </c>
      <c r="M77" s="49">
        <f t="shared" si="2"/>
        <v>0.25946663898331035</v>
      </c>
      <c r="N77" s="49">
        <f t="shared" si="3"/>
        <v>0.93</v>
      </c>
      <c r="O77" s="49">
        <f t="shared" si="4"/>
        <v>25.880724672092839</v>
      </c>
      <c r="P77" s="90"/>
      <c r="Q77" s="90"/>
      <c r="R77" s="90"/>
      <c r="S77" s="93"/>
      <c r="T77" s="93"/>
      <c r="U77" s="93"/>
      <c r="W77" s="66"/>
      <c r="AB77" s="1"/>
      <c r="AF77" s="2"/>
    </row>
    <row r="78" spans="1:32" x14ac:dyDescent="0.25">
      <c r="A78" s="1" t="s">
        <v>106</v>
      </c>
      <c r="B78" s="17" t="str">
        <f t="shared" si="6"/>
        <v>PS24.0171.DATA</v>
      </c>
      <c r="C78" t="str">
        <f t="shared" si="7"/>
        <v>PS24.0171</v>
      </c>
      <c r="D78" s="56">
        <v>6719802.0999999996</v>
      </c>
      <c r="E78" s="56">
        <v>47208.3</v>
      </c>
      <c r="F78" s="56">
        <v>2050.1</v>
      </c>
      <c r="G78" s="56">
        <v>1457.4</v>
      </c>
      <c r="H78" s="56">
        <v>4016.9</v>
      </c>
      <c r="I78" s="56">
        <v>315088.2</v>
      </c>
      <c r="J78" s="67">
        <f>($D78*$C$28)+$C$30</f>
        <v>578048.7211169881</v>
      </c>
      <c r="K78" s="67">
        <f>IF($E78&lt;=3000,($E78*$G$28)+$G$30,($E78*$I$28)+$I$30)</f>
        <v>39200.805912993666</v>
      </c>
      <c r="L78" s="52">
        <f t="shared" si="5"/>
        <v>0.28906183887196324</v>
      </c>
      <c r="M78" s="49">
        <f t="shared" si="2"/>
        <v>0.18308314038985396</v>
      </c>
      <c r="N78" s="49">
        <f t="shared" si="3"/>
        <v>0.93</v>
      </c>
      <c r="O78" s="49">
        <f t="shared" si="4"/>
        <v>24.485201319031678</v>
      </c>
      <c r="P78" s="90"/>
      <c r="Q78" s="90"/>
      <c r="R78" s="90"/>
      <c r="S78" s="91"/>
      <c r="T78" s="91"/>
      <c r="U78" s="91"/>
      <c r="W78" s="66"/>
      <c r="AB78" s="1"/>
      <c r="AF78" s="2"/>
    </row>
    <row r="79" spans="1:32" x14ac:dyDescent="0.25">
      <c r="A79" s="1" t="s">
        <v>107</v>
      </c>
      <c r="B79" s="17" t="str">
        <f t="shared" si="6"/>
        <v>PS24.0172.DATA</v>
      </c>
      <c r="C79" t="str">
        <f t="shared" si="7"/>
        <v>PS24.0172</v>
      </c>
      <c r="D79" s="56">
        <v>6649080</v>
      </c>
      <c r="E79" s="56">
        <v>46077.1</v>
      </c>
      <c r="F79" s="56">
        <v>1525.3</v>
      </c>
      <c r="G79" s="56">
        <v>1684.2</v>
      </c>
      <c r="H79" s="56">
        <v>4085.9</v>
      </c>
      <c r="I79" s="56">
        <v>326536.09999999998</v>
      </c>
      <c r="J79" s="67">
        <f t="shared" si="0"/>
        <v>601285.88963429863</v>
      </c>
      <c r="K79" s="67">
        <f t="shared" si="1"/>
        <v>38256.353101113258</v>
      </c>
      <c r="L79" s="52">
        <f t="shared" si="5"/>
        <v>0.2113518030636436</v>
      </c>
      <c r="M79" s="49">
        <f t="shared" si="2"/>
        <v>0.21159495322888608</v>
      </c>
      <c r="N79" s="49">
        <f t="shared" si="3"/>
        <v>0.93</v>
      </c>
      <c r="O79" s="49">
        <f t="shared" si="4"/>
        <v>25.400657665501193</v>
      </c>
      <c r="P79" s="90"/>
      <c r="Q79" s="90"/>
      <c r="R79" s="90"/>
      <c r="S79" s="91"/>
      <c r="T79" s="91"/>
      <c r="U79" s="91"/>
      <c r="W79" s="66"/>
      <c r="AB79" s="1"/>
      <c r="AF79" s="2"/>
    </row>
    <row r="80" spans="1:32" x14ac:dyDescent="0.25">
      <c r="A80" s="1" t="s">
        <v>108</v>
      </c>
      <c r="B80" s="17" t="s">
        <v>667</v>
      </c>
      <c r="C80" s="17" t="s">
        <v>667</v>
      </c>
      <c r="D80" s="56">
        <v>238203.7</v>
      </c>
      <c r="E80" s="56">
        <v>2446.1999999999998</v>
      </c>
      <c r="F80" s="56">
        <v>5716.4</v>
      </c>
      <c r="G80" s="56">
        <v>36662.199999999997</v>
      </c>
      <c r="H80" s="56">
        <v>1808.9</v>
      </c>
      <c r="I80" s="56">
        <v>215579.7</v>
      </c>
      <c r="J80" s="67">
        <f t="shared" si="0"/>
        <v>20601.381046465671</v>
      </c>
      <c r="K80" s="67">
        <f t="shared" si="1"/>
        <v>2211.7447335187007</v>
      </c>
      <c r="L80" s="52">
        <f t="shared" si="5"/>
        <v>0.83195113819369015</v>
      </c>
      <c r="M80" s="49">
        <f t="shared" si="2"/>
        <v>4.6088003742327004</v>
      </c>
      <c r="N80" s="49">
        <f t="shared" si="3"/>
        <v>0.93</v>
      </c>
      <c r="O80" s="49">
        <f t="shared" si="4"/>
        <v>16.527786609551168</v>
      </c>
      <c r="P80" s="90">
        <f>((J80-$B$26)/$B$26)*100</f>
        <v>-8.4383064601525746</v>
      </c>
      <c r="Q80" s="90">
        <f>((K80-$F$26)/$F$26)*100</f>
        <v>-11.530210659251971</v>
      </c>
      <c r="R80" s="90">
        <f>((L80-$J$26)/$J$26)*100</f>
        <v>-16.554549830121349</v>
      </c>
      <c r="S80" s="91"/>
      <c r="T80" s="91"/>
      <c r="U80" s="91"/>
      <c r="W80" s="66"/>
      <c r="AB80" s="1"/>
      <c r="AF80" s="2"/>
    </row>
    <row r="81" spans="1:32" x14ac:dyDescent="0.25">
      <c r="A81" s="1" t="s">
        <v>109</v>
      </c>
      <c r="B81" s="17" t="s">
        <v>667</v>
      </c>
      <c r="C81" s="17" t="s">
        <v>667</v>
      </c>
      <c r="D81" s="56">
        <v>0.2</v>
      </c>
      <c r="E81" s="56">
        <v>490.6</v>
      </c>
      <c r="F81" s="56">
        <v>2390.1999999999998</v>
      </c>
      <c r="G81" s="56">
        <v>169430.6</v>
      </c>
      <c r="H81" s="56">
        <v>8095.7</v>
      </c>
      <c r="I81" s="56">
        <v>992664.4</v>
      </c>
      <c r="J81" s="67">
        <f t="shared" si="0"/>
        <v>114.78202013773873</v>
      </c>
      <c r="K81" s="67">
        <f t="shared" si="1"/>
        <v>456.09702744029863</v>
      </c>
      <c r="L81" s="52">
        <f t="shared" si="5"/>
        <v>0.3394223251113106</v>
      </c>
      <c r="M81" s="49">
        <f t="shared" si="2"/>
        <v>21.299575381894741</v>
      </c>
      <c r="N81" s="49">
        <f t="shared" si="3"/>
        <v>0.93</v>
      </c>
      <c r="O81" s="49">
        <f t="shared" si="4"/>
        <v>78.669063206949886</v>
      </c>
      <c r="P81" s="90"/>
      <c r="Q81" s="90"/>
      <c r="R81" s="90"/>
      <c r="S81" s="91">
        <f>((G81-AVERAGE($E$50:$E$52))/AVERAGE($E$50:$E$52))*100</f>
        <v>1.6688115538277415</v>
      </c>
      <c r="T81" s="91">
        <f>((H81-AVERAGE($F$50:$F$52))/AVERAGE($F$50:$F$52))*100</f>
        <v>1.9100449397655996</v>
      </c>
      <c r="U81" s="91">
        <f>((I81-AVERAGE($G$50:$G$52))/AVERAGE($G$50:$G$52))*100</f>
        <v>0.74266934719008659</v>
      </c>
      <c r="W81" s="66"/>
      <c r="AB81" s="1"/>
      <c r="AF81" s="2"/>
    </row>
    <row r="82" spans="1:32" x14ac:dyDescent="0.25">
      <c r="A82" s="1" t="s">
        <v>110</v>
      </c>
      <c r="B82" s="17" t="str">
        <f t="shared" si="6"/>
        <v>PS24.0173.DATA</v>
      </c>
      <c r="C82" t="str">
        <f t="shared" si="7"/>
        <v>PS24.0173</v>
      </c>
      <c r="D82" s="56">
        <v>7202872.7999999998</v>
      </c>
      <c r="E82" s="56">
        <v>35933.699999999997</v>
      </c>
      <c r="F82" s="56">
        <v>1575.9</v>
      </c>
      <c r="G82" s="56">
        <v>2365.1</v>
      </c>
      <c r="H82" s="56">
        <v>3659.5</v>
      </c>
      <c r="I82" s="56">
        <v>276184.90000000002</v>
      </c>
      <c r="J82" s="67">
        <f t="shared" si="0"/>
        <v>652494.0200309935</v>
      </c>
      <c r="K82" s="67">
        <f t="shared" si="1"/>
        <v>29787.503514808777</v>
      </c>
      <c r="L82" s="52">
        <f t="shared" si="5"/>
        <v>0.21884442465644274</v>
      </c>
      <c r="M82" s="49">
        <f t="shared" si="2"/>
        <v>0.29719324847622719</v>
      </c>
      <c r="N82" s="49">
        <f t="shared" si="3"/>
        <v>0.93</v>
      </c>
      <c r="O82" s="49">
        <f t="shared" si="4"/>
        <v>21.374213899189826</v>
      </c>
      <c r="P82" s="90"/>
      <c r="Q82" s="90"/>
      <c r="R82" s="90"/>
      <c r="S82" s="93"/>
      <c r="T82" s="93"/>
      <c r="U82" s="93"/>
      <c r="W82" s="66"/>
      <c r="AB82" s="1"/>
      <c r="AF82" s="2"/>
    </row>
    <row r="83" spans="1:32" x14ac:dyDescent="0.25">
      <c r="A83" s="1" t="s">
        <v>111</v>
      </c>
      <c r="B83" s="17" t="str">
        <f t="shared" si="6"/>
        <v>PS24.0174.DATA</v>
      </c>
      <c r="C83" t="str">
        <f t="shared" si="7"/>
        <v>PS24.0174</v>
      </c>
      <c r="D83" s="56">
        <v>5985485.7999999998</v>
      </c>
      <c r="E83" s="56">
        <v>24450.7</v>
      </c>
      <c r="F83" s="56">
        <v>1008.3</v>
      </c>
      <c r="G83" s="56">
        <v>1943.6</v>
      </c>
      <c r="H83" s="56">
        <v>5201.8999999999996</v>
      </c>
      <c r="I83" s="56">
        <v>445511.9</v>
      </c>
      <c r="J83" s="67">
        <f t="shared" si="0"/>
        <v>539924.63985985145</v>
      </c>
      <c r="K83" s="67">
        <f t="shared" si="1"/>
        <v>20200.205389965595</v>
      </c>
      <c r="L83" s="52">
        <f t="shared" si="5"/>
        <v>0.13479675635460919</v>
      </c>
      <c r="M83" s="49">
        <f t="shared" si="2"/>
        <v>0.2442050248798778</v>
      </c>
      <c r="N83" s="49">
        <f t="shared" si="3"/>
        <v>0.93</v>
      </c>
      <c r="O83" s="49">
        <f t="shared" si="4"/>
        <v>34.914817571360615</v>
      </c>
      <c r="P83" s="90"/>
      <c r="Q83" s="90"/>
      <c r="R83" s="90"/>
      <c r="S83" s="93"/>
      <c r="T83" s="93"/>
      <c r="U83" s="93"/>
      <c r="W83" s="66"/>
      <c r="AB83" s="1"/>
      <c r="AF83" s="2"/>
    </row>
    <row r="84" spans="1:32" x14ac:dyDescent="0.25">
      <c r="A84" s="1" t="s">
        <v>112</v>
      </c>
      <c r="B84" s="17" t="str">
        <f t="shared" si="6"/>
        <v>PS24.0175.DATA</v>
      </c>
      <c r="C84" t="str">
        <f t="shared" si="7"/>
        <v>PS24.0175</v>
      </c>
      <c r="D84" s="56">
        <v>3742411.3</v>
      </c>
      <c r="E84" s="56">
        <v>27573.599999999999</v>
      </c>
      <c r="F84" s="56">
        <v>595.79999999999995</v>
      </c>
      <c r="G84" s="56">
        <v>2293</v>
      </c>
      <c r="H84" s="56">
        <v>7430.5</v>
      </c>
      <c r="I84" s="56">
        <v>763498.9</v>
      </c>
      <c r="J84" s="67">
        <f t="shared" si="0"/>
        <v>332511.9550335026</v>
      </c>
      <c r="K84" s="67">
        <f t="shared" si="1"/>
        <v>22807.553061660514</v>
      </c>
      <c r="L84" s="52">
        <f t="shared" si="5"/>
        <v>7.3715602065486011E-2</v>
      </c>
      <c r="M84" s="49">
        <f t="shared" si="2"/>
        <v>0.28812930797492992</v>
      </c>
      <c r="N84" s="49">
        <f t="shared" si="3"/>
        <v>0.93</v>
      </c>
      <c r="O84" s="49">
        <f t="shared" si="4"/>
        <v>60.343343086503332</v>
      </c>
      <c r="P84" s="90"/>
      <c r="Q84" s="92"/>
      <c r="R84" s="93"/>
      <c r="S84" s="91"/>
      <c r="T84" s="91"/>
      <c r="U84" s="91"/>
      <c r="W84" s="66"/>
      <c r="AB84" s="1"/>
      <c r="AF84" s="2"/>
    </row>
    <row r="85" spans="1:32" x14ac:dyDescent="0.25">
      <c r="A85" s="1" t="s">
        <v>113</v>
      </c>
      <c r="B85" s="17" t="str">
        <f t="shared" si="6"/>
        <v>PS24.0176.DATA</v>
      </c>
      <c r="C85" t="str">
        <f t="shared" si="7"/>
        <v>PS24.0176</v>
      </c>
      <c r="D85" s="56">
        <v>6157936.7999999998</v>
      </c>
      <c r="E85" s="56">
        <v>26883.5</v>
      </c>
      <c r="F85" s="56">
        <v>4377.3</v>
      </c>
      <c r="G85" s="56">
        <v>1162.9000000000001</v>
      </c>
      <c r="H85" s="56">
        <v>4866.8</v>
      </c>
      <c r="I85" s="56">
        <v>415860.7</v>
      </c>
      <c r="J85" s="67">
        <f t="shared" si="0"/>
        <v>555870.84446027316</v>
      </c>
      <c r="K85" s="67">
        <f t="shared" si="1"/>
        <v>22231.380072375985</v>
      </c>
      <c r="L85" s="52">
        <f t="shared" si="5"/>
        <v>0.63366320193050263</v>
      </c>
      <c r="M85" s="49">
        <f t="shared" si="2"/>
        <v>0.14606052627567867</v>
      </c>
      <c r="N85" s="49">
        <f t="shared" si="3"/>
        <v>0.93</v>
      </c>
      <c r="O85" s="49">
        <f t="shared" si="4"/>
        <v>32.543694551379922</v>
      </c>
      <c r="P85" s="90"/>
      <c r="Q85" s="92"/>
      <c r="R85" s="93"/>
      <c r="S85" s="93"/>
      <c r="T85" s="93"/>
      <c r="U85" s="93"/>
      <c r="W85" s="66"/>
      <c r="AB85" s="1"/>
      <c r="AF85" s="2"/>
    </row>
    <row r="86" spans="1:32" x14ac:dyDescent="0.25">
      <c r="A86" s="1" t="s">
        <v>114</v>
      </c>
      <c r="B86" s="17" t="str">
        <f t="shared" si="6"/>
        <v>PS24.0177.DATA</v>
      </c>
      <c r="C86" t="str">
        <f t="shared" si="7"/>
        <v>PS24.0177</v>
      </c>
      <c r="D86" s="56">
        <v>6212178.2000000002</v>
      </c>
      <c r="E86" s="56">
        <v>22460.400000000001</v>
      </c>
      <c r="F86" s="56">
        <v>1353</v>
      </c>
      <c r="G86" s="56">
        <v>1509.9</v>
      </c>
      <c r="H86" s="56">
        <v>5111.3999999999996</v>
      </c>
      <c r="I86" s="56">
        <v>401816</v>
      </c>
      <c r="J86" s="67">
        <f>($D86*$C$28)+$C$30</f>
        <v>534390.72576645471</v>
      </c>
      <c r="K86" s="67">
        <f t="shared" si="1"/>
        <v>18538.479407393497</v>
      </c>
      <c r="L86" s="52">
        <f t="shared" si="5"/>
        <v>0.18583839001148378</v>
      </c>
      <c r="M86" s="49">
        <f t="shared" si="2"/>
        <v>0.18968309706555583</v>
      </c>
      <c r="N86" s="49">
        <f t="shared" si="3"/>
        <v>0.93</v>
      </c>
      <c r="O86" s="49">
        <f t="shared" si="4"/>
        <v>31.420579416791007</v>
      </c>
      <c r="P86" s="90"/>
      <c r="Q86" s="90"/>
      <c r="R86" s="90"/>
      <c r="S86" s="93"/>
      <c r="T86" s="93"/>
      <c r="U86" s="93"/>
      <c r="W86" s="66"/>
      <c r="AB86" s="1"/>
      <c r="AF86" s="2"/>
    </row>
    <row r="87" spans="1:32" x14ac:dyDescent="0.25">
      <c r="A87" s="1" t="s">
        <v>115</v>
      </c>
      <c r="B87" s="17" t="str">
        <f t="shared" si="6"/>
        <v>PS24.0178.DATA</v>
      </c>
      <c r="C87" t="str">
        <f t="shared" si="7"/>
        <v>PS24.0178</v>
      </c>
      <c r="D87" s="56">
        <v>5938976.2000000002</v>
      </c>
      <c r="E87" s="56">
        <v>24485.9</v>
      </c>
      <c r="F87" s="56">
        <v>701</v>
      </c>
      <c r="G87" s="56">
        <v>1921.8</v>
      </c>
      <c r="H87" s="56">
        <v>5150.2</v>
      </c>
      <c r="I87" s="56">
        <v>439384.9</v>
      </c>
      <c r="J87" s="67">
        <f t="shared" si="0"/>
        <v>535623.98867497128</v>
      </c>
      <c r="K87" s="67">
        <f t="shared" si="1"/>
        <v>20229.594303489455</v>
      </c>
      <c r="L87" s="52">
        <f t="shared" si="5"/>
        <v>8.929314735328181E-2</v>
      </c>
      <c r="M87" s="49">
        <f t="shared" si="2"/>
        <v>0.24146447144120542</v>
      </c>
      <c r="N87" s="49">
        <f t="shared" si="3"/>
        <v>0.93</v>
      </c>
      <c r="O87" s="49">
        <f t="shared" si="4"/>
        <v>34.424858623883893</v>
      </c>
      <c r="P87" s="90"/>
      <c r="Q87" s="92"/>
      <c r="R87" s="93"/>
      <c r="S87" s="91"/>
      <c r="T87" s="91"/>
      <c r="U87" s="91"/>
      <c r="W87" s="66"/>
      <c r="AB87" s="1"/>
      <c r="AF87" s="2"/>
    </row>
    <row r="88" spans="1:32" x14ac:dyDescent="0.25">
      <c r="A88" s="1" t="s">
        <v>116</v>
      </c>
      <c r="B88" s="17" t="str">
        <f t="shared" si="6"/>
        <v>PS24.0179.DATA</v>
      </c>
      <c r="C88" t="str">
        <f t="shared" si="7"/>
        <v>PS24.0179</v>
      </c>
      <c r="D88" s="56">
        <v>5420545.2999999998</v>
      </c>
      <c r="E88" s="56">
        <v>23919.200000000001</v>
      </c>
      <c r="F88" s="56">
        <v>2143.1999999999998</v>
      </c>
      <c r="G88" s="56">
        <v>2587.5</v>
      </c>
      <c r="H88" s="56">
        <v>5783.9</v>
      </c>
      <c r="I88" s="56">
        <v>512549.8</v>
      </c>
      <c r="J88" s="67">
        <f t="shared" si="0"/>
        <v>487685.70358192583</v>
      </c>
      <c r="K88" s="67">
        <f t="shared" si="1"/>
        <v>19756.449494001634</v>
      </c>
      <c r="L88" s="52">
        <f t="shared" si="5"/>
        <v>0.30284767030061138</v>
      </c>
      <c r="M88" s="49">
        <f t="shared" si="2"/>
        <v>0.32515192208910521</v>
      </c>
      <c r="N88" s="49">
        <f t="shared" si="3"/>
        <v>0.93</v>
      </c>
      <c r="O88" s="49">
        <f t="shared" si="4"/>
        <v>40.275649777179041</v>
      </c>
      <c r="P88" s="90"/>
      <c r="Q88" s="90"/>
      <c r="R88" s="90"/>
      <c r="S88" s="93"/>
      <c r="T88" s="93"/>
      <c r="U88" s="93"/>
      <c r="W88" s="66"/>
      <c r="AB88" s="1"/>
      <c r="AF88" s="2"/>
    </row>
    <row r="89" spans="1:32" x14ac:dyDescent="0.25">
      <c r="A89" s="1" t="s">
        <v>117</v>
      </c>
      <c r="B89" s="17" t="str">
        <f t="shared" si="6"/>
        <v>PS24.0180.DATA</v>
      </c>
      <c r="C89" t="str">
        <f t="shared" si="7"/>
        <v>PS24.0180</v>
      </c>
      <c r="D89" s="56">
        <v>5417012.5</v>
      </c>
      <c r="E89" s="56">
        <v>23841.3</v>
      </c>
      <c r="F89" s="56">
        <v>1028.2</v>
      </c>
      <c r="G89" s="56">
        <v>2806.8</v>
      </c>
      <c r="H89" s="56">
        <v>5829</v>
      </c>
      <c r="I89" s="56">
        <v>513164.79999999999</v>
      </c>
      <c r="J89" s="67">
        <f t="shared" si="0"/>
        <v>487359.03251818963</v>
      </c>
      <c r="K89" s="67">
        <f t="shared" si="1"/>
        <v>19691.409824583774</v>
      </c>
      <c r="L89" s="52">
        <f t="shared" si="5"/>
        <v>0.13774345931304208</v>
      </c>
      <c r="M89" s="49">
        <f t="shared" si="2"/>
        <v>0.35272088397446566</v>
      </c>
      <c r="N89" s="49">
        <f t="shared" si="3"/>
        <v>0.93</v>
      </c>
      <c r="O89" s="49">
        <f t="shared" si="4"/>
        <v>40.324829596454087</v>
      </c>
      <c r="P89" s="90"/>
      <c r="Q89" s="92"/>
      <c r="R89" s="93"/>
      <c r="S89" s="91"/>
      <c r="T89" s="91"/>
      <c r="U89" s="91"/>
      <c r="W89" s="66"/>
      <c r="AB89" s="1"/>
      <c r="AF89" s="2"/>
    </row>
    <row r="90" spans="1:32" x14ac:dyDescent="0.25">
      <c r="A90" s="1" t="s">
        <v>118</v>
      </c>
      <c r="B90" s="17" t="str">
        <f t="shared" si="6"/>
        <v>PS24.0190.DATA</v>
      </c>
      <c r="C90" t="str">
        <f t="shared" si="7"/>
        <v>PS24.0190</v>
      </c>
      <c r="D90" s="56">
        <v>3775705</v>
      </c>
      <c r="E90" s="56">
        <v>28244.9</v>
      </c>
      <c r="F90" s="56">
        <v>3947</v>
      </c>
      <c r="G90" s="56">
        <v>33659.1</v>
      </c>
      <c r="H90" s="56">
        <v>6493.1</v>
      </c>
      <c r="I90" s="56">
        <v>690948.3</v>
      </c>
      <c r="J90" s="67">
        <f>IF($D90&lt;=237000,($D90*$C$28)+$C$30,($D90*$E$28)+$E$30)</f>
        <v>335590.55795320187</v>
      </c>
      <c r="K90" s="67">
        <f t="shared" si="1"/>
        <v>23368.029699403898</v>
      </c>
      <c r="L90" s="52">
        <f t="shared" si="5"/>
        <v>0.56994630328660023</v>
      </c>
      <c r="M90" s="49">
        <f t="shared" si="2"/>
        <v>4.2312702810365046</v>
      </c>
      <c r="N90" s="49">
        <f t="shared" si="3"/>
        <v>0.93</v>
      </c>
      <c r="O90" s="49">
        <f t="shared" si="4"/>
        <v>54.541675775453157</v>
      </c>
      <c r="W90" s="66"/>
      <c r="AB90" s="1"/>
      <c r="AF90" s="2"/>
    </row>
    <row r="91" spans="1:32" x14ac:dyDescent="0.25">
      <c r="A91" s="1" t="s">
        <v>119</v>
      </c>
      <c r="B91" s="17" t="str">
        <f t="shared" si="6"/>
        <v>PS24.0191.DATA</v>
      </c>
      <c r="C91" t="str">
        <f t="shared" si="7"/>
        <v>PS24.0191</v>
      </c>
      <c r="D91" s="56">
        <v>3803526.3</v>
      </c>
      <c r="E91" s="56">
        <v>28199</v>
      </c>
      <c r="F91" s="56">
        <v>3855.7</v>
      </c>
      <c r="G91" s="56">
        <v>33469.4</v>
      </c>
      <c r="H91" s="56">
        <v>6488.5</v>
      </c>
      <c r="I91" s="56">
        <v>689907.1</v>
      </c>
      <c r="J91" s="67">
        <f t="shared" si="0"/>
        <v>338163.1388141404</v>
      </c>
      <c r="K91" s="67">
        <f t="shared" si="1"/>
        <v>23329.707224098634</v>
      </c>
      <c r="L91" s="52">
        <f t="shared" si="5"/>
        <v>0.55642700780394094</v>
      </c>
      <c r="M91" s="49">
        <f t="shared" si="2"/>
        <v>4.2074224375816351</v>
      </c>
      <c r="N91" s="49">
        <f t="shared" si="3"/>
        <v>0.93</v>
      </c>
      <c r="O91" s="49">
        <f t="shared" si="4"/>
        <v>54.458413941584574</v>
      </c>
      <c r="W91" s="66"/>
      <c r="AB91" s="1"/>
      <c r="AF91" s="2"/>
    </row>
    <row r="92" spans="1:32" x14ac:dyDescent="0.25">
      <c r="A92" s="1" t="s">
        <v>120</v>
      </c>
      <c r="B92" s="17" t="s">
        <v>667</v>
      </c>
      <c r="C92" s="17" t="s">
        <v>667</v>
      </c>
      <c r="D92" s="56">
        <v>238458.8</v>
      </c>
      <c r="E92" s="56">
        <v>2467</v>
      </c>
      <c r="F92" s="56">
        <v>5683.8</v>
      </c>
      <c r="G92" s="56">
        <v>36813.1</v>
      </c>
      <c r="H92" s="56">
        <v>1823.1</v>
      </c>
      <c r="I92" s="56">
        <v>217292</v>
      </c>
      <c r="J92" s="67">
        <f t="shared" si="0"/>
        <v>20623.320822378351</v>
      </c>
      <c r="K92" s="67">
        <f t="shared" si="1"/>
        <v>2230.4180165451025</v>
      </c>
      <c r="L92" s="52">
        <f t="shared" si="5"/>
        <v>0.82712387606078008</v>
      </c>
      <c r="M92" s="49">
        <f t="shared" si="2"/>
        <v>4.6277705354205754</v>
      </c>
      <c r="N92" s="49">
        <f t="shared" si="3"/>
        <v>0.93</v>
      </c>
      <c r="O92" s="49">
        <f t="shared" si="4"/>
        <v>16.664714421818896</v>
      </c>
      <c r="P92" s="90">
        <f>((J92-$B$26)/$B$26)*100</f>
        <v>-8.3407963449851046</v>
      </c>
      <c r="Q92" s="90">
        <f>((K92-$F$26)/$F$26)*100</f>
        <v>-10.783279338195898</v>
      </c>
      <c r="R92" s="90">
        <f>((L92-$J$26)/$J$26)*100</f>
        <v>-17.038728579660976</v>
      </c>
      <c r="S92" s="91"/>
      <c r="T92" s="91"/>
      <c r="U92" s="91"/>
      <c r="W92" s="66"/>
      <c r="AB92" s="1"/>
      <c r="AF92" s="2"/>
    </row>
    <row r="93" spans="1:32" x14ac:dyDescent="0.25">
      <c r="A93" s="1" t="s">
        <v>121</v>
      </c>
      <c r="B93" s="17" t="s">
        <v>667</v>
      </c>
      <c r="C93" s="17" t="s">
        <v>667</v>
      </c>
      <c r="D93" s="56">
        <v>0.5</v>
      </c>
      <c r="E93" s="56">
        <v>496.1</v>
      </c>
      <c r="F93" s="56">
        <v>2146.5</v>
      </c>
      <c r="G93" s="56">
        <v>168811.7</v>
      </c>
      <c r="H93" s="56">
        <v>8094.7</v>
      </c>
      <c r="I93" s="56">
        <v>992387.5</v>
      </c>
      <c r="J93" s="67">
        <f t="shared" si="0"/>
        <v>114.80782152062309</v>
      </c>
      <c r="K93" s="67">
        <f t="shared" si="1"/>
        <v>461.03467439439521</v>
      </c>
      <c r="L93" s="52">
        <f t="shared" si="5"/>
        <v>0.3033363195349244</v>
      </c>
      <c r="M93" s="49">
        <f t="shared" si="2"/>
        <v>21.221771321197757</v>
      </c>
      <c r="N93" s="49">
        <f t="shared" si="3"/>
        <v>0.93</v>
      </c>
      <c r="O93" s="49">
        <f t="shared" si="4"/>
        <v>78.646920293198264</v>
      </c>
      <c r="P93" s="90"/>
      <c r="Q93" s="90"/>
      <c r="R93" s="90"/>
      <c r="S93" s="91">
        <f>((G93-AVERAGE($E$50:$E$52))/AVERAGE($E$50:$E$52))*100</f>
        <v>1.2974333761510799</v>
      </c>
      <c r="T93" s="91">
        <f>((H93-AVERAGE($F$50:$F$52))/AVERAGE($F$50:$F$52))*100</f>
        <v>1.8974567701274259</v>
      </c>
      <c r="U93" s="91">
        <f>((I93-AVERAGE($G$50:$G$52))/AVERAGE($G$50:$G$52))*100</f>
        <v>0.71456755856722531</v>
      </c>
      <c r="W93" s="66"/>
      <c r="AB93" s="1"/>
      <c r="AF93" s="2"/>
    </row>
    <row r="94" spans="1:32" x14ac:dyDescent="0.25">
      <c r="A94" s="1" t="s">
        <v>122</v>
      </c>
      <c r="B94" s="17" t="str">
        <f t="shared" si="6"/>
        <v>PS24.0163.DATA</v>
      </c>
      <c r="C94" t="str">
        <f t="shared" si="7"/>
        <v>PS24.0163</v>
      </c>
      <c r="D94" s="56">
        <v>7479998.7000000002</v>
      </c>
      <c r="E94" s="56">
        <v>51845.8</v>
      </c>
      <c r="F94" s="56">
        <v>1093.2</v>
      </c>
      <c r="G94" s="56">
        <v>1287.5</v>
      </c>
      <c r="H94" s="56">
        <v>3965.3</v>
      </c>
      <c r="I94" s="56">
        <v>320438.40000000002</v>
      </c>
      <c r="J94" s="67">
        <f t="shared" si="0"/>
        <v>678119.30664270371</v>
      </c>
      <c r="K94" s="67">
        <f t="shared" si="1"/>
        <v>43072.711778530567</v>
      </c>
      <c r="L94" s="52">
        <f t="shared" si="5"/>
        <v>0.1473683684737524</v>
      </c>
      <c r="M94" s="49">
        <f t="shared" si="2"/>
        <v>0.16172442345267779</v>
      </c>
      <c r="N94" s="49">
        <f t="shared" si="3"/>
        <v>0.93</v>
      </c>
      <c r="O94" s="49">
        <f t="shared" si="4"/>
        <v>24.913041756568802</v>
      </c>
      <c r="P94" s="90"/>
      <c r="Q94" s="90"/>
      <c r="R94" s="90"/>
      <c r="S94" s="91"/>
      <c r="T94" s="91"/>
      <c r="U94" s="91"/>
      <c r="W94" s="66"/>
      <c r="AB94" s="1"/>
      <c r="AF94" s="2"/>
    </row>
    <row r="95" spans="1:32" x14ac:dyDescent="0.25">
      <c r="A95" s="1" t="s">
        <v>123</v>
      </c>
      <c r="B95" s="17" t="str">
        <f t="shared" si="6"/>
        <v>PS24.0192.DATA</v>
      </c>
      <c r="C95" t="str">
        <f t="shared" si="7"/>
        <v>PS24.0192</v>
      </c>
      <c r="D95" s="56">
        <v>3823103.5</v>
      </c>
      <c r="E95" s="56">
        <v>28102.7</v>
      </c>
      <c r="F95" s="56">
        <v>4357.3999999999996</v>
      </c>
      <c r="G95" s="56">
        <v>36087.5</v>
      </c>
      <c r="H95" s="56">
        <v>6582.1</v>
      </c>
      <c r="I95" s="56">
        <v>706985.6</v>
      </c>
      <c r="J95" s="67">
        <f t="shared" si="0"/>
        <v>339973.40397179901</v>
      </c>
      <c r="K95" s="67">
        <f t="shared" si="1"/>
        <v>23249.305168066032</v>
      </c>
      <c r="L95" s="52">
        <f t="shared" si="5"/>
        <v>0.63071649897206972</v>
      </c>
      <c r="M95" s="49">
        <f t="shared" si="2"/>
        <v>4.5365528484893511</v>
      </c>
      <c r="N95" s="49">
        <f t="shared" si="3"/>
        <v>0.93</v>
      </c>
      <c r="O95" s="49">
        <f t="shared" si="4"/>
        <v>55.824133524493199</v>
      </c>
      <c r="P95" s="90"/>
      <c r="Q95" s="92"/>
      <c r="R95" s="93"/>
      <c r="S95" s="91"/>
      <c r="T95" s="91"/>
      <c r="U95" s="91"/>
      <c r="W95" s="66"/>
      <c r="AB95" s="1"/>
      <c r="AF95" s="2"/>
    </row>
    <row r="96" spans="1:32" x14ac:dyDescent="0.25">
      <c r="A96" s="1" t="s">
        <v>124</v>
      </c>
      <c r="B96" s="17" t="str">
        <f t="shared" si="6"/>
        <v>PS24.0211.DATA</v>
      </c>
      <c r="C96" t="str">
        <f t="shared" si="7"/>
        <v>PS24.0211</v>
      </c>
      <c r="D96" s="56">
        <v>3779940.2</v>
      </c>
      <c r="E96" s="56">
        <v>6140.3</v>
      </c>
      <c r="F96" s="56">
        <v>2728.2</v>
      </c>
      <c r="G96" s="56">
        <v>29924</v>
      </c>
      <c r="H96" s="56">
        <v>7485.2</v>
      </c>
      <c r="I96" s="56">
        <v>750916.5</v>
      </c>
      <c r="J96" s="67">
        <f t="shared" si="0"/>
        <v>335982.17856267188</v>
      </c>
      <c r="K96" s="67">
        <f t="shared" si="1"/>
        <v>4912.6269187360667</v>
      </c>
      <c r="L96" s="52">
        <f t="shared" si="5"/>
        <v>0.3894718527470043</v>
      </c>
      <c r="M96" s="49">
        <f t="shared" si="2"/>
        <v>3.7617179347619505</v>
      </c>
      <c r="N96" s="49">
        <f t="shared" si="3"/>
        <v>0.93</v>
      </c>
      <c r="O96" s="49">
        <f t="shared" si="4"/>
        <v>59.337163967728884</v>
      </c>
      <c r="P96" s="90"/>
      <c r="Q96" s="92"/>
      <c r="R96" s="93"/>
      <c r="S96" s="93"/>
      <c r="T96" s="93"/>
      <c r="U96" s="93"/>
      <c r="W96" s="66"/>
    </row>
    <row r="97" spans="1:23" x14ac:dyDescent="0.25">
      <c r="A97" s="1" t="s">
        <v>125</v>
      </c>
      <c r="B97" s="17" t="str">
        <f t="shared" si="6"/>
        <v>PS24.0212.DATA</v>
      </c>
      <c r="C97" t="str">
        <f t="shared" si="7"/>
        <v>PS24.0212</v>
      </c>
      <c r="D97" s="56">
        <v>6709282.9000000004</v>
      </c>
      <c r="E97" s="56">
        <v>9401.6</v>
      </c>
      <c r="F97" s="56">
        <v>2527.6999999999998</v>
      </c>
      <c r="G97" s="56">
        <v>20761.3</v>
      </c>
      <c r="H97" s="56">
        <v>4091.5</v>
      </c>
      <c r="I97" s="56">
        <v>324039.90000000002</v>
      </c>
      <c r="J97" s="67">
        <f t="shared" si="0"/>
        <v>606852.73332287534</v>
      </c>
      <c r="K97" s="67">
        <f t="shared" si="1"/>
        <v>7635.5264549679823</v>
      </c>
      <c r="L97" s="52">
        <f t="shared" si="5"/>
        <v>0.35978270987435168</v>
      </c>
      <c r="M97" s="49">
        <f t="shared" si="2"/>
        <v>2.609843210334263</v>
      </c>
      <c r="N97" s="49">
        <f t="shared" si="3"/>
        <v>0.93</v>
      </c>
      <c r="O97" s="49">
        <f t="shared" si="4"/>
        <v>25.201043576274596</v>
      </c>
      <c r="P97" s="90"/>
      <c r="Q97" s="92"/>
      <c r="R97" s="93"/>
      <c r="S97" s="93"/>
      <c r="T97" s="93"/>
      <c r="U97" s="93"/>
      <c r="W97" s="66"/>
    </row>
    <row r="98" spans="1:23" x14ac:dyDescent="0.25">
      <c r="A98" s="1" t="s">
        <v>126</v>
      </c>
      <c r="B98" s="17" t="str">
        <f t="shared" si="6"/>
        <v>PS24.0213.DATA</v>
      </c>
      <c r="C98" t="str">
        <f t="shared" si="7"/>
        <v>PS24.0213</v>
      </c>
      <c r="D98" s="56">
        <v>6671659.9000000004</v>
      </c>
      <c r="E98" s="56">
        <v>11435.1</v>
      </c>
      <c r="F98" s="56">
        <v>2374.9</v>
      </c>
      <c r="G98" s="56">
        <v>19648.599999999999</v>
      </c>
      <c r="H98" s="56">
        <v>3990.4</v>
      </c>
      <c r="I98" s="56">
        <v>315680.90000000002</v>
      </c>
      <c r="J98" s="67">
        <f>($D98*$C$28)+$C$30</f>
        <v>573908.27000000083</v>
      </c>
      <c r="K98" s="67">
        <f t="shared" si="1"/>
        <v>9333.3206495920895</v>
      </c>
      <c r="L98" s="52">
        <f t="shared" si="5"/>
        <v>0.33715676957040497</v>
      </c>
      <c r="M98" s="49">
        <f t="shared" si="2"/>
        <v>2.4699618428475301</v>
      </c>
      <c r="N98" s="49">
        <f t="shared" si="3"/>
        <v>0.93</v>
      </c>
      <c r="O98" s="49">
        <f t="shared" si="4"/>
        <v>24.532597870063089</v>
      </c>
      <c r="P98" s="90"/>
      <c r="Q98" s="90"/>
      <c r="R98" s="90"/>
      <c r="S98" s="93"/>
      <c r="T98" s="93"/>
      <c r="U98" s="93"/>
      <c r="W98" s="63"/>
    </row>
    <row r="99" spans="1:23" x14ac:dyDescent="0.25">
      <c r="A99" s="1" t="s">
        <v>127</v>
      </c>
      <c r="B99" s="17" t="str">
        <f t="shared" si="6"/>
        <v>PS24.0214.DATA</v>
      </c>
      <c r="C99" t="str">
        <f t="shared" si="7"/>
        <v>PS24.0214</v>
      </c>
      <c r="D99" s="56">
        <v>6282735.5</v>
      </c>
      <c r="E99" s="56">
        <v>10530.6</v>
      </c>
      <c r="F99" s="56">
        <v>26713.7</v>
      </c>
      <c r="G99" s="56">
        <v>23718</v>
      </c>
      <c r="H99" s="56">
        <v>4539.8999999999996</v>
      </c>
      <c r="I99" s="56">
        <v>361149</v>
      </c>
      <c r="J99" s="67">
        <f t="shared" si="0"/>
        <v>567410.7346555558</v>
      </c>
      <c r="K99" s="67">
        <f t="shared" si="1"/>
        <v>8578.1424597531386</v>
      </c>
      <c r="L99" s="52">
        <f t="shared" si="5"/>
        <v>4.206848056833679</v>
      </c>
      <c r="M99" s="49">
        <f t="shared" si="2"/>
        <v>2.981540198963744</v>
      </c>
      <c r="N99" s="49">
        <f t="shared" si="3"/>
        <v>0.93</v>
      </c>
      <c r="O99" s="49">
        <f t="shared" si="4"/>
        <v>28.168553871330626</v>
      </c>
      <c r="P99" s="90"/>
      <c r="Q99" s="92"/>
      <c r="R99" s="93"/>
      <c r="S99" s="91"/>
      <c r="T99" s="91"/>
      <c r="U99" s="91"/>
      <c r="W99" s="63"/>
    </row>
    <row r="100" spans="1:23" x14ac:dyDescent="0.25">
      <c r="A100" s="1" t="s">
        <v>128</v>
      </c>
      <c r="B100" s="17" t="str">
        <f t="shared" si="6"/>
        <v>PS24.0215.DATA</v>
      </c>
      <c r="C100" t="str">
        <f t="shared" si="7"/>
        <v>PS24.0215</v>
      </c>
      <c r="D100" s="56">
        <v>4680608.7</v>
      </c>
      <c r="E100" s="56">
        <v>6029.8</v>
      </c>
      <c r="F100" s="56">
        <v>2711.2</v>
      </c>
      <c r="G100" s="56">
        <v>59327.4</v>
      </c>
      <c r="H100" s="56">
        <v>6000.7</v>
      </c>
      <c r="I100" s="56">
        <v>555626.5</v>
      </c>
      <c r="J100" s="67">
        <f t="shared" si="0"/>
        <v>419265.22231512878</v>
      </c>
      <c r="K100" s="67">
        <f t="shared" si="1"/>
        <v>4820.3691078159964</v>
      </c>
      <c r="L100" s="52">
        <f t="shared" si="5"/>
        <v>0.38695456881266466</v>
      </c>
      <c r="M100" s="49">
        <f t="shared" si="2"/>
        <v>7.4581210989206665</v>
      </c>
      <c r="N100" s="49">
        <f t="shared" si="3"/>
        <v>0.93</v>
      </c>
      <c r="O100" s="49">
        <f t="shared" si="4"/>
        <v>43.720372250293195</v>
      </c>
      <c r="P100" s="93"/>
      <c r="Q100" s="93"/>
      <c r="R100" s="93"/>
      <c r="S100" s="93"/>
      <c r="T100" s="93"/>
      <c r="U100" s="93"/>
    </row>
    <row r="101" spans="1:23" x14ac:dyDescent="0.25">
      <c r="A101" s="1" t="s">
        <v>129</v>
      </c>
      <c r="B101" s="17" t="str">
        <f t="shared" si="6"/>
        <v>PS24.0216.DATA</v>
      </c>
      <c r="C101" t="str">
        <f t="shared" si="7"/>
        <v>PS24.0216</v>
      </c>
      <c r="D101" s="56">
        <v>5126254.4000000004</v>
      </c>
      <c r="E101" s="56">
        <v>12653.5</v>
      </c>
      <c r="F101" s="56">
        <v>51639.7</v>
      </c>
      <c r="G101" s="56">
        <v>15040.4</v>
      </c>
      <c r="H101" s="56">
        <v>6308.6</v>
      </c>
      <c r="I101" s="56">
        <v>551431.5</v>
      </c>
      <c r="J101" s="67">
        <f t="shared" si="0"/>
        <v>460473.20319954335</v>
      </c>
      <c r="K101" s="67">
        <f t="shared" si="1"/>
        <v>10350.57781542932</v>
      </c>
      <c r="L101" s="52">
        <f t="shared" si="5"/>
        <v>8.8968862355497631</v>
      </c>
      <c r="M101" s="49">
        <f t="shared" si="2"/>
        <v>1.8906490742195416</v>
      </c>
      <c r="N101" s="49">
        <f t="shared" si="3"/>
        <v>0.93</v>
      </c>
      <c r="O101" s="49">
        <f t="shared" si="4"/>
        <v>43.384909905807334</v>
      </c>
      <c r="P101" s="93"/>
      <c r="Q101" s="93"/>
      <c r="R101" s="93"/>
      <c r="S101" s="93"/>
      <c r="T101" s="93"/>
      <c r="U101" s="93"/>
    </row>
    <row r="102" spans="1:23" x14ac:dyDescent="0.25">
      <c r="A102" s="1" t="s">
        <v>130</v>
      </c>
      <c r="B102" s="17" t="str">
        <f t="shared" si="6"/>
        <v>PS24.0253.DATA</v>
      </c>
      <c r="C102" t="str">
        <f t="shared" si="7"/>
        <v>PS24.0253</v>
      </c>
      <c r="D102" s="56">
        <v>5051245.4000000004</v>
      </c>
      <c r="E102" s="56">
        <v>11467.7</v>
      </c>
      <c r="F102" s="56">
        <v>45199</v>
      </c>
      <c r="G102" s="56">
        <v>16102</v>
      </c>
      <c r="H102" s="56">
        <v>6387.4</v>
      </c>
      <c r="I102" s="56">
        <v>556126.9</v>
      </c>
      <c r="J102" s="67">
        <f t="shared" si="0"/>
        <v>453537.26858117036</v>
      </c>
      <c r="K102" s="67">
        <f t="shared" si="1"/>
        <v>9360.5387910943009</v>
      </c>
      <c r="L102" s="52">
        <f t="shared" si="5"/>
        <v>7.6850139376416884</v>
      </c>
      <c r="M102" s="49">
        <f t="shared" si="2"/>
        <v>2.0241064838752583</v>
      </c>
      <c r="N102" s="49">
        <f t="shared" si="3"/>
        <v>0.93</v>
      </c>
      <c r="O102" s="49">
        <f t="shared" si="4"/>
        <v>43.760387830074059</v>
      </c>
      <c r="P102" s="90"/>
      <c r="Q102" s="90"/>
      <c r="R102" s="90"/>
      <c r="S102" s="91"/>
      <c r="T102" s="91"/>
      <c r="U102" s="91"/>
    </row>
    <row r="103" spans="1:23" x14ac:dyDescent="0.25">
      <c r="A103" s="1" t="s">
        <v>131</v>
      </c>
      <c r="B103" s="17" t="str">
        <f t="shared" si="6"/>
        <v>PS24.0254.DATA</v>
      </c>
      <c r="C103" t="str">
        <f t="shared" si="7"/>
        <v>PS24.0254</v>
      </c>
      <c r="D103" s="56">
        <v>6254829.2999999998</v>
      </c>
      <c r="E103" s="56">
        <v>11712.3</v>
      </c>
      <c r="F103" s="56">
        <v>1456.7</v>
      </c>
      <c r="G103" s="56">
        <v>7740.1</v>
      </c>
      <c r="H103" s="56">
        <v>4917.8999999999996</v>
      </c>
      <c r="I103" s="56">
        <v>377981.2</v>
      </c>
      <c r="J103" s="67">
        <f t="shared" si="0"/>
        <v>564830.30325869354</v>
      </c>
      <c r="K103" s="67">
        <f t="shared" si="1"/>
        <v>9564.7583435924826</v>
      </c>
      <c r="L103" s="52">
        <f t="shared" si="5"/>
        <v>0.20119382201095548</v>
      </c>
      <c r="M103" s="49">
        <f t="shared" si="2"/>
        <v>0.97290309860760993</v>
      </c>
      <c r="N103" s="49">
        <f t="shared" si="3"/>
        <v>0.93</v>
      </c>
      <c r="O103" s="49">
        <f t="shared" si="4"/>
        <v>29.514577536373494</v>
      </c>
      <c r="P103" s="90"/>
      <c r="Q103" s="90"/>
      <c r="R103" s="90"/>
      <c r="S103" s="91"/>
      <c r="T103" s="91"/>
      <c r="U103" s="91"/>
    </row>
    <row r="104" spans="1:23" x14ac:dyDescent="0.25">
      <c r="A104" s="1" t="s">
        <v>132</v>
      </c>
      <c r="B104" s="17" t="s">
        <v>667</v>
      </c>
      <c r="C104" s="17" t="s">
        <v>667</v>
      </c>
      <c r="D104" s="56">
        <v>241236.7</v>
      </c>
      <c r="E104" s="56">
        <v>2468.1999999999998</v>
      </c>
      <c r="F104" s="56">
        <v>5893.8</v>
      </c>
      <c r="G104" s="56">
        <v>33165.800000000003</v>
      </c>
      <c r="H104" s="56">
        <v>1642.2</v>
      </c>
      <c r="I104" s="56">
        <v>196705.4</v>
      </c>
      <c r="J104" s="67">
        <f t="shared" si="0"/>
        <v>20862.233027426708</v>
      </c>
      <c r="K104" s="67">
        <f t="shared" si="1"/>
        <v>2231.4953213350864</v>
      </c>
      <c r="L104" s="52">
        <f t="shared" si="5"/>
        <v>0.8582197364261519</v>
      </c>
      <c r="M104" s="49">
        <f t="shared" si="2"/>
        <v>4.1692558309770051</v>
      </c>
      <c r="N104" s="49">
        <f t="shared" si="3"/>
        <v>0.93</v>
      </c>
      <c r="O104" s="49">
        <f t="shared" si="4"/>
        <v>15.018461954359418</v>
      </c>
      <c r="P104" s="90">
        <f>((J104-$B$26)/$B$26)*100</f>
        <v>-7.2789643225479654</v>
      </c>
      <c r="Q104" s="90">
        <f>((K104-$F$26)/$F$26)*100</f>
        <v>-10.740187146596545</v>
      </c>
      <c r="R104" s="90">
        <f>((L104-$J$26)/$J$26)*100</f>
        <v>-13.919785714528397</v>
      </c>
      <c r="S104" s="91"/>
      <c r="T104" s="91"/>
      <c r="U104" s="91"/>
    </row>
    <row r="105" spans="1:23" x14ac:dyDescent="0.25">
      <c r="A105" s="1" t="s">
        <v>133</v>
      </c>
      <c r="B105" s="17" t="s">
        <v>667</v>
      </c>
      <c r="C105" s="17" t="s">
        <v>667</v>
      </c>
      <c r="D105" s="56">
        <v>0.3</v>
      </c>
      <c r="E105" s="56">
        <v>499.8</v>
      </c>
      <c r="F105" s="56">
        <v>2452.4</v>
      </c>
      <c r="G105" s="56">
        <v>169744.7</v>
      </c>
      <c r="H105" s="56">
        <v>8122.8</v>
      </c>
      <c r="I105" s="56">
        <v>993955.2</v>
      </c>
      <c r="J105" s="67">
        <f t="shared" si="0"/>
        <v>114.79062059870019</v>
      </c>
      <c r="K105" s="67">
        <f t="shared" si="1"/>
        <v>464.35636416351468</v>
      </c>
      <c r="L105" s="52">
        <f t="shared" si="5"/>
        <v>0.34863262280048268</v>
      </c>
      <c r="M105" s="49">
        <f t="shared" si="2"/>
        <v>21.339061979834511</v>
      </c>
      <c r="N105" s="49">
        <f t="shared" si="3"/>
        <v>0.93</v>
      </c>
      <c r="O105" s="49">
        <f t="shared" si="4"/>
        <v>78.772284850397398</v>
      </c>
      <c r="P105" s="90"/>
      <c r="Q105" s="90"/>
      <c r="R105" s="90"/>
      <c r="S105" s="91">
        <f>((G105-AVERAGE($E$50:$E$52))/AVERAGE($E$50:$E$52))*100</f>
        <v>1.857290929507565</v>
      </c>
      <c r="T105" s="91">
        <f>((H105-AVERAGE($F$50:$F$52))/AVERAGE($F$50:$F$52))*100</f>
        <v>2.251184336960121</v>
      </c>
      <c r="U105" s="91">
        <f>((I105-AVERAGE($G$50:$G$52))/AVERAGE($G$50:$G$52))*100</f>
        <v>0.87366894543632756</v>
      </c>
    </row>
    <row r="106" spans="1:23" x14ac:dyDescent="0.25">
      <c r="A106" s="1" t="s">
        <v>134</v>
      </c>
      <c r="B106" s="17" t="str">
        <f t="shared" si="6"/>
        <v>PS24.0255.DATA</v>
      </c>
      <c r="C106" t="str">
        <f t="shared" si="7"/>
        <v>PS24.0255</v>
      </c>
      <c r="D106" s="56">
        <v>5893314.5</v>
      </c>
      <c r="E106" s="56">
        <v>13153.8</v>
      </c>
      <c r="F106" s="56">
        <v>2970.4</v>
      </c>
      <c r="G106" s="56">
        <v>50193.7</v>
      </c>
      <c r="H106" s="56">
        <v>4334.5</v>
      </c>
      <c r="I106" s="56">
        <v>400415.9</v>
      </c>
      <c r="J106" s="67">
        <f t="shared" si="0"/>
        <v>531401.74113449268</v>
      </c>
      <c r="K106" s="67">
        <f t="shared" si="1"/>
        <v>10768.284447133496</v>
      </c>
      <c r="L106" s="52">
        <f t="shared" si="5"/>
        <v>0.42533574503506644</v>
      </c>
      <c r="M106" s="49">
        <f t="shared" si="2"/>
        <v>6.3098920648471761</v>
      </c>
      <c r="N106" s="49">
        <f t="shared" si="3"/>
        <v>0.93</v>
      </c>
      <c r="O106" s="49">
        <f t="shared" si="4"/>
        <v>31.308617359934118</v>
      </c>
      <c r="P106" s="90"/>
      <c r="Q106" s="90"/>
      <c r="R106" s="90"/>
      <c r="S106" s="91"/>
      <c r="T106" s="91"/>
      <c r="U106" s="91"/>
    </row>
    <row r="107" spans="1:23" x14ac:dyDescent="0.25">
      <c r="A107" s="1" t="s">
        <v>135</v>
      </c>
      <c r="B107" s="17" t="str">
        <f t="shared" si="6"/>
        <v>PS24.0256.DATA</v>
      </c>
      <c r="C107" t="str">
        <f t="shared" si="7"/>
        <v>PS24.0256</v>
      </c>
      <c r="D107" s="56">
        <v>4387110.4000000004</v>
      </c>
      <c r="E107" s="56">
        <v>9612.4</v>
      </c>
      <c r="F107" s="56">
        <v>2851.3</v>
      </c>
      <c r="G107" s="56">
        <v>84097.2</v>
      </c>
      <c r="H107" s="56">
        <v>5469.8</v>
      </c>
      <c r="I107" s="56">
        <v>568761.1</v>
      </c>
      <c r="J107" s="67">
        <f t="shared" si="0"/>
        <v>392126.01209497376</v>
      </c>
      <c r="K107" s="67">
        <f t="shared" si="1"/>
        <v>7811.525971184732</v>
      </c>
      <c r="L107" s="52">
        <f t="shared" si="5"/>
        <v>0.40769994994213421</v>
      </c>
      <c r="M107" s="49">
        <f t="shared" si="2"/>
        <v>10.572018372554959</v>
      </c>
      <c r="N107" s="49">
        <f t="shared" si="3"/>
        <v>0.93</v>
      </c>
      <c r="O107" s="49">
        <f t="shared" si="4"/>
        <v>44.770709249073626</v>
      </c>
      <c r="P107" s="90"/>
      <c r="Q107" s="90"/>
      <c r="R107" s="90"/>
      <c r="S107" s="91"/>
      <c r="T107" s="91"/>
      <c r="U107" s="91"/>
    </row>
    <row r="108" spans="1:23" x14ac:dyDescent="0.25">
      <c r="A108" s="1" t="s">
        <v>136</v>
      </c>
      <c r="B108" s="17" t="str">
        <f t="shared" si="6"/>
        <v>PS24.0257.DATA</v>
      </c>
      <c r="C108" t="str">
        <f t="shared" si="7"/>
        <v>PS24.0257</v>
      </c>
      <c r="D108" s="56">
        <v>3333322.5</v>
      </c>
      <c r="E108" s="56">
        <v>7068.8</v>
      </c>
      <c r="F108" s="56">
        <v>2372.5</v>
      </c>
      <c r="G108" s="56">
        <v>108215.4</v>
      </c>
      <c r="H108" s="56">
        <v>6204.3</v>
      </c>
      <c r="I108" s="56">
        <v>688486</v>
      </c>
      <c r="J108" s="67">
        <f t="shared" si="0"/>
        <v>294684.31875107449</v>
      </c>
      <c r="K108" s="67">
        <f t="shared" si="1"/>
        <v>5687.8430041594665</v>
      </c>
      <c r="L108" s="52">
        <f t="shared" si="5"/>
        <v>0.33680138830908646</v>
      </c>
      <c r="M108" s="49">
        <f t="shared" si="2"/>
        <v>13.604000755334255</v>
      </c>
      <c r="N108" s="49">
        <f t="shared" si="3"/>
        <v>0.93</v>
      </c>
      <c r="O108" s="49">
        <f t="shared" si="4"/>
        <v>54.344772573825615</v>
      </c>
    </row>
    <row r="109" spans="1:23" x14ac:dyDescent="0.25">
      <c r="A109" s="1" t="s">
        <v>137</v>
      </c>
      <c r="B109" s="17" t="str">
        <f t="shared" si="6"/>
        <v>PS24.0259.DATA</v>
      </c>
      <c r="C109" t="str">
        <f t="shared" si="7"/>
        <v>PS24.0259</v>
      </c>
      <c r="D109" s="56">
        <v>2527466.6</v>
      </c>
      <c r="E109" s="56">
        <v>5179.5</v>
      </c>
      <c r="F109" s="56">
        <v>2319.3000000000002</v>
      </c>
      <c r="G109" s="56">
        <v>125505.9</v>
      </c>
      <c r="H109" s="56">
        <v>6741.3</v>
      </c>
      <c r="I109" s="56">
        <v>774354.4</v>
      </c>
      <c r="J109" s="67">
        <f t="shared" si="0"/>
        <v>220168.40953711228</v>
      </c>
      <c r="K109" s="67">
        <f t="shared" si="1"/>
        <v>4110.4431655052622</v>
      </c>
      <c r="L109" s="52">
        <f t="shared" si="5"/>
        <v>0.32892377034985892</v>
      </c>
      <c r="M109" s="49">
        <f t="shared" si="2"/>
        <v>15.777649343928985</v>
      </c>
      <c r="N109" s="49">
        <f t="shared" si="3"/>
        <v>0.93</v>
      </c>
      <c r="O109" s="49">
        <f t="shared" si="4"/>
        <v>61.211426872097185</v>
      </c>
    </row>
    <row r="110" spans="1:23" x14ac:dyDescent="0.25">
      <c r="A110" s="1" t="s">
        <v>138</v>
      </c>
      <c r="B110" s="17" t="str">
        <f t="shared" si="6"/>
        <v>PS24.0260.DATA</v>
      </c>
      <c r="C110" t="str">
        <f t="shared" si="7"/>
        <v>PS24.0260</v>
      </c>
      <c r="D110" s="56">
        <v>1882146.2</v>
      </c>
      <c r="E110" s="56">
        <v>3865.7</v>
      </c>
      <c r="F110" s="56">
        <v>2279.5</v>
      </c>
      <c r="G110" s="56">
        <v>137914.1</v>
      </c>
      <c r="H110" s="56">
        <v>7099.5</v>
      </c>
      <c r="I110" s="56">
        <v>836507.3</v>
      </c>
      <c r="J110" s="67">
        <f>($D110*$C$28)+$C$30</f>
        <v>161988.01398779149</v>
      </c>
      <c r="K110" s="67">
        <f t="shared" si="1"/>
        <v>3013.5353647198422</v>
      </c>
      <c r="L110" s="52">
        <f t="shared" si="5"/>
        <v>0.32303036443299321</v>
      </c>
      <c r="M110" s="49">
        <f t="shared" si="2"/>
        <v>17.337527104375539</v>
      </c>
      <c r="N110" s="49">
        <f t="shared" si="3"/>
        <v>0.93</v>
      </c>
      <c r="O110" s="49">
        <f t="shared" si="4"/>
        <v>66.18161937521873</v>
      </c>
      <c r="P110" s="90"/>
      <c r="Q110" s="90"/>
      <c r="R110" s="90"/>
    </row>
    <row r="111" spans="1:23" x14ac:dyDescent="0.25">
      <c r="A111" s="1" t="s">
        <v>139</v>
      </c>
      <c r="B111" s="17" t="str">
        <f t="shared" si="6"/>
        <v>PS24.0258.DATA</v>
      </c>
      <c r="C111" t="str">
        <f t="shared" si="7"/>
        <v>PS24.0258</v>
      </c>
      <c r="D111" s="56">
        <v>1398540.5</v>
      </c>
      <c r="E111" s="56">
        <v>2931</v>
      </c>
      <c r="F111" s="56">
        <v>2223.4</v>
      </c>
      <c r="G111" s="56">
        <v>147116.70000000001</v>
      </c>
      <c r="H111" s="56">
        <v>7432.3</v>
      </c>
      <c r="I111" s="56">
        <v>882097.9</v>
      </c>
      <c r="J111" s="67">
        <f t="shared" si="0"/>
        <v>115778.8347050952</v>
      </c>
      <c r="K111" s="67">
        <f t="shared" si="1"/>
        <v>2233.1428229371263</v>
      </c>
      <c r="L111" s="52">
        <f t="shared" si="5"/>
        <v>0.31472332744967246</v>
      </c>
      <c r="M111" s="49">
        <f t="shared" si="2"/>
        <v>18.494417795876764</v>
      </c>
      <c r="N111" s="49">
        <f t="shared" si="3"/>
        <v>0.93</v>
      </c>
      <c r="O111" s="49">
        <f t="shared" si="4"/>
        <v>69.827371356748387</v>
      </c>
      <c r="S111" s="91"/>
      <c r="T111" s="91"/>
      <c r="U111" s="91"/>
    </row>
    <row r="112" spans="1:23" x14ac:dyDescent="0.25">
      <c r="A112" s="1" t="s">
        <v>140</v>
      </c>
      <c r="B112" s="17" t="str">
        <f t="shared" si="6"/>
        <v>PS24.0282.DATA</v>
      </c>
      <c r="C112" t="str">
        <f t="shared" si="7"/>
        <v>PS24.0282</v>
      </c>
      <c r="D112" s="56">
        <v>1009539.4</v>
      </c>
      <c r="E112" s="56">
        <v>2242.4</v>
      </c>
      <c r="F112" s="56">
        <v>2214.3000000000002</v>
      </c>
      <c r="G112" s="56">
        <v>153494</v>
      </c>
      <c r="H112" s="56">
        <v>7608</v>
      </c>
      <c r="I112" s="56">
        <v>914845.9</v>
      </c>
      <c r="J112" s="67">
        <f t="shared" si="0"/>
        <v>79808.668510703064</v>
      </c>
      <c r="K112" s="67">
        <f t="shared" si="1"/>
        <v>2028.7824700196322</v>
      </c>
      <c r="L112" s="52">
        <f t="shared" si="5"/>
        <v>0.31337584016717301</v>
      </c>
      <c r="M112" s="49">
        <f t="shared" si="2"/>
        <v>19.29613024745683</v>
      </c>
      <c r="N112" s="49">
        <f t="shared" si="3"/>
        <v>0.93</v>
      </c>
      <c r="O112" s="49">
        <f t="shared" si="4"/>
        <v>72.446136757754999</v>
      </c>
    </row>
    <row r="113" spans="1:21" x14ac:dyDescent="0.25">
      <c r="A113" s="1" t="s">
        <v>141</v>
      </c>
      <c r="B113" s="17" t="str">
        <f t="shared" si="6"/>
        <v>PS24.0283.DATA</v>
      </c>
      <c r="C113" t="str">
        <f t="shared" si="7"/>
        <v>PS24.0283</v>
      </c>
      <c r="D113" s="56">
        <v>720065.3</v>
      </c>
      <c r="E113" s="56">
        <v>1729.2</v>
      </c>
      <c r="F113" s="56">
        <v>2184.5</v>
      </c>
      <c r="G113" s="56">
        <v>158473.4</v>
      </c>
      <c r="H113" s="56">
        <v>7780.4</v>
      </c>
      <c r="I113" s="56">
        <v>938666.7</v>
      </c>
      <c r="J113" s="67">
        <f t="shared" si="0"/>
        <v>53041.568145248864</v>
      </c>
      <c r="K113" s="67">
        <f t="shared" si="1"/>
        <v>1568.0551215028415</v>
      </c>
      <c r="L113" s="52">
        <f t="shared" si="5"/>
        <v>0.30896318950580121</v>
      </c>
      <c r="M113" s="49">
        <f t="shared" si="2"/>
        <v>19.922107852618538</v>
      </c>
      <c r="N113" s="49">
        <f t="shared" si="3"/>
        <v>0.93</v>
      </c>
      <c r="O113" s="49">
        <f t="shared" si="4"/>
        <v>74.35101909757114</v>
      </c>
    </row>
    <row r="114" spans="1:21" x14ac:dyDescent="0.25">
      <c r="A114" s="1" t="s">
        <v>142</v>
      </c>
      <c r="B114" s="17" t="str">
        <f t="shared" si="6"/>
        <v>PS24.0291.DATA</v>
      </c>
      <c r="C114" t="str">
        <f t="shared" si="7"/>
        <v>PS24.0291</v>
      </c>
      <c r="D114" s="56">
        <v>518203</v>
      </c>
      <c r="E114" s="56">
        <v>1348.3</v>
      </c>
      <c r="F114" s="56">
        <v>2170.6999999999998</v>
      </c>
      <c r="G114" s="56">
        <v>161447.70000000001</v>
      </c>
      <c r="H114" s="56">
        <v>7824.4</v>
      </c>
      <c r="I114" s="56">
        <v>954989.3</v>
      </c>
      <c r="J114" s="67">
        <f t="shared" si="0"/>
        <v>34375.758512879591</v>
      </c>
      <c r="K114" s="67">
        <f t="shared" si="1"/>
        <v>1226.100626081864</v>
      </c>
      <c r="L114" s="52">
        <f t="shared" si="5"/>
        <v>0.30691974725321958</v>
      </c>
      <c r="M114" s="49">
        <f t="shared" si="2"/>
        <v>20.296017398152642</v>
      </c>
      <c r="N114" s="49">
        <f t="shared" si="3"/>
        <v>0.93</v>
      </c>
      <c r="O114" s="49">
        <f t="shared" si="4"/>
        <v>75.656291484723653</v>
      </c>
      <c r="P114" s="90"/>
      <c r="Q114" s="90"/>
      <c r="R114" s="90"/>
      <c r="S114" s="91"/>
      <c r="T114" s="91"/>
      <c r="U114" s="91"/>
    </row>
    <row r="115" spans="1:21" x14ac:dyDescent="0.25">
      <c r="A115" s="1" t="s">
        <v>143</v>
      </c>
      <c r="B115" s="17" t="str">
        <f t="shared" si="6"/>
        <v>PS24.0290.DATA</v>
      </c>
      <c r="C115" t="str">
        <f t="shared" si="7"/>
        <v>PS24.0290</v>
      </c>
      <c r="D115" s="56">
        <v>367385</v>
      </c>
      <c r="E115" s="56">
        <v>1128.5</v>
      </c>
      <c r="F115" s="56">
        <v>2162.8000000000002</v>
      </c>
      <c r="G115" s="56">
        <v>163707.20000000001</v>
      </c>
      <c r="H115" s="56">
        <v>7946.3</v>
      </c>
      <c r="I115" s="56">
        <v>966919.1</v>
      </c>
      <c r="J115" s="67">
        <f t="shared" si="0"/>
        <v>20429.914850468784</v>
      </c>
      <c r="K115" s="67">
        <f t="shared" si="1"/>
        <v>1028.7742987163329</v>
      </c>
      <c r="L115" s="52">
        <f t="shared" si="5"/>
        <v>0.30574995060137949</v>
      </c>
      <c r="M115" s="49">
        <f t="shared" si="2"/>
        <v>20.580066962128797</v>
      </c>
      <c r="N115" s="49">
        <f t="shared" si="3"/>
        <v>0.93</v>
      </c>
      <c r="O115" s="49">
        <f t="shared" si="4"/>
        <v>76.610284018036481</v>
      </c>
      <c r="P115" s="90"/>
      <c r="Q115" s="90"/>
      <c r="R115" s="90"/>
      <c r="S115" s="91"/>
      <c r="T115" s="91"/>
      <c r="U115" s="91"/>
    </row>
    <row r="116" spans="1:21" x14ac:dyDescent="0.25">
      <c r="A116" s="1" t="s">
        <v>144</v>
      </c>
      <c r="B116" s="17" t="s">
        <v>667</v>
      </c>
      <c r="C116" s="17" t="s">
        <v>667</v>
      </c>
      <c r="D116" s="56">
        <v>231679.4</v>
      </c>
      <c r="E116" s="56">
        <v>2410.6</v>
      </c>
      <c r="F116" s="56">
        <v>5625.8</v>
      </c>
      <c r="G116" s="56">
        <v>36393.599999999999</v>
      </c>
      <c r="H116" s="56">
        <v>1813</v>
      </c>
      <c r="I116" s="56">
        <v>215974.5</v>
      </c>
      <c r="J116" s="67">
        <f t="shared" si="0"/>
        <v>20040.261171957231</v>
      </c>
      <c r="K116" s="67">
        <f t="shared" si="1"/>
        <v>2179.7846914158208</v>
      </c>
      <c r="L116" s="52">
        <f t="shared" si="5"/>
        <v>0.81853549557891547</v>
      </c>
      <c r="M116" s="49">
        <f t="shared" si="2"/>
        <v>4.5750337387452049</v>
      </c>
      <c r="N116" s="49">
        <f t="shared" si="3"/>
        <v>0.93</v>
      </c>
      <c r="O116" s="49">
        <f t="shared" si="4"/>
        <v>16.559357654510169</v>
      </c>
      <c r="P116" s="90">
        <f>((J116-$B$26)/$B$26)*100</f>
        <v>-10.932172569078975</v>
      </c>
      <c r="Q116" s="90">
        <f>((K116-$F$26)/$F$26)*100</f>
        <v>-12.808612343367168</v>
      </c>
      <c r="R116" s="90">
        <f>((L116-$J$26)/$J$26)*100</f>
        <v>-17.900150894792834</v>
      </c>
      <c r="S116" s="91"/>
      <c r="T116" s="91"/>
      <c r="U116" s="91"/>
    </row>
    <row r="117" spans="1:21" x14ac:dyDescent="0.25">
      <c r="A117" s="1" t="s">
        <v>145</v>
      </c>
      <c r="B117" s="17" t="s">
        <v>667</v>
      </c>
      <c r="C117" s="17" t="s">
        <v>667</v>
      </c>
      <c r="D117" s="56">
        <v>70.099999999999994</v>
      </c>
      <c r="E117" s="56">
        <v>479.2</v>
      </c>
      <c r="F117" s="56">
        <v>2135.4</v>
      </c>
      <c r="G117" s="56">
        <v>169697.5</v>
      </c>
      <c r="H117" s="56">
        <v>8103.5</v>
      </c>
      <c r="I117" s="56">
        <v>994064.1</v>
      </c>
      <c r="J117" s="67">
        <f t="shared" si="0"/>
        <v>120.79374234979825</v>
      </c>
      <c r="K117" s="67">
        <f t="shared" si="1"/>
        <v>445.86263193544397</v>
      </c>
      <c r="L117" s="52">
        <f t="shared" si="5"/>
        <v>0.3016926812013262</v>
      </c>
      <c r="M117" s="49">
        <f t="shared" si="2"/>
        <v>21.333128304499404</v>
      </c>
      <c r="N117" s="49">
        <f t="shared" si="3"/>
        <v>0.93</v>
      </c>
      <c r="O117" s="49">
        <f t="shared" si="4"/>
        <v>78.780993276932463</v>
      </c>
      <c r="P117" s="90"/>
      <c r="Q117" s="90"/>
      <c r="R117" s="90"/>
      <c r="S117" s="91">
        <f>((G117-AVERAGE($E$50:$E$52))/AVERAGE($E$50:$E$52))*100</f>
        <v>1.8289680179122463</v>
      </c>
      <c r="T117" s="91">
        <f>((H117-AVERAGE($F$50:$F$52))/AVERAGE($F$50:$F$52))*100</f>
        <v>2.0082326629433598</v>
      </c>
      <c r="U117" s="91">
        <f>((I117-AVERAGE($G$50:$G$52))/AVERAGE($G$50:$G$52))*100</f>
        <v>0.88472089480805016</v>
      </c>
    </row>
    <row r="118" spans="1:21" x14ac:dyDescent="0.25">
      <c r="A118" s="1" t="s">
        <v>146</v>
      </c>
      <c r="B118" s="17" t="s">
        <v>667</v>
      </c>
      <c r="C118" s="17" t="s">
        <v>667</v>
      </c>
      <c r="D118" s="56">
        <v>279128.8</v>
      </c>
      <c r="E118" s="56">
        <v>2738.6</v>
      </c>
      <c r="F118" s="56">
        <v>6699.7</v>
      </c>
      <c r="G118" s="56">
        <v>726.5</v>
      </c>
      <c r="H118" s="103"/>
      <c r="I118" s="56">
        <v>10457</v>
      </c>
      <c r="J118" s="67">
        <f>($D118*$C$28)+$C$30</f>
        <v>24121.128295403545</v>
      </c>
      <c r="K118" s="67">
        <f t="shared" si="1"/>
        <v>2474.2480006783062</v>
      </c>
      <c r="L118" s="52">
        <f t="shared" si="5"/>
        <v>0.97755380246640489</v>
      </c>
      <c r="M118" s="49">
        <f t="shared" si="2"/>
        <v>9.1199172118034855E-2</v>
      </c>
      <c r="N118" s="49">
        <f t="shared" si="3"/>
        <v>0.93</v>
      </c>
      <c r="O118" s="49">
        <f t="shared" si="4"/>
        <v>0.12470154417124069</v>
      </c>
      <c r="P118" s="90">
        <f>((J118-$B$26)/$B$26)*100</f>
        <v>7.205014646237978</v>
      </c>
      <c r="Q118" s="90">
        <f>((K118-$F$26)/$F$26)*100</f>
        <v>-1.0300799728677521</v>
      </c>
      <c r="R118" s="90">
        <f>((L118-$J$26)/$J$26)*100</f>
        <v>-1.9504711668600916</v>
      </c>
    </row>
    <row r="119" spans="1:21" x14ac:dyDescent="0.25">
      <c r="A119" s="1" t="s">
        <v>147</v>
      </c>
      <c r="B119" s="17" t="s">
        <v>667</v>
      </c>
      <c r="C119" s="17" t="s">
        <v>667</v>
      </c>
      <c r="D119" s="56">
        <v>0.2</v>
      </c>
      <c r="E119" s="56">
        <v>489.8</v>
      </c>
      <c r="F119" s="56">
        <v>2556.6</v>
      </c>
      <c r="G119" s="56">
        <v>169237.3</v>
      </c>
      <c r="H119" s="56">
        <v>8102.3</v>
      </c>
      <c r="I119" s="56">
        <v>986884.5</v>
      </c>
      <c r="J119" s="67">
        <f t="shared" si="0"/>
        <v>114.78202013773873</v>
      </c>
      <c r="K119" s="67">
        <f t="shared" si="1"/>
        <v>455.37882424697551</v>
      </c>
      <c r="L119" s="52">
        <f t="shared" si="5"/>
        <v>0.36406209256272903</v>
      </c>
      <c r="M119" s="49">
        <f t="shared" si="2"/>
        <v>21.275274969982107</v>
      </c>
      <c r="N119" s="49">
        <f t="shared" si="3"/>
        <v>0.93</v>
      </c>
      <c r="O119" s="49">
        <f t="shared" si="4"/>
        <v>78.206860869668901</v>
      </c>
      <c r="S119" s="91">
        <f>((G119-AVERAGE($E$50:$E$52))/AVERAGE($E$50:$E$52))*100</f>
        <v>1.5528196298579471</v>
      </c>
      <c r="T119" s="91">
        <f>((H119-AVERAGE($F$50:$F$52))/AVERAGE($F$50:$F$52))*100</f>
        <v>1.9931268593775531</v>
      </c>
      <c r="U119" s="91">
        <f>((I119-AVERAGE($G$50:$G$52))/AVERAGE($G$50:$G$52))*100</f>
        <v>0.15608383595403705</v>
      </c>
    </row>
    <row r="120" spans="1:21" x14ac:dyDescent="0.25">
      <c r="A120" s="105" t="s">
        <v>148</v>
      </c>
      <c r="B120" s="106" t="str">
        <f>RIGHT(A120,15)</f>
        <v>PS24.0R256.DATA</v>
      </c>
      <c r="C120" s="107" t="s">
        <v>668</v>
      </c>
      <c r="D120" s="56">
        <v>5958152.2999999998</v>
      </c>
      <c r="E120" s="56">
        <v>10406.700000000001</v>
      </c>
      <c r="F120" s="56">
        <v>15126.3</v>
      </c>
      <c r="G120" s="56">
        <v>16714.599999999999</v>
      </c>
      <c r="H120" s="56">
        <v>6295.9</v>
      </c>
      <c r="I120" s="56">
        <v>555454.4</v>
      </c>
      <c r="J120" s="67">
        <f t="shared" si="0"/>
        <v>537397.16490496206</v>
      </c>
      <c r="K120" s="67">
        <f t="shared" si="1"/>
        <v>8474.6968237984183</v>
      </c>
      <c r="L120" s="52">
        <f t="shared" si="5"/>
        <v>2.0265805292698995</v>
      </c>
      <c r="M120" s="49">
        <f t="shared" si="2"/>
        <v>2.101118549771162</v>
      </c>
      <c r="N120" s="49">
        <f t="shared" si="3"/>
        <v>0.93</v>
      </c>
      <c r="O120" s="49">
        <f t="shared" si="4"/>
        <v>43.706609897614761</v>
      </c>
    </row>
    <row r="121" spans="1:21" x14ac:dyDescent="0.25">
      <c r="A121" s="105" t="s">
        <v>149</v>
      </c>
      <c r="B121" s="106" t="str">
        <f t="shared" ref="B121:B128" si="8">RIGHT(A121,15)</f>
        <v>PS24.0R257.DATA</v>
      </c>
      <c r="C121" s="107" t="s">
        <v>669</v>
      </c>
      <c r="D121" s="56">
        <v>7397903.4000000004</v>
      </c>
      <c r="E121" s="56">
        <v>11515.3</v>
      </c>
      <c r="F121" s="56">
        <v>15633.9</v>
      </c>
      <c r="G121" s="56">
        <v>9397.5</v>
      </c>
      <c r="H121" s="56">
        <v>4883.6000000000004</v>
      </c>
      <c r="I121" s="56">
        <v>357000.8</v>
      </c>
      <c r="J121" s="67">
        <f t="shared" si="0"/>
        <v>670528.11580859427</v>
      </c>
      <c r="K121" s="67">
        <f t="shared" si="1"/>
        <v>9400.2806173367917</v>
      </c>
      <c r="L121" s="52">
        <f t="shared" si="5"/>
        <v>2.122089771808465</v>
      </c>
      <c r="M121" s="49">
        <f t="shared" si="2"/>
        <v>1.181260588023006</v>
      </c>
      <c r="N121" s="49">
        <f t="shared" si="3"/>
        <v>0.93</v>
      </c>
      <c r="O121" s="49">
        <f t="shared" si="4"/>
        <v>27.836833991140821</v>
      </c>
    </row>
    <row r="122" spans="1:21" x14ac:dyDescent="0.25">
      <c r="A122" s="105" t="s">
        <v>150</v>
      </c>
      <c r="B122" s="106" t="str">
        <f t="shared" si="8"/>
        <v>PS24.0R259.DATA</v>
      </c>
      <c r="C122" s="107" t="s">
        <v>670</v>
      </c>
      <c r="D122" s="56">
        <v>6767768.9000000004</v>
      </c>
      <c r="E122" s="56">
        <v>5416.8</v>
      </c>
      <c r="F122" s="56">
        <v>2755.3</v>
      </c>
      <c r="G122" s="56">
        <v>29033.4</v>
      </c>
      <c r="H122" s="56">
        <v>4884.3999999999996</v>
      </c>
      <c r="I122" s="56">
        <v>395747</v>
      </c>
      <c r="J122" s="67">
        <f>($D122*$C$28)+$C$30</f>
        <v>582174.08702544903</v>
      </c>
      <c r="K122" s="67">
        <f t="shared" si="1"/>
        <v>4308.5678580965096</v>
      </c>
      <c r="L122" s="52">
        <f t="shared" si="5"/>
        <v>0.3934846994893928</v>
      </c>
      <c r="M122" s="49">
        <f t="shared" si="2"/>
        <v>3.6497575268499491</v>
      </c>
      <c r="N122" s="49">
        <f t="shared" si="3"/>
        <v>0.93</v>
      </c>
      <c r="O122" s="49">
        <f t="shared" si="4"/>
        <v>30.935258566091445</v>
      </c>
      <c r="P122" s="90"/>
      <c r="Q122" s="90"/>
      <c r="R122" s="90"/>
    </row>
    <row r="123" spans="1:21" x14ac:dyDescent="0.25">
      <c r="A123" s="105" t="s">
        <v>151</v>
      </c>
      <c r="B123" s="106" t="str">
        <f t="shared" si="8"/>
        <v>PS24.0R260.DATA</v>
      </c>
      <c r="C123" s="107" t="s">
        <v>671</v>
      </c>
      <c r="D123" s="56">
        <v>4841328</v>
      </c>
      <c r="E123" s="56">
        <v>14808.8</v>
      </c>
      <c r="F123" s="56">
        <v>6469.5</v>
      </c>
      <c r="G123" s="56">
        <v>8073.7</v>
      </c>
      <c r="H123" s="56">
        <v>7147</v>
      </c>
      <c r="I123" s="56">
        <v>663148</v>
      </c>
      <c r="J123" s="67">
        <f t="shared" si="0"/>
        <v>434126.61970358441</v>
      </c>
      <c r="K123" s="67">
        <f t="shared" si="1"/>
        <v>12150.064330144509</v>
      </c>
      <c r="L123" s="52">
        <f t="shared" si="5"/>
        <v>0.94346681648493547</v>
      </c>
      <c r="M123" s="49">
        <f t="shared" si="2"/>
        <v>1.0148411090269269</v>
      </c>
      <c r="N123" s="49">
        <f t="shared" si="3"/>
        <v>0.93</v>
      </c>
      <c r="O123" s="49">
        <f t="shared" si="4"/>
        <v>52.318564019693888</v>
      </c>
      <c r="S123" s="91"/>
      <c r="T123" s="91"/>
      <c r="U123" s="91"/>
    </row>
    <row r="124" spans="1:21" x14ac:dyDescent="0.25">
      <c r="A124" s="105" t="s">
        <v>152</v>
      </c>
      <c r="B124" s="106" t="str">
        <f t="shared" si="8"/>
        <v>PS24.0R258.DATA</v>
      </c>
      <c r="C124" s="107" t="s">
        <v>672</v>
      </c>
      <c r="D124" s="56">
        <v>5568059.4000000004</v>
      </c>
      <c r="E124" s="56">
        <v>9078.5</v>
      </c>
      <c r="F124" s="56">
        <v>12843.3</v>
      </c>
      <c r="G124" s="56">
        <v>20635.7</v>
      </c>
      <c r="H124" s="56">
        <v>6178.5</v>
      </c>
      <c r="I124" s="56">
        <v>547543</v>
      </c>
      <c r="J124" s="67">
        <f t="shared" si="0"/>
        <v>501326.04211314389</v>
      </c>
      <c r="K124" s="67">
        <f t="shared" si="1"/>
        <v>7365.7662856623274</v>
      </c>
      <c r="L124" s="52">
        <f t="shared" si="5"/>
        <v>1.5970147280178404</v>
      </c>
      <c r="M124" s="49">
        <f t="shared" si="2"/>
        <v>2.5940535996967746</v>
      </c>
      <c r="N124" s="49">
        <f t="shared" si="3"/>
        <v>0.93</v>
      </c>
      <c r="O124" s="49">
        <f t="shared" si="4"/>
        <v>43.073957503773187</v>
      </c>
      <c r="P124" s="90"/>
      <c r="Q124" s="90"/>
      <c r="R124" s="90"/>
      <c r="S124" s="91"/>
      <c r="T124" s="91"/>
      <c r="U124" s="91"/>
    </row>
    <row r="125" spans="1:21" x14ac:dyDescent="0.25">
      <c r="A125" s="105" t="s">
        <v>153</v>
      </c>
      <c r="B125" s="106" t="str">
        <f t="shared" si="8"/>
        <v>PS24.0R282.DATA</v>
      </c>
      <c r="C125" s="107" t="s">
        <v>673</v>
      </c>
      <c r="D125" s="56">
        <v>7025974.5</v>
      </c>
      <c r="E125" s="56">
        <v>15467.3</v>
      </c>
      <c r="F125" s="56">
        <v>2227.8000000000002</v>
      </c>
      <c r="G125" s="56">
        <v>6116</v>
      </c>
      <c r="H125" s="56">
        <v>4190.7</v>
      </c>
      <c r="I125" s="56">
        <v>338701.7</v>
      </c>
      <c r="J125" s="67">
        <f t="shared" si="0"/>
        <v>636136.58235149737</v>
      </c>
      <c r="K125" s="67">
        <f t="shared" si="1"/>
        <v>12699.85409024285</v>
      </c>
      <c r="L125" s="52">
        <f t="shared" si="5"/>
        <v>0.31537485976208979</v>
      </c>
      <c r="M125" s="49">
        <f t="shared" si="2"/>
        <v>0.76873186742651622</v>
      </c>
      <c r="N125" s="49">
        <f t="shared" si="3"/>
        <v>0.93</v>
      </c>
      <c r="O125" s="49">
        <f t="shared" si="4"/>
        <v>26.373506461228757</v>
      </c>
      <c r="P125" s="90"/>
      <c r="Q125" s="90"/>
      <c r="R125" s="90"/>
      <c r="S125" s="91"/>
      <c r="T125" s="91"/>
      <c r="U125" s="91"/>
    </row>
    <row r="126" spans="1:21" x14ac:dyDescent="0.25">
      <c r="A126" s="105" t="s">
        <v>154</v>
      </c>
      <c r="B126" s="106" t="str">
        <f t="shared" si="8"/>
        <v>PS24.0R283.DATA</v>
      </c>
      <c r="C126" s="107" t="s">
        <v>674</v>
      </c>
      <c r="D126" s="56">
        <v>6202320</v>
      </c>
      <c r="E126" s="56">
        <v>13659.9</v>
      </c>
      <c r="F126" s="56">
        <v>1512.3</v>
      </c>
      <c r="G126" s="56">
        <v>14988.3</v>
      </c>
      <c r="H126" s="56">
        <v>4985.1000000000004</v>
      </c>
      <c r="I126" s="56">
        <v>433988.3</v>
      </c>
      <c r="J126" s="67">
        <f t="shared" si="0"/>
        <v>559974.87162173609</v>
      </c>
      <c r="K126" s="67">
        <f t="shared" si="1"/>
        <v>11190.833570270581</v>
      </c>
      <c r="L126" s="52">
        <f t="shared" si="5"/>
        <v>0.20942682123150155</v>
      </c>
      <c r="M126" s="49">
        <f t="shared" si="2"/>
        <v>1.8840994029280356</v>
      </c>
      <c r="N126" s="49">
        <f t="shared" si="3"/>
        <v>0.93</v>
      </c>
      <c r="O126" s="49">
        <f t="shared" si="4"/>
        <v>33.993307708925045</v>
      </c>
      <c r="P126" s="90"/>
      <c r="Q126" s="90"/>
      <c r="R126" s="90"/>
      <c r="S126" s="91"/>
      <c r="T126" s="91"/>
      <c r="U126" s="91"/>
    </row>
    <row r="127" spans="1:21" x14ac:dyDescent="0.25">
      <c r="A127" s="105" t="s">
        <v>155</v>
      </c>
      <c r="B127" s="106" t="str">
        <f t="shared" si="8"/>
        <v>PS24.0R291.DATA</v>
      </c>
      <c r="C127" s="107" t="s">
        <v>675</v>
      </c>
      <c r="D127" s="56">
        <v>6315389.4000000004</v>
      </c>
      <c r="E127" s="56">
        <v>11051.2</v>
      </c>
      <c r="F127" s="56">
        <v>1258.0999999999999</v>
      </c>
      <c r="G127" s="56">
        <v>9836.1</v>
      </c>
      <c r="H127" s="56">
        <v>5142.5</v>
      </c>
      <c r="I127" s="56">
        <v>427238.7</v>
      </c>
      <c r="J127" s="67">
        <f t="shared" si="0"/>
        <v>570430.1765283295</v>
      </c>
      <c r="K127" s="67">
        <f t="shared" si="1"/>
        <v>9012.7978114724956</v>
      </c>
      <c r="L127" s="52">
        <f t="shared" si="5"/>
        <v>0.1717860226368467</v>
      </c>
      <c r="M127" s="49">
        <f t="shared" si="2"/>
        <v>1.2363985117937268</v>
      </c>
      <c r="N127" s="49">
        <f t="shared" si="3"/>
        <v>0.93</v>
      </c>
      <c r="O127" s="49">
        <f t="shared" si="4"/>
        <v>33.4535611915611</v>
      </c>
      <c r="P127" s="90"/>
      <c r="Q127" s="90"/>
      <c r="R127" s="90"/>
      <c r="S127" s="93"/>
      <c r="T127" s="93"/>
      <c r="U127" s="93"/>
    </row>
    <row r="128" spans="1:21" x14ac:dyDescent="0.25">
      <c r="A128" s="105" t="s">
        <v>156</v>
      </c>
      <c r="B128" s="106" t="str">
        <f t="shared" si="8"/>
        <v>PS24.0R290.DATA</v>
      </c>
      <c r="C128" s="107" t="s">
        <v>676</v>
      </c>
      <c r="D128" s="56">
        <v>5926780.9000000004</v>
      </c>
      <c r="E128" s="56">
        <v>14654.8</v>
      </c>
      <c r="F128" s="56">
        <v>668.6</v>
      </c>
      <c r="G128" s="56">
        <v>2087.3000000000002</v>
      </c>
      <c r="H128" s="56">
        <v>5526</v>
      </c>
      <c r="I128" s="56">
        <v>474300.6</v>
      </c>
      <c r="J128" s="67">
        <f t="shared" si="0"/>
        <v>534496.31328333239</v>
      </c>
      <c r="K128" s="67">
        <f t="shared" si="1"/>
        <v>12021.487833477624</v>
      </c>
      <c r="L128" s="52">
        <f t="shared" si="5"/>
        <v>8.4495500325481587E-2</v>
      </c>
      <c r="M128" s="49">
        <f t="shared" si="2"/>
        <v>0.26227004915222757</v>
      </c>
      <c r="N128" s="49">
        <f t="shared" si="3"/>
        <v>0.93</v>
      </c>
      <c r="O128" s="49">
        <f t="shared" si="4"/>
        <v>37.216968893577523</v>
      </c>
      <c r="P128" s="90"/>
      <c r="Q128" s="90"/>
      <c r="R128" s="90"/>
      <c r="S128" s="115"/>
      <c r="T128" s="115"/>
      <c r="U128" s="115"/>
    </row>
    <row r="129" spans="1:24" x14ac:dyDescent="0.25">
      <c r="A129" s="105" t="s">
        <v>157</v>
      </c>
      <c r="B129" s="106" t="str">
        <f t="shared" si="6"/>
        <v>PS24.0289.DATA</v>
      </c>
      <c r="C129" s="107" t="str">
        <f t="shared" si="7"/>
        <v>PS24.0289</v>
      </c>
      <c r="D129" s="56">
        <v>4183072</v>
      </c>
      <c r="E129" s="56">
        <v>9040.2999999999993</v>
      </c>
      <c r="F129" s="56">
        <v>1731.8</v>
      </c>
      <c r="G129" s="56">
        <v>52361.599999999999</v>
      </c>
      <c r="H129" s="56">
        <v>6381.4</v>
      </c>
      <c r="I129" s="56">
        <v>638073.4</v>
      </c>
      <c r="J129" s="67">
        <f t="shared" si="0"/>
        <v>373258.98277799273</v>
      </c>
      <c r="K129" s="67">
        <f t="shared" si="1"/>
        <v>7333.8726351904106</v>
      </c>
      <c r="L129" s="52">
        <f t="shared" si="5"/>
        <v>0.24192939908959255</v>
      </c>
      <c r="M129" s="49">
        <f t="shared" si="2"/>
        <v>6.5824262758424927</v>
      </c>
      <c r="N129" s="49">
        <f t="shared" si="3"/>
        <v>0.93</v>
      </c>
      <c r="O129" s="49">
        <f t="shared" si="4"/>
        <v>50.313418822305323</v>
      </c>
      <c r="P129" s="90"/>
      <c r="Q129" s="90"/>
      <c r="R129" s="90"/>
      <c r="S129" s="91"/>
      <c r="T129" s="91"/>
      <c r="U129" s="91"/>
    </row>
    <row r="130" spans="1:24" x14ac:dyDescent="0.25">
      <c r="A130" s="1" t="s">
        <v>158</v>
      </c>
      <c r="B130" s="17" t="s">
        <v>667</v>
      </c>
      <c r="C130" s="17" t="s">
        <v>667</v>
      </c>
      <c r="D130" s="56">
        <v>281724.3</v>
      </c>
      <c r="E130" s="56">
        <v>2876.6</v>
      </c>
      <c r="F130" s="56">
        <v>6637.2</v>
      </c>
      <c r="G130" s="56">
        <v>1565</v>
      </c>
      <c r="H130" s="56">
        <v>82.3</v>
      </c>
      <c r="I130" s="56">
        <v>12631.1</v>
      </c>
      <c r="J130" s="67">
        <f>($D130*$C$28)+$C$30</f>
        <v>24344.353259658201</v>
      </c>
      <c r="K130" s="67">
        <f t="shared" si="1"/>
        <v>2187.723592945707</v>
      </c>
      <c r="L130" s="52">
        <f t="shared" si="5"/>
        <v>0.96829908211956806</v>
      </c>
      <c r="M130" s="49">
        <f t="shared" si="2"/>
        <v>0.19660990873853057</v>
      </c>
      <c r="N130" s="49">
        <f t="shared" si="3"/>
        <v>0.93</v>
      </c>
      <c r="O130" s="49">
        <f t="shared" si="4"/>
        <v>0.29855820284745005</v>
      </c>
      <c r="P130" s="90">
        <f>((J130-$B$26)/$B$26)*100</f>
        <v>8.1971255984808913</v>
      </c>
      <c r="Q130" s="90">
        <f>((K130-$F$26)/$F$26)*100</f>
        <v>-12.491056282171721</v>
      </c>
      <c r="R130" s="90">
        <f>((L130-$J$26)/$J$26)*100</f>
        <v>-2.8787279719590715</v>
      </c>
    </row>
    <row r="131" spans="1:24" x14ac:dyDescent="0.25">
      <c r="A131" s="1" t="s">
        <v>159</v>
      </c>
      <c r="B131" s="17" t="s">
        <v>667</v>
      </c>
      <c r="C131" s="17" t="s">
        <v>667</v>
      </c>
      <c r="D131" s="56">
        <v>0.2</v>
      </c>
      <c r="E131" s="56">
        <v>511.6</v>
      </c>
      <c r="F131" s="56">
        <v>2344</v>
      </c>
      <c r="G131" s="56">
        <v>170131.9</v>
      </c>
      <c r="H131" s="56">
        <v>8136.9</v>
      </c>
      <c r="I131" s="56">
        <v>993463.6</v>
      </c>
      <c r="J131" s="67">
        <f t="shared" si="0"/>
        <v>114.78202013773873</v>
      </c>
      <c r="K131" s="67">
        <f t="shared" si="1"/>
        <v>474.9498612650309</v>
      </c>
      <c r="L131" s="52">
        <f t="shared" si="5"/>
        <v>0.33258123583092886</v>
      </c>
      <c r="M131" s="49">
        <f t="shared" si="2"/>
        <v>21.387738231736073</v>
      </c>
      <c r="N131" s="49">
        <f t="shared" si="3"/>
        <v>0.93</v>
      </c>
      <c r="O131" s="49">
        <f t="shared" si="4"/>
        <v>78.732972981851702</v>
      </c>
      <c r="S131" s="91">
        <f>((G131-AVERAGE($E$50:$E$52))/AVERAGE($E$50:$E$52))*100</f>
        <v>2.0896348144589276</v>
      </c>
      <c r="T131" s="91">
        <f>((H131-AVERAGE($F$50:$F$52))/AVERAGE($F$50:$F$52))*100</f>
        <v>2.4286775288583682</v>
      </c>
      <c r="U131" s="91">
        <f>((I131-AVERAGE($G$50:$G$52))/AVERAGE($G$50:$G$52))*100</f>
        <v>0.82377786819906962</v>
      </c>
    </row>
    <row r="132" spans="1:24" x14ac:dyDescent="0.25">
      <c r="A132" s="1" t="s">
        <v>160</v>
      </c>
      <c r="B132" s="17" t="str">
        <f t="shared" si="6"/>
        <v>PS24.0288.DATA</v>
      </c>
      <c r="C132" t="str">
        <f t="shared" si="7"/>
        <v>PS24.0288</v>
      </c>
      <c r="D132" s="56">
        <v>7330007.2999999998</v>
      </c>
      <c r="E132" s="56">
        <v>14176.1</v>
      </c>
      <c r="F132" s="56">
        <v>2209.8000000000002</v>
      </c>
      <c r="G132" s="56">
        <v>6802.9</v>
      </c>
      <c r="H132" s="56">
        <v>4333.8999999999996</v>
      </c>
      <c r="I132" s="56">
        <v>347628.4</v>
      </c>
      <c r="J132" s="67">
        <f t="shared" ref="J132:J195" si="9">IF($D132&lt;=$B$37,($D132*$C$28)+$C$30,($D132*$E$28)+$E$30)</f>
        <v>664249.89705561101</v>
      </c>
      <c r="K132" s="67">
        <f t="shared" ref="K132:K195" si="10">IF($E132&lt;=$C$37,($E132*$G$28)+$G$30,($E132*$I$28)+$I$30)</f>
        <v>11621.815307799454</v>
      </c>
      <c r="L132" s="52">
        <f t="shared" si="5"/>
        <v>0.31270950030220079</v>
      </c>
      <c r="M132" s="49">
        <f t="shared" ref="M132:M195" si="11">$G132*$O$28+$O$30</f>
        <v>0.85508444343679457</v>
      </c>
      <c r="N132" s="49">
        <f t="shared" ref="N132:N195" si="12">$H132*$Q$28+$Q$30</f>
        <v>0.93</v>
      </c>
      <c r="O132" s="49">
        <f t="shared" ref="O132:O195" si="13">$I132*$S$28+$S$30</f>
        <v>27.087349538826349</v>
      </c>
    </row>
    <row r="133" spans="1:24" x14ac:dyDescent="0.25">
      <c r="A133" s="1" t="s">
        <v>161</v>
      </c>
      <c r="B133" s="17" t="str">
        <f t="shared" si="6"/>
        <v>PS24.0287.DATA</v>
      </c>
      <c r="C133" t="str">
        <f t="shared" si="7"/>
        <v>PS24.0287</v>
      </c>
      <c r="D133" s="56">
        <v>6995094.2999999998</v>
      </c>
      <c r="E133" s="56">
        <v>17039.599999999999</v>
      </c>
      <c r="F133" s="56">
        <v>1755</v>
      </c>
      <c r="G133" s="56">
        <v>6113.9</v>
      </c>
      <c r="H133" s="56">
        <v>4193</v>
      </c>
      <c r="I133" s="56">
        <v>335488.7</v>
      </c>
      <c r="J133" s="67">
        <f t="shared" si="9"/>
        <v>633281.15102722589</v>
      </c>
      <c r="K133" s="67">
        <f t="shared" si="10"/>
        <v>14012.586724719113</v>
      </c>
      <c r="L133" s="52">
        <f t="shared" ref="L133:L196" si="14">IF($F133&lt;7000,($F133*$K$28)+$K$30,($F133*$M$28)+$M$30)</f>
        <v>0.24536475128233837</v>
      </c>
      <c r="M133" s="49">
        <f t="shared" si="11"/>
        <v>0.76846786915948806</v>
      </c>
      <c r="N133" s="49">
        <f t="shared" si="12"/>
        <v>0.93</v>
      </c>
      <c r="O133" s="49">
        <f t="shared" si="13"/>
        <v>26.116571893211344</v>
      </c>
    </row>
    <row r="134" spans="1:24" x14ac:dyDescent="0.25">
      <c r="A134" s="1" t="s">
        <v>162</v>
      </c>
      <c r="B134" s="17" t="str">
        <f t="shared" si="6"/>
        <v>PS24.0286.DATA</v>
      </c>
      <c r="C134" t="str">
        <f t="shared" si="7"/>
        <v>PS24.0286</v>
      </c>
      <c r="D134" s="56">
        <v>6288681.4000000004</v>
      </c>
      <c r="E134" s="56">
        <v>23103</v>
      </c>
      <c r="F134" s="56">
        <v>1605.6</v>
      </c>
      <c r="G134" s="56">
        <v>3016.1</v>
      </c>
      <c r="H134" s="56">
        <v>4841.8999999999996</v>
      </c>
      <c r="I134" s="56">
        <v>411206.7</v>
      </c>
      <c r="J134" s="67">
        <f t="shared" si="9"/>
        <v>567960.54032750684</v>
      </c>
      <c r="K134" s="67">
        <f t="shared" si="10"/>
        <v>19074.994061667141</v>
      </c>
      <c r="L134" s="52">
        <f t="shared" si="14"/>
        <v>0.22324226776525957</v>
      </c>
      <c r="M134" s="49">
        <f t="shared" si="11"/>
        <v>0.37903271125493043</v>
      </c>
      <c r="N134" s="49">
        <f t="shared" si="12"/>
        <v>0.93</v>
      </c>
      <c r="O134" s="49">
        <f t="shared" si="13"/>
        <v>32.171527268605864</v>
      </c>
      <c r="P134" s="90"/>
      <c r="Q134" s="90"/>
      <c r="R134" s="90"/>
      <c r="S134" s="93"/>
      <c r="T134" s="93"/>
      <c r="U134" s="93"/>
    </row>
    <row r="135" spans="1:24" x14ac:dyDescent="0.25">
      <c r="A135" s="1" t="s">
        <v>163</v>
      </c>
      <c r="B135" s="17" t="str">
        <f t="shared" ref="B135:B198" si="15">RIGHT(A135,14)</f>
        <v>PS24.0285.DATA</v>
      </c>
      <c r="C135" t="str">
        <f t="shared" ref="C135:C144" si="16">LEFT(B135,9)</f>
        <v>PS24.0285</v>
      </c>
      <c r="D135" s="56">
        <v>6168381.0999999996</v>
      </c>
      <c r="E135" s="56">
        <v>18721.8</v>
      </c>
      <c r="F135" s="56">
        <v>1762.9</v>
      </c>
      <c r="G135" s="56">
        <v>1308.3</v>
      </c>
      <c r="H135" s="56">
        <v>4986.3</v>
      </c>
      <c r="I135" s="56">
        <v>419153.6</v>
      </c>
      <c r="J135" s="67">
        <f t="shared" si="9"/>
        <v>556836.60832773801</v>
      </c>
      <c r="K135" s="67">
        <f t="shared" si="10"/>
        <v>15417.076222725838</v>
      </c>
      <c r="L135" s="52">
        <f t="shared" si="14"/>
        <v>0.24653454793417856</v>
      </c>
      <c r="M135" s="49">
        <f t="shared" si="11"/>
        <v>0.16433926343086061</v>
      </c>
      <c r="N135" s="49">
        <f t="shared" si="12"/>
        <v>0.93</v>
      </c>
      <c r="O135" s="49">
        <f t="shared" si="13"/>
        <v>32.807018497543794</v>
      </c>
      <c r="P135" s="90"/>
      <c r="Q135" s="90"/>
      <c r="R135" s="90"/>
      <c r="S135" s="93"/>
      <c r="T135" s="93"/>
      <c r="U135" s="93"/>
    </row>
    <row r="136" spans="1:24" x14ac:dyDescent="0.25">
      <c r="A136" s="1" t="s">
        <v>164</v>
      </c>
      <c r="B136" s="17" t="str">
        <f t="shared" si="15"/>
        <v>PS24.0292.DATA</v>
      </c>
      <c r="C136" t="str">
        <f t="shared" si="16"/>
        <v>PS24.0292</v>
      </c>
      <c r="D136" s="56">
        <v>6888040.5999999996</v>
      </c>
      <c r="E136" s="56">
        <v>18288.8</v>
      </c>
      <c r="F136" s="56">
        <v>3086.1</v>
      </c>
      <c r="G136" s="56">
        <v>21802.1</v>
      </c>
      <c r="H136" s="56">
        <v>3424.8</v>
      </c>
      <c r="I136" s="56">
        <v>257721.8</v>
      </c>
      <c r="J136" s="67">
        <f t="shared" si="9"/>
        <v>623382.10606122296</v>
      </c>
      <c r="K136" s="67">
        <f t="shared" si="10"/>
        <v>15055.559189889724</v>
      </c>
      <c r="L136" s="52">
        <f t="shared" si="14"/>
        <v>0.4424680833411308</v>
      </c>
      <c r="M136" s="49">
        <f t="shared" si="11"/>
        <v>2.7406857800117965</v>
      </c>
      <c r="N136" s="49">
        <f t="shared" si="12"/>
        <v>0.93</v>
      </c>
      <c r="O136" s="49">
        <f t="shared" si="13"/>
        <v>19.897771750804413</v>
      </c>
      <c r="P136" s="90"/>
      <c r="Q136" s="90"/>
      <c r="R136" s="90"/>
      <c r="S136" s="91"/>
      <c r="T136" s="91"/>
      <c r="U136" s="91"/>
    </row>
    <row r="137" spans="1:24" x14ac:dyDescent="0.25">
      <c r="A137" s="1" t="s">
        <v>165</v>
      </c>
      <c r="B137" s="17" t="str">
        <f t="shared" si="15"/>
        <v>PS24.0284.DATA</v>
      </c>
      <c r="C137" t="str">
        <f t="shared" si="16"/>
        <v>PS24.0284</v>
      </c>
      <c r="D137" s="56">
        <v>5707017.0999999996</v>
      </c>
      <c r="E137" s="56">
        <v>12313.9</v>
      </c>
      <c r="F137" s="56">
        <v>1472.7</v>
      </c>
      <c r="G137" s="56">
        <v>15532.7</v>
      </c>
      <c r="H137" s="56">
        <v>5110.8999999999996</v>
      </c>
      <c r="I137" s="56">
        <v>445201.5</v>
      </c>
      <c r="J137" s="67">
        <f t="shared" si="9"/>
        <v>514175.18717466289</v>
      </c>
      <c r="K137" s="67">
        <f t="shared" si="10"/>
        <v>10067.041592909356</v>
      </c>
      <c r="L137" s="52">
        <f t="shared" si="14"/>
        <v>0.20356303041974572</v>
      </c>
      <c r="M137" s="49">
        <f t="shared" si="11"/>
        <v>1.952537810818552</v>
      </c>
      <c r="N137" s="49">
        <f t="shared" si="12"/>
        <v>0.93</v>
      </c>
      <c r="O137" s="49">
        <f t="shared" si="13"/>
        <v>34.889995756884232</v>
      </c>
    </row>
    <row r="138" spans="1:24" x14ac:dyDescent="0.25">
      <c r="A138" s="1" t="s">
        <v>166</v>
      </c>
      <c r="B138" s="17" t="str">
        <f t="shared" si="15"/>
        <v>PS24.0293.DATA</v>
      </c>
      <c r="C138" t="str">
        <f t="shared" si="16"/>
        <v>PS24.0293</v>
      </c>
      <c r="D138" s="56">
        <v>6812988.5</v>
      </c>
      <c r="E138" s="56">
        <v>19586</v>
      </c>
      <c r="F138" s="56">
        <v>3176.3</v>
      </c>
      <c r="G138" s="56">
        <v>21078.400000000001</v>
      </c>
      <c r="H138" s="56">
        <v>3377.8</v>
      </c>
      <c r="I138" s="56">
        <v>252310.39999999999</v>
      </c>
      <c r="J138" s="67">
        <f t="shared" si="9"/>
        <v>616442.18607066735</v>
      </c>
      <c r="K138" s="67">
        <f t="shared" si="10"/>
        <v>16138.607446229233</v>
      </c>
      <c r="L138" s="52">
        <f t="shared" si="14"/>
        <v>0.45582449574568579</v>
      </c>
      <c r="M138" s="49">
        <f t="shared" si="11"/>
        <v>2.6497069486555027</v>
      </c>
      <c r="N138" s="49">
        <f t="shared" si="12"/>
        <v>0.93</v>
      </c>
      <c r="O138" s="49">
        <f t="shared" si="13"/>
        <v>19.465037321495529</v>
      </c>
    </row>
    <row r="139" spans="1:24" x14ac:dyDescent="0.25">
      <c r="A139" s="1" t="s">
        <v>167</v>
      </c>
      <c r="B139" s="17" t="str">
        <f t="shared" si="15"/>
        <v>PS24.0295.DATA</v>
      </c>
      <c r="C139" t="str">
        <f t="shared" si="16"/>
        <v>PS24.0295</v>
      </c>
      <c r="D139" s="56">
        <v>5985904.2000000002</v>
      </c>
      <c r="E139" s="56">
        <v>12993.7</v>
      </c>
      <c r="F139" s="56">
        <v>1145.7</v>
      </c>
      <c r="G139" s="56">
        <v>7999.2</v>
      </c>
      <c r="H139" s="56">
        <v>4943.8</v>
      </c>
      <c r="I139" s="56">
        <v>406463.9</v>
      </c>
      <c r="J139" s="67">
        <f t="shared" si="9"/>
        <v>539963.32848447422</v>
      </c>
      <c r="K139" s="67">
        <f t="shared" si="10"/>
        <v>10634.614985338896</v>
      </c>
      <c r="L139" s="52">
        <f t="shared" si="14"/>
        <v>0.15514233356509535</v>
      </c>
      <c r="M139" s="49">
        <f t="shared" si="11"/>
        <v>1.0054754562204549</v>
      </c>
      <c r="N139" s="49">
        <f t="shared" si="12"/>
        <v>0.93</v>
      </c>
      <c r="O139" s="49">
        <f t="shared" si="13"/>
        <v>31.792258899731607</v>
      </c>
    </row>
    <row r="140" spans="1:24" x14ac:dyDescent="0.25">
      <c r="A140" s="1" t="s">
        <v>168</v>
      </c>
      <c r="B140" s="17" t="str">
        <f t="shared" si="15"/>
        <v>PS24.0296.DATA</v>
      </c>
      <c r="C140" t="str">
        <f t="shared" si="16"/>
        <v>PS24.0296</v>
      </c>
      <c r="D140" s="56">
        <v>5902816.0999999996</v>
      </c>
      <c r="E140" s="56">
        <v>11954.4</v>
      </c>
      <c r="F140" s="56">
        <v>1189.5</v>
      </c>
      <c r="G140" s="56">
        <v>8624</v>
      </c>
      <c r="H140" s="56">
        <v>5039.2</v>
      </c>
      <c r="I140" s="56">
        <v>415056</v>
      </c>
      <c r="J140" s="67">
        <f t="shared" si="9"/>
        <v>532280.33538811468</v>
      </c>
      <c r="K140" s="67">
        <f t="shared" si="10"/>
        <v>9766.8906153006192</v>
      </c>
      <c r="L140" s="52">
        <f t="shared" si="14"/>
        <v>0.16162804158415861</v>
      </c>
      <c r="M140" s="49">
        <f t="shared" si="11"/>
        <v>1.0840212263343316</v>
      </c>
      <c r="N140" s="49">
        <f t="shared" si="12"/>
        <v>0.93</v>
      </c>
      <c r="O140" s="49">
        <f t="shared" si="13"/>
        <v>32.479344956956133</v>
      </c>
    </row>
    <row r="141" spans="1:24" x14ac:dyDescent="0.25">
      <c r="A141" s="1" t="s">
        <v>169</v>
      </c>
      <c r="B141" s="17" t="str">
        <f t="shared" si="15"/>
        <v>PS24.0297.DATA</v>
      </c>
      <c r="C141" t="str">
        <f t="shared" si="16"/>
        <v>PS24.0297</v>
      </c>
      <c r="D141" s="56">
        <v>5838726.7000000002</v>
      </c>
      <c r="E141" s="56">
        <v>11327.2</v>
      </c>
      <c r="F141" s="56">
        <v>644.79999999999995</v>
      </c>
      <c r="G141" s="56">
        <v>8126.9</v>
      </c>
      <c r="H141" s="56">
        <v>5146.3</v>
      </c>
      <c r="I141" s="56">
        <v>417720.2</v>
      </c>
      <c r="J141" s="67">
        <f t="shared" si="9"/>
        <v>526354.1146928547</v>
      </c>
      <c r="K141" s="67">
        <f t="shared" si="10"/>
        <v>9243.2336106936673</v>
      </c>
      <c r="L141" s="52">
        <f t="shared" si="14"/>
        <v>8.097130281740611E-2</v>
      </c>
      <c r="M141" s="49">
        <f t="shared" si="11"/>
        <v>1.0215290651249715</v>
      </c>
      <c r="N141" s="49">
        <f t="shared" si="12"/>
        <v>0.93</v>
      </c>
      <c r="O141" s="49">
        <f t="shared" si="13"/>
        <v>32.692393533399333</v>
      </c>
    </row>
    <row r="142" spans="1:24" x14ac:dyDescent="0.25">
      <c r="A142" s="1" t="s">
        <v>170</v>
      </c>
      <c r="B142" s="17" t="s">
        <v>667</v>
      </c>
      <c r="C142" s="17" t="s">
        <v>667</v>
      </c>
      <c r="D142" s="56">
        <v>279770.5</v>
      </c>
      <c r="E142" s="56">
        <v>2923.5</v>
      </c>
      <c r="F142" s="56">
        <v>6536.1</v>
      </c>
      <c r="G142" s="56">
        <v>2191.6999999999998</v>
      </c>
      <c r="H142" s="56">
        <v>1100.7</v>
      </c>
      <c r="I142" s="56">
        <v>12619.7</v>
      </c>
      <c r="J142" s="67">
        <f>($D142*$C$28)+$C$30</f>
        <v>24176.317453393225</v>
      </c>
      <c r="K142" s="67">
        <f t="shared" si="10"/>
        <v>2226.8809805669857</v>
      </c>
      <c r="L142" s="52">
        <f t="shared" si="14"/>
        <v>0.95332864648652482</v>
      </c>
      <c r="M142" s="49">
        <f t="shared" si="11"/>
        <v>0.27539453442733752</v>
      </c>
      <c r="N142" s="49">
        <f t="shared" si="12"/>
        <v>0.93</v>
      </c>
      <c r="O142" s="49">
        <f t="shared" si="13"/>
        <v>0.29764657692918117</v>
      </c>
      <c r="P142" s="90">
        <f>((J142-$B$26)/$B$26)*100</f>
        <v>7.4502997928587789</v>
      </c>
      <c r="Q142" s="90">
        <f>((K142-$F$26)/$F$26)*100</f>
        <v>-10.92476077732057</v>
      </c>
      <c r="R142" s="90">
        <f>((L142-$J$26)/$J$26)*100</f>
        <v>-4.3802761798871792</v>
      </c>
    </row>
    <row r="143" spans="1:24" x14ac:dyDescent="0.25">
      <c r="A143" s="1" t="s">
        <v>171</v>
      </c>
      <c r="B143" s="17" t="s">
        <v>667</v>
      </c>
      <c r="C143" s="17" t="s">
        <v>667</v>
      </c>
      <c r="D143" s="56">
        <v>0</v>
      </c>
      <c r="E143" s="56">
        <v>518.9</v>
      </c>
      <c r="F143" s="56">
        <v>2326</v>
      </c>
      <c r="G143" s="56">
        <v>170136.3</v>
      </c>
      <c r="H143" s="56">
        <v>8134.2</v>
      </c>
      <c r="I143" s="56">
        <v>993958.40000000002</v>
      </c>
      <c r="J143" s="67">
        <f t="shared" si="9"/>
        <v>114.76481921581581</v>
      </c>
      <c r="K143" s="67">
        <f t="shared" si="10"/>
        <v>481.50346540410447</v>
      </c>
      <c r="L143" s="52">
        <f t="shared" si="14"/>
        <v>0.32991587637103981</v>
      </c>
      <c r="M143" s="49">
        <f t="shared" si="11"/>
        <v>21.388291370962222</v>
      </c>
      <c r="N143" s="49">
        <f t="shared" si="12"/>
        <v>0.93</v>
      </c>
      <c r="O143" s="49">
        <f t="shared" si="13"/>
        <v>78.772540745392007</v>
      </c>
      <c r="S143" s="91">
        <f>((G143-AVERAGE($E$50:$E$52))/AVERAGE($E$50:$E$52))*100</f>
        <v>2.0922750858788262</v>
      </c>
      <c r="T143" s="91">
        <f>((H143-AVERAGE($F$50:$F$52))/AVERAGE($F$50:$F$52))*100</f>
        <v>2.3946894708353006</v>
      </c>
      <c r="U143" s="91">
        <f>((I143-AVERAGE($G$50:$G$52))/AVERAGE($G$50:$G$52))*100</f>
        <v>0.87399370427921363</v>
      </c>
    </row>
    <row r="144" spans="1:24" x14ac:dyDescent="0.25">
      <c r="A144" s="1" t="s">
        <v>172</v>
      </c>
      <c r="B144" s="17" t="str">
        <f t="shared" si="15"/>
        <v>PS24.0298.DATA</v>
      </c>
      <c r="C144" t="str">
        <f t="shared" si="16"/>
        <v>PS24.0298</v>
      </c>
      <c r="D144" s="56">
        <v>4883728.3</v>
      </c>
      <c r="E144" s="56">
        <v>12271.3</v>
      </c>
      <c r="F144" s="56">
        <v>1517.7</v>
      </c>
      <c r="G144" s="56">
        <v>13920.1</v>
      </c>
      <c r="H144" s="56">
        <v>6360.3</v>
      </c>
      <c r="I144" s="56">
        <v>602095.19999999995</v>
      </c>
      <c r="J144" s="67">
        <f t="shared" si="9"/>
        <v>438047.29200423363</v>
      </c>
      <c r="K144" s="67">
        <f t="shared" si="10"/>
        <v>10031.474328246959</v>
      </c>
      <c r="L144" s="52">
        <f t="shared" si="14"/>
        <v>0.21022642906946826</v>
      </c>
      <c r="M144" s="49">
        <f t="shared" si="11"/>
        <v>1.7498122844330881</v>
      </c>
      <c r="N144" s="49">
        <f t="shared" si="12"/>
        <v>0.93</v>
      </c>
      <c r="O144" s="49">
        <f t="shared" si="13"/>
        <v>47.436343417685293</v>
      </c>
      <c r="P144" s="96"/>
      <c r="Q144" s="114"/>
      <c r="R144" s="114"/>
      <c r="S144" s="114"/>
      <c r="T144" s="114"/>
      <c r="U144" s="114"/>
      <c r="V144" s="114"/>
      <c r="W144" s="114"/>
      <c r="X144" s="114"/>
    </row>
    <row r="145" spans="1:21" x14ac:dyDescent="0.25">
      <c r="A145" s="1" t="s">
        <v>173</v>
      </c>
      <c r="B145" s="17" t="str">
        <f t="shared" si="15"/>
        <v>\PS24.015.DATA</v>
      </c>
      <c r="C145" t="s">
        <v>677</v>
      </c>
      <c r="D145" s="56">
        <v>7564113.2000000002</v>
      </c>
      <c r="E145" s="56">
        <v>20127.099999999999</v>
      </c>
      <c r="F145" s="56">
        <v>2574.1999999999998</v>
      </c>
      <c r="G145" s="56">
        <v>7485.3</v>
      </c>
      <c r="H145" s="56">
        <v>2349.1</v>
      </c>
      <c r="I145" s="56">
        <v>157670.29999999999</v>
      </c>
      <c r="J145" s="67">
        <f t="shared" si="9"/>
        <v>685897.20892719133</v>
      </c>
      <c r="K145" s="67">
        <f t="shared" si="10"/>
        <v>16590.37850042697</v>
      </c>
      <c r="L145" s="52">
        <f t="shared" si="14"/>
        <v>0.36666822181239828</v>
      </c>
      <c r="M145" s="49">
        <f t="shared" si="11"/>
        <v>0.94087130887487014</v>
      </c>
      <c r="N145" s="49">
        <f t="shared" si="12"/>
        <v>0.93</v>
      </c>
      <c r="O145" s="49">
        <f t="shared" si="13"/>
        <v>11.896934859427398</v>
      </c>
      <c r="P145" s="90"/>
      <c r="Q145" s="90"/>
      <c r="R145" s="90"/>
      <c r="S145" s="91"/>
      <c r="T145" s="91"/>
      <c r="U145" s="91"/>
    </row>
    <row r="146" spans="1:21" x14ac:dyDescent="0.25">
      <c r="A146" s="1" t="s">
        <v>174</v>
      </c>
      <c r="B146" s="17" t="str">
        <f t="shared" si="15"/>
        <v>\PS24.016.DATA</v>
      </c>
      <c r="C146" t="s">
        <v>678</v>
      </c>
      <c r="D146" s="56">
        <v>7398614.7000000002</v>
      </c>
      <c r="E146" s="56">
        <v>21254.2</v>
      </c>
      <c r="F146" s="56">
        <v>2528.1</v>
      </c>
      <c r="G146" s="56">
        <v>7122.2</v>
      </c>
      <c r="H146" s="56">
        <v>2322.1999999999998</v>
      </c>
      <c r="I146" s="56">
        <v>155954.4</v>
      </c>
      <c r="J146" s="67">
        <f t="shared" si="9"/>
        <v>670593.88831981365</v>
      </c>
      <c r="K146" s="67">
        <f t="shared" si="10"/>
        <v>17531.408171811694</v>
      </c>
      <c r="L146" s="52">
        <f t="shared" si="14"/>
        <v>0.35984194008457143</v>
      </c>
      <c r="M146" s="49">
        <f t="shared" si="11"/>
        <v>0.89522475137111102</v>
      </c>
      <c r="N146" s="49">
        <f t="shared" si="12"/>
        <v>0.93</v>
      </c>
      <c r="O146" s="49">
        <f t="shared" si="13"/>
        <v>11.759719165290742</v>
      </c>
      <c r="P146" s="95"/>
      <c r="Q146" s="95"/>
      <c r="R146" s="95"/>
      <c r="S146" s="93"/>
      <c r="T146" s="93"/>
      <c r="U146" s="93"/>
    </row>
    <row r="147" spans="1:21" x14ac:dyDescent="0.25">
      <c r="A147" s="1" t="s">
        <v>175</v>
      </c>
      <c r="B147" s="17" t="str">
        <f t="shared" si="15"/>
        <v>\PS24.017.DATA</v>
      </c>
      <c r="C147" t="s">
        <v>679</v>
      </c>
      <c r="D147" s="56">
        <v>7339938.4000000004</v>
      </c>
      <c r="E147" s="56">
        <v>20889.5</v>
      </c>
      <c r="F147" s="56">
        <v>2525.4</v>
      </c>
      <c r="G147" s="56">
        <v>7216.5</v>
      </c>
      <c r="H147" s="56">
        <v>2309.1</v>
      </c>
      <c r="I147" s="56">
        <v>156189.9</v>
      </c>
      <c r="J147" s="67">
        <f t="shared" si="9"/>
        <v>665168.20632901206</v>
      </c>
      <c r="K147" s="67">
        <f t="shared" si="10"/>
        <v>17226.915650159659</v>
      </c>
      <c r="L147" s="52">
        <f t="shared" si="14"/>
        <v>0.35944213616558812</v>
      </c>
      <c r="M147" s="49">
        <f t="shared" si="11"/>
        <v>0.90707953069527647</v>
      </c>
      <c r="N147" s="49">
        <f t="shared" si="12"/>
        <v>0.93</v>
      </c>
      <c r="O147" s="49">
        <f t="shared" si="13"/>
        <v>11.778551437549721</v>
      </c>
      <c r="P147" s="90"/>
      <c r="Q147" s="90"/>
      <c r="R147" s="90"/>
      <c r="S147" s="91"/>
      <c r="T147" s="91"/>
      <c r="U147" s="91"/>
    </row>
    <row r="148" spans="1:21" x14ac:dyDescent="0.25">
      <c r="A148" s="1" t="s">
        <v>176</v>
      </c>
      <c r="B148" s="17" t="str">
        <f t="shared" si="15"/>
        <v>\PS24.018.DATA</v>
      </c>
      <c r="C148" t="s">
        <v>680</v>
      </c>
      <c r="D148" s="56">
        <v>6876776.5</v>
      </c>
      <c r="E148" s="56">
        <v>13862.3</v>
      </c>
      <c r="F148" s="56">
        <v>2262.8000000000002</v>
      </c>
      <c r="G148" s="56">
        <v>7865</v>
      </c>
      <c r="H148" s="56">
        <v>3266.2</v>
      </c>
      <c r="I148" s="56">
        <v>237463.1</v>
      </c>
      <c r="J148" s="67">
        <f t="shared" si="9"/>
        <v>622340.53690105816</v>
      </c>
      <c r="K148" s="67">
        <f t="shared" si="10"/>
        <v>11359.819823032773</v>
      </c>
      <c r="L148" s="52">
        <f t="shared" si="14"/>
        <v>0.32055750315631842</v>
      </c>
      <c r="M148" s="49">
        <f t="shared" si="11"/>
        <v>0.98860470982275594</v>
      </c>
      <c r="N148" s="49">
        <f t="shared" si="12"/>
        <v>0.93</v>
      </c>
      <c r="O148" s="49">
        <f t="shared" si="13"/>
        <v>18.277740523573044</v>
      </c>
    </row>
    <row r="149" spans="1:21" x14ac:dyDescent="0.25">
      <c r="A149" s="1" t="s">
        <v>177</v>
      </c>
      <c r="B149" s="17" t="str">
        <f t="shared" si="15"/>
        <v>\PS24.019.DATA</v>
      </c>
      <c r="C149" t="s">
        <v>681</v>
      </c>
      <c r="D149" s="56">
        <v>6865264.7999999998</v>
      </c>
      <c r="E149" s="56">
        <v>14594.1</v>
      </c>
      <c r="F149" s="56">
        <v>2225</v>
      </c>
      <c r="G149" s="56">
        <v>8712.7000000000007</v>
      </c>
      <c r="H149" s="56">
        <v>3184</v>
      </c>
      <c r="I149" s="56">
        <v>231071.9</v>
      </c>
      <c r="J149" s="67">
        <f>IF($D149&lt;=237000,($D149*$C$28)+$C$30,($D149*$E$28)+$E$30)</f>
        <v>621276.07265614974</v>
      </c>
      <c r="K149" s="67">
        <f t="shared" si="10"/>
        <v>11970.808655895287</v>
      </c>
      <c r="L149" s="52">
        <f t="shared" si="14"/>
        <v>0.31496024829055147</v>
      </c>
      <c r="M149" s="49">
        <f t="shared" si="11"/>
        <v>1.0951720102797557</v>
      </c>
      <c r="N149" s="49">
        <f t="shared" si="12"/>
        <v>0.93</v>
      </c>
      <c r="O149" s="49">
        <f t="shared" si="13"/>
        <v>17.766654245604506</v>
      </c>
      <c r="P149" s="90"/>
      <c r="Q149" s="90"/>
      <c r="R149" s="90"/>
    </row>
    <row r="150" spans="1:21" x14ac:dyDescent="0.25">
      <c r="A150" s="1" t="s">
        <v>178</v>
      </c>
      <c r="B150" s="17" t="str">
        <f t="shared" si="15"/>
        <v>\PS24.020.DATA</v>
      </c>
      <c r="C150" t="s">
        <v>682</v>
      </c>
      <c r="D150" s="56">
        <v>6860480.2000000002</v>
      </c>
      <c r="E150" s="56">
        <v>15535.9</v>
      </c>
      <c r="F150" s="56">
        <v>2182.1</v>
      </c>
      <c r="G150" s="56">
        <v>8111.9</v>
      </c>
      <c r="H150" s="56">
        <v>3171.5</v>
      </c>
      <c r="I150" s="56">
        <v>229011.3</v>
      </c>
      <c r="J150" s="67">
        <f t="shared" si="9"/>
        <v>620833.65010985453</v>
      </c>
      <c r="K150" s="67">
        <f t="shared" si="10"/>
        <v>12757.129075121735</v>
      </c>
      <c r="L150" s="52">
        <f t="shared" si="14"/>
        <v>0.30860780824448264</v>
      </c>
      <c r="M150" s="49">
        <f t="shared" si="11"/>
        <v>1.0196433632176281</v>
      </c>
      <c r="N150" s="49">
        <f t="shared" si="12"/>
        <v>0.93</v>
      </c>
      <c r="O150" s="49">
        <f t="shared" si="13"/>
        <v>17.601873862518083</v>
      </c>
      <c r="S150" s="91"/>
      <c r="T150" s="91"/>
      <c r="U150" s="91"/>
    </row>
    <row r="151" spans="1:21" x14ac:dyDescent="0.25">
      <c r="A151" s="1" t="s">
        <v>179</v>
      </c>
      <c r="B151" s="17" t="str">
        <f t="shared" si="15"/>
        <v>\PS24.012.DATA</v>
      </c>
      <c r="C151" t="s">
        <v>683</v>
      </c>
      <c r="D151" s="56">
        <v>2110369.5</v>
      </c>
      <c r="E151" s="56">
        <v>2176.9</v>
      </c>
      <c r="F151" s="56">
        <v>2284.6</v>
      </c>
      <c r="G151" s="56">
        <v>128268.1</v>
      </c>
      <c r="H151" s="56">
        <v>6894.7</v>
      </c>
      <c r="I151" s="56">
        <v>794486.9</v>
      </c>
      <c r="J151" s="67">
        <f t="shared" si="9"/>
        <v>181600.2615133689</v>
      </c>
      <c r="K151" s="67">
        <f t="shared" si="10"/>
        <v>1969.9795835663006</v>
      </c>
      <c r="L151" s="52">
        <f t="shared" si="14"/>
        <v>0.32378554961329509</v>
      </c>
      <c r="M151" s="49">
        <f t="shared" si="11"/>
        <v>16.124895064493245</v>
      </c>
      <c r="N151" s="49">
        <f t="shared" si="12"/>
        <v>0.93</v>
      </c>
      <c r="O151" s="49">
        <f t="shared" si="13"/>
        <v>62.821366240478945</v>
      </c>
    </row>
    <row r="152" spans="1:21" x14ac:dyDescent="0.25">
      <c r="A152" s="1" t="s">
        <v>180</v>
      </c>
      <c r="B152" s="17" t="str">
        <f t="shared" si="15"/>
        <v>\PS24.013.DATA</v>
      </c>
      <c r="C152" t="s">
        <v>684</v>
      </c>
      <c r="D152" s="56">
        <v>5825017.5</v>
      </c>
      <c r="E152" s="56">
        <v>6908.2</v>
      </c>
      <c r="F152" s="56">
        <v>2344.8000000000002</v>
      </c>
      <c r="G152" s="56">
        <v>41961.2</v>
      </c>
      <c r="H152" s="56">
        <v>4505.2</v>
      </c>
      <c r="I152" s="56">
        <v>384393.2</v>
      </c>
      <c r="J152" s="67">
        <f>IF($D152&lt;=242000,($D152*$C$28)+$C$30,($D152*$E$28)+$E$30)</f>
        <v>525086.45194744831</v>
      </c>
      <c r="K152" s="67">
        <f>IF($E152&lt;=26050,($E152*$G$28)+$G$30,($E152*$I$28)+$I$30)</f>
        <v>6217.5230442784832</v>
      </c>
      <c r="L152" s="52">
        <f t="shared" si="14"/>
        <v>0.33269969625136836</v>
      </c>
      <c r="M152" s="49">
        <f t="shared" si="11"/>
        <v>5.2749560013668768</v>
      </c>
      <c r="N152" s="49">
        <f t="shared" si="12"/>
        <v>0.93</v>
      </c>
      <c r="O152" s="49">
        <f t="shared" si="13"/>
        <v>30.027327131806938</v>
      </c>
      <c r="P152" s="90"/>
      <c r="Q152" s="90"/>
      <c r="R152" s="90"/>
    </row>
    <row r="153" spans="1:21" x14ac:dyDescent="0.25">
      <c r="A153" s="1" t="s">
        <v>181</v>
      </c>
      <c r="B153" s="17" t="str">
        <f t="shared" si="15"/>
        <v>\PS24.014.DATA</v>
      </c>
      <c r="C153" t="s">
        <v>685</v>
      </c>
      <c r="D153" s="56">
        <v>5197882.4000000004</v>
      </c>
      <c r="E153" s="56">
        <v>6370.8</v>
      </c>
      <c r="F153" s="56">
        <v>2334.3000000000002</v>
      </c>
      <c r="G153" s="56">
        <v>56802.2</v>
      </c>
      <c r="H153" s="56">
        <v>4999.6000000000004</v>
      </c>
      <c r="I153" s="56">
        <v>462462.3</v>
      </c>
      <c r="J153" s="67">
        <f t="shared" si="9"/>
        <v>467096.50340145</v>
      </c>
      <c r="K153" s="67">
        <f t="shared" si="10"/>
        <v>5105.0742075783864</v>
      </c>
      <c r="L153" s="52">
        <f t="shared" si="14"/>
        <v>0.33114490323309981</v>
      </c>
      <c r="M153" s="49">
        <f t="shared" si="11"/>
        <v>7.1406694684924306</v>
      </c>
      <c r="N153" s="49">
        <f t="shared" si="12"/>
        <v>0.93</v>
      </c>
      <c r="O153" s="49">
        <f t="shared" si="13"/>
        <v>36.270293357766576</v>
      </c>
      <c r="S153" s="91"/>
      <c r="T153" s="91"/>
      <c r="U153" s="91"/>
    </row>
    <row r="154" spans="1:21" x14ac:dyDescent="0.25">
      <c r="A154" s="1" t="s">
        <v>182</v>
      </c>
      <c r="B154" s="17" t="s">
        <v>667</v>
      </c>
      <c r="C154" s="17" t="s">
        <v>667</v>
      </c>
      <c r="D154" s="56">
        <v>275412</v>
      </c>
      <c r="E154" s="56">
        <v>2880.1</v>
      </c>
      <c r="F154" s="56">
        <v>6406</v>
      </c>
      <c r="G154" s="56">
        <v>6535.8</v>
      </c>
      <c r="H154" s="56">
        <v>3383.4</v>
      </c>
      <c r="I154" s="56">
        <v>13441.1</v>
      </c>
      <c r="J154" s="67">
        <f>($D154*$C$28)+$C$30</f>
        <v>23801.466362388055</v>
      </c>
      <c r="K154" s="67">
        <f t="shared" si="10"/>
        <v>2190.6457860517726</v>
      </c>
      <c r="L154" s="52">
        <f t="shared" si="14"/>
        <v>0.93406402061254923</v>
      </c>
      <c r="M154" s="49">
        <f t="shared" si="11"/>
        <v>0.82150637814003336</v>
      </c>
      <c r="N154" s="49">
        <f t="shared" si="12"/>
        <v>0.93</v>
      </c>
      <c r="O154" s="49">
        <f t="shared" si="13"/>
        <v>0.36333162335604197</v>
      </c>
      <c r="P154" s="90">
        <f>((J154-$B$26)/$B$26)*100</f>
        <v>5.7842949439469118</v>
      </c>
      <c r="Q154" s="90">
        <f>((K154-$F$26)/$F$26)*100</f>
        <v>-12.374168557929096</v>
      </c>
      <c r="R154" s="90">
        <f>((L154-$J$26)/$J$26)*100</f>
        <v>-6.3125355453812206</v>
      </c>
    </row>
    <row r="155" spans="1:21" x14ac:dyDescent="0.25">
      <c r="A155" s="1" t="s">
        <v>183</v>
      </c>
      <c r="B155" s="17" t="s">
        <v>667</v>
      </c>
      <c r="C155" s="17" t="s">
        <v>667</v>
      </c>
      <c r="D155" s="56">
        <v>0.5</v>
      </c>
      <c r="E155" s="56">
        <v>465</v>
      </c>
      <c r="F155" s="56">
        <v>2288.9</v>
      </c>
      <c r="G155" s="56">
        <v>169502</v>
      </c>
      <c r="H155" s="56">
        <v>8115</v>
      </c>
      <c r="I155" s="56">
        <v>991890.9</v>
      </c>
      <c r="J155" s="67">
        <f t="shared" si="9"/>
        <v>114.80782152062309</v>
      </c>
      <c r="K155" s="67">
        <f t="shared" si="10"/>
        <v>433.11452525395833</v>
      </c>
      <c r="L155" s="52">
        <f t="shared" si="14"/>
        <v>0.32442227437315746</v>
      </c>
      <c r="M155" s="49">
        <f t="shared" si="11"/>
        <v>21.308551322973699</v>
      </c>
      <c r="N155" s="49">
        <f t="shared" si="12"/>
        <v>0.93</v>
      </c>
      <c r="O155" s="49">
        <f t="shared" si="13"/>
        <v>78.607208588723466</v>
      </c>
      <c r="S155" s="91">
        <f>((G155-AVERAGE($E$50:$E$52))/AVERAGE($E$50:$E$52))*100</f>
        <v>1.7116559582325113</v>
      </c>
      <c r="T155" s="91">
        <f>((H155-AVERAGE($F$50:$F$52))/AVERAGE($F$50:$F$52))*100</f>
        <v>2.1529966137823613</v>
      </c>
      <c r="U155" s="91">
        <f>((I155-AVERAGE($G$50:$G$52))/AVERAGE($G$50:$G$52))*100</f>
        <v>0.6641690456379693</v>
      </c>
    </row>
    <row r="156" spans="1:21" x14ac:dyDescent="0.25">
      <c r="A156" s="116" t="s">
        <v>184</v>
      </c>
      <c r="B156" s="117" t="str">
        <f t="shared" si="15"/>
        <v>\PS24.029.DATA</v>
      </c>
      <c r="C156" s="118" t="s">
        <v>686</v>
      </c>
      <c r="D156" s="56">
        <v>5945398.9000000004</v>
      </c>
      <c r="E156" s="56">
        <v>7468.4</v>
      </c>
      <c r="F156" s="56">
        <v>2467.8000000000002</v>
      </c>
      <c r="G156" s="56">
        <v>20578.7</v>
      </c>
      <c r="H156" s="56">
        <v>4915.2</v>
      </c>
      <c r="I156" s="56">
        <v>413288.6</v>
      </c>
      <c r="J156" s="67">
        <f t="shared" si="9"/>
        <v>536217.88310461887</v>
      </c>
      <c r="K156" s="67">
        <f t="shared" si="10"/>
        <v>6021.4739656405545</v>
      </c>
      <c r="L156" s="52">
        <f t="shared" si="14"/>
        <v>0.35091298589394326</v>
      </c>
      <c r="M156" s="49">
        <f t="shared" si="11"/>
        <v>2.5868879324488696</v>
      </c>
      <c r="N156" s="49">
        <f t="shared" si="12"/>
        <v>0.93</v>
      </c>
      <c r="O156" s="49">
        <f t="shared" si="13"/>
        <v>32.338010952750103</v>
      </c>
    </row>
    <row r="157" spans="1:21" x14ac:dyDescent="0.25">
      <c r="A157" s="116" t="s">
        <v>185</v>
      </c>
      <c r="B157" s="117" t="str">
        <f t="shared" si="15"/>
        <v>\PS24.031.DATA</v>
      </c>
      <c r="C157" s="118" t="s">
        <v>687</v>
      </c>
      <c r="D157" s="56">
        <v>6864883.7999999998</v>
      </c>
      <c r="E157" s="56">
        <v>13603.3</v>
      </c>
      <c r="F157" s="56">
        <v>1976.1</v>
      </c>
      <c r="G157" s="56">
        <v>16616.900000000001</v>
      </c>
      <c r="H157" s="56">
        <v>3193.6</v>
      </c>
      <c r="I157" s="56">
        <v>229698.6</v>
      </c>
      <c r="J157" s="67">
        <f t="shared" si="9"/>
        <v>621240.84233592683</v>
      </c>
      <c r="K157" s="67">
        <f t="shared" si="10"/>
        <v>11143.57753318392</v>
      </c>
      <c r="L157" s="52">
        <f t="shared" si="14"/>
        <v>0.27810424998130839</v>
      </c>
      <c r="M157" s="49">
        <f t="shared" si="11"/>
        <v>2.0888363446813325</v>
      </c>
      <c r="N157" s="49">
        <f t="shared" si="12"/>
        <v>0.93</v>
      </c>
      <c r="O157" s="49">
        <f t="shared" si="13"/>
        <v>17.656835309327409</v>
      </c>
    </row>
    <row r="158" spans="1:21" x14ac:dyDescent="0.25">
      <c r="A158" s="116" t="s">
        <v>186</v>
      </c>
      <c r="B158" s="117" t="str">
        <f t="shared" si="15"/>
        <v>\PS24.037.DATA</v>
      </c>
      <c r="C158" s="118" t="s">
        <v>760</v>
      </c>
      <c r="D158" s="56">
        <v>6767427.7999999998</v>
      </c>
      <c r="E158" s="56">
        <v>13829.6</v>
      </c>
      <c r="F158" s="56">
        <v>1925.4</v>
      </c>
      <c r="G158" s="56">
        <v>16360.7</v>
      </c>
      <c r="H158" s="56">
        <v>3154.5</v>
      </c>
      <c r="I158" s="56">
        <v>228801</v>
      </c>
      <c r="J158" s="67">
        <f t="shared" si="9"/>
        <v>612229.27780142892</v>
      </c>
      <c r="K158" s="67">
        <f t="shared" si="10"/>
        <v>11332.518190298961</v>
      </c>
      <c r="L158" s="52">
        <f t="shared" si="14"/>
        <v>0.27059682083595438</v>
      </c>
      <c r="M158" s="49">
        <f t="shared" si="11"/>
        <v>2.0566285561039073</v>
      </c>
      <c r="N158" s="49">
        <f t="shared" si="12"/>
        <v>0.93</v>
      </c>
      <c r="O158" s="49">
        <f t="shared" si="13"/>
        <v>17.585056763341594</v>
      </c>
      <c r="P158" s="95"/>
      <c r="Q158" s="95"/>
      <c r="R158" s="90"/>
      <c r="S158" s="93"/>
      <c r="T158" s="93"/>
      <c r="U158" s="93"/>
    </row>
    <row r="159" spans="1:21" x14ac:dyDescent="0.25">
      <c r="A159" s="116" t="s">
        <v>187</v>
      </c>
      <c r="B159" s="117" t="str">
        <f t="shared" si="15"/>
        <v>\PS24.039.DATA</v>
      </c>
      <c r="C159" s="118" t="s">
        <v>688</v>
      </c>
      <c r="D159" s="56">
        <v>6716387.2000000002</v>
      </c>
      <c r="E159" s="56">
        <v>14163.7</v>
      </c>
      <c r="F159" s="56">
        <v>1910.7</v>
      </c>
      <c r="G159" s="56">
        <v>16473.7</v>
      </c>
      <c r="H159" s="56">
        <v>3188.8</v>
      </c>
      <c r="I159" s="56">
        <v>229597.6</v>
      </c>
      <c r="J159" s="67">
        <f t="shared" si="9"/>
        <v>607509.65396318934</v>
      </c>
      <c r="K159" s="67">
        <f t="shared" si="10"/>
        <v>11611.462395080822</v>
      </c>
      <c r="L159" s="52">
        <f t="shared" si="14"/>
        <v>0.26842011061037835</v>
      </c>
      <c r="M159" s="49">
        <f t="shared" si="11"/>
        <v>2.0708341771392274</v>
      </c>
      <c r="N159" s="49">
        <f t="shared" si="12"/>
        <v>0.93</v>
      </c>
      <c r="O159" s="49">
        <f t="shared" si="13"/>
        <v>17.64875862356029</v>
      </c>
      <c r="P159" s="90"/>
      <c r="Q159" s="90"/>
      <c r="R159" s="90"/>
      <c r="S159" s="91"/>
      <c r="T159" s="91"/>
      <c r="U159" s="91"/>
    </row>
    <row r="160" spans="1:21" x14ac:dyDescent="0.25">
      <c r="A160" s="116" t="s">
        <v>188</v>
      </c>
      <c r="B160" s="117" t="str">
        <f t="shared" si="15"/>
        <v>\PS24.010.DATA</v>
      </c>
      <c r="C160" s="118" t="s">
        <v>689</v>
      </c>
      <c r="D160" s="56">
        <v>4642845.3</v>
      </c>
      <c r="E160" s="56">
        <v>3409.7</v>
      </c>
      <c r="F160" s="56">
        <v>2414.4</v>
      </c>
      <c r="G160" s="56">
        <v>58395.5</v>
      </c>
      <c r="H160" s="56">
        <v>5693.8</v>
      </c>
      <c r="I160" s="56">
        <v>532318.9</v>
      </c>
      <c r="J160" s="67">
        <f t="shared" si="9"/>
        <v>415773.31503243651</v>
      </c>
      <c r="K160" s="67">
        <f t="shared" si="10"/>
        <v>2632.8153486152969</v>
      </c>
      <c r="L160" s="52">
        <f t="shared" si="14"/>
        <v>0.34300575282960588</v>
      </c>
      <c r="M160" s="49">
        <f t="shared" si="11"/>
        <v>7.3409687250904465</v>
      </c>
      <c r="N160" s="49">
        <f t="shared" si="12"/>
        <v>0.93</v>
      </c>
      <c r="O160" s="49">
        <f t="shared" si="13"/>
        <v>41.856529070236334</v>
      </c>
    </row>
    <row r="161" spans="1:21" x14ac:dyDescent="0.25">
      <c r="A161" s="116" t="s">
        <v>189</v>
      </c>
      <c r="B161" s="117" t="str">
        <f t="shared" si="15"/>
        <v>\PS24.011.DATA</v>
      </c>
      <c r="C161" s="118" t="s">
        <v>690</v>
      </c>
      <c r="D161" s="56">
        <v>4713392.0999999996</v>
      </c>
      <c r="E161" s="56">
        <v>3292.3</v>
      </c>
      <c r="F161" s="56">
        <v>2425.6</v>
      </c>
      <c r="G161" s="56">
        <v>58691.8</v>
      </c>
      <c r="H161" s="56">
        <v>5690.6</v>
      </c>
      <c r="I161" s="56">
        <v>529731.69999999995</v>
      </c>
      <c r="J161" s="67">
        <f t="shared" si="9"/>
        <v>422296.63879805704</v>
      </c>
      <c r="K161" s="67">
        <f t="shared" si="10"/>
        <v>2534.7966427146971</v>
      </c>
      <c r="L161" s="52">
        <f t="shared" si="14"/>
        <v>0.34466419871575898</v>
      </c>
      <c r="M161" s="49">
        <f t="shared" si="11"/>
        <v>7.3782176234335033</v>
      </c>
      <c r="N161" s="49">
        <f t="shared" si="12"/>
        <v>0.93</v>
      </c>
      <c r="O161" s="49">
        <f t="shared" si="13"/>
        <v>41.649637967100738</v>
      </c>
    </row>
    <row r="162" spans="1:21" x14ac:dyDescent="0.25">
      <c r="A162" s="116" t="s">
        <v>190</v>
      </c>
      <c r="B162" s="117" t="str">
        <f t="shared" si="15"/>
        <v>\PS24.021.DATA</v>
      </c>
      <c r="C162" s="118" t="s">
        <v>691</v>
      </c>
      <c r="D162" s="56">
        <v>6193136.7999999998</v>
      </c>
      <c r="E162" s="56">
        <v>10354.9</v>
      </c>
      <c r="F162" s="56">
        <v>1917.3</v>
      </c>
      <c r="G162" s="56">
        <v>7076</v>
      </c>
      <c r="H162" s="56">
        <v>3949.3</v>
      </c>
      <c r="I162" s="56">
        <v>317138.8</v>
      </c>
      <c r="J162" s="67">
        <f t="shared" si="9"/>
        <v>559125.71918952884</v>
      </c>
      <c r="K162" s="67">
        <f t="shared" si="10"/>
        <v>8431.4483658286463</v>
      </c>
      <c r="L162" s="52">
        <f t="shared" si="14"/>
        <v>0.26939740907900434</v>
      </c>
      <c r="M162" s="49">
        <f t="shared" si="11"/>
        <v>0.88941678949649339</v>
      </c>
      <c r="N162" s="49">
        <f t="shared" si="12"/>
        <v>0.93</v>
      </c>
      <c r="O162" s="49">
        <f t="shared" si="13"/>
        <v>24.649182030259972</v>
      </c>
    </row>
    <row r="163" spans="1:21" x14ac:dyDescent="0.25">
      <c r="A163" s="116" t="s">
        <v>191</v>
      </c>
      <c r="B163" s="117" t="str">
        <f t="shared" si="15"/>
        <v>\PS24.022.DATA</v>
      </c>
      <c r="C163" s="118" t="s">
        <v>692</v>
      </c>
      <c r="D163" s="56">
        <v>6326133.7000000002</v>
      </c>
      <c r="E163" s="56">
        <v>12205</v>
      </c>
      <c r="F163" s="56">
        <v>1945.6</v>
      </c>
      <c r="G163" s="56">
        <v>4245.7</v>
      </c>
      <c r="H163" s="56">
        <v>3997.1</v>
      </c>
      <c r="I163" s="56">
        <v>313153.40000000002</v>
      </c>
      <c r="J163" s="67">
        <f t="shared" si="9"/>
        <v>571423.68080541864</v>
      </c>
      <c r="K163" s="67">
        <f t="shared" si="10"/>
        <v>9976.1196416949169</v>
      </c>
      <c r="L163" s="52">
        <f t="shared" si="14"/>
        <v>0.27358794645205203</v>
      </c>
      <c r="M163" s="49">
        <f t="shared" si="11"/>
        <v>0.53360998227289291</v>
      </c>
      <c r="N163" s="49">
        <f t="shared" si="12"/>
        <v>0.93</v>
      </c>
      <c r="O163" s="49">
        <f t="shared" si="13"/>
        <v>24.330480807920541</v>
      </c>
    </row>
    <row r="164" spans="1:21" x14ac:dyDescent="0.25">
      <c r="A164" s="116" t="s">
        <v>192</v>
      </c>
      <c r="B164" s="117" t="str">
        <f t="shared" si="15"/>
        <v>\PS24.023.DATA</v>
      </c>
      <c r="C164" s="118" t="s">
        <v>693</v>
      </c>
      <c r="D164" s="56">
        <v>6886956.4000000004</v>
      </c>
      <c r="E164" s="56">
        <v>13044.7</v>
      </c>
      <c r="F164" s="56">
        <v>1123.8</v>
      </c>
      <c r="G164" s="56">
        <v>6863.3</v>
      </c>
      <c r="H164" s="56">
        <v>2691.9</v>
      </c>
      <c r="I164" s="56">
        <v>207021.1</v>
      </c>
      <c r="J164" s="67">
        <f t="shared" si="9"/>
        <v>623281.85222084075</v>
      </c>
      <c r="K164" s="67">
        <f t="shared" si="10"/>
        <v>10677.195513455852</v>
      </c>
      <c r="L164" s="52">
        <f t="shared" si="14"/>
        <v>0.15189947955556371</v>
      </c>
      <c r="M164" s="49">
        <f t="shared" si="11"/>
        <v>0.86267753645036405</v>
      </c>
      <c r="N164" s="49">
        <f t="shared" si="12"/>
        <v>0.93</v>
      </c>
      <c r="O164" s="49">
        <f t="shared" si="13"/>
        <v>15.843379453051369</v>
      </c>
    </row>
    <row r="165" spans="1:21" x14ac:dyDescent="0.25">
      <c r="A165" s="1" t="s">
        <v>193</v>
      </c>
      <c r="B165" s="17" t="s">
        <v>667</v>
      </c>
      <c r="C165" s="17" t="s">
        <v>667</v>
      </c>
      <c r="D165" s="56">
        <v>275675.59999999998</v>
      </c>
      <c r="E165" s="56">
        <v>2940.7</v>
      </c>
      <c r="F165" s="56">
        <v>6371.4</v>
      </c>
      <c r="G165" s="56">
        <v>4643.3</v>
      </c>
      <c r="H165" s="56">
        <v>2991.2</v>
      </c>
      <c r="I165" s="56">
        <v>11029.6</v>
      </c>
      <c r="J165" s="67">
        <f>($D165*$C$28)+$C$30</f>
        <v>23824.137177482455</v>
      </c>
      <c r="K165" s="67">
        <f>IF($E165&lt;=26050,($E165*$G$28)+$G$30,($E165*$I$28)+$I$30)</f>
        <v>2655.6840823915627</v>
      </c>
      <c r="L165" s="52">
        <f t="shared" si="14"/>
        <v>0.92894060742854023</v>
      </c>
      <c r="M165" s="49">
        <f t="shared" si="11"/>
        <v>0.58359365416354181</v>
      </c>
      <c r="N165" s="49">
        <f t="shared" si="12"/>
        <v>0.93</v>
      </c>
      <c r="O165" s="49">
        <f t="shared" si="13"/>
        <v>0.17049075476780828</v>
      </c>
      <c r="P165" s="90">
        <f>((J165-$B$26)/$B$26)*100</f>
        <v>5.8850541221442434</v>
      </c>
      <c r="Q165" s="90">
        <f>((K165-$F$26)/$F$26)*100</f>
        <v>6.2273632956625082</v>
      </c>
      <c r="R165" s="90">
        <f>((L165-$J$26)/$J$26)*100</f>
        <v>-6.826418512684028</v>
      </c>
    </row>
    <row r="166" spans="1:21" x14ac:dyDescent="0.25">
      <c r="A166" s="1" t="s">
        <v>194</v>
      </c>
      <c r="B166" s="17" t="s">
        <v>667</v>
      </c>
      <c r="C166" s="17" t="s">
        <v>667</v>
      </c>
      <c r="D166" s="56">
        <v>241.5</v>
      </c>
      <c r="E166" s="56">
        <v>482.8</v>
      </c>
      <c r="F166" s="56">
        <v>2277.6999999999998</v>
      </c>
      <c r="G166" s="56">
        <v>169822</v>
      </c>
      <c r="H166" s="56">
        <v>8119.1</v>
      </c>
      <c r="I166" s="56">
        <v>992307.9</v>
      </c>
      <c r="J166" s="67">
        <f t="shared" si="9"/>
        <v>135.53493243773821</v>
      </c>
      <c r="K166" s="67">
        <f t="shared" si="10"/>
        <v>449.09454630539807</v>
      </c>
      <c r="L166" s="52">
        <f t="shared" si="14"/>
        <v>0.3227638284870043</v>
      </c>
      <c r="M166" s="49">
        <f t="shared" si="11"/>
        <v>21.348779630330355</v>
      </c>
      <c r="N166" s="49">
        <f t="shared" si="12"/>
        <v>0.93</v>
      </c>
      <c r="O166" s="49">
        <f t="shared" si="13"/>
        <v>78.640554905207523</v>
      </c>
      <c r="S166" s="91">
        <f>((G166-AVERAGE($E$50:$E$52))/AVERAGE($E$50:$E$52))*100</f>
        <v>1.9036756978617448</v>
      </c>
      <c r="T166" s="91">
        <f>((H166-AVERAGE($F$50:$F$52))/AVERAGE($F$50:$F$52))*100</f>
        <v>2.2046081092988792</v>
      </c>
      <c r="U166" s="91">
        <f>((I166-AVERAGE($G$50:$G$52))/AVERAGE($G$50:$G$52))*100</f>
        <v>0.70648918235061686</v>
      </c>
    </row>
    <row r="167" spans="1:21" x14ac:dyDescent="0.25">
      <c r="A167" s="1" t="s">
        <v>195</v>
      </c>
      <c r="B167" s="17" t="str">
        <f t="shared" si="15"/>
        <v>\PS24.024.DATA</v>
      </c>
      <c r="C167" t="s">
        <v>694</v>
      </c>
      <c r="D167" s="56">
        <v>8248546.4000000004</v>
      </c>
      <c r="E167" s="56">
        <v>13006.6</v>
      </c>
      <c r="F167" s="56">
        <v>1181.5</v>
      </c>
      <c r="G167" s="56">
        <v>5438.1</v>
      </c>
      <c r="H167" s="56">
        <v>2658.4</v>
      </c>
      <c r="I167" s="56">
        <v>196835.5</v>
      </c>
      <c r="J167" s="67">
        <f t="shared" si="9"/>
        <v>749185.40002217703</v>
      </c>
      <c r="K167" s="67">
        <f t="shared" si="10"/>
        <v>10645.385354215538</v>
      </c>
      <c r="L167" s="52">
        <f t="shared" si="14"/>
        <v>0.16044343737976349</v>
      </c>
      <c r="M167" s="49">
        <f t="shared" si="11"/>
        <v>0.68351071256064377</v>
      </c>
      <c r="N167" s="49">
        <f t="shared" si="12"/>
        <v>0.93</v>
      </c>
      <c r="O167" s="49">
        <f t="shared" si="13"/>
        <v>15.028865685233699</v>
      </c>
    </row>
    <row r="168" spans="1:21" x14ac:dyDescent="0.25">
      <c r="A168" s="1" t="s">
        <v>196</v>
      </c>
      <c r="B168" s="17" t="str">
        <f t="shared" si="15"/>
        <v>\PS24.025.DATA</v>
      </c>
      <c r="C168" t="s">
        <v>695</v>
      </c>
      <c r="D168" s="56">
        <v>7679481.2000000002</v>
      </c>
      <c r="E168" s="56">
        <v>13094.6</v>
      </c>
      <c r="F168" s="56">
        <v>1153.2</v>
      </c>
      <c r="G168" s="56">
        <v>5084</v>
      </c>
      <c r="H168" s="56">
        <v>2632.2</v>
      </c>
      <c r="I168" s="56">
        <v>193622.8</v>
      </c>
      <c r="J168" s="67">
        <f t="shared" si="9"/>
        <v>696565.06085232622</v>
      </c>
      <c r="K168" s="67">
        <f t="shared" si="10"/>
        <v>10718.857638025187</v>
      </c>
      <c r="L168" s="52">
        <f t="shared" si="14"/>
        <v>0.15625290000671577</v>
      </c>
      <c r="M168" s="49">
        <f t="shared" si="11"/>
        <v>0.63899557620129077</v>
      </c>
      <c r="N168" s="49">
        <f t="shared" si="12"/>
        <v>0.93</v>
      </c>
      <c r="O168" s="49">
        <f t="shared" si="13"/>
        <v>14.771955107372028</v>
      </c>
    </row>
    <row r="169" spans="1:21" x14ac:dyDescent="0.25">
      <c r="A169" s="1" t="s">
        <v>197</v>
      </c>
      <c r="B169" s="17" t="str">
        <f t="shared" si="15"/>
        <v>\PS24.026.DATA</v>
      </c>
      <c r="C169" t="s">
        <v>696</v>
      </c>
      <c r="D169" s="56">
        <v>6796811.9000000004</v>
      </c>
      <c r="E169" s="56">
        <v>6239.1</v>
      </c>
      <c r="F169" s="56">
        <v>2337.1999999999998</v>
      </c>
      <c r="G169" s="56">
        <v>18928.2</v>
      </c>
      <c r="H169" s="56">
        <v>3625.6</v>
      </c>
      <c r="I169" s="56">
        <v>275678.59999999998</v>
      </c>
      <c r="J169" s="67">
        <f t="shared" si="9"/>
        <v>614946.36770290392</v>
      </c>
      <c r="K169" s="67">
        <f t="shared" si="10"/>
        <v>4995.1162555587189</v>
      </c>
      <c r="L169" s="52">
        <f t="shared" si="14"/>
        <v>0.33157432225719297</v>
      </c>
      <c r="M169" s="49">
        <f t="shared" si="11"/>
        <v>2.3793978659108515</v>
      </c>
      <c r="N169" s="49">
        <f t="shared" si="12"/>
        <v>0.93</v>
      </c>
      <c r="O169" s="49">
        <f t="shared" si="13"/>
        <v>21.33372651301266</v>
      </c>
    </row>
    <row r="170" spans="1:21" x14ac:dyDescent="0.25">
      <c r="A170" s="1" t="s">
        <v>198</v>
      </c>
      <c r="B170" s="17" t="str">
        <f t="shared" si="15"/>
        <v>\PS24.027.DATA</v>
      </c>
      <c r="C170" t="s">
        <v>697</v>
      </c>
      <c r="D170" s="56">
        <v>6606195.2000000002</v>
      </c>
      <c r="E170" s="56">
        <v>5696.1</v>
      </c>
      <c r="F170" s="56">
        <v>2354</v>
      </c>
      <c r="G170" s="56">
        <v>19808</v>
      </c>
      <c r="H170" s="56">
        <v>3628.4</v>
      </c>
      <c r="I170" s="56">
        <v>277945.8</v>
      </c>
      <c r="J170" s="67">
        <f t="shared" si="9"/>
        <v>597320.41657210607</v>
      </c>
      <c r="K170" s="67">
        <f t="shared" si="10"/>
        <v>4541.7588679605433</v>
      </c>
      <c r="L170" s="52">
        <f t="shared" si="14"/>
        <v>0.3340619910864227</v>
      </c>
      <c r="M170" s="49">
        <f t="shared" si="11"/>
        <v>2.4900005684495659</v>
      </c>
      <c r="N170" s="49">
        <f t="shared" si="12"/>
        <v>0.93</v>
      </c>
      <c r="O170" s="49">
        <f t="shared" si="13"/>
        <v>21.515028116688068</v>
      </c>
    </row>
    <row r="171" spans="1:21" x14ac:dyDescent="0.25">
      <c r="A171" s="1" t="s">
        <v>199</v>
      </c>
      <c r="B171" s="17" t="str">
        <f t="shared" si="15"/>
        <v>\PS24.028.DATA</v>
      </c>
      <c r="C171" t="s">
        <v>698</v>
      </c>
      <c r="D171" s="56">
        <v>6470698</v>
      </c>
      <c r="E171" s="56">
        <v>5425.9</v>
      </c>
      <c r="F171" s="56">
        <v>2398.6</v>
      </c>
      <c r="G171" s="56">
        <v>21094</v>
      </c>
      <c r="H171" s="56">
        <v>3673.1</v>
      </c>
      <c r="I171" s="56">
        <v>282755.3</v>
      </c>
      <c r="J171" s="67">
        <f>IF($D171&lt;=242000,($D171*$C$28)+$C$30,($D171*$E$28)+$E$30)</f>
        <v>584791.25713560381</v>
      </c>
      <c r="K171" s="67">
        <f t="shared" si="10"/>
        <v>4316.1655601722796</v>
      </c>
      <c r="L171" s="52">
        <f t="shared" si="14"/>
        <v>0.34066615952592549</v>
      </c>
      <c r="M171" s="49">
        <f t="shared" si="11"/>
        <v>2.6516680786391396</v>
      </c>
      <c r="N171" s="49">
        <f t="shared" si="12"/>
        <v>0.93</v>
      </c>
      <c r="O171" s="49">
        <f t="shared" si="13"/>
        <v>21.89963029685606</v>
      </c>
      <c r="P171" s="90"/>
      <c r="Q171" s="90"/>
      <c r="R171" s="90"/>
    </row>
    <row r="172" spans="1:21" x14ac:dyDescent="0.25">
      <c r="A172" s="1" t="s">
        <v>200</v>
      </c>
      <c r="B172" s="17" t="str">
        <f t="shared" si="15"/>
        <v>\PS24.032.DATA</v>
      </c>
      <c r="C172" t="s">
        <v>699</v>
      </c>
      <c r="D172" s="56">
        <v>6356520.7000000002</v>
      </c>
      <c r="E172" s="56">
        <v>10312.4</v>
      </c>
      <c r="F172" s="56">
        <v>2288</v>
      </c>
      <c r="G172" s="56">
        <v>10129.9</v>
      </c>
      <c r="H172" s="56">
        <v>3966.6</v>
      </c>
      <c r="I172" s="56">
        <v>296611</v>
      </c>
      <c r="J172" s="67">
        <f t="shared" si="9"/>
        <v>574233.50689626788</v>
      </c>
      <c r="K172" s="67">
        <f t="shared" si="10"/>
        <v>8395.9645923978496</v>
      </c>
      <c r="L172" s="52">
        <f t="shared" si="14"/>
        <v>0.324289006400163</v>
      </c>
      <c r="M172" s="49">
        <f t="shared" si="11"/>
        <v>1.2733331264855594</v>
      </c>
      <c r="N172" s="49">
        <f t="shared" si="12"/>
        <v>0.93</v>
      </c>
      <c r="O172" s="49">
        <f t="shared" si="13"/>
        <v>23.007631633326302</v>
      </c>
      <c r="S172" s="91"/>
      <c r="T172" s="91"/>
      <c r="U172" s="91"/>
    </row>
    <row r="173" spans="1:21" x14ac:dyDescent="0.25">
      <c r="A173" s="1" t="s">
        <v>201</v>
      </c>
      <c r="B173" s="17" t="str">
        <f t="shared" si="15"/>
        <v>\PS24.033.DATA</v>
      </c>
      <c r="C173" t="s">
        <v>700</v>
      </c>
      <c r="D173" s="56">
        <v>6098663</v>
      </c>
      <c r="E173" s="56">
        <v>7993.3</v>
      </c>
      <c r="F173" s="56">
        <v>2276.3000000000002</v>
      </c>
      <c r="G173" s="56">
        <v>13346.1</v>
      </c>
      <c r="H173" s="56">
        <v>3951.4</v>
      </c>
      <c r="I173" s="56">
        <v>302596.40000000002</v>
      </c>
      <c r="J173" s="67">
        <f t="shared" si="9"/>
        <v>550389.91282030311</v>
      </c>
      <c r="K173" s="67">
        <f t="shared" si="10"/>
        <v>6459.7194403187914</v>
      </c>
      <c r="L173" s="52">
        <f t="shared" si="14"/>
        <v>0.3225565227512352</v>
      </c>
      <c r="M173" s="49">
        <f t="shared" si="11"/>
        <v>1.677652758112081</v>
      </c>
      <c r="N173" s="49">
        <f t="shared" si="12"/>
        <v>0.93</v>
      </c>
      <c r="O173" s="49">
        <f t="shared" si="13"/>
        <v>23.486267227291894</v>
      </c>
    </row>
    <row r="174" spans="1:21" x14ac:dyDescent="0.25">
      <c r="A174" s="1" t="s">
        <v>202</v>
      </c>
      <c r="B174" s="17" t="str">
        <f t="shared" si="15"/>
        <v>\PS24.034.DATA</v>
      </c>
      <c r="C174" t="s">
        <v>701</v>
      </c>
      <c r="D174" s="56">
        <v>6290343.5999999996</v>
      </c>
      <c r="E174" s="56">
        <v>9699.2999999999993</v>
      </c>
      <c r="F174" s="56">
        <v>2314.4</v>
      </c>
      <c r="G174" s="56">
        <v>10884.2</v>
      </c>
      <c r="H174" s="56">
        <v>3981.7</v>
      </c>
      <c r="I174" s="56">
        <v>297145.59999999998</v>
      </c>
      <c r="J174" s="67">
        <f t="shared" si="9"/>
        <v>568114.24069043202</v>
      </c>
      <c r="K174" s="67">
        <f t="shared" si="10"/>
        <v>7884.0798514467606</v>
      </c>
      <c r="L174" s="52">
        <f t="shared" si="14"/>
        <v>0.3281982002746669</v>
      </c>
      <c r="M174" s="49">
        <f t="shared" si="11"/>
        <v>1.3681587897328342</v>
      </c>
      <c r="N174" s="49">
        <f t="shared" si="12"/>
        <v>0.93</v>
      </c>
      <c r="O174" s="49">
        <f t="shared" si="13"/>
        <v>23.050382090861973</v>
      </c>
    </row>
    <row r="175" spans="1:21" x14ac:dyDescent="0.25">
      <c r="A175" s="1" t="s">
        <v>203</v>
      </c>
      <c r="B175" s="17" t="str">
        <f t="shared" si="15"/>
        <v>7\PS24.04.DATA</v>
      </c>
      <c r="C175" t="s">
        <v>702</v>
      </c>
      <c r="D175" s="56">
        <v>6936495.2999999998</v>
      </c>
      <c r="E175" s="56">
        <v>23071.8</v>
      </c>
      <c r="F175" s="56">
        <v>1512.2</v>
      </c>
      <c r="G175" s="56">
        <v>7006</v>
      </c>
      <c r="H175" s="56">
        <v>2642.6</v>
      </c>
      <c r="I175" s="56">
        <v>191140</v>
      </c>
      <c r="J175" s="67">
        <f t="shared" si="9"/>
        <v>627862.61681530415</v>
      </c>
      <c r="K175" s="67">
        <f t="shared" si="10"/>
        <v>19048.944797407356</v>
      </c>
      <c r="L175" s="52">
        <f t="shared" si="14"/>
        <v>0.2094120136789466</v>
      </c>
      <c r="M175" s="49">
        <f t="shared" si="11"/>
        <v>0.88061684726222422</v>
      </c>
      <c r="N175" s="49">
        <f t="shared" si="12"/>
        <v>0.93</v>
      </c>
      <c r="O175" s="49">
        <f t="shared" si="13"/>
        <v>14.573412578435322</v>
      </c>
    </row>
    <row r="176" spans="1:21" x14ac:dyDescent="0.25">
      <c r="A176" s="1" t="s">
        <v>204</v>
      </c>
      <c r="B176" s="17" t="str">
        <f t="shared" si="15"/>
        <v>7\PS24.05.DATA</v>
      </c>
      <c r="C176" t="s">
        <v>703</v>
      </c>
      <c r="D176" s="56">
        <v>5674626.2999999998</v>
      </c>
      <c r="E176" s="56">
        <v>17728.400000000001</v>
      </c>
      <c r="F176" s="56">
        <v>1978</v>
      </c>
      <c r="G176" s="56">
        <v>43170.400000000001</v>
      </c>
      <c r="H176" s="56">
        <v>3831.8</v>
      </c>
      <c r="I176" s="56">
        <v>371147.3</v>
      </c>
      <c r="J176" s="67">
        <f t="shared" si="9"/>
        <v>511180.07364112959</v>
      </c>
      <c r="K176" s="67">
        <f t="shared" si="10"/>
        <v>14587.674327992823</v>
      </c>
      <c r="L176" s="52">
        <f t="shared" si="14"/>
        <v>0.27838559347985226</v>
      </c>
      <c r="M176" s="49">
        <f t="shared" si="11"/>
        <v>5.426968717790853</v>
      </c>
      <c r="N176" s="49">
        <f t="shared" si="12"/>
        <v>0.93</v>
      </c>
      <c r="O176" s="49">
        <f t="shared" si="13"/>
        <v>28.968089785245507</v>
      </c>
    </row>
    <row r="177" spans="1:21" x14ac:dyDescent="0.25">
      <c r="A177" s="1" t="s">
        <v>205</v>
      </c>
      <c r="B177" s="17" t="s">
        <v>667</v>
      </c>
      <c r="C177" s="17" t="s">
        <v>667</v>
      </c>
      <c r="D177" s="56">
        <v>0.2</v>
      </c>
      <c r="E177" s="56">
        <v>542.1</v>
      </c>
      <c r="F177" s="56">
        <v>2346.1999999999998</v>
      </c>
      <c r="G177" s="56">
        <v>170205.8</v>
      </c>
      <c r="H177" s="56">
        <v>8117.7</v>
      </c>
      <c r="I177" s="56">
        <v>992895.1</v>
      </c>
      <c r="J177" s="67">
        <f t="shared" si="9"/>
        <v>114.78202013773873</v>
      </c>
      <c r="K177" s="67">
        <f t="shared" si="10"/>
        <v>502.33135801047541</v>
      </c>
      <c r="L177" s="52">
        <f t="shared" si="14"/>
        <v>0.33290700198713746</v>
      </c>
      <c r="M177" s="49">
        <f t="shared" si="11"/>
        <v>21.397028456466245</v>
      </c>
      <c r="N177" s="49">
        <f t="shared" si="12"/>
        <v>0.93</v>
      </c>
      <c r="O177" s="49">
        <f t="shared" si="13"/>
        <v>78.687511636716977</v>
      </c>
      <c r="P177" s="90"/>
      <c r="Q177" s="90"/>
      <c r="R177" s="90"/>
      <c r="S177" s="91">
        <f>((G177-AVERAGE($E$50:$E$52))/AVERAGE($E$50:$E$52))*100</f>
        <v>2.1339793730795504</v>
      </c>
      <c r="T177" s="91">
        <f>((H177-AVERAGE($F$50:$F$52))/AVERAGE($F$50:$F$52))*100</f>
        <v>2.1869846718054289</v>
      </c>
      <c r="U177" s="91">
        <f>((I177-AVERAGE($G$50:$G$52))/AVERAGE($G$50:$G$52))*100</f>
        <v>0.76608243001887755</v>
      </c>
    </row>
    <row r="178" spans="1:21" x14ac:dyDescent="0.25">
      <c r="A178" s="1" t="s">
        <v>206</v>
      </c>
      <c r="B178" s="17" t="s">
        <v>667</v>
      </c>
      <c r="C178" s="17" t="s">
        <v>667</v>
      </c>
      <c r="D178" s="56">
        <v>277127.3</v>
      </c>
      <c r="E178" s="56">
        <v>2914.3</v>
      </c>
      <c r="F178" s="56">
        <v>6594</v>
      </c>
      <c r="G178" s="56">
        <v>2312.6999999999998</v>
      </c>
      <c r="H178" s="103"/>
      <c r="I178" s="56">
        <v>5992.5</v>
      </c>
      <c r="J178" s="67">
        <f>($D178*$C$28)+$C$30</f>
        <v>23948.990069259951</v>
      </c>
      <c r="K178" s="67">
        <f t="shared" si="10"/>
        <v>2219.1997872596135</v>
      </c>
      <c r="L178" s="52">
        <f t="shared" si="14"/>
        <v>0.96190221941583443</v>
      </c>
      <c r="M178" s="49">
        <f t="shared" si="11"/>
        <v>0.29060586314657422</v>
      </c>
      <c r="N178" s="49">
        <f t="shared" si="12"/>
        <v>0.93</v>
      </c>
      <c r="O178" s="49">
        <f t="shared" si="13"/>
        <v>-0.23231195689123885</v>
      </c>
      <c r="P178" s="90">
        <f>((J178-$B$26)/$B$26)*100</f>
        <v>6.4399558633775609</v>
      </c>
      <c r="Q178" s="90">
        <f>((K178-$F$26)/$F$26)*100</f>
        <v>-11.232008509615461</v>
      </c>
      <c r="R178" s="90">
        <f>((L178-$J$26)/$J$26)*100</f>
        <v>-3.5203390756434874</v>
      </c>
      <c r="S178" s="91"/>
      <c r="T178" s="91"/>
      <c r="U178" s="91"/>
    </row>
    <row r="179" spans="1:21" x14ac:dyDescent="0.25">
      <c r="A179" s="1" t="s">
        <v>207</v>
      </c>
      <c r="B179" s="17" t="str">
        <f t="shared" si="15"/>
        <v>7\PS24.06.DATA</v>
      </c>
      <c r="C179" t="s">
        <v>704</v>
      </c>
      <c r="D179" s="56">
        <v>3552484.2</v>
      </c>
      <c r="E179" s="56">
        <v>9656.1</v>
      </c>
      <c r="F179" s="56">
        <v>2152.4</v>
      </c>
      <c r="G179" s="56">
        <v>102905.2</v>
      </c>
      <c r="H179" s="56">
        <v>5861.9</v>
      </c>
      <c r="I179" s="56">
        <v>663442.19999999995</v>
      </c>
      <c r="J179" s="67">
        <f>($D179*$C$28)+$C$30</f>
        <v>305644.78160219913</v>
      </c>
      <c r="K179" s="67">
        <f t="shared" si="10"/>
        <v>7848.0116393947519</v>
      </c>
      <c r="L179" s="52">
        <f t="shared" si="14"/>
        <v>0.30420996513566584</v>
      </c>
      <c r="M179" s="49">
        <f t="shared" si="11"/>
        <v>12.936437137442596</v>
      </c>
      <c r="N179" s="49">
        <f t="shared" si="12"/>
        <v>0.93</v>
      </c>
      <c r="O179" s="49">
        <f t="shared" si="13"/>
        <v>52.342090365760086</v>
      </c>
      <c r="P179" s="90"/>
      <c r="Q179" s="90"/>
      <c r="R179" s="90"/>
    </row>
    <row r="180" spans="1:21" x14ac:dyDescent="0.25">
      <c r="A180" s="1" t="s">
        <v>208</v>
      </c>
      <c r="B180" s="17" t="str">
        <f t="shared" si="15"/>
        <v>7\PS24.01.DATA</v>
      </c>
      <c r="C180" t="s">
        <v>705</v>
      </c>
      <c r="D180" s="56">
        <v>3679354.4</v>
      </c>
      <c r="E180" s="56">
        <v>13483.4</v>
      </c>
      <c r="F180" s="56">
        <v>2127.8000000000002</v>
      </c>
      <c r="G180" s="56">
        <v>94784.4</v>
      </c>
      <c r="H180" s="56">
        <v>5730.5</v>
      </c>
      <c r="I180" s="56">
        <v>640739.30000000005</v>
      </c>
      <c r="J180" s="67">
        <f t="shared" si="9"/>
        <v>326681.20758136641</v>
      </c>
      <c r="K180" s="67">
        <f t="shared" si="10"/>
        <v>11043.471546493272</v>
      </c>
      <c r="L180" s="52">
        <f t="shared" si="14"/>
        <v>0.30056730720715086</v>
      </c>
      <c r="M180" s="49">
        <f t="shared" si="11"/>
        <v>11.915543267498981</v>
      </c>
      <c r="N180" s="49">
        <f t="shared" si="12"/>
        <v>0.93</v>
      </c>
      <c r="O180" s="49">
        <f t="shared" si="13"/>
        <v>50.526603342964407</v>
      </c>
    </row>
    <row r="181" spans="1:21" x14ac:dyDescent="0.25">
      <c r="A181" s="1" t="s">
        <v>209</v>
      </c>
      <c r="B181" s="17" t="str">
        <f t="shared" si="15"/>
        <v>7\PS24.02.DATA</v>
      </c>
      <c r="C181" t="s">
        <v>706</v>
      </c>
      <c r="D181" s="56">
        <v>6792723.9000000004</v>
      </c>
      <c r="E181" s="56">
        <v>28577.599999999999</v>
      </c>
      <c r="F181" s="56">
        <v>1972.8</v>
      </c>
      <c r="G181" s="56">
        <v>8255.4</v>
      </c>
      <c r="H181" s="56">
        <v>2766.4</v>
      </c>
      <c r="I181" s="56">
        <v>239415.7</v>
      </c>
      <c r="J181" s="67">
        <f t="shared" si="9"/>
        <v>614568.35838775639</v>
      </c>
      <c r="K181" s="67">
        <f t="shared" si="10"/>
        <v>23645.80502694333</v>
      </c>
      <c r="L181" s="52">
        <f t="shared" si="14"/>
        <v>0.27761560074699543</v>
      </c>
      <c r="M181" s="49">
        <f t="shared" si="11"/>
        <v>1.0376832447978799</v>
      </c>
      <c r="N181" s="49">
        <f t="shared" si="12"/>
        <v>0.93</v>
      </c>
      <c r="O181" s="49">
        <f t="shared" si="13"/>
        <v>18.433884450591655</v>
      </c>
    </row>
    <row r="182" spans="1:21" x14ac:dyDescent="0.25">
      <c r="A182" s="1" t="s">
        <v>210</v>
      </c>
      <c r="B182" s="17" t="str">
        <f t="shared" si="15"/>
        <v>7\PS24.03.DATA</v>
      </c>
      <c r="C182" t="s">
        <v>707</v>
      </c>
      <c r="D182" s="56">
        <v>8044125.9000000004</v>
      </c>
      <c r="E182" s="56">
        <v>29394.6</v>
      </c>
      <c r="F182" s="56">
        <v>1980.8</v>
      </c>
      <c r="G182" s="56">
        <v>8115.4</v>
      </c>
      <c r="H182" s="56">
        <v>3042.5</v>
      </c>
      <c r="I182" s="56">
        <v>233810</v>
      </c>
      <c r="J182" s="67">
        <f t="shared" si="9"/>
        <v>730283.03867013776</v>
      </c>
      <c r="K182" s="67">
        <f t="shared" si="10"/>
        <v>24327.92838913064</v>
      </c>
      <c r="L182" s="52">
        <f t="shared" si="14"/>
        <v>0.27880020495139052</v>
      </c>
      <c r="M182" s="49">
        <f t="shared" si="11"/>
        <v>1.0200833603293415</v>
      </c>
      <c r="N182" s="49">
        <f t="shared" si="12"/>
        <v>0.93</v>
      </c>
      <c r="O182" s="49">
        <f t="shared" si="13"/>
        <v>17.985612397079294</v>
      </c>
    </row>
    <row r="183" spans="1:21" x14ac:dyDescent="0.25">
      <c r="A183" s="1" t="s">
        <v>211</v>
      </c>
      <c r="B183" s="17" t="str">
        <f t="shared" si="15"/>
        <v>7\PS24.07.DATA</v>
      </c>
      <c r="C183" t="s">
        <v>708</v>
      </c>
      <c r="D183" s="56">
        <v>6467244.5</v>
      </c>
      <c r="E183" s="56">
        <v>10387.299999999999</v>
      </c>
      <c r="F183" s="56">
        <v>2294.6999999999998</v>
      </c>
      <c r="G183" s="56">
        <v>15021.5</v>
      </c>
      <c r="H183" s="56">
        <v>4730.6000000000004</v>
      </c>
      <c r="I183" s="56">
        <v>393202.3</v>
      </c>
      <c r="J183" s="67">
        <f t="shared" si="9"/>
        <v>584471.91878681164</v>
      </c>
      <c r="K183" s="67">
        <f t="shared" si="10"/>
        <v>8458.4995248676532</v>
      </c>
      <c r="L183" s="52">
        <f t="shared" si="14"/>
        <v>0.32528111242134389</v>
      </c>
      <c r="M183" s="49">
        <f t="shared" si="11"/>
        <v>1.8882730898162889</v>
      </c>
      <c r="N183" s="49">
        <f t="shared" si="12"/>
        <v>0.93</v>
      </c>
      <c r="O183" s="49">
        <f t="shared" si="13"/>
        <v>30.731766068352908</v>
      </c>
    </row>
    <row r="184" spans="1:21" x14ac:dyDescent="0.25">
      <c r="A184" s="1" t="s">
        <v>212</v>
      </c>
      <c r="B184" s="17" t="str">
        <f t="shared" si="15"/>
        <v>7\PS24.08.DATA</v>
      </c>
      <c r="C184" t="s">
        <v>709</v>
      </c>
      <c r="D184" s="56">
        <v>6247891.0999999996</v>
      </c>
      <c r="E184" s="56">
        <v>11327</v>
      </c>
      <c r="F184" s="56">
        <v>2177</v>
      </c>
      <c r="G184" s="56">
        <v>13517</v>
      </c>
      <c r="H184" s="56">
        <v>4681.6000000000004</v>
      </c>
      <c r="I184" s="56">
        <v>386991.2</v>
      </c>
      <c r="J184" s="67">
        <f t="shared" si="9"/>
        <v>564188.74155850825</v>
      </c>
      <c r="K184" s="67">
        <f t="shared" si="10"/>
        <v>9243.0666282304628</v>
      </c>
      <c r="L184" s="52">
        <f t="shared" si="14"/>
        <v>0.30785262306418076</v>
      </c>
      <c r="M184" s="49">
        <f t="shared" si="11"/>
        <v>1.6991371885097466</v>
      </c>
      <c r="N184" s="49">
        <f t="shared" si="12"/>
        <v>0.93</v>
      </c>
      <c r="O184" s="49">
        <f t="shared" si="13"/>
        <v>30.235081880549313</v>
      </c>
    </row>
    <row r="185" spans="1:21" x14ac:dyDescent="0.25">
      <c r="A185" s="1" t="s">
        <v>213</v>
      </c>
      <c r="B185" s="17" t="str">
        <f t="shared" si="15"/>
        <v>7\PS24.09.DATA</v>
      </c>
      <c r="C185" t="s">
        <v>710</v>
      </c>
      <c r="D185" s="56">
        <v>3234178.7</v>
      </c>
      <c r="E185" s="56">
        <v>5566.1</v>
      </c>
      <c r="F185" s="56">
        <v>2236.6</v>
      </c>
      <c r="G185" s="56">
        <v>95544.4</v>
      </c>
      <c r="H185" s="56">
        <v>6414.3</v>
      </c>
      <c r="I185" s="56">
        <v>702226.4</v>
      </c>
      <c r="J185" s="67">
        <f t="shared" si="9"/>
        <v>285516.68667203007</v>
      </c>
      <c r="K185" s="67">
        <f t="shared" si="10"/>
        <v>4433.2202668781074</v>
      </c>
      <c r="L185" s="52">
        <f t="shared" si="14"/>
        <v>0.31667792438692438</v>
      </c>
      <c r="M185" s="49">
        <f t="shared" si="11"/>
        <v>12.011085497471045</v>
      </c>
      <c r="N185" s="49">
        <f t="shared" si="12"/>
        <v>0.93</v>
      </c>
      <c r="O185" s="49">
        <f t="shared" si="13"/>
        <v>55.443553693771612</v>
      </c>
    </row>
    <row r="186" spans="1:21" x14ac:dyDescent="0.25">
      <c r="A186" s="1" t="s">
        <v>214</v>
      </c>
      <c r="B186" s="17" t="str">
        <f t="shared" si="15"/>
        <v>\PS24.035.DATA</v>
      </c>
      <c r="C186" t="s">
        <v>711</v>
      </c>
      <c r="D186" s="56">
        <v>6198131.7999999998</v>
      </c>
      <c r="E186" s="56">
        <v>11711.9</v>
      </c>
      <c r="F186" s="56">
        <v>838.7</v>
      </c>
      <c r="G186" s="56">
        <v>4855.3999999999996</v>
      </c>
      <c r="H186" s="56">
        <v>4470</v>
      </c>
      <c r="I186" s="56">
        <v>360188.9</v>
      </c>
      <c r="J186" s="67">
        <f t="shared" si="9"/>
        <v>559587.59700977406</v>
      </c>
      <c r="K186" s="67">
        <f t="shared" si="10"/>
        <v>9564.4243786660754</v>
      </c>
      <c r="L186" s="52">
        <f t="shared" si="14"/>
        <v>0.10968314722143276</v>
      </c>
      <c r="M186" s="49">
        <f t="shared" si="11"/>
        <v>0.61025747913337736</v>
      </c>
      <c r="N186" s="49">
        <f t="shared" si="12"/>
        <v>0.93</v>
      </c>
      <c r="O186" s="49">
        <f t="shared" si="13"/>
        <v>28.091777376231494</v>
      </c>
    </row>
    <row r="187" spans="1:21" x14ac:dyDescent="0.25">
      <c r="A187" s="1" t="s">
        <v>215</v>
      </c>
      <c r="B187" s="17" t="str">
        <f t="shared" si="15"/>
        <v>\PS24.036.DATA</v>
      </c>
      <c r="C187" t="s">
        <v>712</v>
      </c>
      <c r="D187" s="56">
        <v>6050565.0999999996</v>
      </c>
      <c r="E187" s="56">
        <v>11774.2</v>
      </c>
      <c r="F187" s="56">
        <v>915.7</v>
      </c>
      <c r="G187" s="56">
        <v>5133.1000000000004</v>
      </c>
      <c r="H187" s="56">
        <v>4491.1000000000004</v>
      </c>
      <c r="I187" s="56">
        <v>359762.6</v>
      </c>
      <c r="J187" s="67">
        <f t="shared" si="9"/>
        <v>545942.39466006844</v>
      </c>
      <c r="K187" s="67">
        <f t="shared" si="10"/>
        <v>9616.4394159540443</v>
      </c>
      <c r="L187" s="52">
        <f t="shared" si="14"/>
        <v>0.12108496268873575</v>
      </c>
      <c r="M187" s="49">
        <f t="shared" si="11"/>
        <v>0.6451681071113281</v>
      </c>
      <c r="N187" s="49">
        <f t="shared" si="12"/>
        <v>0.93</v>
      </c>
      <c r="O187" s="49">
        <f t="shared" si="13"/>
        <v>28.057687364919378</v>
      </c>
    </row>
    <row r="188" spans="1:21" x14ac:dyDescent="0.25">
      <c r="A188" s="1" t="s">
        <v>216</v>
      </c>
      <c r="B188" s="17" t="str">
        <f t="shared" si="15"/>
        <v>\PS24.061.DATA</v>
      </c>
      <c r="C188" t="s">
        <v>713</v>
      </c>
      <c r="D188" s="56">
        <v>6278626.5999999996</v>
      </c>
      <c r="E188" s="56">
        <v>8041.9</v>
      </c>
      <c r="F188" s="56">
        <v>1345.4</v>
      </c>
      <c r="G188" s="56">
        <v>13768.7</v>
      </c>
      <c r="H188" s="56">
        <v>4119.2</v>
      </c>
      <c r="I188" s="56">
        <v>313298.8</v>
      </c>
      <c r="J188" s="67">
        <f t="shared" si="9"/>
        <v>567030.79275853746</v>
      </c>
      <c r="K188" s="67">
        <f t="shared" si="10"/>
        <v>6500.2961788773018</v>
      </c>
      <c r="L188" s="52">
        <f t="shared" si="14"/>
        <v>0.18471301601730844</v>
      </c>
      <c r="M188" s="49">
        <f t="shared" si="11"/>
        <v>1.7307792665149688</v>
      </c>
      <c r="N188" s="49">
        <f t="shared" si="12"/>
        <v>0.93</v>
      </c>
      <c r="O188" s="49">
        <f t="shared" si="13"/>
        <v>24.342108036737759</v>
      </c>
    </row>
    <row r="189" spans="1:21" x14ac:dyDescent="0.25">
      <c r="A189" s="1" t="s">
        <v>217</v>
      </c>
      <c r="B189" s="17" t="s">
        <v>667</v>
      </c>
      <c r="C189" s="17" t="s">
        <v>667</v>
      </c>
      <c r="D189" s="56">
        <v>271844.3</v>
      </c>
      <c r="E189" s="56">
        <v>2969.7</v>
      </c>
      <c r="F189" s="56">
        <v>6563.1</v>
      </c>
      <c r="G189" s="56">
        <v>3704</v>
      </c>
      <c r="H189" s="103"/>
      <c r="I189" s="56">
        <v>7003.3</v>
      </c>
      <c r="J189" s="67">
        <f>($D189*$C$28)+$C$30</f>
        <v>23494.627716666095</v>
      </c>
      <c r="K189" s="67">
        <f t="shared" si="10"/>
        <v>2265.4539295670515</v>
      </c>
      <c r="L189" s="52">
        <f t="shared" si="14"/>
        <v>0.95732668567635837</v>
      </c>
      <c r="M189" s="49">
        <f t="shared" si="11"/>
        <v>0.46551100072569851</v>
      </c>
      <c r="N189" s="49">
        <f t="shared" si="12"/>
        <v>0.93</v>
      </c>
      <c r="O189" s="49">
        <f t="shared" si="13"/>
        <v>-0.15148112547138115</v>
      </c>
      <c r="P189" s="90">
        <f>((J189-$B$26)/$B$26)*100</f>
        <v>4.4205676296270884</v>
      </c>
      <c r="Q189" s="90">
        <f>((K189-$F$26)/$F$26)*100</f>
        <v>-9.3818428173179385</v>
      </c>
      <c r="R189" s="90">
        <f>((L189-$J$26)/$J$26)*100</f>
        <v>-3.9792692400844163</v>
      </c>
    </row>
    <row r="190" spans="1:21" x14ac:dyDescent="0.25">
      <c r="A190" s="1" t="s">
        <v>218</v>
      </c>
      <c r="B190" s="17" t="s">
        <v>667</v>
      </c>
      <c r="C190" s="17" t="s">
        <v>667</v>
      </c>
      <c r="D190" s="56">
        <v>0.1</v>
      </c>
      <c r="E190" s="56">
        <v>511.8</v>
      </c>
      <c r="F190" s="56">
        <v>2338.1999999999998</v>
      </c>
      <c r="G190" s="56">
        <v>170708.8</v>
      </c>
      <c r="H190" s="56">
        <v>8136</v>
      </c>
      <c r="I190" s="56">
        <v>996791.8</v>
      </c>
      <c r="J190" s="67">
        <f>($D190*$C$28)+$C$30</f>
        <v>114.77341967677727</v>
      </c>
      <c r="K190" s="67">
        <f t="shared" si="10"/>
        <v>475.12941206336171</v>
      </c>
      <c r="L190" s="52">
        <f t="shared" si="14"/>
        <v>0.33172239778274237</v>
      </c>
      <c r="M190" s="49">
        <f t="shared" si="11"/>
        <v>21.460262327092494</v>
      </c>
      <c r="N190" s="49">
        <f t="shared" si="12"/>
        <v>0.93</v>
      </c>
      <c r="O190" s="49">
        <f t="shared" si="13"/>
        <v>78.999119769674792</v>
      </c>
      <c r="P190" s="90"/>
      <c r="Q190" s="90"/>
      <c r="R190" s="90"/>
      <c r="S190" s="91">
        <f>((G190-AVERAGE($E$50:$E$52))/AVERAGE($E$50:$E$52))*100</f>
        <v>2.4358104013092521</v>
      </c>
      <c r="T190" s="91">
        <f>((H190-AVERAGE($F$50:$F$52))/AVERAGE($F$50:$F$52))*100</f>
        <v>2.4173481761840159</v>
      </c>
      <c r="U190" s="91">
        <f>((I190-AVERAGE($G$50:$G$52))/AVERAGE($G$50:$G$52))*100</f>
        <v>1.1615473622207402</v>
      </c>
    </row>
    <row r="191" spans="1:21" x14ac:dyDescent="0.25">
      <c r="A191" s="1" t="s">
        <v>219</v>
      </c>
      <c r="B191" s="17" t="str">
        <f t="shared" si="15"/>
        <v>\PS24.062.DATA</v>
      </c>
      <c r="C191" t="s">
        <v>714</v>
      </c>
      <c r="D191" s="56">
        <v>6514455.5999999996</v>
      </c>
      <c r="E191" s="56">
        <v>7658.5</v>
      </c>
      <c r="F191" s="56">
        <v>1351.3</v>
      </c>
      <c r="G191" s="56">
        <v>14072.8</v>
      </c>
      <c r="H191" s="56">
        <v>4136.3</v>
      </c>
      <c r="I191" s="56">
        <v>314849.90000000002</v>
      </c>
      <c r="J191" s="67">
        <f t="shared" si="9"/>
        <v>588837.43629619665</v>
      </c>
      <c r="K191" s="67">
        <f t="shared" si="10"/>
        <v>6180.1907969157173</v>
      </c>
      <c r="L191" s="52">
        <f t="shared" si="14"/>
        <v>0.18558666161804982</v>
      </c>
      <c r="M191" s="49">
        <f t="shared" si="11"/>
        <v>1.7690087298498438</v>
      </c>
      <c r="N191" s="49">
        <f t="shared" si="12"/>
        <v>0.93</v>
      </c>
      <c r="O191" s="49">
        <f t="shared" si="13"/>
        <v>24.466145138652426</v>
      </c>
      <c r="S191" s="91"/>
      <c r="T191" s="91"/>
      <c r="U191" s="91"/>
    </row>
    <row r="192" spans="1:21" x14ac:dyDescent="0.25">
      <c r="A192" s="1" t="s">
        <v>220</v>
      </c>
      <c r="B192" s="17" t="str">
        <f t="shared" si="15"/>
        <v>\PS24.063.DATA</v>
      </c>
      <c r="C192" t="s">
        <v>715</v>
      </c>
      <c r="D192" s="56">
        <v>6295237.7000000002</v>
      </c>
      <c r="E192" s="56">
        <v>8016.4</v>
      </c>
      <c r="F192" s="56">
        <v>1346.9</v>
      </c>
      <c r="G192" s="56">
        <v>13431.4</v>
      </c>
      <c r="H192" s="56">
        <v>4128.6000000000004</v>
      </c>
      <c r="I192" s="56">
        <v>312486.5</v>
      </c>
      <c r="J192" s="67">
        <f t="shared" si="9"/>
        <v>568566.78848624043</v>
      </c>
      <c r="K192" s="67">
        <f t="shared" si="10"/>
        <v>6479.0059148188238</v>
      </c>
      <c r="L192" s="52">
        <f t="shared" si="14"/>
        <v>0.18493512930563252</v>
      </c>
      <c r="M192" s="49">
        <f t="shared" si="11"/>
        <v>1.6883761162918403</v>
      </c>
      <c r="N192" s="49">
        <f t="shared" si="12"/>
        <v>0.93</v>
      </c>
      <c r="O192" s="49">
        <f t="shared" si="13"/>
        <v>24.277150691701799</v>
      </c>
    </row>
    <row r="193" spans="1:21" x14ac:dyDescent="0.25">
      <c r="A193" s="1" t="s">
        <v>221</v>
      </c>
      <c r="B193" s="17" t="str">
        <f t="shared" si="15"/>
        <v>\PS24.076.DATA</v>
      </c>
      <c r="C193" t="s">
        <v>717</v>
      </c>
      <c r="D193" s="56">
        <v>5770593.9000000004</v>
      </c>
      <c r="E193" s="56">
        <v>7415.6</v>
      </c>
      <c r="F193" s="56">
        <v>1623.7</v>
      </c>
      <c r="G193" s="56">
        <v>20909.8</v>
      </c>
      <c r="H193" s="56">
        <v>4746.3</v>
      </c>
      <c r="I193" s="56">
        <v>391696.8</v>
      </c>
      <c r="J193" s="67">
        <f t="shared" si="9"/>
        <v>520054.00875667803</v>
      </c>
      <c r="K193" s="67">
        <f t="shared" si="10"/>
        <v>5977.3905953547655</v>
      </c>
      <c r="L193" s="52">
        <f t="shared" si="14"/>
        <v>0.22592243477770355</v>
      </c>
      <c r="M193" s="49">
        <f t="shared" si="11"/>
        <v>2.6285116592169624</v>
      </c>
      <c r="N193" s="49">
        <f t="shared" si="12"/>
        <v>0.93</v>
      </c>
      <c r="O193" s="49">
        <f t="shared" si="13"/>
        <v>30.611375470111323</v>
      </c>
    </row>
    <row r="194" spans="1:21" x14ac:dyDescent="0.25">
      <c r="A194" s="1" t="s">
        <v>222</v>
      </c>
      <c r="B194" s="17" t="str">
        <f t="shared" si="15"/>
        <v>\PS24.077.DATA</v>
      </c>
      <c r="C194" t="s">
        <v>718</v>
      </c>
      <c r="D194" s="56">
        <v>5768710.7000000002</v>
      </c>
      <c r="E194" s="56">
        <v>7828.7</v>
      </c>
      <c r="F194" s="56">
        <v>1610.6</v>
      </c>
      <c r="G194" s="56">
        <v>20473.3</v>
      </c>
      <c r="H194" s="56">
        <v>4734.6000000000004</v>
      </c>
      <c r="I194" s="56">
        <v>389990.8</v>
      </c>
      <c r="J194" s="67">
        <f t="shared" si="9"/>
        <v>519879.87295866286</v>
      </c>
      <c r="K194" s="67">
        <f t="shared" si="10"/>
        <v>6322.2928731021066</v>
      </c>
      <c r="L194" s="52">
        <f t="shared" si="14"/>
        <v>0.22398264539300652</v>
      </c>
      <c r="M194" s="49">
        <f t="shared" si="11"/>
        <v>2.5736377337132699</v>
      </c>
      <c r="N194" s="49">
        <f t="shared" si="12"/>
        <v>0.93</v>
      </c>
      <c r="O194" s="49">
        <f t="shared" si="13"/>
        <v>30.474951451114212</v>
      </c>
    </row>
    <row r="195" spans="1:21" x14ac:dyDescent="0.25">
      <c r="A195" s="1" t="s">
        <v>223</v>
      </c>
      <c r="B195" s="17" t="str">
        <f t="shared" si="15"/>
        <v>\PS24.078.DATA</v>
      </c>
      <c r="C195" t="s">
        <v>719</v>
      </c>
      <c r="D195" s="56">
        <v>5745176.5999999996</v>
      </c>
      <c r="E195" s="56">
        <v>8405.1</v>
      </c>
      <c r="F195" s="56">
        <v>1618.5</v>
      </c>
      <c r="G195" s="56">
        <v>20255.7</v>
      </c>
      <c r="H195" s="56">
        <v>4722.2</v>
      </c>
      <c r="I195" s="56">
        <v>390105.3</v>
      </c>
      <c r="J195" s="67">
        <f t="shared" si="9"/>
        <v>517703.72104486247</v>
      </c>
      <c r="K195" s="67">
        <f t="shared" si="10"/>
        <v>6803.5363320553088</v>
      </c>
      <c r="L195" s="52">
        <f t="shared" si="14"/>
        <v>0.22515244204484672</v>
      </c>
      <c r="M195" s="49">
        <f t="shared" si="11"/>
        <v>2.5462824847107419</v>
      </c>
      <c r="N195" s="49">
        <f t="shared" si="12"/>
        <v>0.93</v>
      </c>
      <c r="O195" s="49">
        <f t="shared" si="13"/>
        <v>30.484107693889811</v>
      </c>
    </row>
    <row r="196" spans="1:21" x14ac:dyDescent="0.25">
      <c r="A196" s="1" t="s">
        <v>224</v>
      </c>
      <c r="B196" s="17" t="str">
        <f t="shared" si="15"/>
        <v>\PS24.073.DATA</v>
      </c>
      <c r="C196" t="s">
        <v>721</v>
      </c>
      <c r="D196" s="56">
        <v>6116112.7000000002</v>
      </c>
      <c r="E196" s="56">
        <v>8830.6</v>
      </c>
      <c r="F196" s="56">
        <v>1337.2</v>
      </c>
      <c r="G196" s="56">
        <v>10043.4</v>
      </c>
      <c r="H196" s="56">
        <v>4370</v>
      </c>
      <c r="I196" s="56">
        <v>338352.5</v>
      </c>
      <c r="J196" s="67">
        <f t="shared" ref="J196:J259" si="17">IF($D196&lt;=$B$37,($D196*$C$28)+$C$30,($D196*$E$28)+$E$30)</f>
        <v>552003.45223970921</v>
      </c>
      <c r="K196" s="67">
        <f t="shared" ref="K196:K259" si="18">IF($E196&lt;=$C$37,($E196*$G$28)+$G$30,($E196*$I$28)+$I$30)</f>
        <v>7158.7915225212819</v>
      </c>
      <c r="L196" s="52">
        <f t="shared" si="14"/>
        <v>0.18349879670780345</v>
      </c>
      <c r="M196" s="49">
        <f t="shared" ref="M196:M259" si="19">$G196*$O$28+$O$30</f>
        <v>1.2624589121532124</v>
      </c>
      <c r="N196" s="49">
        <f t="shared" ref="N196:N259" si="20">$H196*$Q$28+$Q$30</f>
        <v>0.93</v>
      </c>
      <c r="O196" s="49">
        <f t="shared" ref="O196:O259" si="21">$I196*$S$28+$S$30</f>
        <v>26.34558191994283</v>
      </c>
    </row>
    <row r="197" spans="1:21" x14ac:dyDescent="0.25">
      <c r="A197" s="1" t="s">
        <v>225</v>
      </c>
      <c r="B197" s="17" t="str">
        <f t="shared" si="15"/>
        <v>\PS24.074.DATA</v>
      </c>
      <c r="C197" t="s">
        <v>722</v>
      </c>
      <c r="D197" s="56">
        <v>6071404.2999999998</v>
      </c>
      <c r="E197" s="56">
        <v>8382</v>
      </c>
      <c r="F197" s="56">
        <v>1363.6</v>
      </c>
      <c r="G197" s="56">
        <v>10328.4</v>
      </c>
      <c r="H197" s="56">
        <v>4387</v>
      </c>
      <c r="I197" s="56">
        <v>340293.3</v>
      </c>
      <c r="J197" s="67">
        <f t="shared" si="17"/>
        <v>547869.35447421344</v>
      </c>
      <c r="K197" s="67">
        <f t="shared" si="18"/>
        <v>6784.2498575552754</v>
      </c>
      <c r="L197" s="52">
        <f t="shared" ref="L197:L260" si="22">IF($F197&lt;7000,($F197*$K$28)+$K$30,($F197*$M$28)+$M$30)</f>
        <v>0.18740799058230731</v>
      </c>
      <c r="M197" s="49">
        <f t="shared" si="19"/>
        <v>1.298287248392737</v>
      </c>
      <c r="N197" s="49">
        <f t="shared" si="20"/>
        <v>0.93</v>
      </c>
      <c r="O197" s="49">
        <f t="shared" si="21"/>
        <v>26.500782234168849</v>
      </c>
    </row>
    <row r="198" spans="1:21" x14ac:dyDescent="0.25">
      <c r="A198" s="1" t="s">
        <v>226</v>
      </c>
      <c r="B198" s="17" t="str">
        <f t="shared" si="15"/>
        <v>\PS24.075.DATA</v>
      </c>
      <c r="C198" t="s">
        <v>723</v>
      </c>
      <c r="D198" s="56">
        <v>6041631.2999999998</v>
      </c>
      <c r="E198" s="56">
        <v>8016.4</v>
      </c>
      <c r="F198" s="56">
        <v>1363.1</v>
      </c>
      <c r="G198" s="56">
        <v>10838.5</v>
      </c>
      <c r="H198" s="56">
        <v>4420.5</v>
      </c>
      <c r="I198" s="56">
        <v>341714.5</v>
      </c>
      <c r="J198" s="67">
        <f t="shared" si="17"/>
        <v>545116.30375506217</v>
      </c>
      <c r="K198" s="67">
        <f t="shared" si="18"/>
        <v>6479.0059148188238</v>
      </c>
      <c r="L198" s="52">
        <f t="shared" si="22"/>
        <v>0.18733395281953261</v>
      </c>
      <c r="M198" s="49">
        <f t="shared" si="19"/>
        <v>1.3624136845884613</v>
      </c>
      <c r="N198" s="49">
        <f t="shared" si="20"/>
        <v>0.93</v>
      </c>
      <c r="O198" s="49">
        <f t="shared" si="21"/>
        <v>26.614431598646394</v>
      </c>
    </row>
    <row r="199" spans="1:21" x14ac:dyDescent="0.25">
      <c r="A199" s="1" t="s">
        <v>227</v>
      </c>
      <c r="B199" s="17" t="str">
        <f t="shared" ref="B199:B260" si="23">RIGHT(A199,14)</f>
        <v>\PS24.088.DATA</v>
      </c>
      <c r="C199" t="s">
        <v>724</v>
      </c>
      <c r="D199" s="56">
        <v>5250952</v>
      </c>
      <c r="E199" s="56">
        <v>8991.7000000000007</v>
      </c>
      <c r="F199" s="56">
        <v>706.1</v>
      </c>
      <c r="G199" s="56">
        <v>27594</v>
      </c>
      <c r="H199" s="56">
        <v>5025.1000000000004</v>
      </c>
      <c r="I199" s="56">
        <v>452899.1</v>
      </c>
      <c r="J199" s="67">
        <f t="shared" si="17"/>
        <v>472003.74487678235</v>
      </c>
      <c r="K199" s="67">
        <f t="shared" si="18"/>
        <v>7293.2958966319011</v>
      </c>
      <c r="L199" s="52">
        <f t="shared" si="22"/>
        <v>9.00483325335837E-2</v>
      </c>
      <c r="M199" s="49">
        <f t="shared" si="19"/>
        <v>3.4688055718212767</v>
      </c>
      <c r="N199" s="49">
        <f t="shared" si="20"/>
        <v>0.93</v>
      </c>
      <c r="O199" s="49">
        <f t="shared" si="21"/>
        <v>35.505551166398966</v>
      </c>
    </row>
    <row r="200" spans="1:21" x14ac:dyDescent="0.25">
      <c r="A200" s="1" t="s">
        <v>228</v>
      </c>
      <c r="B200" s="17" t="str">
        <f t="shared" si="23"/>
        <v>\PS24.089.DATA</v>
      </c>
      <c r="C200" t="s">
        <v>725</v>
      </c>
      <c r="D200" s="56">
        <v>5970507.7999999998</v>
      </c>
      <c r="E200" s="56">
        <v>9815.4</v>
      </c>
      <c r="F200" s="56">
        <v>498</v>
      </c>
      <c r="G200" s="56">
        <v>2617.1999999999998</v>
      </c>
      <c r="H200" s="56">
        <v>4585.2</v>
      </c>
      <c r="I200" s="56">
        <v>355069.5</v>
      </c>
      <c r="J200" s="67">
        <f t="shared" si="17"/>
        <v>538539.65367534035</v>
      </c>
      <c r="K200" s="67">
        <f t="shared" si="18"/>
        <v>7981.0131713365354</v>
      </c>
      <c r="L200" s="52">
        <f t="shared" si="22"/>
        <v>5.9233815666755729E-2</v>
      </c>
      <c r="M200" s="49">
        <f t="shared" si="19"/>
        <v>0.32888561186564513</v>
      </c>
      <c r="N200" s="49">
        <f t="shared" si="20"/>
        <v>0.93</v>
      </c>
      <c r="O200" s="49">
        <f t="shared" si="21"/>
        <v>27.68239336518003</v>
      </c>
    </row>
    <row r="201" spans="1:21" x14ac:dyDescent="0.25">
      <c r="A201" s="1" t="s">
        <v>229</v>
      </c>
      <c r="B201" s="17" t="s">
        <v>667</v>
      </c>
      <c r="C201" s="17" t="s">
        <v>667</v>
      </c>
      <c r="D201" s="56">
        <v>277449.8</v>
      </c>
      <c r="E201" s="56">
        <v>2905.4</v>
      </c>
      <c r="F201" s="56">
        <v>6431</v>
      </c>
      <c r="G201" s="56">
        <v>5795.7</v>
      </c>
      <c r="H201" s="56">
        <v>1908.6</v>
      </c>
      <c r="I201" s="56">
        <v>12462.3</v>
      </c>
      <c r="J201" s="67">
        <f>($D201*$C$28)+$C$30</f>
        <v>23976.726555860656</v>
      </c>
      <c r="K201" s="67">
        <f t="shared" si="18"/>
        <v>2211.7690676470465</v>
      </c>
      <c r="L201" s="52">
        <f t="shared" si="22"/>
        <v>0.93776590875128396</v>
      </c>
      <c r="M201" s="49">
        <f t="shared" si="19"/>
        <v>0.72846584603171027</v>
      </c>
      <c r="N201" s="49">
        <f t="shared" si="20"/>
        <v>0.93</v>
      </c>
      <c r="O201" s="49">
        <f t="shared" si="21"/>
        <v>0.28505974188220273</v>
      </c>
      <c r="P201" s="90">
        <f>((J201-$B$26)/$B$26)*100</f>
        <v>6.5632291371584701</v>
      </c>
      <c r="Q201" s="90">
        <f>((K201-$F$26)/$F$26)*100</f>
        <v>-11.529237294118138</v>
      </c>
      <c r="R201" s="90">
        <f>((L201-$J$26)/$J$26)*100</f>
        <v>-5.9412328233416289</v>
      </c>
    </row>
    <row r="202" spans="1:21" x14ac:dyDescent="0.25">
      <c r="A202" s="1" t="s">
        <v>230</v>
      </c>
      <c r="B202" s="17" t="s">
        <v>667</v>
      </c>
      <c r="C202" s="17" t="s">
        <v>667</v>
      </c>
      <c r="D202" s="56">
        <v>0.4</v>
      </c>
      <c r="E202" s="56">
        <v>486.6</v>
      </c>
      <c r="F202" s="56">
        <v>2296.6999999999998</v>
      </c>
      <c r="G202" s="56">
        <v>170289.7</v>
      </c>
      <c r="H202" s="56">
        <v>8121.9</v>
      </c>
      <c r="I202" s="56">
        <v>996251.8</v>
      </c>
      <c r="J202" s="67">
        <f>($D202*$C$28)+$C$30</f>
        <v>114.79922105966163</v>
      </c>
      <c r="K202" s="67">
        <f t="shared" si="18"/>
        <v>452.50601147368297</v>
      </c>
      <c r="L202" s="52">
        <f t="shared" si="22"/>
        <v>0.3255772634724427</v>
      </c>
      <c r="M202" s="49">
        <f t="shared" si="19"/>
        <v>21.407575815801323</v>
      </c>
      <c r="N202" s="49">
        <f t="shared" si="20"/>
        <v>0.93</v>
      </c>
      <c r="O202" s="49">
        <f t="shared" si="21"/>
        <v>78.955937489335724</v>
      </c>
      <c r="P202" s="90"/>
      <c r="Q202" s="90"/>
      <c r="R202" s="90"/>
      <c r="S202" s="91">
        <f>((G202-AVERAGE($E$50:$E$52))/AVERAGE($E$50:$E$52))*100</f>
        <v>2.1843245485636045</v>
      </c>
      <c r="T202" s="91">
        <f>((H202-AVERAGE($F$50:$F$52))/AVERAGE($F$50:$F$52))*100</f>
        <v>2.2398549842857576</v>
      </c>
      <c r="U202" s="91">
        <f>((I202-AVERAGE($G$50:$G$52))/AVERAGE($G$50:$G$52))*100</f>
        <v>1.1067443074849375</v>
      </c>
    </row>
    <row r="203" spans="1:21" x14ac:dyDescent="0.25">
      <c r="A203" s="1" t="s">
        <v>231</v>
      </c>
      <c r="B203" s="17" t="str">
        <f t="shared" si="23"/>
        <v>\PS24.090.DATA</v>
      </c>
      <c r="C203" t="s">
        <v>726</v>
      </c>
      <c r="D203" s="56">
        <v>6297957.9000000004</v>
      </c>
      <c r="E203" s="56">
        <v>9913.7000000000007</v>
      </c>
      <c r="F203" s="56">
        <v>421</v>
      </c>
      <c r="G203" s="56">
        <v>2192.8000000000002</v>
      </c>
      <c r="H203" s="56">
        <v>4557.1000000000004</v>
      </c>
      <c r="I203" s="56">
        <v>353120.2</v>
      </c>
      <c r="J203" s="67">
        <f t="shared" si="17"/>
        <v>568818.32002710737</v>
      </c>
      <c r="K203" s="67">
        <f t="shared" si="18"/>
        <v>8063.0850520011791</v>
      </c>
      <c r="L203" s="52">
        <f t="shared" si="22"/>
        <v>4.7832000199452732E-2</v>
      </c>
      <c r="M203" s="49">
        <f t="shared" si="19"/>
        <v>0.27553281923387607</v>
      </c>
      <c r="N203" s="49">
        <f t="shared" si="20"/>
        <v>0.93</v>
      </c>
      <c r="O203" s="49">
        <f t="shared" si="21"/>
        <v>27.5265133298746</v>
      </c>
      <c r="S203" s="91"/>
      <c r="T203" s="91"/>
      <c r="U203" s="91"/>
    </row>
    <row r="204" spans="1:21" x14ac:dyDescent="0.25">
      <c r="A204" s="1" t="s">
        <v>232</v>
      </c>
      <c r="B204" s="17" t="str">
        <f t="shared" si="23"/>
        <v>\PS24.085.DATA</v>
      </c>
      <c r="C204" t="s">
        <v>727</v>
      </c>
      <c r="D204" s="56">
        <v>6001290</v>
      </c>
      <c r="E204" s="56">
        <v>11203</v>
      </c>
      <c r="F204" s="56">
        <v>196.2</v>
      </c>
      <c r="G204" s="56">
        <v>1152.9000000000001</v>
      </c>
      <c r="H204" s="56">
        <v>4605.7</v>
      </c>
      <c r="I204" s="56">
        <v>360973.2</v>
      </c>
      <c r="J204" s="67">
        <f t="shared" si="17"/>
        <v>541386.02313246811</v>
      </c>
      <c r="K204" s="67">
        <f t="shared" si="18"/>
        <v>9139.5375010441403</v>
      </c>
      <c r="L204" s="52">
        <f t="shared" si="22"/>
        <v>1.4544622055949957E-2</v>
      </c>
      <c r="M204" s="49">
        <f t="shared" si="19"/>
        <v>0.14480339167078307</v>
      </c>
      <c r="N204" s="49">
        <f t="shared" si="20"/>
        <v>0.93</v>
      </c>
      <c r="O204" s="49">
        <f t="shared" si="21"/>
        <v>28.154495640064688</v>
      </c>
    </row>
    <row r="205" spans="1:21" x14ac:dyDescent="0.25">
      <c r="A205" s="1" t="s">
        <v>233</v>
      </c>
      <c r="B205" s="17" t="str">
        <f t="shared" si="23"/>
        <v>\PS24.086.DATA</v>
      </c>
      <c r="C205" t="s">
        <v>728</v>
      </c>
      <c r="D205" s="56">
        <v>5880898.4000000004</v>
      </c>
      <c r="E205" s="56">
        <v>10211.200000000001</v>
      </c>
      <c r="F205" s="56">
        <v>353.2</v>
      </c>
      <c r="G205" s="56">
        <v>4521.8</v>
      </c>
      <c r="H205" s="56">
        <v>4658.6000000000004</v>
      </c>
      <c r="I205" s="56">
        <v>370759.1</v>
      </c>
      <c r="J205" s="67">
        <f t="shared" si="17"/>
        <v>530253.64880137029</v>
      </c>
      <c r="K205" s="67">
        <f t="shared" si="18"/>
        <v>8311.4714660167538</v>
      </c>
      <c r="L205" s="52">
        <f t="shared" si="22"/>
        <v>3.7792479567204114E-2</v>
      </c>
      <c r="M205" s="49">
        <f t="shared" si="19"/>
        <v>0.56831946871406036</v>
      </c>
      <c r="N205" s="49">
        <f t="shared" si="20"/>
        <v>0.93</v>
      </c>
      <c r="O205" s="49">
        <f t="shared" si="21"/>
        <v>28.937046523712873</v>
      </c>
    </row>
    <row r="206" spans="1:21" x14ac:dyDescent="0.25">
      <c r="A206" s="1" t="s">
        <v>234</v>
      </c>
      <c r="B206" s="17" t="str">
        <f t="shared" si="23"/>
        <v>\PS24.087.DATA</v>
      </c>
      <c r="C206" t="s">
        <v>729</v>
      </c>
      <c r="D206" s="56">
        <v>5887696.7999999998</v>
      </c>
      <c r="E206" s="56">
        <v>9717.2999999999993</v>
      </c>
      <c r="F206" s="56">
        <v>347.1</v>
      </c>
      <c r="G206" s="56">
        <v>1931.8</v>
      </c>
      <c r="H206" s="56">
        <v>4668.3</v>
      </c>
      <c r="I206" s="56">
        <v>367933.6</v>
      </c>
      <c r="J206" s="67">
        <f t="shared" si="17"/>
        <v>530882.28347067046</v>
      </c>
      <c r="K206" s="67">
        <f t="shared" si="18"/>
        <v>7899.108273135098</v>
      </c>
      <c r="L206" s="52">
        <f t="shared" si="22"/>
        <v>3.6889218861352845E-2</v>
      </c>
      <c r="M206" s="49">
        <f t="shared" si="19"/>
        <v>0.24272160604610102</v>
      </c>
      <c r="N206" s="49">
        <f t="shared" si="20"/>
        <v>0.93</v>
      </c>
      <c r="O206" s="49">
        <f t="shared" si="21"/>
        <v>28.711099240198024</v>
      </c>
    </row>
    <row r="207" spans="1:21" x14ac:dyDescent="0.25">
      <c r="A207" s="1" t="s">
        <v>235</v>
      </c>
      <c r="B207" s="17" t="str">
        <f t="shared" si="23"/>
        <v>\PS24.091.DATA</v>
      </c>
      <c r="C207" t="s">
        <v>730</v>
      </c>
      <c r="D207" s="56">
        <v>5957337.2000000002</v>
      </c>
      <c r="E207" s="56">
        <v>11319.7</v>
      </c>
      <c r="F207" s="56">
        <v>534.70000000000005</v>
      </c>
      <c r="G207" s="56">
        <v>2070.1</v>
      </c>
      <c r="H207" s="56">
        <v>4448</v>
      </c>
      <c r="I207" s="56">
        <v>349315.8</v>
      </c>
      <c r="J207" s="67">
        <f t="shared" si="17"/>
        <v>537321.79421201278</v>
      </c>
      <c r="K207" s="67">
        <f t="shared" si="18"/>
        <v>9236.9717683235267</v>
      </c>
      <c r="L207" s="52">
        <f t="shared" si="22"/>
        <v>6.4668187454418324E-2</v>
      </c>
      <c r="M207" s="49">
        <f t="shared" si="19"/>
        <v>0.26010777763180709</v>
      </c>
      <c r="N207" s="49">
        <f t="shared" si="20"/>
        <v>0.93</v>
      </c>
      <c r="O207" s="49">
        <f t="shared" si="21"/>
        <v>27.222286168167329</v>
      </c>
    </row>
    <row r="208" spans="1:21" x14ac:dyDescent="0.25">
      <c r="A208" s="1" t="s">
        <v>236</v>
      </c>
      <c r="B208" s="17" t="str">
        <f t="shared" si="23"/>
        <v>\PS24.092.DATA</v>
      </c>
      <c r="C208" t="s">
        <v>731</v>
      </c>
      <c r="D208" s="56">
        <v>5948358.7000000002</v>
      </c>
      <c r="E208" s="56">
        <v>11083.6</v>
      </c>
      <c r="F208" s="56">
        <v>550.5</v>
      </c>
      <c r="G208" s="56">
        <v>2092.3000000000002</v>
      </c>
      <c r="H208" s="56">
        <v>4447</v>
      </c>
      <c r="I208" s="56">
        <v>348977.7</v>
      </c>
      <c r="J208" s="67">
        <f t="shared" si="17"/>
        <v>536491.56998597248</v>
      </c>
      <c r="K208" s="67">
        <f t="shared" si="18"/>
        <v>9039.8489705115026</v>
      </c>
      <c r="L208" s="52">
        <f t="shared" si="22"/>
        <v>6.700778075809867E-2</v>
      </c>
      <c r="M208" s="49">
        <f t="shared" si="19"/>
        <v>0.26289861645467533</v>
      </c>
      <c r="N208" s="49">
        <f t="shared" si="20"/>
        <v>0.93</v>
      </c>
      <c r="O208" s="49">
        <f t="shared" si="21"/>
        <v>27.19524926264393</v>
      </c>
    </row>
    <row r="209" spans="1:21" x14ac:dyDescent="0.25">
      <c r="A209" s="1" t="s">
        <v>237</v>
      </c>
      <c r="B209" s="17" t="str">
        <f t="shared" si="23"/>
        <v>\PS24.093.DATA</v>
      </c>
      <c r="C209" t="s">
        <v>732</v>
      </c>
      <c r="D209" s="56">
        <v>5866523.4000000004</v>
      </c>
      <c r="E209" s="56">
        <v>10621.6</v>
      </c>
      <c r="F209" s="56">
        <v>570.6</v>
      </c>
      <c r="G209" s="56">
        <v>2776.4</v>
      </c>
      <c r="H209" s="56">
        <v>4414.2</v>
      </c>
      <c r="I209" s="56">
        <v>347256.9</v>
      </c>
      <c r="J209" s="67">
        <f t="shared" si="17"/>
        <v>528924.42084020423</v>
      </c>
      <c r="K209" s="67">
        <f t="shared" si="18"/>
        <v>8654.1194805108444</v>
      </c>
      <c r="L209" s="52">
        <f t="shared" si="22"/>
        <v>6.9984098821641416E-2</v>
      </c>
      <c r="M209" s="49">
        <f t="shared" si="19"/>
        <v>0.34889919477558307</v>
      </c>
      <c r="N209" s="49">
        <f t="shared" si="20"/>
        <v>0.93</v>
      </c>
      <c r="O209" s="49">
        <f t="shared" si="21"/>
        <v>27.05764172929679</v>
      </c>
    </row>
    <row r="210" spans="1:21" x14ac:dyDescent="0.25">
      <c r="A210" s="1" t="s">
        <v>238</v>
      </c>
      <c r="B210" s="17" t="str">
        <f t="shared" si="23"/>
        <v>\PS24.064.DATA</v>
      </c>
      <c r="C210" t="s">
        <v>716</v>
      </c>
      <c r="D210" s="56">
        <v>5832934.2000000002</v>
      </c>
      <c r="E210" s="56">
        <v>8497.1</v>
      </c>
      <c r="F210" s="56">
        <v>1346</v>
      </c>
      <c r="G210" s="56">
        <v>8848.4</v>
      </c>
      <c r="H210" s="56">
        <v>4612.2</v>
      </c>
      <c r="I210" s="56">
        <v>357921.2</v>
      </c>
      <c r="J210" s="67">
        <f t="shared" si="17"/>
        <v>525818.49361702497</v>
      </c>
      <c r="K210" s="67">
        <f t="shared" si="18"/>
        <v>6880.3482651290324</v>
      </c>
      <c r="L210" s="52">
        <f t="shared" si="22"/>
        <v>0.18480186133263807</v>
      </c>
      <c r="M210" s="49">
        <f t="shared" si="19"/>
        <v>1.1122313268681887</v>
      </c>
      <c r="N210" s="49">
        <f t="shared" si="20"/>
        <v>0.93</v>
      </c>
      <c r="O210" s="49">
        <f t="shared" si="21"/>
        <v>27.910435788963181</v>
      </c>
    </row>
    <row r="211" spans="1:21" x14ac:dyDescent="0.25">
      <c r="A211" s="1" t="s">
        <v>239</v>
      </c>
      <c r="B211" s="17" t="str">
        <f t="shared" si="23"/>
        <v>\PS24.065.DATA</v>
      </c>
      <c r="C211" t="s">
        <v>733</v>
      </c>
      <c r="D211" s="56">
        <v>5824479.2999999998</v>
      </c>
      <c r="E211" s="56">
        <v>8210.2999999999993</v>
      </c>
      <c r="F211" s="56">
        <v>1365.5</v>
      </c>
      <c r="G211" s="56">
        <v>9061.5</v>
      </c>
      <c r="H211" s="56">
        <v>4620.8999999999996</v>
      </c>
      <c r="I211" s="56">
        <v>359302.8</v>
      </c>
      <c r="J211" s="67">
        <f t="shared" si="17"/>
        <v>525036.68565258221</v>
      </c>
      <c r="K211" s="67">
        <f t="shared" si="18"/>
        <v>6640.8954128948571</v>
      </c>
      <c r="L211" s="52">
        <f t="shared" si="22"/>
        <v>0.18768933408085117</v>
      </c>
      <c r="M211" s="49">
        <f t="shared" si="19"/>
        <v>1.1390208652985139</v>
      </c>
      <c r="N211" s="49">
        <f t="shared" si="20"/>
        <v>0.93</v>
      </c>
      <c r="O211" s="49">
        <f t="shared" si="21"/>
        <v>28.020918452882526</v>
      </c>
    </row>
    <row r="212" spans="1:21" x14ac:dyDescent="0.25">
      <c r="A212" s="1" t="s">
        <v>240</v>
      </c>
      <c r="B212" s="17" t="str">
        <f t="shared" si="23"/>
        <v>\PS24.066.DATA</v>
      </c>
      <c r="C212" t="s">
        <v>734</v>
      </c>
      <c r="D212" s="56">
        <v>5818478.5999999996</v>
      </c>
      <c r="E212" s="56">
        <v>8579</v>
      </c>
      <c r="F212" s="56">
        <v>1360</v>
      </c>
      <c r="G212" s="56">
        <v>8647.6</v>
      </c>
      <c r="H212" s="56">
        <v>4610</v>
      </c>
      <c r="I212" s="56">
        <v>358328.6</v>
      </c>
      <c r="J212" s="67">
        <f t="shared" si="17"/>
        <v>524481.81273247302</v>
      </c>
      <c r="K212" s="67">
        <f t="shared" si="18"/>
        <v>6948.7275838109672</v>
      </c>
      <c r="L212" s="52">
        <f t="shared" si="22"/>
        <v>0.18687491869032952</v>
      </c>
      <c r="M212" s="49">
        <f t="shared" si="19"/>
        <v>1.0869880640018852</v>
      </c>
      <c r="N212" s="49">
        <f t="shared" si="20"/>
        <v>0.93</v>
      </c>
      <c r="O212" s="49">
        <f t="shared" si="21"/>
        <v>27.943014420463424</v>
      </c>
    </row>
    <row r="213" spans="1:21" x14ac:dyDescent="0.25">
      <c r="A213" s="1" t="s">
        <v>241</v>
      </c>
      <c r="B213" s="17" t="s">
        <v>667</v>
      </c>
      <c r="C213" s="17" t="s">
        <v>667</v>
      </c>
      <c r="D213" s="56">
        <v>274245.2</v>
      </c>
      <c r="E213" s="56">
        <v>2879.2</v>
      </c>
      <c r="F213" s="56">
        <v>6424.7</v>
      </c>
      <c r="G213" s="56">
        <v>5753.6</v>
      </c>
      <c r="H213" s="56">
        <v>1898</v>
      </c>
      <c r="I213" s="56">
        <v>12909.8</v>
      </c>
      <c r="J213" s="67">
        <f>($D213*$C$28)+$C$30</f>
        <v>23701.116183889757</v>
      </c>
      <c r="K213" s="67">
        <f t="shared" si="18"/>
        <v>2189.8943649673556</v>
      </c>
      <c r="L213" s="52">
        <f t="shared" si="22"/>
        <v>0.93683303294032272</v>
      </c>
      <c r="M213" s="49">
        <f t="shared" si="19"/>
        <v>0.72317330934509982</v>
      </c>
      <c r="N213" s="49">
        <f t="shared" si="20"/>
        <v>0.93</v>
      </c>
      <c r="O213" s="49">
        <f t="shared" si="21"/>
        <v>0.32084505753355441</v>
      </c>
      <c r="P213" s="90">
        <f>((J213-$B$26)/$B$26)*100</f>
        <v>5.3382941506211417</v>
      </c>
      <c r="Q213" s="90">
        <f>((K213-$F$26)/$F$26)*100</f>
        <v>-12.404225401305775</v>
      </c>
      <c r="R213" s="90">
        <f>((L213-$J$26)/$J$26)*100</f>
        <v>-6.0348011092956151</v>
      </c>
    </row>
    <row r="214" spans="1:21" x14ac:dyDescent="0.25">
      <c r="A214" s="1" t="s">
        <v>242</v>
      </c>
      <c r="B214" s="17" t="s">
        <v>667</v>
      </c>
      <c r="C214" s="17" t="s">
        <v>667</v>
      </c>
      <c r="D214" s="56">
        <v>0.1</v>
      </c>
      <c r="E214" s="56">
        <v>519</v>
      </c>
      <c r="F214" s="56">
        <v>2290.6</v>
      </c>
      <c r="G214" s="56">
        <v>169744.2</v>
      </c>
      <c r="H214" s="56">
        <v>8075.5</v>
      </c>
      <c r="I214" s="56">
        <v>994026.2</v>
      </c>
      <c r="J214" s="67">
        <f>($D214*$C$28)+$C$30</f>
        <v>114.77341967677727</v>
      </c>
      <c r="K214" s="67">
        <f t="shared" si="18"/>
        <v>481.59324080326991</v>
      </c>
      <c r="L214" s="52">
        <f t="shared" si="22"/>
        <v>0.32467400276659142</v>
      </c>
      <c r="M214" s="49">
        <f t="shared" si="19"/>
        <v>21.338999123104273</v>
      </c>
      <c r="N214" s="49">
        <f t="shared" si="20"/>
        <v>0.93</v>
      </c>
      <c r="O214" s="49">
        <f t="shared" si="21"/>
        <v>78.777962520590137</v>
      </c>
      <c r="P214" s="90"/>
      <c r="Q214" s="90"/>
      <c r="R214" s="90"/>
      <c r="S214" s="91">
        <f>((G214-AVERAGE($E$50:$E$52))/AVERAGE($E$50:$E$52))*100</f>
        <v>1.8569908986643944</v>
      </c>
      <c r="T214" s="91">
        <f>((H214-AVERAGE($F$50:$F$52))/AVERAGE($F$50:$F$52))*100</f>
        <v>1.6557639130744866</v>
      </c>
      <c r="U214" s="91">
        <f>((I214-AVERAGE($G$50:$G$52))/AVERAGE($G$50:$G$52))*100</f>
        <v>0.88087453226270174</v>
      </c>
    </row>
    <row r="215" spans="1:21" x14ac:dyDescent="0.25">
      <c r="A215" s="1" t="s">
        <v>243</v>
      </c>
      <c r="B215" s="17" t="str">
        <f t="shared" si="23"/>
        <v>\PS24.070.DATA</v>
      </c>
      <c r="C215" t="s">
        <v>735</v>
      </c>
      <c r="D215" s="56">
        <v>6169056.7000000002</v>
      </c>
      <c r="E215" s="56">
        <v>9635.5</v>
      </c>
      <c r="F215" s="56">
        <v>327.60000000000002</v>
      </c>
      <c r="G215" s="56">
        <v>1759.9</v>
      </c>
      <c r="H215" s="56">
        <v>4607.1000000000004</v>
      </c>
      <c r="I215" s="56">
        <v>358400.5</v>
      </c>
      <c r="J215" s="67">
        <f t="shared" si="17"/>
        <v>556899.07973021222</v>
      </c>
      <c r="K215" s="67">
        <f t="shared" si="18"/>
        <v>7830.8124456847654</v>
      </c>
      <c r="L215" s="52">
        <f t="shared" si="22"/>
        <v>3.4001746113139747E-2</v>
      </c>
      <c r="M215" s="49">
        <f t="shared" si="19"/>
        <v>0.22111146218794572</v>
      </c>
      <c r="N215" s="49">
        <f t="shared" si="20"/>
        <v>0.93</v>
      </c>
      <c r="O215" s="49">
        <f t="shared" si="21"/>
        <v>27.948764061123388</v>
      </c>
      <c r="S215" s="91"/>
      <c r="T215" s="91"/>
      <c r="U215" s="91"/>
    </row>
    <row r="216" spans="1:21" x14ac:dyDescent="0.25">
      <c r="A216" s="1" t="s">
        <v>244</v>
      </c>
      <c r="B216" s="17" t="str">
        <f t="shared" si="23"/>
        <v>\PS24.071.DATA</v>
      </c>
      <c r="C216" t="s">
        <v>736</v>
      </c>
      <c r="D216" s="56">
        <v>5963921.2999999998</v>
      </c>
      <c r="E216" s="56">
        <v>10175.5</v>
      </c>
      <c r="F216" s="56">
        <v>267.39999999999998</v>
      </c>
      <c r="G216" s="56">
        <v>1387.7</v>
      </c>
      <c r="H216" s="56">
        <v>4604.1000000000004</v>
      </c>
      <c r="I216" s="56">
        <v>357077.9</v>
      </c>
      <c r="J216" s="67">
        <f t="shared" si="17"/>
        <v>537930.61298203818</v>
      </c>
      <c r="K216" s="67">
        <f t="shared" si="18"/>
        <v>8281.6650963348839</v>
      </c>
      <c r="L216" s="52">
        <f t="shared" si="22"/>
        <v>2.5087599475066488E-2</v>
      </c>
      <c r="M216" s="49">
        <f t="shared" si="19"/>
        <v>0.17432091219373166</v>
      </c>
      <c r="N216" s="49">
        <f t="shared" si="20"/>
        <v>0.93</v>
      </c>
      <c r="O216" s="49">
        <f t="shared" si="21"/>
        <v>27.842999461167015</v>
      </c>
    </row>
    <row r="217" spans="1:21" x14ac:dyDescent="0.25">
      <c r="A217" s="1" t="s">
        <v>245</v>
      </c>
      <c r="B217" s="17" t="str">
        <f t="shared" si="23"/>
        <v>\PS24.072.DATA</v>
      </c>
      <c r="C217" t="s">
        <v>737</v>
      </c>
      <c r="D217" s="56">
        <v>5889369.2999999998</v>
      </c>
      <c r="E217" s="56">
        <v>9187.1</v>
      </c>
      <c r="F217" s="56">
        <v>379.3</v>
      </c>
      <c r="G217" s="56">
        <v>2163.6</v>
      </c>
      <c r="H217" s="56">
        <v>4631.2</v>
      </c>
      <c r="I217" s="56">
        <v>360646.1</v>
      </c>
      <c r="J217" s="67">
        <f t="shared" si="17"/>
        <v>531036.93625432625</v>
      </c>
      <c r="K217" s="67">
        <f t="shared" si="18"/>
        <v>7456.4377631819625</v>
      </c>
      <c r="L217" s="52">
        <f t="shared" si="22"/>
        <v>4.1657250784043184E-2</v>
      </c>
      <c r="M217" s="49">
        <f t="shared" si="19"/>
        <v>0.2718619861875809</v>
      </c>
      <c r="N217" s="49">
        <f t="shared" si="20"/>
        <v>0.93</v>
      </c>
      <c r="O217" s="49">
        <f t="shared" si="21"/>
        <v>28.12833837358523</v>
      </c>
    </row>
    <row r="218" spans="1:21" x14ac:dyDescent="0.25">
      <c r="A218" s="1" t="s">
        <v>246</v>
      </c>
      <c r="B218" s="17" t="str">
        <f t="shared" si="23"/>
        <v>\PS24.082.DATA</v>
      </c>
      <c r="C218" t="s">
        <v>738</v>
      </c>
      <c r="D218" s="56">
        <v>5861812.5999999996</v>
      </c>
      <c r="E218" s="56">
        <v>10494.8</v>
      </c>
      <c r="F218" s="56">
        <v>193.9</v>
      </c>
      <c r="G218" s="56">
        <v>1065.5999999999999</v>
      </c>
      <c r="H218" s="56">
        <v>4759.6000000000004</v>
      </c>
      <c r="I218" s="56">
        <v>371885.8</v>
      </c>
      <c r="J218" s="67">
        <f t="shared" si="17"/>
        <v>528488.82243467635</v>
      </c>
      <c r="K218" s="67">
        <f t="shared" si="18"/>
        <v>8548.2525988396683</v>
      </c>
      <c r="L218" s="52">
        <f t="shared" si="22"/>
        <v>1.4204048347186363E-2</v>
      </c>
      <c r="M218" s="49">
        <f t="shared" si="19"/>
        <v>0.1338286065700445</v>
      </c>
      <c r="N218" s="49">
        <f t="shared" si="20"/>
        <v>0.93</v>
      </c>
      <c r="O218" s="49">
        <f t="shared" si="21"/>
        <v>29.027145551968466</v>
      </c>
    </row>
    <row r="219" spans="1:21" x14ac:dyDescent="0.25">
      <c r="A219" s="1" t="s">
        <v>247</v>
      </c>
      <c r="B219" s="17" t="str">
        <f t="shared" si="23"/>
        <v>\PS24.083.DATA</v>
      </c>
      <c r="C219" t="s">
        <v>739</v>
      </c>
      <c r="D219" s="56">
        <v>5820367.2000000002</v>
      </c>
      <c r="E219" s="56">
        <v>9934.7000000000007</v>
      </c>
      <c r="F219" s="56">
        <v>259.10000000000002</v>
      </c>
      <c r="G219" s="56">
        <v>2356.4</v>
      </c>
      <c r="H219" s="56">
        <v>4773.7</v>
      </c>
      <c r="I219" s="56">
        <v>377346.2</v>
      </c>
      <c r="J219" s="67">
        <f t="shared" si="17"/>
        <v>524656.44785786141</v>
      </c>
      <c r="K219" s="67">
        <f t="shared" si="18"/>
        <v>8080.6182106375727</v>
      </c>
      <c r="L219" s="52">
        <f t="shared" si="22"/>
        <v>2.3858572613006564E-2</v>
      </c>
      <c r="M219" s="49">
        <f t="shared" si="19"/>
        <v>0.29609954136996802</v>
      </c>
      <c r="N219" s="49">
        <f t="shared" si="20"/>
        <v>0.93</v>
      </c>
      <c r="O219" s="49">
        <f t="shared" si="21"/>
        <v>29.46379837338219</v>
      </c>
    </row>
    <row r="220" spans="1:21" x14ac:dyDescent="0.25">
      <c r="A220" s="1" t="s">
        <v>248</v>
      </c>
      <c r="B220" s="17" t="str">
        <f t="shared" si="23"/>
        <v>\PS24.084.DATA</v>
      </c>
      <c r="C220" t="s">
        <v>740</v>
      </c>
      <c r="D220" s="56">
        <v>5831759.7000000002</v>
      </c>
      <c r="E220" s="56">
        <v>9119.2000000000007</v>
      </c>
      <c r="F220" s="56">
        <v>322.8</v>
      </c>
      <c r="G220" s="56">
        <v>1916.4</v>
      </c>
      <c r="H220" s="56">
        <v>4768</v>
      </c>
      <c r="I220" s="56">
        <v>374037</v>
      </c>
      <c r="J220" s="67">
        <f t="shared" si="17"/>
        <v>525709.88991334569</v>
      </c>
      <c r="K220" s="67">
        <f t="shared" si="18"/>
        <v>7399.747216924291</v>
      </c>
      <c r="L220" s="52">
        <f t="shared" si="22"/>
        <v>3.3290983590502678E-2</v>
      </c>
      <c r="M220" s="49">
        <f t="shared" si="19"/>
        <v>0.24078561875456181</v>
      </c>
      <c r="N220" s="49">
        <f t="shared" si="20"/>
        <v>0.93</v>
      </c>
      <c r="O220" s="49">
        <f t="shared" si="21"/>
        <v>29.199170962089557</v>
      </c>
    </row>
    <row r="221" spans="1:21" x14ac:dyDescent="0.25">
      <c r="A221" s="1" t="s">
        <v>249</v>
      </c>
      <c r="B221" s="17" t="str">
        <f t="shared" si="23"/>
        <v>\PS24.058.DATA</v>
      </c>
      <c r="C221" t="s">
        <v>741</v>
      </c>
      <c r="D221" s="56">
        <v>5835080.5999999996</v>
      </c>
      <c r="E221" s="56">
        <v>10058.4</v>
      </c>
      <c r="F221" s="56">
        <v>750.2</v>
      </c>
      <c r="G221" s="56">
        <v>2714.5</v>
      </c>
      <c r="H221" s="56">
        <v>4585.2</v>
      </c>
      <c r="I221" s="56">
        <v>357408.8</v>
      </c>
      <c r="J221" s="67">
        <f t="shared" si="17"/>
        <v>526016.96700108377</v>
      </c>
      <c r="K221" s="67">
        <f t="shared" si="18"/>
        <v>8183.8968641290903</v>
      </c>
      <c r="L221" s="52">
        <f t="shared" si="22"/>
        <v>9.6578463210311771E-2</v>
      </c>
      <c r="M221" s="49">
        <f t="shared" si="19"/>
        <v>0.34111753157127928</v>
      </c>
      <c r="N221" s="49">
        <f t="shared" si="20"/>
        <v>0.93</v>
      </c>
      <c r="O221" s="49">
        <f t="shared" si="21"/>
        <v>27.869460602952557</v>
      </c>
    </row>
    <row r="222" spans="1:21" x14ac:dyDescent="0.25">
      <c r="A222" s="1" t="s">
        <v>250</v>
      </c>
      <c r="B222" s="17" t="str">
        <f t="shared" si="23"/>
        <v>\PS24.059.DATA</v>
      </c>
      <c r="C222" t="s">
        <v>742</v>
      </c>
      <c r="D222" s="56">
        <v>5832174.7000000002</v>
      </c>
      <c r="E222" s="56">
        <v>10228.799999999999</v>
      </c>
      <c r="F222" s="56">
        <v>745</v>
      </c>
      <c r="G222" s="56">
        <v>2645.2</v>
      </c>
      <c r="H222" s="56">
        <v>4572.3999999999996</v>
      </c>
      <c r="I222" s="56">
        <v>358321.4</v>
      </c>
      <c r="J222" s="67">
        <f t="shared" si="17"/>
        <v>525748.26414665929</v>
      </c>
      <c r="K222" s="67">
        <f t="shared" si="18"/>
        <v>8326.1659227786822</v>
      </c>
      <c r="L222" s="52">
        <f t="shared" si="22"/>
        <v>9.5808470477454943E-2</v>
      </c>
      <c r="M222" s="49">
        <f t="shared" si="19"/>
        <v>0.33240558875935278</v>
      </c>
      <c r="N222" s="49">
        <f t="shared" si="20"/>
        <v>0.93</v>
      </c>
      <c r="O222" s="49">
        <f t="shared" si="21"/>
        <v>27.942438656725574</v>
      </c>
    </row>
    <row r="223" spans="1:21" x14ac:dyDescent="0.25">
      <c r="A223" s="1" t="s">
        <v>251</v>
      </c>
      <c r="B223" s="17" t="str">
        <f t="shared" si="23"/>
        <v>\PS24.060.DATA</v>
      </c>
      <c r="C223" t="s">
        <v>743</v>
      </c>
      <c r="D223" s="56">
        <v>5805616.9000000004</v>
      </c>
      <c r="E223" s="56">
        <v>9618.9</v>
      </c>
      <c r="F223" s="56">
        <v>787.5</v>
      </c>
      <c r="G223" s="56">
        <v>2987.9</v>
      </c>
      <c r="H223" s="56">
        <v>4594.2</v>
      </c>
      <c r="I223" s="56">
        <v>360024.3</v>
      </c>
      <c r="J223" s="67">
        <f t="shared" si="17"/>
        <v>523292.5166442552</v>
      </c>
      <c r="K223" s="67">
        <f t="shared" si="18"/>
        <v>7816.9529012388539</v>
      </c>
      <c r="L223" s="52">
        <f t="shared" si="22"/>
        <v>0.10210168031330399</v>
      </c>
      <c r="M223" s="49">
        <f t="shared" si="19"/>
        <v>0.37548759166912488</v>
      </c>
      <c r="N223" s="49">
        <f t="shared" si="20"/>
        <v>0.93</v>
      </c>
      <c r="O223" s="49">
        <f t="shared" si="21"/>
        <v>28.07861477744666</v>
      </c>
    </row>
    <row r="224" spans="1:21" x14ac:dyDescent="0.25">
      <c r="A224" s="1" t="s">
        <v>252</v>
      </c>
      <c r="B224" s="17" t="str">
        <f t="shared" si="23"/>
        <v>\PS24.055.DATA</v>
      </c>
      <c r="C224" t="s">
        <v>744</v>
      </c>
      <c r="D224" s="56">
        <v>5825756</v>
      </c>
      <c r="E224" s="56">
        <v>8985.1</v>
      </c>
      <c r="F224" s="56">
        <v>1173.5</v>
      </c>
      <c r="G224" s="56">
        <v>7461.7</v>
      </c>
      <c r="H224" s="56">
        <v>4497.8</v>
      </c>
      <c r="I224" s="56">
        <v>350669.5</v>
      </c>
      <c r="J224" s="67">
        <f t="shared" si="17"/>
        <v>525154.73958914005</v>
      </c>
      <c r="K224" s="67">
        <f t="shared" si="18"/>
        <v>7287.785475346177</v>
      </c>
      <c r="L224" s="52">
        <f t="shared" si="22"/>
        <v>0.15925883317536838</v>
      </c>
      <c r="M224" s="49">
        <f t="shared" si="19"/>
        <v>0.93790447120731646</v>
      </c>
      <c r="N224" s="49">
        <f t="shared" si="20"/>
        <v>0.93</v>
      </c>
      <c r="O224" s="49">
        <f t="shared" si="21"/>
        <v>27.330537747602495</v>
      </c>
    </row>
    <row r="225" spans="1:21" x14ac:dyDescent="0.25">
      <c r="A225" s="1" t="s">
        <v>253</v>
      </c>
      <c r="B225" s="17" t="s">
        <v>667</v>
      </c>
      <c r="C225" s="17" t="s">
        <v>667</v>
      </c>
      <c r="D225" s="56">
        <v>277268.59999999998</v>
      </c>
      <c r="E225" s="56">
        <v>3005.6</v>
      </c>
      <c r="F225" s="56">
        <v>6481.6</v>
      </c>
      <c r="G225" s="56">
        <v>1936.8</v>
      </c>
      <c r="H225" s="103"/>
      <c r="I225" s="56">
        <v>7108.5</v>
      </c>
      <c r="J225" s="67">
        <f>($D225*$C$28)+$C$30</f>
        <v>23961.142520598492</v>
      </c>
      <c r="K225" s="67">
        <f t="shared" si="18"/>
        <v>2295.4272817121241</v>
      </c>
      <c r="L225" s="52">
        <f t="shared" si="22"/>
        <v>0.94525853034408314</v>
      </c>
      <c r="M225" s="49">
        <f t="shared" si="19"/>
        <v>0.2433501733485488</v>
      </c>
      <c r="N225" s="49">
        <f t="shared" si="20"/>
        <v>0.93</v>
      </c>
      <c r="O225" s="49">
        <f t="shared" si="21"/>
        <v>-0.14306857752384561</v>
      </c>
      <c r="P225" s="90">
        <f>((J225-$B$26)/$B$26)*100</f>
        <v>6.4939667582155218</v>
      </c>
      <c r="Q225" s="90">
        <f>((K225-$F$26)/$F$26)*100</f>
        <v>-8.1829087315150364</v>
      </c>
      <c r="R225" s="90">
        <f>((L225-$J$26)/$J$26)*100</f>
        <v>-5.1897161139334864</v>
      </c>
    </row>
    <row r="226" spans="1:21" x14ac:dyDescent="0.25">
      <c r="A226" s="1" t="s">
        <v>254</v>
      </c>
      <c r="B226" s="17" t="s">
        <v>667</v>
      </c>
      <c r="C226" s="17" t="s">
        <v>667</v>
      </c>
      <c r="D226" s="56">
        <v>247.2</v>
      </c>
      <c r="E226" s="56">
        <v>551</v>
      </c>
      <c r="F226" s="56">
        <v>2320.5</v>
      </c>
      <c r="G226" s="56">
        <v>169926.6</v>
      </c>
      <c r="H226" s="56">
        <v>8119.7</v>
      </c>
      <c r="I226" s="56">
        <v>994265.5</v>
      </c>
      <c r="J226" s="67">
        <f>($D226*$C$28)+$C$30</f>
        <v>136.02515871254136</v>
      </c>
      <c r="K226" s="67">
        <f t="shared" si="18"/>
        <v>510.32136853619528</v>
      </c>
      <c r="L226" s="52">
        <f t="shared" si="22"/>
        <v>0.32910146098051818</v>
      </c>
      <c r="M226" s="49">
        <f t="shared" si="19"/>
        <v>21.361929258297565</v>
      </c>
      <c r="N226" s="49">
        <f t="shared" si="20"/>
        <v>0.93</v>
      </c>
      <c r="O226" s="49">
        <f t="shared" si="21"/>
        <v>78.797098668155201</v>
      </c>
      <c r="P226" s="90"/>
      <c r="Q226" s="90"/>
      <c r="R226" s="90"/>
      <c r="S226" s="91">
        <f>((G226-AVERAGE($E$50:$E$52))/AVERAGE($E$50:$E$52))*100</f>
        <v>1.9664421502530542</v>
      </c>
      <c r="T226" s="91">
        <f>((H226-AVERAGE($F$50:$F$52))/AVERAGE($F$50:$F$52))*100</f>
        <v>2.2121610110817769</v>
      </c>
      <c r="U226" s="91">
        <f>((I226-AVERAGE($G$50:$G$52))/AVERAGE($G$50:$G$52))*100</f>
        <v>0.90516040448173885</v>
      </c>
    </row>
    <row r="227" spans="1:21" x14ac:dyDescent="0.25">
      <c r="A227" s="1" t="s">
        <v>255</v>
      </c>
      <c r="B227" s="17" t="str">
        <f t="shared" si="23"/>
        <v>\PS24.056.DATA</v>
      </c>
      <c r="C227" t="s">
        <v>745</v>
      </c>
      <c r="D227" s="56">
        <v>6145992</v>
      </c>
      <c r="E227" s="56">
        <v>8605.7999999999993</v>
      </c>
      <c r="F227" s="56">
        <v>1189.7</v>
      </c>
      <c r="G227" s="56">
        <v>7741.5</v>
      </c>
      <c r="H227" s="56">
        <v>4487.8999999999996</v>
      </c>
      <c r="I227" s="56">
        <v>350773.2</v>
      </c>
      <c r="J227" s="67">
        <f t="shared" si="17"/>
        <v>554766.33231067075</v>
      </c>
      <c r="K227" s="67">
        <f t="shared" si="18"/>
        <v>6971.1032338802688</v>
      </c>
      <c r="L227" s="52">
        <f t="shared" si="22"/>
        <v>0.16165765668926849</v>
      </c>
      <c r="M227" s="49">
        <f t="shared" si="19"/>
        <v>0.97307909745229526</v>
      </c>
      <c r="N227" s="49">
        <f t="shared" si="20"/>
        <v>0.93</v>
      </c>
      <c r="O227" s="49">
        <f t="shared" si="21"/>
        <v>27.33883034477131</v>
      </c>
      <c r="S227" s="91"/>
      <c r="T227" s="91"/>
      <c r="U227" s="91"/>
    </row>
    <row r="228" spans="1:21" x14ac:dyDescent="0.25">
      <c r="A228" s="1" t="s">
        <v>256</v>
      </c>
      <c r="B228" s="17" t="str">
        <f t="shared" si="23"/>
        <v>\PS24.057.DATA</v>
      </c>
      <c r="C228" t="s">
        <v>746</v>
      </c>
      <c r="D228" s="56">
        <v>5860434.7999999998</v>
      </c>
      <c r="E228" s="56">
        <v>8732.1</v>
      </c>
      <c r="F228" s="56">
        <v>1167.7</v>
      </c>
      <c r="G228" s="56">
        <v>7468.7</v>
      </c>
      <c r="H228" s="56">
        <v>4440</v>
      </c>
      <c r="I228" s="56">
        <v>345648</v>
      </c>
      <c r="J228" s="67">
        <f t="shared" si="17"/>
        <v>528361.41998007498</v>
      </c>
      <c r="K228" s="67">
        <f t="shared" si="18"/>
        <v>7076.5526593934364</v>
      </c>
      <c r="L228" s="52">
        <f t="shared" si="22"/>
        <v>0.15839999512718192</v>
      </c>
      <c r="M228" s="49">
        <f t="shared" si="19"/>
        <v>0.93878446543074345</v>
      </c>
      <c r="N228" s="49">
        <f t="shared" si="20"/>
        <v>0.93</v>
      </c>
      <c r="O228" s="49">
        <f t="shared" si="21"/>
        <v>26.92898252404213</v>
      </c>
    </row>
    <row r="229" spans="1:21" x14ac:dyDescent="0.25">
      <c r="A229" s="1" t="s">
        <v>257</v>
      </c>
      <c r="B229" s="17" t="str">
        <f t="shared" si="23"/>
        <v>\PS24.067.DATA</v>
      </c>
      <c r="C229" t="s">
        <v>747</v>
      </c>
      <c r="D229" s="56">
        <v>5928502.5999999996</v>
      </c>
      <c r="E229" s="56">
        <v>8846.9</v>
      </c>
      <c r="F229" s="56">
        <v>1016.9</v>
      </c>
      <c r="G229" s="56">
        <v>5766.5</v>
      </c>
      <c r="H229" s="56">
        <v>4454.5</v>
      </c>
      <c r="I229" s="56">
        <v>343018</v>
      </c>
      <c r="J229" s="67">
        <f t="shared" si="17"/>
        <v>534655.51549416641</v>
      </c>
      <c r="K229" s="67">
        <f t="shared" si="18"/>
        <v>7172.4005932723867</v>
      </c>
      <c r="L229" s="52">
        <f t="shared" si="22"/>
        <v>0.13607020587433397</v>
      </c>
      <c r="M229" s="49">
        <f t="shared" si="19"/>
        <v>0.72479501298541515</v>
      </c>
      <c r="N229" s="49">
        <f t="shared" si="20"/>
        <v>0.93</v>
      </c>
      <c r="O229" s="49">
        <f t="shared" si="21"/>
        <v>26.718668825353738</v>
      </c>
    </row>
    <row r="230" spans="1:21" x14ac:dyDescent="0.25">
      <c r="A230" s="1" t="s">
        <v>258</v>
      </c>
      <c r="B230" s="17" t="str">
        <f t="shared" si="23"/>
        <v>\PS24.068.DATA</v>
      </c>
      <c r="C230" t="s">
        <v>748</v>
      </c>
      <c r="D230" s="56">
        <v>5889846.4000000004</v>
      </c>
      <c r="E230" s="56">
        <v>8466.5</v>
      </c>
      <c r="F230" s="56">
        <v>1052.7</v>
      </c>
      <c r="G230" s="56">
        <v>6180.5</v>
      </c>
      <c r="H230" s="56">
        <v>4455.2</v>
      </c>
      <c r="I230" s="56">
        <v>344545.3</v>
      </c>
      <c r="J230" s="67">
        <f t="shared" si="17"/>
        <v>531081.05275243218</v>
      </c>
      <c r="K230" s="67">
        <f t="shared" si="18"/>
        <v>6854.7999482588584</v>
      </c>
      <c r="L230" s="52">
        <f t="shared" si="22"/>
        <v>0.14137130968900211</v>
      </c>
      <c r="M230" s="49">
        <f t="shared" si="19"/>
        <v>0.77684038562809277</v>
      </c>
      <c r="N230" s="49">
        <f t="shared" si="20"/>
        <v>0.93</v>
      </c>
      <c r="O230" s="49">
        <f t="shared" si="21"/>
        <v>26.840802708246049</v>
      </c>
    </row>
    <row r="231" spans="1:21" x14ac:dyDescent="0.25">
      <c r="A231" s="1" t="s">
        <v>259</v>
      </c>
      <c r="B231" s="17" t="str">
        <f t="shared" si="23"/>
        <v>\PS24.069.DATA</v>
      </c>
      <c r="C231" t="s">
        <v>749</v>
      </c>
      <c r="D231" s="56">
        <v>5801319.0999999996</v>
      </c>
      <c r="E231" s="56">
        <v>9188.4</v>
      </c>
      <c r="F231" s="56">
        <v>978.6</v>
      </c>
      <c r="G231" s="56">
        <v>5334.4</v>
      </c>
      <c r="H231" s="56">
        <v>4357.7</v>
      </c>
      <c r="I231" s="56">
        <v>335780.4</v>
      </c>
      <c r="J231" s="67">
        <f t="shared" si="17"/>
        <v>522895.10753597697</v>
      </c>
      <c r="K231" s="67">
        <f t="shared" si="18"/>
        <v>7457.5231491927861</v>
      </c>
      <c r="L231" s="52">
        <f t="shared" si="22"/>
        <v>0.13039891324579234</v>
      </c>
      <c r="M231" s="49">
        <f t="shared" si="19"/>
        <v>0.67047422670787638</v>
      </c>
      <c r="N231" s="49">
        <f t="shared" si="20"/>
        <v>0.93</v>
      </c>
      <c r="O231" s="49">
        <f t="shared" si="21"/>
        <v>26.139898321313019</v>
      </c>
    </row>
    <row r="232" spans="1:21" x14ac:dyDescent="0.25">
      <c r="A232" s="1" t="s">
        <v>260</v>
      </c>
      <c r="B232" s="17" t="str">
        <f t="shared" si="23"/>
        <v>\PS24.079.DATA</v>
      </c>
      <c r="C232" t="s">
        <v>720</v>
      </c>
      <c r="D232" s="56">
        <v>6695745.4000000004</v>
      </c>
      <c r="E232" s="56">
        <v>29062.2</v>
      </c>
      <c r="F232" s="56">
        <v>1160.3</v>
      </c>
      <c r="G232" s="56">
        <v>9072.9</v>
      </c>
      <c r="H232" s="56">
        <v>2522</v>
      </c>
      <c r="I232" s="56">
        <v>172523.7</v>
      </c>
      <c r="J232" s="67">
        <f t="shared" si="17"/>
        <v>605600.94733857713</v>
      </c>
      <c r="K232" s="67">
        <f t="shared" si="18"/>
        <v>24050.403535286012</v>
      </c>
      <c r="L232" s="52">
        <f t="shared" si="22"/>
        <v>0.15730423623811643</v>
      </c>
      <c r="M232" s="49">
        <f t="shared" si="19"/>
        <v>1.1404539987480948</v>
      </c>
      <c r="N232" s="49">
        <f t="shared" si="20"/>
        <v>0.93</v>
      </c>
      <c r="O232" s="49">
        <f t="shared" si="21"/>
        <v>13.08471945718335</v>
      </c>
    </row>
    <row r="233" spans="1:21" x14ac:dyDescent="0.25">
      <c r="A233" s="1" t="s">
        <v>261</v>
      </c>
      <c r="B233" s="17" t="str">
        <f t="shared" si="23"/>
        <v>\PS24.080.DATA</v>
      </c>
      <c r="C233" t="s">
        <v>750</v>
      </c>
      <c r="D233" s="56">
        <v>6653402.5999999996</v>
      </c>
      <c r="E233" s="56">
        <v>28068.1</v>
      </c>
      <c r="F233" s="56">
        <v>1164.3</v>
      </c>
      <c r="G233" s="56">
        <v>9342.7999999999993</v>
      </c>
      <c r="H233" s="56">
        <v>2554.1999999999998</v>
      </c>
      <c r="I233" s="56">
        <v>174149.8</v>
      </c>
      <c r="J233" s="67">
        <f t="shared" si="17"/>
        <v>601685.59194977256</v>
      </c>
      <c r="K233" s="67">
        <f t="shared" si="18"/>
        <v>23220.417201931781</v>
      </c>
      <c r="L233" s="52">
        <f t="shared" si="22"/>
        <v>0.15789653834031397</v>
      </c>
      <c r="M233" s="49">
        <f t="shared" si="19"/>
        <v>1.1743840617342269</v>
      </c>
      <c r="N233" s="49">
        <f t="shared" si="20"/>
        <v>0.93</v>
      </c>
      <c r="O233" s="49">
        <f t="shared" si="21"/>
        <v>13.214754098033991</v>
      </c>
    </row>
    <row r="234" spans="1:21" x14ac:dyDescent="0.25">
      <c r="A234" s="1" t="s">
        <v>262</v>
      </c>
      <c r="B234" s="17" t="str">
        <f t="shared" si="23"/>
        <v>\PS24.081.DATA</v>
      </c>
      <c r="C234" t="s">
        <v>751</v>
      </c>
      <c r="D234" s="56">
        <v>6593095.0999999996</v>
      </c>
      <c r="E234" s="56">
        <v>27026</v>
      </c>
      <c r="F234" s="56">
        <v>1166.8</v>
      </c>
      <c r="G234" s="56">
        <v>9321.7000000000007</v>
      </c>
      <c r="H234" s="56">
        <v>2518.9</v>
      </c>
      <c r="I234" s="56">
        <v>172129</v>
      </c>
      <c r="J234" s="67">
        <f t="shared" si="17"/>
        <v>596109.07610504027</v>
      </c>
      <c r="K234" s="67">
        <f t="shared" si="18"/>
        <v>22350.355077408654</v>
      </c>
      <c r="L234" s="52">
        <f t="shared" si="22"/>
        <v>0.15826672715418744</v>
      </c>
      <c r="M234" s="49">
        <f t="shared" si="19"/>
        <v>1.1717315077178974</v>
      </c>
      <c r="N234" s="49">
        <f t="shared" si="20"/>
        <v>0.93</v>
      </c>
      <c r="O234" s="49">
        <f t="shared" si="21"/>
        <v>13.053156408942927</v>
      </c>
    </row>
    <row r="235" spans="1:21" x14ac:dyDescent="0.25">
      <c r="A235" s="1" t="s">
        <v>263</v>
      </c>
      <c r="B235" s="17" t="str">
        <f t="shared" si="23"/>
        <v>PS24.0116.DATA</v>
      </c>
      <c r="C235" t="s">
        <v>752</v>
      </c>
      <c r="D235" s="56">
        <v>4771741.7</v>
      </c>
      <c r="E235" s="56">
        <v>3083.3</v>
      </c>
      <c r="F235" s="56">
        <v>1891.6</v>
      </c>
      <c r="G235" s="56">
        <v>35483.1</v>
      </c>
      <c r="H235" s="56">
        <v>5943.5</v>
      </c>
      <c r="I235" s="56">
        <v>517695.5</v>
      </c>
      <c r="J235" s="67">
        <f t="shared" si="17"/>
        <v>427692.11148277781</v>
      </c>
      <c r="K235" s="67">
        <f t="shared" si="18"/>
        <v>2360.2999686667804</v>
      </c>
      <c r="L235" s="52">
        <f t="shared" si="22"/>
        <v>0.265591868072385</v>
      </c>
      <c r="M235" s="49">
        <f t="shared" si="19"/>
        <v>4.4605716329694607</v>
      </c>
      <c r="N235" s="49">
        <f t="shared" si="20"/>
        <v>0.93</v>
      </c>
      <c r="O235" s="49">
        <f t="shared" si="21"/>
        <v>40.687136925217388</v>
      </c>
    </row>
    <row r="236" spans="1:21" x14ac:dyDescent="0.25">
      <c r="A236" s="1" t="s">
        <v>264</v>
      </c>
      <c r="B236" s="17" t="str">
        <f t="shared" si="23"/>
        <v>PS24.0117.DATA</v>
      </c>
      <c r="C236" t="s">
        <v>753</v>
      </c>
      <c r="D236" s="56">
        <v>4810106</v>
      </c>
      <c r="E236" s="56">
        <v>2465.6999999999998</v>
      </c>
      <c r="F236" s="56">
        <v>1905.9</v>
      </c>
      <c r="G236" s="56">
        <v>36617.9</v>
      </c>
      <c r="H236" s="56">
        <v>5928.2</v>
      </c>
      <c r="I236" s="56">
        <v>518962.6</v>
      </c>
      <c r="J236" s="67">
        <f t="shared" si="17"/>
        <v>431239.58280594758</v>
      </c>
      <c r="K236" s="67">
        <f t="shared" si="18"/>
        <v>2229.250936355952</v>
      </c>
      <c r="L236" s="52">
        <f t="shared" si="22"/>
        <v>0.26770934808774127</v>
      </c>
      <c r="M236" s="49">
        <f t="shared" si="19"/>
        <v>4.6032312679330136</v>
      </c>
      <c r="N236" s="49">
        <f t="shared" si="20"/>
        <v>0.93</v>
      </c>
      <c r="O236" s="49">
        <f t="shared" si="21"/>
        <v>40.788463346361141</v>
      </c>
    </row>
    <row r="237" spans="1:21" x14ac:dyDescent="0.25">
      <c r="A237" s="1" t="s">
        <v>265</v>
      </c>
      <c r="B237" s="17" t="s">
        <v>667</v>
      </c>
      <c r="C237" s="17" t="s">
        <v>667</v>
      </c>
      <c r="D237" s="56">
        <v>280138.90000000002</v>
      </c>
      <c r="E237" s="56">
        <v>2966.8</v>
      </c>
      <c r="F237" s="56">
        <v>6451.7</v>
      </c>
      <c r="G237" s="56">
        <v>2257.3000000000002</v>
      </c>
      <c r="H237" s="103"/>
      <c r="I237" s="56">
        <v>6935.7</v>
      </c>
      <c r="J237" s="67">
        <f>($D237*$C$28)+$C$30</f>
        <v>24208.001551575238</v>
      </c>
      <c r="K237" s="67">
        <f t="shared" si="18"/>
        <v>2263.0326838505976</v>
      </c>
      <c r="L237" s="52">
        <f t="shared" si="22"/>
        <v>0.94083107213015627</v>
      </c>
      <c r="M237" s="49">
        <f t="shared" si="19"/>
        <v>0.28364133743545267</v>
      </c>
      <c r="N237" s="49">
        <f t="shared" si="20"/>
        <v>0.93</v>
      </c>
      <c r="O237" s="49">
        <f t="shared" si="21"/>
        <v>-0.15688690723234522</v>
      </c>
      <c r="P237" s="90">
        <f>((J237-$B$26)/$B$26)*100</f>
        <v>7.5911180070010591</v>
      </c>
      <c r="Q237" s="90">
        <f>((K237-$F$26)/$F$26)*100</f>
        <v>-9.4786926459760981</v>
      </c>
      <c r="R237" s="90">
        <f>((L237-$J$26)/$J$26)*100</f>
        <v>-5.6337941694928517</v>
      </c>
    </row>
    <row r="238" spans="1:21" x14ac:dyDescent="0.25">
      <c r="A238" s="1" t="s">
        <v>266</v>
      </c>
      <c r="B238" s="17" t="s">
        <v>667</v>
      </c>
      <c r="C238" s="17" t="s">
        <v>667</v>
      </c>
      <c r="D238" s="56">
        <v>237.4</v>
      </c>
      <c r="E238" s="56">
        <v>604.20000000000005</v>
      </c>
      <c r="F238" s="56">
        <v>2315.9</v>
      </c>
      <c r="G238" s="56">
        <v>169843.5</v>
      </c>
      <c r="H238" s="56">
        <v>8111.1</v>
      </c>
      <c r="I238" s="56">
        <v>992548.6</v>
      </c>
      <c r="J238" s="67">
        <f>($D238*$C$28)+$C$30</f>
        <v>135.18231353831843</v>
      </c>
      <c r="K238" s="67">
        <f t="shared" si="18"/>
        <v>558.08188089218379</v>
      </c>
      <c r="L238" s="52">
        <f t="shared" si="22"/>
        <v>0.32842031356299101</v>
      </c>
      <c r="M238" s="49">
        <f t="shared" si="19"/>
        <v>21.351482469730882</v>
      </c>
      <c r="N238" s="49">
        <f t="shared" si="20"/>
        <v>0.93</v>
      </c>
      <c r="O238" s="49">
        <f t="shared" si="21"/>
        <v>78.659803006832732</v>
      </c>
      <c r="P238" s="90"/>
      <c r="Q238" s="90"/>
      <c r="R238" s="90"/>
      <c r="S238" s="91">
        <f>((G238-AVERAGE($E$50:$E$52))/AVERAGE($E$50:$E$52))*100</f>
        <v>1.9165770241180842</v>
      </c>
      <c r="T238" s="91">
        <f>((H238-AVERAGE($F$50:$F$52))/AVERAGE($F$50:$F$52))*100</f>
        <v>2.1039027521934868</v>
      </c>
      <c r="U238" s="91">
        <f>((I238-AVERAGE($G$50:$G$52))/AVERAGE($G$50:$G$52))*100</f>
        <v>0.73091713656340407</v>
      </c>
    </row>
    <row r="239" spans="1:21" x14ac:dyDescent="0.25">
      <c r="A239" s="1" t="s">
        <v>267</v>
      </c>
      <c r="B239" s="17" t="str">
        <f t="shared" si="23"/>
        <v>PS24.0127.DATA</v>
      </c>
      <c r="C239" t="str">
        <f t="shared" ref="C239:C260" si="24">LEFT(B239,9)</f>
        <v>PS24.0127</v>
      </c>
      <c r="D239" s="56">
        <v>5409342.0999999996</v>
      </c>
      <c r="E239" s="56">
        <v>713.9</v>
      </c>
      <c r="F239" s="56">
        <v>2005.5</v>
      </c>
      <c r="G239" s="56">
        <v>44875.7</v>
      </c>
      <c r="H239" s="56">
        <v>5104.8</v>
      </c>
      <c r="I239" s="56">
        <v>427202.2</v>
      </c>
      <c r="J239" s="67">
        <f t="shared" si="17"/>
        <v>486649.76572491456</v>
      </c>
      <c r="K239" s="67">
        <f t="shared" si="18"/>
        <v>656.5654937766185</v>
      </c>
      <c r="L239" s="52">
        <f t="shared" si="22"/>
        <v>0.28245767043246045</v>
      </c>
      <c r="M239" s="49">
        <f t="shared" si="19"/>
        <v>5.6413478819636982</v>
      </c>
      <c r="N239" s="49">
        <f t="shared" si="20"/>
        <v>0.93</v>
      </c>
      <c r="O239" s="49">
        <f t="shared" si="21"/>
        <v>33.450642389278926</v>
      </c>
      <c r="S239" s="91"/>
      <c r="T239" s="91"/>
      <c r="U239" s="91"/>
    </row>
    <row r="240" spans="1:21" x14ac:dyDescent="0.25">
      <c r="A240" s="1" t="s">
        <v>268</v>
      </c>
      <c r="B240" s="17" t="str">
        <f t="shared" si="23"/>
        <v>PS24.0128.DATA</v>
      </c>
      <c r="C240" t="str">
        <f t="shared" si="24"/>
        <v>PS24.0128</v>
      </c>
      <c r="D240" s="56">
        <v>5214401.4000000004</v>
      </c>
      <c r="E240" s="56">
        <v>701.2</v>
      </c>
      <c r="F240" s="56">
        <v>1999.9</v>
      </c>
      <c r="G240" s="56">
        <v>45009.7</v>
      </c>
      <c r="H240" s="56">
        <v>5098.6000000000004</v>
      </c>
      <c r="I240" s="56">
        <v>427381.9</v>
      </c>
      <c r="J240" s="67">
        <f t="shared" si="17"/>
        <v>468623.98282339808</v>
      </c>
      <c r="K240" s="67">
        <f t="shared" si="18"/>
        <v>645.16401808261378</v>
      </c>
      <c r="L240" s="52">
        <f t="shared" si="22"/>
        <v>0.28162844748938393</v>
      </c>
      <c r="M240" s="49">
        <f t="shared" si="19"/>
        <v>5.6581934856692992</v>
      </c>
      <c r="N240" s="49">
        <f t="shared" si="20"/>
        <v>0.93</v>
      </c>
      <c r="O240" s="49">
        <f t="shared" si="21"/>
        <v>33.465012492569535</v>
      </c>
    </row>
    <row r="241" spans="1:21" x14ac:dyDescent="0.25">
      <c r="A241" s="1" t="s">
        <v>269</v>
      </c>
      <c r="B241" s="17" t="str">
        <f t="shared" si="23"/>
        <v>PS24.0129.DATA</v>
      </c>
      <c r="C241" t="str">
        <f t="shared" si="24"/>
        <v>PS24.0129</v>
      </c>
      <c r="D241" s="56">
        <v>5171985.7</v>
      </c>
      <c r="E241" s="56">
        <v>785.2</v>
      </c>
      <c r="F241" s="56">
        <v>1993.4</v>
      </c>
      <c r="G241" s="56">
        <v>44639</v>
      </c>
      <c r="H241" s="56">
        <v>5114.3</v>
      </c>
      <c r="I241" s="56">
        <v>426517.6</v>
      </c>
      <c r="J241" s="67">
        <f t="shared" si="17"/>
        <v>464701.88651505479</v>
      </c>
      <c r="K241" s="67">
        <f t="shared" si="18"/>
        <v>720.57535338154287</v>
      </c>
      <c r="L241" s="52">
        <f t="shared" si="22"/>
        <v>0.28066595657331289</v>
      </c>
      <c r="M241" s="49">
        <f t="shared" si="19"/>
        <v>5.6115915058658201</v>
      </c>
      <c r="N241" s="49">
        <f t="shared" si="20"/>
        <v>0.93</v>
      </c>
      <c r="O241" s="49">
        <f t="shared" si="21"/>
        <v>33.395896853871292</v>
      </c>
    </row>
    <row r="242" spans="1:21" x14ac:dyDescent="0.25">
      <c r="A242" s="1" t="s">
        <v>270</v>
      </c>
      <c r="B242" s="17" t="str">
        <f t="shared" si="23"/>
        <v>PS24.0130.DATA</v>
      </c>
      <c r="C242" t="str">
        <f t="shared" si="24"/>
        <v>PS24.0130</v>
      </c>
      <c r="D242" s="56">
        <v>5089733.8</v>
      </c>
      <c r="E242" s="56">
        <v>634.79999999999995</v>
      </c>
      <c r="F242" s="56">
        <v>1983.4</v>
      </c>
      <c r="G242" s="56">
        <v>39451.800000000003</v>
      </c>
      <c r="H242" s="56">
        <v>5227</v>
      </c>
      <c r="I242" s="56">
        <v>446353.7</v>
      </c>
      <c r="J242" s="67">
        <f t="shared" si="17"/>
        <v>457096.21518712142</v>
      </c>
      <c r="K242" s="67">
        <f t="shared" si="18"/>
        <v>585.55315303679356</v>
      </c>
      <c r="L242" s="52">
        <f t="shared" si="22"/>
        <v>0.27918520131781899</v>
      </c>
      <c r="M242" s="49">
        <f t="shared" si="19"/>
        <v>4.9594906436143766</v>
      </c>
      <c r="N242" s="49">
        <f t="shared" si="20"/>
        <v>0.93</v>
      </c>
      <c r="O242" s="49">
        <f t="shared" si="21"/>
        <v>34.982133948378056</v>
      </c>
    </row>
    <row r="243" spans="1:21" x14ac:dyDescent="0.25">
      <c r="A243" s="1" t="s">
        <v>271</v>
      </c>
      <c r="B243" s="17" t="str">
        <f t="shared" si="23"/>
        <v>PS24.0134.DATA</v>
      </c>
      <c r="C243" t="str">
        <f t="shared" si="24"/>
        <v>PS24.0134</v>
      </c>
      <c r="D243" s="56">
        <v>5367969.5</v>
      </c>
      <c r="E243" s="56">
        <v>5679.6</v>
      </c>
      <c r="F243" s="56">
        <v>1132.4000000000001</v>
      </c>
      <c r="G243" s="56">
        <v>13034.1</v>
      </c>
      <c r="H243" s="56">
        <v>5356.2</v>
      </c>
      <c r="I243" s="56">
        <v>448457.7</v>
      </c>
      <c r="J243" s="67">
        <f t="shared" si="17"/>
        <v>482824.12282083515</v>
      </c>
      <c r="K243" s="67">
        <f t="shared" si="18"/>
        <v>4527.982814746234</v>
      </c>
      <c r="L243" s="52">
        <f t="shared" si="22"/>
        <v>0.15317292907528846</v>
      </c>
      <c r="M243" s="49">
        <f t="shared" si="19"/>
        <v>1.6384301584393384</v>
      </c>
      <c r="N243" s="49">
        <f t="shared" si="20"/>
        <v>0.93</v>
      </c>
      <c r="O243" s="49">
        <f t="shared" si="21"/>
        <v>35.150384907328771</v>
      </c>
    </row>
    <row r="244" spans="1:21" x14ac:dyDescent="0.25">
      <c r="A244" s="1" t="s">
        <v>272</v>
      </c>
      <c r="B244" s="17" t="str">
        <f t="shared" si="23"/>
        <v>PS24.0135.DATA</v>
      </c>
      <c r="C244" t="str">
        <f t="shared" si="24"/>
        <v>PS24.0135</v>
      </c>
      <c r="D244" s="56">
        <v>5389448</v>
      </c>
      <c r="E244" s="56">
        <v>6402.1</v>
      </c>
      <c r="F244" s="56">
        <v>1056.2</v>
      </c>
      <c r="G244" s="56">
        <v>12188.7</v>
      </c>
      <c r="H244" s="56">
        <v>5329.1</v>
      </c>
      <c r="I244" s="56">
        <v>446229.1</v>
      </c>
      <c r="J244" s="67">
        <f t="shared" si="17"/>
        <v>484810.19744788954</v>
      </c>
      <c r="K244" s="67">
        <f t="shared" si="18"/>
        <v>5131.2069630697733</v>
      </c>
      <c r="L244" s="52">
        <f t="shared" si="22"/>
        <v>0.14188957402842498</v>
      </c>
      <c r="M244" s="49">
        <f t="shared" si="19"/>
        <v>1.5321519989414647</v>
      </c>
      <c r="N244" s="49">
        <f t="shared" si="20"/>
        <v>0.93</v>
      </c>
      <c r="O244" s="49">
        <f t="shared" si="21"/>
        <v>34.972170037025748</v>
      </c>
    </row>
    <row r="245" spans="1:21" x14ac:dyDescent="0.25">
      <c r="A245" s="1" t="s">
        <v>273</v>
      </c>
      <c r="B245" s="17" t="str">
        <f t="shared" si="23"/>
        <v>PS24.0132.DATA</v>
      </c>
      <c r="C245" t="str">
        <f t="shared" si="24"/>
        <v>PS24.0132</v>
      </c>
      <c r="D245" s="56">
        <v>5066197.3</v>
      </c>
      <c r="E245" s="56">
        <v>4742.1000000000004</v>
      </c>
      <c r="F245" s="56">
        <v>1273</v>
      </c>
      <c r="G245" s="56">
        <v>15575.3</v>
      </c>
      <c r="H245" s="56">
        <v>5514.2</v>
      </c>
      <c r="I245" s="56">
        <v>475511.8</v>
      </c>
      <c r="J245" s="67">
        <f t="shared" si="17"/>
        <v>454919.84135004407</v>
      </c>
      <c r="K245" s="67">
        <f t="shared" si="18"/>
        <v>3745.2525184786659</v>
      </c>
      <c r="L245" s="52">
        <f t="shared" si="22"/>
        <v>0.17399234796753263</v>
      </c>
      <c r="M245" s="49">
        <f t="shared" si="19"/>
        <v>1.9578932042354069</v>
      </c>
      <c r="N245" s="49">
        <f t="shared" si="20"/>
        <v>0.93</v>
      </c>
      <c r="O245" s="49">
        <f t="shared" si="21"/>
        <v>37.313825149034322</v>
      </c>
    </row>
    <row r="246" spans="1:21" x14ac:dyDescent="0.25">
      <c r="A246" s="1" t="s">
        <v>274</v>
      </c>
      <c r="B246" s="17" t="str">
        <f t="shared" si="23"/>
        <v>PS24.0133.DATA</v>
      </c>
      <c r="C246" t="str">
        <f t="shared" si="24"/>
        <v>PS24.0133</v>
      </c>
      <c r="D246" s="56">
        <v>5108739.8</v>
      </c>
      <c r="E246" s="56">
        <v>4717.1000000000004</v>
      </c>
      <c r="F246" s="56">
        <v>1358.2</v>
      </c>
      <c r="G246" s="56">
        <v>16890.400000000001</v>
      </c>
      <c r="H246" s="56">
        <v>5670.9</v>
      </c>
      <c r="I246" s="56">
        <v>485935.2</v>
      </c>
      <c r="J246" s="67">
        <f t="shared" si="17"/>
        <v>458853.66260485526</v>
      </c>
      <c r="K246" s="67">
        <f t="shared" si="18"/>
        <v>3724.3797105781973</v>
      </c>
      <c r="L246" s="52">
        <f t="shared" si="22"/>
        <v>0.18660838274434063</v>
      </c>
      <c r="M246" s="49">
        <f t="shared" si="19"/>
        <v>2.1232189761252269</v>
      </c>
      <c r="N246" s="49">
        <f t="shared" si="20"/>
        <v>0.93</v>
      </c>
      <c r="O246" s="49">
        <f t="shared" si="21"/>
        <v>38.147355113638341</v>
      </c>
    </row>
    <row r="247" spans="1:21" x14ac:dyDescent="0.25">
      <c r="A247" s="1" t="s">
        <v>275</v>
      </c>
      <c r="B247" s="17" t="str">
        <f t="shared" si="23"/>
        <v>PS24.0125.DATA</v>
      </c>
      <c r="C247" t="str">
        <f t="shared" si="24"/>
        <v>PS24.0125</v>
      </c>
      <c r="D247" s="56">
        <v>4928751.2</v>
      </c>
      <c r="E247" s="56">
        <v>1985.6</v>
      </c>
      <c r="F247" s="56">
        <v>1842.6</v>
      </c>
      <c r="G247" s="56">
        <v>29643.4</v>
      </c>
      <c r="H247" s="56">
        <v>5594.1</v>
      </c>
      <c r="I247" s="56">
        <v>483607.7</v>
      </c>
      <c r="J247" s="67">
        <f t="shared" si="17"/>
        <v>442210.47096581885</v>
      </c>
      <c r="K247" s="67">
        <f t="shared" si="18"/>
        <v>1798.239244962906</v>
      </c>
      <c r="L247" s="52">
        <f t="shared" si="22"/>
        <v>0.25833616732046488</v>
      </c>
      <c r="M247" s="49">
        <f t="shared" si="19"/>
        <v>3.7264427377485805</v>
      </c>
      <c r="N247" s="49">
        <f t="shared" si="20"/>
        <v>0.93</v>
      </c>
      <c r="O247" s="49">
        <f t="shared" si="21"/>
        <v>37.961231488658406</v>
      </c>
    </row>
    <row r="248" spans="1:21" x14ac:dyDescent="0.25">
      <c r="A248" s="1" t="s">
        <v>276</v>
      </c>
      <c r="B248" s="17" t="str">
        <f t="shared" si="23"/>
        <v>PS24.0126.DATA</v>
      </c>
      <c r="C248" t="str">
        <f t="shared" si="24"/>
        <v>PS24.0126</v>
      </c>
      <c r="D248" s="56">
        <v>4951171.5999999996</v>
      </c>
      <c r="E248" s="56">
        <v>2613.9</v>
      </c>
      <c r="F248" s="56">
        <v>1822.9</v>
      </c>
      <c r="G248" s="56">
        <v>28504.2</v>
      </c>
      <c r="H248" s="56">
        <v>5581.9</v>
      </c>
      <c r="I248" s="56">
        <v>479032.3</v>
      </c>
      <c r="J248" s="67">
        <f t="shared" si="17"/>
        <v>444283.64123229042</v>
      </c>
      <c r="K248" s="67">
        <f t="shared" si="18"/>
        <v>2362.298077919063</v>
      </c>
      <c r="L248" s="52">
        <f t="shared" si="22"/>
        <v>0.25541907946714193</v>
      </c>
      <c r="M248" s="49">
        <f t="shared" si="19"/>
        <v>3.5832299635588738</v>
      </c>
      <c r="N248" s="49">
        <f t="shared" si="20"/>
        <v>0.93</v>
      </c>
      <c r="O248" s="49">
        <f t="shared" si="21"/>
        <v>37.595349626689256</v>
      </c>
    </row>
    <row r="249" spans="1:21" x14ac:dyDescent="0.25">
      <c r="A249" s="1" t="s">
        <v>277</v>
      </c>
      <c r="B249" s="17" t="s">
        <v>667</v>
      </c>
      <c r="C249" s="17" t="s">
        <v>667</v>
      </c>
      <c r="D249" s="56">
        <v>272109.3</v>
      </c>
      <c r="E249" s="56">
        <v>2897.9</v>
      </c>
      <c r="F249" s="56">
        <v>6374.1</v>
      </c>
      <c r="G249" s="56">
        <v>5682.2</v>
      </c>
      <c r="H249" s="56">
        <v>1880.7</v>
      </c>
      <c r="I249" s="56">
        <v>12555.9</v>
      </c>
      <c r="J249" s="67">
        <f>($D249*$C$28)+$C$30</f>
        <v>23517.418938213959</v>
      </c>
      <c r="K249" s="67">
        <f t="shared" si="18"/>
        <v>2205.507225276906</v>
      </c>
      <c r="L249" s="52">
        <f t="shared" si="22"/>
        <v>0.92934041134752376</v>
      </c>
      <c r="M249" s="49">
        <f t="shared" si="19"/>
        <v>0.71419736826614522</v>
      </c>
      <c r="N249" s="49">
        <f t="shared" si="20"/>
        <v>0.93</v>
      </c>
      <c r="O249" s="49">
        <f t="shared" si="21"/>
        <v>0.29254467047430666</v>
      </c>
      <c r="P249" s="90">
        <f>((J249-$B$26)/$B$26)*100</f>
        <v>4.5218619476175972</v>
      </c>
      <c r="Q249" s="90">
        <f>((K249-$F$26)/$F$26)*100</f>
        <v>-11.77971098892376</v>
      </c>
      <c r="R249" s="90">
        <f>((L249-$J$26)/$J$26)*100</f>
        <v>-6.7863178187037336</v>
      </c>
    </row>
    <row r="250" spans="1:21" x14ac:dyDescent="0.25">
      <c r="A250" s="1" t="s">
        <v>278</v>
      </c>
      <c r="B250" s="17" t="s">
        <v>667</v>
      </c>
      <c r="C250" s="17" t="s">
        <v>667</v>
      </c>
      <c r="D250" s="56">
        <v>0.1</v>
      </c>
      <c r="E250" s="56">
        <v>613.70000000000005</v>
      </c>
      <c r="F250" s="56">
        <v>2310.1</v>
      </c>
      <c r="G250" s="56">
        <v>170011</v>
      </c>
      <c r="H250" s="56">
        <v>8116.1</v>
      </c>
      <c r="I250" s="56">
        <v>994152.3</v>
      </c>
      <c r="J250" s="67">
        <f>($D250*$C$28)+$C$30</f>
        <v>114.77341967677727</v>
      </c>
      <c r="K250" s="67">
        <f t="shared" si="18"/>
        <v>566.61054381289591</v>
      </c>
      <c r="L250" s="52">
        <f t="shared" si="22"/>
        <v>0.32756147551480452</v>
      </c>
      <c r="M250" s="49">
        <f t="shared" si="19"/>
        <v>21.372539474362881</v>
      </c>
      <c r="N250" s="49">
        <f t="shared" si="20"/>
        <v>0.93</v>
      </c>
      <c r="O250" s="49">
        <f t="shared" si="21"/>
        <v>78.788046382721177</v>
      </c>
      <c r="P250" s="90"/>
      <c r="Q250" s="90"/>
      <c r="R250" s="90"/>
      <c r="S250" s="91">
        <f>((G250-AVERAGE($E$50:$E$52))/AVERAGE($E$50:$E$52))*100</f>
        <v>2.0170873565802614</v>
      </c>
      <c r="T250" s="91">
        <f>((H250-AVERAGE($F$50:$F$52))/AVERAGE($F$50:$F$52))*100</f>
        <v>2.166843600384357</v>
      </c>
      <c r="U250" s="91">
        <f>((I250-AVERAGE($G$50:$G$52))/AVERAGE($G$50:$G$52))*100</f>
        <v>0.8936720604149051</v>
      </c>
    </row>
    <row r="251" spans="1:21" x14ac:dyDescent="0.25">
      <c r="A251" s="1" t="s">
        <v>279</v>
      </c>
      <c r="B251" s="17" t="str">
        <f t="shared" si="23"/>
        <v>PS24.0121.DATA</v>
      </c>
      <c r="C251" t="str">
        <f t="shared" si="24"/>
        <v>PS24.0121</v>
      </c>
      <c r="D251" s="56">
        <v>5513558.0999999996</v>
      </c>
      <c r="E251" s="56">
        <v>887.5</v>
      </c>
      <c r="F251" s="56">
        <v>1848.8</v>
      </c>
      <c r="G251" s="56">
        <v>37990.5</v>
      </c>
      <c r="H251" s="56">
        <v>4988.6000000000004</v>
      </c>
      <c r="I251" s="56">
        <v>420988.5</v>
      </c>
      <c r="J251" s="67">
        <f t="shared" si="17"/>
        <v>496286.41415628087</v>
      </c>
      <c r="K251" s="67">
        <f t="shared" si="18"/>
        <v>812.41558672773863</v>
      </c>
      <c r="L251" s="52">
        <f t="shared" si="22"/>
        <v>0.25925423557887112</v>
      </c>
      <c r="M251" s="49">
        <f t="shared" si="19"/>
        <v>4.7757855638009827</v>
      </c>
      <c r="N251" s="49">
        <f t="shared" si="20"/>
        <v>0.93</v>
      </c>
      <c r="O251" s="49">
        <f t="shared" si="21"/>
        <v>32.953750286792214</v>
      </c>
      <c r="S251" s="91"/>
      <c r="T251" s="91"/>
      <c r="U251" s="91"/>
    </row>
    <row r="252" spans="1:21" x14ac:dyDescent="0.25">
      <c r="A252" s="1" t="s">
        <v>280</v>
      </c>
      <c r="B252" s="17" t="str">
        <f t="shared" si="23"/>
        <v>PS24.0122.DATA</v>
      </c>
      <c r="C252" t="str">
        <f t="shared" si="24"/>
        <v>PS24.0122</v>
      </c>
      <c r="D252" s="56">
        <v>6749312.7999999998</v>
      </c>
      <c r="E252" s="56">
        <v>865.3</v>
      </c>
      <c r="F252" s="56">
        <v>1927.4</v>
      </c>
      <c r="G252" s="56">
        <v>37673.599999999999</v>
      </c>
      <c r="H252" s="56">
        <v>4912.6000000000004</v>
      </c>
      <c r="I252" s="56">
        <v>417149.7</v>
      </c>
      <c r="J252" s="67">
        <f t="shared" si="17"/>
        <v>610554.21940027946</v>
      </c>
      <c r="K252" s="67">
        <f t="shared" si="18"/>
        <v>792.48544811302168</v>
      </c>
      <c r="L252" s="52">
        <f t="shared" si="22"/>
        <v>0.27089297188705314</v>
      </c>
      <c r="M252" s="49">
        <f t="shared" si="19"/>
        <v>4.7359469681718416</v>
      </c>
      <c r="N252" s="49">
        <f t="shared" si="20"/>
        <v>0.93</v>
      </c>
      <c r="O252" s="49">
        <f t="shared" si="21"/>
        <v>32.646772253892976</v>
      </c>
    </row>
    <row r="253" spans="1:21" x14ac:dyDescent="0.25">
      <c r="A253" s="1" t="s">
        <v>281</v>
      </c>
      <c r="B253" s="17" t="str">
        <f t="shared" si="23"/>
        <v>PS24.0123.DATA</v>
      </c>
      <c r="C253" t="str">
        <f t="shared" si="24"/>
        <v>PS24.0123</v>
      </c>
      <c r="D253" s="56">
        <v>6417057.5999999996</v>
      </c>
      <c r="E253" s="56">
        <v>983.3</v>
      </c>
      <c r="F253" s="56">
        <v>1907.8</v>
      </c>
      <c r="G253" s="56">
        <v>37465</v>
      </c>
      <c r="H253" s="56">
        <v>4906.1000000000004</v>
      </c>
      <c r="I253" s="56">
        <v>418233.7</v>
      </c>
      <c r="J253" s="67">
        <f t="shared" si="17"/>
        <v>579831.23490755958</v>
      </c>
      <c r="K253" s="67">
        <f t="shared" si="18"/>
        <v>898.42041912818399</v>
      </c>
      <c r="L253" s="52">
        <f t="shared" si="22"/>
        <v>0.26799069158628513</v>
      </c>
      <c r="M253" s="49">
        <f t="shared" si="19"/>
        <v>4.7097231403137192</v>
      </c>
      <c r="N253" s="49">
        <f t="shared" si="20"/>
        <v>0.93</v>
      </c>
      <c r="O253" s="49">
        <f t="shared" si="21"/>
        <v>32.733456683314351</v>
      </c>
    </row>
    <row r="254" spans="1:21" x14ac:dyDescent="0.25">
      <c r="A254" s="1" t="s">
        <v>282</v>
      </c>
      <c r="B254" s="17" t="str">
        <f t="shared" si="23"/>
        <v>PS24.0136.DATA</v>
      </c>
      <c r="C254" t="str">
        <f t="shared" si="24"/>
        <v>PS24.0136</v>
      </c>
      <c r="D254" s="56">
        <v>6324911.5999999996</v>
      </c>
      <c r="E254" s="56">
        <v>7070.8</v>
      </c>
      <c r="F254" s="56">
        <v>1236.2</v>
      </c>
      <c r="G254" s="56">
        <v>8345.9</v>
      </c>
      <c r="H254" s="56">
        <v>5370.8</v>
      </c>
      <c r="I254" s="56">
        <v>462646.4</v>
      </c>
      <c r="J254" s="67">
        <f t="shared" si="17"/>
        <v>571310.67562341224</v>
      </c>
      <c r="K254" s="67">
        <f t="shared" si="18"/>
        <v>5689.512828791504</v>
      </c>
      <c r="L254" s="52">
        <f t="shared" si="22"/>
        <v>0.16854316862731511</v>
      </c>
      <c r="M254" s="49">
        <f t="shared" si="19"/>
        <v>1.0490603129721852</v>
      </c>
      <c r="N254" s="49">
        <f t="shared" si="20"/>
        <v>0.93</v>
      </c>
      <c r="O254" s="49">
        <f t="shared" si="21"/>
        <v>36.285015316674766</v>
      </c>
    </row>
    <row r="255" spans="1:21" x14ac:dyDescent="0.25">
      <c r="A255" s="1" t="s">
        <v>283</v>
      </c>
      <c r="B255" s="17" t="str">
        <f t="shared" si="23"/>
        <v>PS24.0137.DATA</v>
      </c>
      <c r="C255" t="str">
        <f t="shared" si="24"/>
        <v>PS24.0137</v>
      </c>
      <c r="D255" s="56">
        <v>6187091.7999999998</v>
      </c>
      <c r="E255" s="56">
        <v>6080.6</v>
      </c>
      <c r="F255" s="56">
        <v>1230.5</v>
      </c>
      <c r="G255" s="56">
        <v>10597.2</v>
      </c>
      <c r="H255" s="56">
        <v>5230</v>
      </c>
      <c r="I255" s="56">
        <v>450952.1</v>
      </c>
      <c r="J255" s="67">
        <f t="shared" si="17"/>
        <v>558566.74993559835</v>
      </c>
      <c r="K255" s="67">
        <f t="shared" si="18"/>
        <v>4862.7826534697488</v>
      </c>
      <c r="L255" s="52">
        <f t="shared" si="22"/>
        <v>0.16769913813168358</v>
      </c>
      <c r="M255" s="49">
        <f t="shared" si="19"/>
        <v>1.3320790265723306</v>
      </c>
      <c r="N255" s="49">
        <f t="shared" si="20"/>
        <v>0.93</v>
      </c>
      <c r="O255" s="49">
        <f t="shared" si="21"/>
        <v>35.349855055620907</v>
      </c>
    </row>
    <row r="256" spans="1:21" x14ac:dyDescent="0.25">
      <c r="A256" s="1" t="s">
        <v>284</v>
      </c>
      <c r="B256" s="17" t="str">
        <f t="shared" si="23"/>
        <v>PS24.0138.DATA</v>
      </c>
      <c r="C256" t="str">
        <f t="shared" si="24"/>
        <v>PS24.0138</v>
      </c>
      <c r="D256" s="56">
        <v>6043679.7999999998</v>
      </c>
      <c r="E256" s="56">
        <v>6515.9</v>
      </c>
      <c r="F256" s="56">
        <v>1157.2</v>
      </c>
      <c r="G256" s="56">
        <v>10039</v>
      </c>
      <c r="H256" s="56">
        <v>5194.5</v>
      </c>
      <c r="I256" s="56">
        <v>447790</v>
      </c>
      <c r="J256" s="67">
        <f t="shared" si="17"/>
        <v>545305.72451878036</v>
      </c>
      <c r="K256" s="67">
        <f t="shared" si="18"/>
        <v>5226.2199846327048</v>
      </c>
      <c r="L256" s="52">
        <f t="shared" si="22"/>
        <v>0.15684520210891331</v>
      </c>
      <c r="M256" s="49">
        <f t="shared" si="19"/>
        <v>1.2619057729270584</v>
      </c>
      <c r="N256" s="49">
        <f t="shared" si="20"/>
        <v>0.93</v>
      </c>
      <c r="O256" s="49">
        <f t="shared" si="21"/>
        <v>35.09699081736138</v>
      </c>
    </row>
    <row r="257" spans="1:21" x14ac:dyDescent="0.25">
      <c r="A257" s="1" t="s">
        <v>285</v>
      </c>
      <c r="B257" s="17" t="str">
        <f t="shared" si="23"/>
        <v>PS24.0131.DATA</v>
      </c>
      <c r="C257" t="str">
        <f t="shared" si="24"/>
        <v>PS24.0131</v>
      </c>
      <c r="D257" s="56">
        <v>5317341.7</v>
      </c>
      <c r="E257" s="56">
        <v>6301</v>
      </c>
      <c r="F257" s="56">
        <v>1086.9000000000001</v>
      </c>
      <c r="G257" s="56">
        <v>8938.2999999999993</v>
      </c>
      <c r="H257" s="56">
        <v>5798.7</v>
      </c>
      <c r="I257" s="56">
        <v>522123</v>
      </c>
      <c r="J257" s="67">
        <f t="shared" si="17"/>
        <v>478142.66978623846</v>
      </c>
      <c r="K257" s="67">
        <f t="shared" si="18"/>
        <v>5046.7973279202788</v>
      </c>
      <c r="L257" s="52">
        <f t="shared" si="22"/>
        <v>0.14643549266279124</v>
      </c>
      <c r="M257" s="49">
        <f t="shared" si="19"/>
        <v>1.1235329669662002</v>
      </c>
      <c r="N257" s="49">
        <f t="shared" si="20"/>
        <v>0.93</v>
      </c>
      <c r="O257" s="49">
        <f t="shared" si="21"/>
        <v>41.04119164040479</v>
      </c>
    </row>
    <row r="258" spans="1:21" x14ac:dyDescent="0.25">
      <c r="A258" s="1" t="s">
        <v>286</v>
      </c>
      <c r="B258" s="17" t="str">
        <f t="shared" si="23"/>
        <v>PS24.0124.DATA</v>
      </c>
      <c r="C258" t="str">
        <f t="shared" si="24"/>
        <v>PS24.0124</v>
      </c>
      <c r="D258" s="56">
        <v>5170773.5</v>
      </c>
      <c r="E258" s="56">
        <v>5470.2</v>
      </c>
      <c r="F258" s="56">
        <v>945.3</v>
      </c>
      <c r="G258" s="56">
        <v>11073.6</v>
      </c>
      <c r="H258" s="56">
        <v>5971.1</v>
      </c>
      <c r="I258" s="56">
        <v>532441</v>
      </c>
      <c r="J258" s="67">
        <f t="shared" si="17"/>
        <v>464589.796766566</v>
      </c>
      <c r="K258" s="67">
        <f t="shared" si="18"/>
        <v>4353.1521757719092</v>
      </c>
      <c r="L258" s="52">
        <f t="shared" si="22"/>
        <v>0.12546799824499766</v>
      </c>
      <c r="M258" s="49">
        <f t="shared" si="19"/>
        <v>1.3919689191495568</v>
      </c>
      <c r="N258" s="49">
        <f t="shared" si="20"/>
        <v>0.93</v>
      </c>
      <c r="O258" s="49">
        <f t="shared" si="21"/>
        <v>41.866293063624106</v>
      </c>
    </row>
    <row r="259" spans="1:21" x14ac:dyDescent="0.25">
      <c r="A259" s="1" t="s">
        <v>287</v>
      </c>
      <c r="B259" s="17" t="str">
        <f t="shared" si="23"/>
        <v>PS24.0118.DATA</v>
      </c>
      <c r="C259" t="str">
        <f t="shared" si="24"/>
        <v>PS24.0118</v>
      </c>
      <c r="D259" s="56">
        <v>6211341.7999999998</v>
      </c>
      <c r="E259" s="56">
        <v>5876.7</v>
      </c>
      <c r="F259" s="56">
        <v>1405.9</v>
      </c>
      <c r="G259" s="56">
        <v>14340.4</v>
      </c>
      <c r="H259" s="56">
        <v>4590.8</v>
      </c>
      <c r="I259" s="56">
        <v>362121.3</v>
      </c>
      <c r="J259" s="67">
        <f t="shared" si="17"/>
        <v>560809.09971356555</v>
      </c>
      <c r="K259" s="67">
        <f t="shared" si="18"/>
        <v>4692.5440322335271</v>
      </c>
      <c r="L259" s="52">
        <f t="shared" si="22"/>
        <v>0.19367158531304651</v>
      </c>
      <c r="M259" s="49">
        <f t="shared" si="19"/>
        <v>1.80264965187685</v>
      </c>
      <c r="N259" s="49">
        <f t="shared" si="20"/>
        <v>0.93</v>
      </c>
      <c r="O259" s="49">
        <f t="shared" si="21"/>
        <v>28.246305966096681</v>
      </c>
    </row>
    <row r="260" spans="1:21" x14ac:dyDescent="0.25">
      <c r="A260" s="1" t="s">
        <v>288</v>
      </c>
      <c r="B260" s="17" t="str">
        <f t="shared" si="23"/>
        <v>PS24.0119.DATA</v>
      </c>
      <c r="C260" t="str">
        <f t="shared" si="24"/>
        <v>PS24.0119</v>
      </c>
      <c r="D260" s="56">
        <v>6123492.5999999996</v>
      </c>
      <c r="E260" s="56">
        <v>6159.5</v>
      </c>
      <c r="F260" s="56">
        <v>1363</v>
      </c>
      <c r="G260" s="56">
        <v>13914.1</v>
      </c>
      <c r="H260" s="56">
        <v>4591.2</v>
      </c>
      <c r="I260" s="56">
        <v>360492.7</v>
      </c>
      <c r="J260" s="67">
        <f t="shared" ref="J260:J323" si="25">IF($D260&lt;=$B$37,($D260*$C$28)+$C$30,($D260*$E$28)+$E$30)</f>
        <v>552685.85706966463</v>
      </c>
      <c r="K260" s="67">
        <f t="shared" ref="K260:K323" si="26">IF($E260&lt;=$C$37,($E260*$G$28)+$G$30,($E260*$I$28)+$I$30)</f>
        <v>4928.6572352036264</v>
      </c>
      <c r="L260" s="52">
        <f t="shared" si="22"/>
        <v>0.18731914526697768</v>
      </c>
      <c r="M260" s="49">
        <f t="shared" ref="M260:M323" si="27">$G260*$O$28+$O$30</f>
        <v>1.7490580036701509</v>
      </c>
      <c r="N260" s="49">
        <f t="shared" ref="N260:N323" si="28">$H260*$Q$28+$Q$30</f>
        <v>0.93</v>
      </c>
      <c r="O260" s="49">
        <f t="shared" ref="O260:O323" si="29">$I260*$S$28+$S$30</f>
        <v>28.116071407281506</v>
      </c>
    </row>
    <row r="261" spans="1:21" x14ac:dyDescent="0.25">
      <c r="A261" s="1" t="s">
        <v>289</v>
      </c>
      <c r="B261" s="17" t="s">
        <v>667</v>
      </c>
      <c r="C261" s="17" t="s">
        <v>667</v>
      </c>
      <c r="D261" s="56">
        <v>274054</v>
      </c>
      <c r="E261" s="56">
        <v>2881.9</v>
      </c>
      <c r="F261" s="56">
        <v>6570.2</v>
      </c>
      <c r="G261" s="56">
        <v>5731.2</v>
      </c>
      <c r="H261" s="56">
        <v>1815.6</v>
      </c>
      <c r="I261" s="56">
        <v>12240.8</v>
      </c>
      <c r="J261" s="67">
        <f>($D261*$C$28)+$C$30</f>
        <v>23684.672102531447</v>
      </c>
      <c r="K261" s="67">
        <f t="shared" si="26"/>
        <v>2192.1486282206065</v>
      </c>
      <c r="L261" s="52">
        <f t="shared" ref="L261:L324" si="30">IF($F261&lt;7000,($F261*$K$28)+$K$30,($F261*$M$28)+$M$30)</f>
        <v>0.95837802190775889</v>
      </c>
      <c r="M261" s="49">
        <f t="shared" si="27"/>
        <v>0.72035732783013362</v>
      </c>
      <c r="N261" s="49">
        <f t="shared" si="28"/>
        <v>0.93</v>
      </c>
      <c r="O261" s="49">
        <f t="shared" si="29"/>
        <v>0.26734701022460639</v>
      </c>
      <c r="P261" s="90">
        <f>((J261-$B$26)/$B$26)*100</f>
        <v>5.2652093445842105</v>
      </c>
      <c r="Q261" s="90">
        <f>((K261-$F$26)/$F$26)*100</f>
        <v>-12.31405487117574</v>
      </c>
      <c r="R261" s="90">
        <f>((L261-$J$26)/$J$26)*100</f>
        <v>-3.8738192670251861</v>
      </c>
    </row>
    <row r="262" spans="1:21" x14ac:dyDescent="0.25">
      <c r="A262" s="1" t="s">
        <v>290</v>
      </c>
      <c r="B262" s="17" t="s">
        <v>667</v>
      </c>
      <c r="C262" s="17" t="s">
        <v>667</v>
      </c>
      <c r="D262" s="56">
        <v>0.1</v>
      </c>
      <c r="E262" s="56">
        <v>496.6</v>
      </c>
      <c r="F262" s="56">
        <v>2351.8000000000002</v>
      </c>
      <c r="G262" s="56">
        <v>169240</v>
      </c>
      <c r="H262" s="56">
        <v>8075.9</v>
      </c>
      <c r="I262" s="56">
        <v>988002.5</v>
      </c>
      <c r="J262" s="67">
        <f>($D262*$C$28)+$C$30</f>
        <v>114.77341967677727</v>
      </c>
      <c r="K262" s="67">
        <f t="shared" si="26"/>
        <v>461.48355139022215</v>
      </c>
      <c r="L262" s="52">
        <f t="shared" si="30"/>
        <v>0.3337362249302141</v>
      </c>
      <c r="M262" s="49">
        <f t="shared" si="27"/>
        <v>21.27561439632543</v>
      </c>
      <c r="N262" s="49">
        <f t="shared" si="28"/>
        <v>0.93</v>
      </c>
      <c r="O262" s="49">
        <f t="shared" si="29"/>
        <v>78.296264183407914</v>
      </c>
      <c r="P262" s="90"/>
      <c r="Q262" s="90"/>
      <c r="R262" s="90"/>
      <c r="S262" s="91">
        <f>((G262-AVERAGE($E$50:$E$52))/AVERAGE($E$50:$E$52))*100</f>
        <v>1.5544397964110759</v>
      </c>
      <c r="T262" s="91">
        <f>((H262-AVERAGE($F$50:$F$52))/AVERAGE($F$50:$F$52))*100</f>
        <v>1.6607991809297513</v>
      </c>
      <c r="U262" s="91">
        <f>((I262-AVERAGE($G$50:$G$52))/AVERAGE($G$50:$G$52))*100</f>
        <v>0.26954645668482835</v>
      </c>
    </row>
    <row r="263" spans="1:21" x14ac:dyDescent="0.25">
      <c r="A263" s="1" t="s">
        <v>291</v>
      </c>
      <c r="B263" s="17" t="str">
        <f t="shared" ref="B263:B326" si="31">RIGHT(A263,14)</f>
        <v>PS24.0120.DATA</v>
      </c>
      <c r="C263" t="str">
        <f t="shared" ref="C263:C326" si="32">LEFT(B263,9)</f>
        <v>PS24.0120</v>
      </c>
      <c r="D263" s="56">
        <v>6339390.4000000004</v>
      </c>
      <c r="E263" s="56">
        <v>5350.4</v>
      </c>
      <c r="F263" s="56">
        <v>1453.7</v>
      </c>
      <c r="G263" s="56">
        <v>14634</v>
      </c>
      <c r="H263" s="56">
        <v>4607.3999999999996</v>
      </c>
      <c r="I263" s="56">
        <v>363638.9</v>
      </c>
      <c r="J263" s="67">
        <f t="shared" si="25"/>
        <v>572649.50176630844</v>
      </c>
      <c r="K263" s="67">
        <f t="shared" si="26"/>
        <v>4253.1296803128644</v>
      </c>
      <c r="L263" s="52">
        <f t="shared" si="30"/>
        <v>0.20074959543430732</v>
      </c>
      <c r="M263" s="49">
        <f t="shared" si="27"/>
        <v>1.8395591238765847</v>
      </c>
      <c r="N263" s="49">
        <f t="shared" si="28"/>
        <v>0.93</v>
      </c>
      <c r="O263" s="49">
        <f t="shared" si="29"/>
        <v>28.367664167286609</v>
      </c>
      <c r="S263" s="91"/>
      <c r="T263" s="91"/>
      <c r="U263" s="91"/>
    </row>
    <row r="264" spans="1:21" x14ac:dyDescent="0.25">
      <c r="A264" s="1" t="s">
        <v>292</v>
      </c>
      <c r="B264" s="17" t="str">
        <f t="shared" si="31"/>
        <v>PS24.0115.DATA</v>
      </c>
      <c r="C264" t="str">
        <f t="shared" si="32"/>
        <v>PS24.0115</v>
      </c>
      <c r="D264" s="56">
        <v>5074865</v>
      </c>
      <c r="E264" s="56">
        <v>5261.4</v>
      </c>
      <c r="F264" s="56">
        <v>1602.2</v>
      </c>
      <c r="G264" s="56">
        <v>13295.1</v>
      </c>
      <c r="H264" s="56">
        <v>6079.3</v>
      </c>
      <c r="I264" s="56">
        <v>537597.6</v>
      </c>
      <c r="J264" s="67">
        <f t="shared" si="25"/>
        <v>455721.32651171362</v>
      </c>
      <c r="K264" s="67">
        <f t="shared" si="26"/>
        <v>4178.822484187197</v>
      </c>
      <c r="L264" s="52">
        <f t="shared" si="30"/>
        <v>0.22273881097839168</v>
      </c>
      <c r="M264" s="49">
        <f t="shared" si="27"/>
        <v>1.6712413716271135</v>
      </c>
      <c r="N264" s="49">
        <f t="shared" si="28"/>
        <v>0.93</v>
      </c>
      <c r="O264" s="49">
        <f t="shared" si="29"/>
        <v>42.278651853987817</v>
      </c>
    </row>
    <row r="265" spans="1:21" x14ac:dyDescent="0.25">
      <c r="A265" s="1" t="s">
        <v>293</v>
      </c>
      <c r="B265" s="17" t="str">
        <f t="shared" si="31"/>
        <v>PS24.0397.DATA</v>
      </c>
      <c r="C265" t="str">
        <f t="shared" si="32"/>
        <v>PS24.0397</v>
      </c>
      <c r="D265" s="56">
        <v>6856931.5999999996</v>
      </c>
      <c r="E265" s="56">
        <v>9118.2999999999993</v>
      </c>
      <c r="F265" s="56">
        <v>2148</v>
      </c>
      <c r="G265" s="56">
        <v>17866.3</v>
      </c>
      <c r="H265" s="56">
        <v>2603.6999999999998</v>
      </c>
      <c r="I265" s="56">
        <v>197155.3</v>
      </c>
      <c r="J265" s="67">
        <f t="shared" si="25"/>
        <v>620505.51805121126</v>
      </c>
      <c r="K265" s="67">
        <f t="shared" si="26"/>
        <v>7398.9957958398727</v>
      </c>
      <c r="L265" s="52">
        <f t="shared" si="30"/>
        <v>0.30355843282324846</v>
      </c>
      <c r="M265" s="49">
        <f t="shared" si="27"/>
        <v>2.2459027422169879</v>
      </c>
      <c r="N265" s="49">
        <f t="shared" si="28"/>
        <v>0.93</v>
      </c>
      <c r="O265" s="49">
        <f t="shared" si="29"/>
        <v>15.054439191256721</v>
      </c>
    </row>
    <row r="266" spans="1:21" x14ac:dyDescent="0.25">
      <c r="A266" s="1" t="s">
        <v>294</v>
      </c>
      <c r="B266" s="17" t="str">
        <f t="shared" si="31"/>
        <v>PS24.0398.DATA</v>
      </c>
      <c r="C266" t="str">
        <f t="shared" si="32"/>
        <v>PS24.0398</v>
      </c>
      <c r="D266" s="56">
        <v>6703966.2000000002</v>
      </c>
      <c r="E266" s="56">
        <v>8857.1</v>
      </c>
      <c r="F266" s="56">
        <v>2142.8000000000002</v>
      </c>
      <c r="G266" s="56">
        <v>18351.2</v>
      </c>
      <c r="H266" s="56">
        <v>2620.1999999999998</v>
      </c>
      <c r="I266" s="56">
        <v>197720</v>
      </c>
      <c r="J266" s="67">
        <f t="shared" si="25"/>
        <v>606361.10853670957</v>
      </c>
      <c r="K266" s="67">
        <f t="shared" si="26"/>
        <v>7180.9166988957786</v>
      </c>
      <c r="L266" s="52">
        <f t="shared" si="30"/>
        <v>0.30278844009039169</v>
      </c>
      <c r="M266" s="49">
        <f t="shared" si="27"/>
        <v>2.3068611992083756</v>
      </c>
      <c r="N266" s="49">
        <f t="shared" si="28"/>
        <v>0.93</v>
      </c>
      <c r="O266" s="49">
        <f t="shared" si="29"/>
        <v>15.099596661085366</v>
      </c>
    </row>
    <row r="267" spans="1:21" x14ac:dyDescent="0.25">
      <c r="A267" s="1" t="s">
        <v>295</v>
      </c>
      <c r="B267" s="17" t="str">
        <f t="shared" si="31"/>
        <v>PS24.0399.DATA</v>
      </c>
      <c r="C267" t="str">
        <f t="shared" si="32"/>
        <v>PS24.0399</v>
      </c>
      <c r="D267" s="56">
        <v>6658450.2999999998</v>
      </c>
      <c r="E267" s="56">
        <v>8261.7999999999993</v>
      </c>
      <c r="F267" s="56">
        <v>2141.6</v>
      </c>
      <c r="G267" s="56">
        <v>18747.2</v>
      </c>
      <c r="H267" s="56">
        <v>2650.2</v>
      </c>
      <c r="I267" s="56">
        <v>198597.3</v>
      </c>
      <c r="J267" s="67">
        <f t="shared" si="25"/>
        <v>602152.34283530829</v>
      </c>
      <c r="K267" s="67">
        <f t="shared" si="26"/>
        <v>6683.8933971698225</v>
      </c>
      <c r="L267" s="52">
        <f t="shared" si="30"/>
        <v>0.30261074945973238</v>
      </c>
      <c r="M267" s="49">
        <f t="shared" si="27"/>
        <v>2.3566437295622413</v>
      </c>
      <c r="N267" s="49">
        <f t="shared" si="28"/>
        <v>0.93</v>
      </c>
      <c r="O267" s="49">
        <f t="shared" si="29"/>
        <v>15.169751873199177</v>
      </c>
    </row>
    <row r="268" spans="1:21" x14ac:dyDescent="0.25">
      <c r="A268" s="1" t="s">
        <v>296</v>
      </c>
      <c r="B268" s="17" t="str">
        <f t="shared" si="31"/>
        <v>PS24.0400.DATA</v>
      </c>
      <c r="C268" t="str">
        <f t="shared" si="32"/>
        <v>PS24.0400</v>
      </c>
      <c r="D268" s="56">
        <v>4884878.0999999996</v>
      </c>
      <c r="E268" s="56">
        <v>1993.9</v>
      </c>
      <c r="F268" s="56">
        <v>1374.4</v>
      </c>
      <c r="G268" s="56">
        <v>44785</v>
      </c>
      <c r="H268" s="56">
        <v>5191.6000000000004</v>
      </c>
      <c r="I268" s="56">
        <v>482505.2</v>
      </c>
      <c r="J268" s="67">
        <f t="shared" si="25"/>
        <v>438153.61174752051</v>
      </c>
      <c r="K268" s="67">
        <f t="shared" si="26"/>
        <v>1805.6906030936336</v>
      </c>
      <c r="L268" s="52">
        <f t="shared" si="30"/>
        <v>0.18900720625824075</v>
      </c>
      <c r="M268" s="49">
        <f t="shared" si="27"/>
        <v>5.6299456710972953</v>
      </c>
      <c r="N268" s="49">
        <f t="shared" si="28"/>
        <v>0.93</v>
      </c>
      <c r="O268" s="49">
        <f t="shared" si="29"/>
        <v>37.873067666299491</v>
      </c>
    </row>
    <row r="269" spans="1:21" x14ac:dyDescent="0.25">
      <c r="A269" s="1" t="s">
        <v>297</v>
      </c>
      <c r="B269" s="17" t="str">
        <f t="shared" si="31"/>
        <v>PS24.0401.DATA</v>
      </c>
      <c r="C269" t="str">
        <f t="shared" si="32"/>
        <v>PS24.0401</v>
      </c>
      <c r="D269" s="56">
        <v>4796792.7</v>
      </c>
      <c r="E269" s="56">
        <v>1578.8</v>
      </c>
      <c r="F269" s="56">
        <v>1393.8</v>
      </c>
      <c r="G269" s="56">
        <v>50999.1</v>
      </c>
      <c r="H269" s="56">
        <v>5286.5</v>
      </c>
      <c r="I269" s="56">
        <v>494336.7</v>
      </c>
      <c r="J269" s="67">
        <f t="shared" si="25"/>
        <v>430008.52815444197</v>
      </c>
      <c r="K269" s="67">
        <f t="shared" si="26"/>
        <v>1433.0329211580922</v>
      </c>
      <c r="L269" s="52">
        <f t="shared" si="30"/>
        <v>0.19187987145389887</v>
      </c>
      <c r="M269" s="49">
        <f t="shared" si="27"/>
        <v>6.4111416859254673</v>
      </c>
      <c r="N269" s="49">
        <f t="shared" si="28"/>
        <v>0.93</v>
      </c>
      <c r="O269" s="49">
        <f t="shared" si="29"/>
        <v>38.8191994252469</v>
      </c>
    </row>
    <row r="270" spans="1:21" x14ac:dyDescent="0.25">
      <c r="A270" s="1" t="s">
        <v>298</v>
      </c>
      <c r="B270" s="17" t="str">
        <f t="shared" si="31"/>
        <v>PS24.0402.DATA</v>
      </c>
      <c r="C270" t="str">
        <f t="shared" si="32"/>
        <v>PS24.0402</v>
      </c>
      <c r="D270" s="56">
        <v>4785119.3</v>
      </c>
      <c r="E270" s="56">
        <v>1838.8</v>
      </c>
      <c r="F270" s="56">
        <v>1402.4</v>
      </c>
      <c r="G270" s="56">
        <v>51442.3</v>
      </c>
      <c r="H270" s="56">
        <v>5319.8</v>
      </c>
      <c r="I270" s="56">
        <v>494542.6</v>
      </c>
      <c r="J270" s="67">
        <f t="shared" si="25"/>
        <v>428929.11182874616</v>
      </c>
      <c r="K270" s="67">
        <f t="shared" si="26"/>
        <v>1666.4489589881109</v>
      </c>
      <c r="L270" s="52">
        <f t="shared" si="30"/>
        <v>0.19315332097362364</v>
      </c>
      <c r="M270" s="49">
        <f t="shared" si="27"/>
        <v>6.466857891614441</v>
      </c>
      <c r="N270" s="49">
        <f t="shared" si="28"/>
        <v>0.93</v>
      </c>
      <c r="O270" s="49">
        <f t="shared" si="29"/>
        <v>38.835664668805812</v>
      </c>
    </row>
    <row r="271" spans="1:21" x14ac:dyDescent="0.25">
      <c r="A271" s="1" t="s">
        <v>299</v>
      </c>
      <c r="B271" s="17" t="str">
        <f t="shared" si="31"/>
        <v>PS24.0403.DATA</v>
      </c>
      <c r="C271" t="str">
        <f t="shared" si="32"/>
        <v>PS24.0403</v>
      </c>
      <c r="D271" s="56">
        <v>5711661.2000000002</v>
      </c>
      <c r="E271" s="56">
        <v>4164.1000000000004</v>
      </c>
      <c r="F271" s="56">
        <v>2514.9</v>
      </c>
      <c r="G271" s="56">
        <v>34594.699999999997</v>
      </c>
      <c r="H271" s="56">
        <v>4524.2</v>
      </c>
      <c r="I271" s="56">
        <v>353275</v>
      </c>
      <c r="J271" s="67">
        <f t="shared" si="25"/>
        <v>514604.61796245089</v>
      </c>
      <c r="K271" s="67">
        <f t="shared" si="26"/>
        <v>3262.6731998198343</v>
      </c>
      <c r="L271" s="52">
        <f t="shared" si="30"/>
        <v>0.35788734314731951</v>
      </c>
      <c r="M271" s="49">
        <f t="shared" si="27"/>
        <v>4.348887794670536</v>
      </c>
      <c r="N271" s="49">
        <f t="shared" si="28"/>
        <v>0.93</v>
      </c>
      <c r="O271" s="49">
        <f t="shared" si="29"/>
        <v>27.538892250238465</v>
      </c>
    </row>
    <row r="272" spans="1:21" x14ac:dyDescent="0.25">
      <c r="A272" s="1" t="s">
        <v>300</v>
      </c>
      <c r="B272" s="17" t="str">
        <f t="shared" si="31"/>
        <v>PS24.0404.DATA</v>
      </c>
      <c r="C272" t="str">
        <f t="shared" si="32"/>
        <v>PS24.0404</v>
      </c>
      <c r="D272" s="56">
        <v>3484323.1</v>
      </c>
      <c r="E272" s="56">
        <v>12826.6</v>
      </c>
      <c r="F272" s="56">
        <v>454.9</v>
      </c>
      <c r="G272" s="56">
        <v>2648.2</v>
      </c>
      <c r="H272" s="56">
        <v>7104.5</v>
      </c>
      <c r="I272" s="56">
        <v>762992.9</v>
      </c>
      <c r="J272" s="67">
        <f t="shared" si="25"/>
        <v>308647.04707614332</v>
      </c>
      <c r="K272" s="67">
        <f t="shared" si="26"/>
        <v>10495.101137332165</v>
      </c>
      <c r="L272" s="52">
        <f t="shared" si="30"/>
        <v>5.2851760515577037E-2</v>
      </c>
      <c r="M272" s="49">
        <f t="shared" si="27"/>
        <v>0.33278272914082146</v>
      </c>
      <c r="N272" s="49">
        <f t="shared" si="28"/>
        <v>0.93</v>
      </c>
      <c r="O272" s="49">
        <f t="shared" si="29"/>
        <v>60.302879690481916</v>
      </c>
    </row>
    <row r="273" spans="1:21" x14ac:dyDescent="0.25">
      <c r="A273" s="1" t="s">
        <v>301</v>
      </c>
      <c r="B273" s="17" t="s">
        <v>667</v>
      </c>
      <c r="C273" s="17" t="s">
        <v>667</v>
      </c>
      <c r="D273" s="56">
        <v>275155</v>
      </c>
      <c r="E273" s="56">
        <v>2874.5</v>
      </c>
      <c r="F273" s="56">
        <v>6549.6</v>
      </c>
      <c r="G273" s="56">
        <v>5109.5</v>
      </c>
      <c r="H273" s="56">
        <v>1627.8</v>
      </c>
      <c r="I273" s="56">
        <v>6873.8</v>
      </c>
      <c r="J273" s="67">
        <f>($D273*$C$28)+$C$30</f>
        <v>23779.363177717107</v>
      </c>
      <c r="K273" s="67">
        <f t="shared" si="26"/>
        <v>2185.9702770820677</v>
      </c>
      <c r="L273" s="52">
        <f t="shared" si="30"/>
        <v>0.9553276660814416</v>
      </c>
      <c r="M273" s="49">
        <f t="shared" si="27"/>
        <v>0.64220126944377454</v>
      </c>
      <c r="N273" s="49">
        <f t="shared" si="28"/>
        <v>0.93</v>
      </c>
      <c r="O273" s="49">
        <f t="shared" si="29"/>
        <v>-0.16183687603417463</v>
      </c>
      <c r="P273" s="90">
        <f>((J273-$B$26)/$B$26)*100</f>
        <v>5.6860585676315853</v>
      </c>
      <c r="Q273" s="90">
        <f>((K273-$F$26)/$F$26)*100</f>
        <v>-12.561188916717292</v>
      </c>
      <c r="R273" s="90">
        <f>((L273-$J$26)/$J$26)*100</f>
        <v>-4.179772709985798</v>
      </c>
    </row>
    <row r="274" spans="1:21" x14ac:dyDescent="0.25">
      <c r="A274" s="1" t="s">
        <v>302</v>
      </c>
      <c r="B274" s="17" t="s">
        <v>667</v>
      </c>
      <c r="C274" s="17" t="s">
        <v>667</v>
      </c>
      <c r="D274" s="56">
        <v>0.6</v>
      </c>
      <c r="E274" s="56">
        <v>476.6</v>
      </c>
      <c r="F274" s="56">
        <v>2331.9</v>
      </c>
      <c r="G274" s="56">
        <v>168623.6</v>
      </c>
      <c r="H274" s="56">
        <v>8030.8</v>
      </c>
      <c r="I274" s="56">
        <v>985609.4</v>
      </c>
      <c r="J274" s="67">
        <f>($D274*$C$28)+$C$30</f>
        <v>114.81642198158455</v>
      </c>
      <c r="K274" s="67">
        <f t="shared" si="26"/>
        <v>443.5284715571438</v>
      </c>
      <c r="L274" s="52">
        <f t="shared" si="30"/>
        <v>0.33078952197178124</v>
      </c>
      <c r="M274" s="49">
        <f t="shared" si="27"/>
        <v>21.198124619279668</v>
      </c>
      <c r="N274" s="49">
        <f t="shared" si="28"/>
        <v>0.93</v>
      </c>
      <c r="O274" s="49">
        <f t="shared" si="29"/>
        <v>78.104894711038639</v>
      </c>
      <c r="P274" s="90"/>
      <c r="Q274" s="90"/>
      <c r="R274" s="90"/>
      <c r="S274" s="91">
        <f>((G274-AVERAGE($E$50:$E$52))/AVERAGE($E$50:$E$52))*100</f>
        <v>1.1845617729502675</v>
      </c>
      <c r="T274" s="91">
        <f>((H274-AVERAGE($F$50:$F$52))/AVERAGE($F$50:$F$52))*100</f>
        <v>1.0930727302481089</v>
      </c>
      <c r="U274" s="91">
        <f>((I274-AVERAGE($G$50:$G$52))/AVERAGE($G$50:$G$52))*100</f>
        <v>2.6677585780665536E-2</v>
      </c>
    </row>
    <row r="275" spans="1:21" x14ac:dyDescent="0.25">
      <c r="A275" s="1" t="s">
        <v>303</v>
      </c>
      <c r="B275" s="17" t="str">
        <f t="shared" si="31"/>
        <v>PS24.0405.DATA</v>
      </c>
      <c r="C275" t="str">
        <f t="shared" si="32"/>
        <v>PS24.0405</v>
      </c>
      <c r="D275" s="56">
        <v>3673187.6</v>
      </c>
      <c r="E275" s="56">
        <v>9057.7000000000007</v>
      </c>
      <c r="F275" s="56">
        <v>645.4</v>
      </c>
      <c r="G275" s="56">
        <v>4887.7</v>
      </c>
      <c r="H275" s="56">
        <v>7077.8</v>
      </c>
      <c r="I275" s="56">
        <v>766151.3</v>
      </c>
      <c r="J275" s="67">
        <f t="shared" si="25"/>
        <v>326110.97572112858</v>
      </c>
      <c r="K275" s="67">
        <f t="shared" si="26"/>
        <v>7348.4001094891382</v>
      </c>
      <c r="L275" s="52">
        <f t="shared" si="30"/>
        <v>8.1060148132735738E-2</v>
      </c>
      <c r="M275" s="49">
        <f t="shared" si="27"/>
        <v>0.61431802390719015</v>
      </c>
      <c r="N275" s="49">
        <f t="shared" si="28"/>
        <v>0.93</v>
      </c>
      <c r="O275" s="49">
        <f t="shared" si="29"/>
        <v>60.555448050153942</v>
      </c>
      <c r="S275" s="91"/>
      <c r="T275" s="91"/>
      <c r="U275" s="91"/>
    </row>
    <row r="276" spans="1:21" x14ac:dyDescent="0.25">
      <c r="A276" s="1" t="s">
        <v>304</v>
      </c>
      <c r="B276" s="17" t="str">
        <f t="shared" si="31"/>
        <v>PS24.0406.DATA</v>
      </c>
      <c r="C276" t="str">
        <f t="shared" si="32"/>
        <v>PS24.0406</v>
      </c>
      <c r="D276" s="56">
        <v>3344595.8</v>
      </c>
      <c r="E276" s="56">
        <v>4769.1000000000004</v>
      </c>
      <c r="F276" s="56">
        <v>25298.7</v>
      </c>
      <c r="G276" s="56">
        <v>59167.3</v>
      </c>
      <c r="H276" s="56">
        <v>6966</v>
      </c>
      <c r="I276" s="56">
        <v>728219.9</v>
      </c>
      <c r="J276" s="67">
        <f t="shared" si="25"/>
        <v>295726.73861713463</v>
      </c>
      <c r="K276" s="67">
        <f t="shared" si="26"/>
        <v>3767.7951510111716</v>
      </c>
      <c r="L276" s="52">
        <f t="shared" si="30"/>
        <v>3.9406038129564722</v>
      </c>
      <c r="M276" s="49">
        <f t="shared" si="27"/>
        <v>7.4379943738962888</v>
      </c>
      <c r="N276" s="49">
        <f t="shared" si="28"/>
        <v>0.93</v>
      </c>
      <c r="O276" s="49">
        <f t="shared" si="29"/>
        <v>57.522180738203815</v>
      </c>
    </row>
    <row r="277" spans="1:21" x14ac:dyDescent="0.25">
      <c r="A277" s="1" t="s">
        <v>305</v>
      </c>
      <c r="B277" s="17" t="str">
        <f t="shared" si="31"/>
        <v>PS24.0407.DATA</v>
      </c>
      <c r="C277" t="str">
        <f t="shared" si="32"/>
        <v>PS24.0407</v>
      </c>
      <c r="D277" s="56">
        <v>4423072.9000000004</v>
      </c>
      <c r="E277" s="56">
        <v>1999</v>
      </c>
      <c r="F277" s="56">
        <v>3675</v>
      </c>
      <c r="G277" s="56">
        <v>45363</v>
      </c>
      <c r="H277" s="56">
        <v>6250.8</v>
      </c>
      <c r="I277" s="56">
        <v>582127.1</v>
      </c>
      <c r="J277" s="67">
        <f t="shared" si="25"/>
        <v>395451.39369869116</v>
      </c>
      <c r="K277" s="67">
        <f t="shared" si="26"/>
        <v>1810.2691484510685</v>
      </c>
      <c r="L277" s="52">
        <f t="shared" si="30"/>
        <v>0.52966976033716628</v>
      </c>
      <c r="M277" s="49">
        <f t="shared" si="27"/>
        <v>5.7026080512602606</v>
      </c>
      <c r="N277" s="49">
        <f t="shared" si="28"/>
        <v>0.93</v>
      </c>
      <c r="O277" s="49">
        <f t="shared" si="29"/>
        <v>45.839550654651205</v>
      </c>
    </row>
    <row r="278" spans="1:21" x14ac:dyDescent="0.25">
      <c r="A278" s="1" t="s">
        <v>306</v>
      </c>
      <c r="B278" s="17" t="str">
        <f t="shared" si="31"/>
        <v>PS24.0408.DATA</v>
      </c>
      <c r="C278" t="str">
        <f t="shared" si="32"/>
        <v>PS24.0408</v>
      </c>
      <c r="D278" s="56">
        <v>5728651.2999999998</v>
      </c>
      <c r="E278" s="56">
        <v>3185.1</v>
      </c>
      <c r="F278" s="56">
        <v>3025.7</v>
      </c>
      <c r="G278" s="56">
        <v>38437.4</v>
      </c>
      <c r="H278" s="56">
        <v>4318.7</v>
      </c>
      <c r="I278" s="56">
        <v>356937.4</v>
      </c>
      <c r="J278" s="67">
        <f t="shared" si="25"/>
        <v>516175.65907431237</v>
      </c>
      <c r="K278" s="67">
        <f t="shared" si="26"/>
        <v>2445.2940424374879</v>
      </c>
      <c r="L278" s="52">
        <f t="shared" si="30"/>
        <v>0.43352432159794768</v>
      </c>
      <c r="M278" s="49">
        <f t="shared" si="27"/>
        <v>4.8319669092937669</v>
      </c>
      <c r="N278" s="49">
        <f t="shared" si="28"/>
        <v>0.93</v>
      </c>
      <c r="O278" s="49">
        <f t="shared" si="29"/>
        <v>27.831764071560276</v>
      </c>
    </row>
    <row r="279" spans="1:21" x14ac:dyDescent="0.25">
      <c r="A279" s="1" t="s">
        <v>307</v>
      </c>
      <c r="B279" s="17" t="str">
        <f t="shared" si="31"/>
        <v>PS24.0409.DATA</v>
      </c>
      <c r="C279" t="str">
        <f t="shared" si="32"/>
        <v>PS24.0409</v>
      </c>
      <c r="D279" s="56">
        <v>5609448.5</v>
      </c>
      <c r="E279" s="56">
        <v>2578.8000000000002</v>
      </c>
      <c r="F279" s="56">
        <v>3010.3</v>
      </c>
      <c r="G279" s="56">
        <v>37994.699999999997</v>
      </c>
      <c r="H279" s="56">
        <v>4260.2</v>
      </c>
      <c r="I279" s="56">
        <v>355128</v>
      </c>
      <c r="J279" s="67">
        <f t="shared" si="25"/>
        <v>505153.21073975263</v>
      </c>
      <c r="K279" s="67">
        <f t="shared" si="26"/>
        <v>2330.7869128120101</v>
      </c>
      <c r="L279" s="52">
        <f t="shared" si="30"/>
        <v>0.4312439585044871</v>
      </c>
      <c r="M279" s="49">
        <f t="shared" si="27"/>
        <v>4.7763135603350388</v>
      </c>
      <c r="N279" s="49">
        <f t="shared" si="28"/>
        <v>0.93</v>
      </c>
      <c r="O279" s="49">
        <f t="shared" si="29"/>
        <v>27.687071445550096</v>
      </c>
    </row>
    <row r="280" spans="1:21" x14ac:dyDescent="0.25">
      <c r="A280" s="1" t="s">
        <v>308</v>
      </c>
      <c r="B280" s="17" t="str">
        <f t="shared" si="31"/>
        <v>PS24.0410.DATA</v>
      </c>
      <c r="C280" t="str">
        <f t="shared" si="32"/>
        <v>PS24.0410</v>
      </c>
      <c r="D280" s="56">
        <v>5907716.0999999996</v>
      </c>
      <c r="E280" s="56">
        <v>3181.1</v>
      </c>
      <c r="F280" s="56">
        <v>1691</v>
      </c>
      <c r="G280" s="56">
        <v>41092.6</v>
      </c>
      <c r="H280" s="56">
        <v>3626.9</v>
      </c>
      <c r="I280" s="56">
        <v>289600.7</v>
      </c>
      <c r="J280" s="67">
        <f t="shared" si="25"/>
        <v>532733.42874531215</v>
      </c>
      <c r="K280" s="67">
        <f t="shared" si="26"/>
        <v>2441.9543931734129</v>
      </c>
      <c r="L280" s="52">
        <f t="shared" si="30"/>
        <v>0.23588791764717748</v>
      </c>
      <c r="M280" s="49">
        <f t="shared" si="27"/>
        <v>5.165761289585646</v>
      </c>
      <c r="N280" s="49">
        <f t="shared" si="28"/>
        <v>0.93</v>
      </c>
      <c r="O280" s="49">
        <f t="shared" si="29"/>
        <v>22.447037670620894</v>
      </c>
    </row>
    <row r="281" spans="1:21" x14ac:dyDescent="0.25">
      <c r="A281" s="1" t="s">
        <v>309</v>
      </c>
      <c r="B281" s="17" t="str">
        <f t="shared" si="31"/>
        <v>PS24.0411.DATA</v>
      </c>
      <c r="C281" t="str">
        <f t="shared" si="32"/>
        <v>PS24.0411</v>
      </c>
      <c r="D281" s="56">
        <v>5847510</v>
      </c>
      <c r="E281" s="56">
        <v>2468.1999999999998</v>
      </c>
      <c r="F281" s="56">
        <v>1698.6</v>
      </c>
      <c r="G281" s="56">
        <v>41804.9</v>
      </c>
      <c r="H281" s="56">
        <v>3674.5</v>
      </c>
      <c r="I281" s="56">
        <v>293544.59999999998</v>
      </c>
      <c r="J281" s="67">
        <f t="shared" si="25"/>
        <v>527166.28915903298</v>
      </c>
      <c r="K281" s="67">
        <f t="shared" si="26"/>
        <v>2231.4953213350864</v>
      </c>
      <c r="L281" s="52">
        <f t="shared" si="30"/>
        <v>0.23701329164135282</v>
      </c>
      <c r="M281" s="49">
        <f t="shared" si="27"/>
        <v>5.255306987492359</v>
      </c>
      <c r="N281" s="49">
        <f t="shared" si="28"/>
        <v>0.93</v>
      </c>
      <c r="O281" s="49">
        <f t="shared" si="29"/>
        <v>22.762420254749085</v>
      </c>
    </row>
    <row r="282" spans="1:21" x14ac:dyDescent="0.25">
      <c r="A282" s="1" t="s">
        <v>310</v>
      </c>
      <c r="B282" s="17" t="str">
        <f t="shared" si="31"/>
        <v>PS24.0412.DATA</v>
      </c>
      <c r="C282" t="str">
        <f t="shared" si="32"/>
        <v>PS24.0412</v>
      </c>
      <c r="D282" s="56">
        <v>5816349.0999999996</v>
      </c>
      <c r="E282" s="56">
        <v>2208.3000000000002</v>
      </c>
      <c r="F282" s="56">
        <v>1726.2</v>
      </c>
      <c r="G282" s="56">
        <v>42667.4</v>
      </c>
      <c r="H282" s="56">
        <v>3696.3</v>
      </c>
      <c r="I282" s="56">
        <v>295425.40000000002</v>
      </c>
      <c r="J282" s="67">
        <f t="shared" si="25"/>
        <v>524284.90205815615</v>
      </c>
      <c r="K282" s="67">
        <f t="shared" si="26"/>
        <v>1998.1690589042337</v>
      </c>
      <c r="L282" s="52">
        <f t="shared" si="30"/>
        <v>0.24110017614651597</v>
      </c>
      <c r="M282" s="49">
        <f t="shared" si="27"/>
        <v>5.3637348471646042</v>
      </c>
      <c r="N282" s="49">
        <f t="shared" si="28"/>
        <v>0.93</v>
      </c>
      <c r="O282" s="49">
        <f t="shared" si="29"/>
        <v>22.912822537826322</v>
      </c>
    </row>
    <row r="283" spans="1:21" x14ac:dyDescent="0.25">
      <c r="A283" s="1" t="s">
        <v>311</v>
      </c>
      <c r="B283" s="17" t="str">
        <f t="shared" si="31"/>
        <v>PS24.0413.DATA</v>
      </c>
      <c r="C283" t="str">
        <f t="shared" si="32"/>
        <v>PS24.0413</v>
      </c>
      <c r="D283" s="56">
        <v>5085426.5</v>
      </c>
      <c r="E283" s="56">
        <v>4102.6000000000004</v>
      </c>
      <c r="F283" s="56">
        <v>1052.9000000000001</v>
      </c>
      <c r="G283" s="56">
        <v>22656.5</v>
      </c>
      <c r="H283" s="56">
        <v>5316.2</v>
      </c>
      <c r="I283" s="56">
        <v>456506.2</v>
      </c>
      <c r="J283" s="67">
        <f t="shared" si="25"/>
        <v>456697.92763253843</v>
      </c>
      <c r="K283" s="67">
        <f t="shared" si="26"/>
        <v>3211.3260923846819</v>
      </c>
      <c r="L283" s="52">
        <f t="shared" si="30"/>
        <v>0.14140092479411201</v>
      </c>
      <c r="M283" s="49">
        <f t="shared" si="27"/>
        <v>2.8480953606540762</v>
      </c>
      <c r="N283" s="49">
        <f t="shared" si="28"/>
        <v>0.93</v>
      </c>
      <c r="O283" s="49">
        <f t="shared" si="29"/>
        <v>35.794000802345316</v>
      </c>
    </row>
    <row r="284" spans="1:21" x14ac:dyDescent="0.25">
      <c r="A284" s="1" t="s">
        <v>312</v>
      </c>
      <c r="B284" s="17" t="str">
        <f t="shared" si="31"/>
        <v>PS24.0414.DATA</v>
      </c>
      <c r="C284" t="str">
        <f t="shared" si="32"/>
        <v>PS24.0414</v>
      </c>
      <c r="D284" s="56">
        <v>4242995.4000000004</v>
      </c>
      <c r="E284" s="56">
        <v>2916.9</v>
      </c>
      <c r="F284" s="56">
        <v>1450.6</v>
      </c>
      <c r="G284" s="56">
        <v>49671.6</v>
      </c>
      <c r="H284" s="56">
        <v>5800.4</v>
      </c>
      <c r="I284" s="56">
        <v>549513.19999999995</v>
      </c>
      <c r="J284" s="67">
        <f t="shared" si="25"/>
        <v>378799.98165160272</v>
      </c>
      <c r="K284" s="67">
        <f t="shared" si="26"/>
        <v>2221.3705592812621</v>
      </c>
      <c r="L284" s="52">
        <f t="shared" si="30"/>
        <v>0.2002905613051042</v>
      </c>
      <c r="M284" s="49">
        <f t="shared" si="27"/>
        <v>6.2442570671255773</v>
      </c>
      <c r="N284" s="49">
        <f t="shared" si="28"/>
        <v>0.93</v>
      </c>
      <c r="O284" s="49">
        <f t="shared" si="29"/>
        <v>43.231508853262106</v>
      </c>
    </row>
    <row r="285" spans="1:21" x14ac:dyDescent="0.25">
      <c r="A285" s="1" t="s">
        <v>313</v>
      </c>
      <c r="B285" s="17" t="s">
        <v>667</v>
      </c>
      <c r="C285" s="17" t="s">
        <v>667</v>
      </c>
      <c r="D285" s="56">
        <v>275338.09999999998</v>
      </c>
      <c r="E285" s="56">
        <v>2855.4</v>
      </c>
      <c r="F285" s="56">
        <v>6540.3</v>
      </c>
      <c r="G285" s="56">
        <v>1040.5999999999999</v>
      </c>
      <c r="H285" s="56">
        <v>933.8</v>
      </c>
      <c r="I285" s="56">
        <v>6815.6</v>
      </c>
      <c r="J285" s="67">
        <f>($D285*$C$28)+$C$30</f>
        <v>23795.110621737535</v>
      </c>
      <c r="K285" s="67">
        <f t="shared" si="26"/>
        <v>2170.0234518461098</v>
      </c>
      <c r="L285" s="52">
        <f t="shared" si="30"/>
        <v>0.95395056369383224</v>
      </c>
      <c r="M285" s="49">
        <f t="shared" si="27"/>
        <v>0.13068577005780552</v>
      </c>
      <c r="N285" s="49">
        <f t="shared" si="28"/>
        <v>0.93</v>
      </c>
      <c r="O285" s="49">
        <f t="shared" si="29"/>
        <v>-0.16649096624849558</v>
      </c>
      <c r="P285" s="90">
        <f>((J285-$B$26)/$B$26)*100</f>
        <v>5.7560472077223759</v>
      </c>
      <c r="Q285" s="90">
        <f>((K285-$F$26)/$F$26)*100</f>
        <v>-13.199061926155608</v>
      </c>
      <c r="R285" s="90">
        <f>((L285-$J$26)/$J$26)*100</f>
        <v>-4.3178973225845292</v>
      </c>
    </row>
    <row r="286" spans="1:21" x14ac:dyDescent="0.25">
      <c r="A286" s="1" t="s">
        <v>314</v>
      </c>
      <c r="B286" s="17" t="s">
        <v>667</v>
      </c>
      <c r="C286" s="17" t="s">
        <v>667</v>
      </c>
      <c r="D286" s="56">
        <v>227.1</v>
      </c>
      <c r="E286" s="56">
        <v>490.3</v>
      </c>
      <c r="F286" s="56">
        <v>2335.1</v>
      </c>
      <c r="G286" s="56">
        <v>168671.4</v>
      </c>
      <c r="H286" s="56">
        <v>8013.4</v>
      </c>
      <c r="I286" s="56">
        <v>984557.5</v>
      </c>
      <c r="J286" s="67">
        <f>($D286*$C$28)+$C$30</f>
        <v>134.29646605928818</v>
      </c>
      <c r="K286" s="67">
        <f t="shared" si="26"/>
        <v>455.82770124280245</v>
      </c>
      <c r="L286" s="52">
        <f t="shared" si="30"/>
        <v>0.33126336365353926</v>
      </c>
      <c r="M286" s="49">
        <f t="shared" si="27"/>
        <v>21.204133722691068</v>
      </c>
      <c r="N286" s="49">
        <f t="shared" si="28"/>
        <v>0.93</v>
      </c>
      <c r="O286" s="49">
        <f t="shared" si="29"/>
        <v>78.020777228281872</v>
      </c>
      <c r="P286" s="90"/>
      <c r="Q286" s="90"/>
      <c r="R286" s="90"/>
      <c r="S286" s="91">
        <f>((G286-AVERAGE($E$50:$E$52))/AVERAGE($E$50:$E$52))*100</f>
        <v>1.2132447215573774</v>
      </c>
      <c r="T286" s="91">
        <f>((H286-AVERAGE($F$50:$F$52))/AVERAGE($F$50:$F$52))*100</f>
        <v>0.87403857854387368</v>
      </c>
      <c r="U286" s="91">
        <f>((I286-AVERAGE($G$50:$G$52))/AVERAGE($G$50:$G$52))*100</f>
        <v>-8.0076735101912294E-2</v>
      </c>
    </row>
    <row r="287" spans="1:21" x14ac:dyDescent="0.25">
      <c r="A287" s="1" t="s">
        <v>315</v>
      </c>
      <c r="B287" s="17" t="str">
        <f t="shared" si="31"/>
        <v>PS24.0415.DATA</v>
      </c>
      <c r="C287" t="str">
        <f t="shared" si="32"/>
        <v>PS24.0415</v>
      </c>
      <c r="D287" s="56">
        <v>4588019.9000000004</v>
      </c>
      <c r="E287" s="56">
        <v>3387.8</v>
      </c>
      <c r="F287" s="56">
        <v>2282.3000000000002</v>
      </c>
      <c r="G287" s="56">
        <v>60754.3</v>
      </c>
      <c r="H287" s="56">
        <v>5796.1</v>
      </c>
      <c r="I287" s="56">
        <v>532194.6</v>
      </c>
      <c r="J287" s="67">
        <f t="shared" si="25"/>
        <v>410703.71818637615</v>
      </c>
      <c r="K287" s="67">
        <f t="shared" si="26"/>
        <v>2614.5307688944868</v>
      </c>
      <c r="L287" s="52">
        <f t="shared" si="30"/>
        <v>0.32344497590453153</v>
      </c>
      <c r="M287" s="49">
        <f t="shared" si="27"/>
        <v>7.6375016356932193</v>
      </c>
      <c r="N287" s="49">
        <f t="shared" si="28"/>
        <v>0.93</v>
      </c>
      <c r="O287" s="49">
        <f t="shared" si="29"/>
        <v>41.846589149039765</v>
      </c>
      <c r="S287" s="91"/>
      <c r="T287" s="91"/>
      <c r="U287" s="91"/>
    </row>
    <row r="288" spans="1:21" x14ac:dyDescent="0.25">
      <c r="A288" s="1" t="s">
        <v>316</v>
      </c>
      <c r="B288" s="17" t="str">
        <f t="shared" si="31"/>
        <v>PS24.0416.DATA</v>
      </c>
      <c r="C288" t="str">
        <f t="shared" si="32"/>
        <v>PS24.0416</v>
      </c>
      <c r="D288" s="56">
        <v>4304229.4000000004</v>
      </c>
      <c r="E288" s="56">
        <v>2285.3000000000002</v>
      </c>
      <c r="F288" s="56">
        <v>2133.5</v>
      </c>
      <c r="G288" s="56">
        <v>61393.4</v>
      </c>
      <c r="H288" s="56">
        <v>5840</v>
      </c>
      <c r="I288" s="56">
        <v>539462.80000000005</v>
      </c>
      <c r="J288" s="67">
        <f t="shared" si="25"/>
        <v>384462.16912805819</v>
      </c>
      <c r="K288" s="67">
        <f t="shared" si="26"/>
        <v>2067.2961162615857</v>
      </c>
      <c r="L288" s="52">
        <f t="shared" si="30"/>
        <v>0.30141133770278233</v>
      </c>
      <c r="M288" s="49">
        <f t="shared" si="27"/>
        <v>7.7178451082920967</v>
      </c>
      <c r="N288" s="49">
        <f t="shared" si="28"/>
        <v>0.93</v>
      </c>
      <c r="O288" s="49">
        <f t="shared" si="29"/>
        <v>42.427806648966374</v>
      </c>
    </row>
    <row r="289" spans="1:21" x14ac:dyDescent="0.25">
      <c r="A289" s="1" t="s">
        <v>317</v>
      </c>
      <c r="B289" s="17" t="str">
        <f t="shared" si="31"/>
        <v>PS24.0417.DATA</v>
      </c>
      <c r="C289" t="str">
        <f t="shared" si="32"/>
        <v>PS24.0417</v>
      </c>
      <c r="D289" s="56">
        <v>6194650.5999999996</v>
      </c>
      <c r="E289" s="56">
        <v>2885.2</v>
      </c>
      <c r="F289" s="56">
        <v>1700.9</v>
      </c>
      <c r="G289" s="56">
        <v>34300.199999999997</v>
      </c>
      <c r="H289" s="56">
        <v>3438.4</v>
      </c>
      <c r="I289" s="56">
        <v>256774.3</v>
      </c>
      <c r="J289" s="67">
        <f t="shared" si="25"/>
        <v>559265.69729649322</v>
      </c>
      <c r="K289" s="67">
        <f t="shared" si="26"/>
        <v>2194.9038388634681</v>
      </c>
      <c r="L289" s="52">
        <f t="shared" si="30"/>
        <v>0.23735386535011643</v>
      </c>
      <c r="M289" s="49">
        <f t="shared" si="27"/>
        <v>4.311865180556361</v>
      </c>
      <c r="N289" s="49">
        <f t="shared" si="28"/>
        <v>0.93</v>
      </c>
      <c r="O289" s="49">
        <f t="shared" si="29"/>
        <v>19.822002842246523</v>
      </c>
    </row>
    <row r="290" spans="1:21" x14ac:dyDescent="0.25">
      <c r="A290" s="1" t="s">
        <v>318</v>
      </c>
      <c r="B290" s="17" t="str">
        <f t="shared" si="31"/>
        <v>PS24.0418.DATA</v>
      </c>
      <c r="C290" t="str">
        <f t="shared" si="32"/>
        <v>PS24.0418</v>
      </c>
      <c r="D290" s="56">
        <v>6052879</v>
      </c>
      <c r="E290" s="56">
        <v>2452.5</v>
      </c>
      <c r="F290" s="56">
        <v>1727.5</v>
      </c>
      <c r="G290" s="56">
        <v>35413.9</v>
      </c>
      <c r="H290" s="56">
        <v>3468.6</v>
      </c>
      <c r="I290" s="56">
        <v>260638</v>
      </c>
      <c r="J290" s="67">
        <f t="shared" si="25"/>
        <v>546156.35643950105</v>
      </c>
      <c r="K290" s="67">
        <f t="shared" si="26"/>
        <v>2217.4005836661199</v>
      </c>
      <c r="L290" s="52">
        <f t="shared" si="30"/>
        <v>0.24129267432973017</v>
      </c>
      <c r="M290" s="49">
        <f t="shared" si="27"/>
        <v>4.4518722615035839</v>
      </c>
      <c r="N290" s="49">
        <f t="shared" si="28"/>
        <v>0.93</v>
      </c>
      <c r="O290" s="49">
        <f t="shared" si="29"/>
        <v>20.130972058072505</v>
      </c>
    </row>
    <row r="291" spans="1:21" x14ac:dyDescent="0.25">
      <c r="A291" s="1" t="s">
        <v>319</v>
      </c>
      <c r="B291" s="17" t="str">
        <f t="shared" si="31"/>
        <v>PS24.0419.DATA</v>
      </c>
      <c r="C291" t="str">
        <f t="shared" si="32"/>
        <v>PS24.0419</v>
      </c>
      <c r="D291" s="56">
        <v>5461065.2000000002</v>
      </c>
      <c r="E291" s="56">
        <v>1193.9000000000001</v>
      </c>
      <c r="F291" s="56">
        <v>1843.6</v>
      </c>
      <c r="G291" s="56">
        <v>48962.6</v>
      </c>
      <c r="H291" s="56">
        <v>3937.3</v>
      </c>
      <c r="I291" s="56">
        <v>329039.40000000002</v>
      </c>
      <c r="J291" s="67">
        <f t="shared" si="25"/>
        <v>491432.49899504974</v>
      </c>
      <c r="K291" s="67">
        <f t="shared" si="26"/>
        <v>1087.4874097704992</v>
      </c>
      <c r="L291" s="52">
        <f t="shared" si="30"/>
        <v>0.25848424284601429</v>
      </c>
      <c r="M291" s="49">
        <f t="shared" si="27"/>
        <v>6.1551262236384794</v>
      </c>
      <c r="N291" s="49">
        <f t="shared" si="28"/>
        <v>0.93</v>
      </c>
      <c r="O291" s="49">
        <f t="shared" si="29"/>
        <v>25.600839521747073</v>
      </c>
    </row>
    <row r="292" spans="1:21" x14ac:dyDescent="0.25">
      <c r="A292" s="1" t="s">
        <v>320</v>
      </c>
      <c r="B292" s="17" t="str">
        <f t="shared" si="31"/>
        <v>PS24.0420.DATA</v>
      </c>
      <c r="C292" t="str">
        <f t="shared" si="32"/>
        <v>PS24.0420</v>
      </c>
      <c r="D292" s="56">
        <v>5445130</v>
      </c>
      <c r="E292" s="56">
        <v>2186.5</v>
      </c>
      <c r="F292" s="56">
        <v>1667.5</v>
      </c>
      <c r="G292" s="56">
        <v>52745.8</v>
      </c>
      <c r="H292" s="56">
        <v>3968.9</v>
      </c>
      <c r="I292" s="56">
        <v>343794.8</v>
      </c>
      <c r="J292" s="67">
        <f t="shared" si="25"/>
        <v>489959.00241023063</v>
      </c>
      <c r="K292" s="67">
        <f t="shared" si="26"/>
        <v>1978.5980218861782</v>
      </c>
      <c r="L292" s="52">
        <f t="shared" si="30"/>
        <v>0.2324081427967668</v>
      </c>
      <c r="M292" s="49">
        <f t="shared" si="27"/>
        <v>6.630725387362582</v>
      </c>
      <c r="N292" s="49">
        <f t="shared" si="28"/>
        <v>0.93</v>
      </c>
      <c r="O292" s="49">
        <f t="shared" si="29"/>
        <v>26.780787335293336</v>
      </c>
    </row>
    <row r="293" spans="1:21" x14ac:dyDescent="0.25">
      <c r="A293" s="1" t="s">
        <v>321</v>
      </c>
      <c r="B293" s="17" t="str">
        <f t="shared" si="31"/>
        <v>PS24.0422.DATA</v>
      </c>
      <c r="C293" t="str">
        <f t="shared" si="32"/>
        <v>PS24.0422</v>
      </c>
      <c r="D293" s="56">
        <v>5493897.9000000004</v>
      </c>
      <c r="E293" s="56">
        <v>1863.5</v>
      </c>
      <c r="F293" s="56">
        <v>1696.1</v>
      </c>
      <c r="G293" s="56">
        <v>54472.800000000003</v>
      </c>
      <c r="H293" s="56">
        <v>4047.5</v>
      </c>
      <c r="I293" s="56">
        <v>352609.3</v>
      </c>
      <c r="J293" s="67">
        <f t="shared" si="25"/>
        <v>494468.47415195964</v>
      </c>
      <c r="K293" s="67">
        <f t="shared" si="26"/>
        <v>1688.6234825819627</v>
      </c>
      <c r="L293" s="52">
        <f t="shared" si="30"/>
        <v>0.23664310282747936</v>
      </c>
      <c r="M293" s="49">
        <f t="shared" si="27"/>
        <v>6.8478325336280514</v>
      </c>
      <c r="N293" s="49">
        <f t="shared" si="28"/>
        <v>0.93</v>
      </c>
      <c r="O293" s="49">
        <f t="shared" si="29"/>
        <v>27.485658094642698</v>
      </c>
    </row>
    <row r="294" spans="1:21" x14ac:dyDescent="0.25">
      <c r="A294" s="1" t="s">
        <v>322</v>
      </c>
      <c r="B294" s="17" t="str">
        <f t="shared" si="31"/>
        <v>PS24.0423.DATA</v>
      </c>
      <c r="C294" t="str">
        <f t="shared" si="32"/>
        <v>PS24.0423</v>
      </c>
      <c r="D294" s="56">
        <v>5319585</v>
      </c>
      <c r="E294" s="56">
        <v>1223.0999999999999</v>
      </c>
      <c r="F294" s="56">
        <v>1788.5</v>
      </c>
      <c r="G294" s="56">
        <v>58291.6</v>
      </c>
      <c r="H294" s="56">
        <v>4226.2</v>
      </c>
      <c r="I294" s="56">
        <v>371858.6</v>
      </c>
      <c r="J294" s="67">
        <f t="shared" si="25"/>
        <v>478350.10332260607</v>
      </c>
      <c r="K294" s="67">
        <f t="shared" si="26"/>
        <v>1113.7018263267935</v>
      </c>
      <c r="L294" s="52">
        <f t="shared" si="30"/>
        <v>0.25032528138824295</v>
      </c>
      <c r="M294" s="49">
        <f t="shared" si="27"/>
        <v>7.327907096545581</v>
      </c>
      <c r="N294" s="49">
        <f t="shared" si="28"/>
        <v>0.93</v>
      </c>
      <c r="O294" s="49">
        <f t="shared" si="29"/>
        <v>29.024970444514349</v>
      </c>
    </row>
    <row r="295" spans="1:21" x14ac:dyDescent="0.25">
      <c r="A295" s="1" t="s">
        <v>323</v>
      </c>
      <c r="B295" s="17" t="str">
        <f t="shared" si="31"/>
        <v>PS24.0424.DATA</v>
      </c>
      <c r="C295" t="str">
        <f t="shared" si="32"/>
        <v>PS24.0424</v>
      </c>
      <c r="D295" s="56">
        <v>6345930.5</v>
      </c>
      <c r="E295" s="56">
        <v>3943.2</v>
      </c>
      <c r="F295" s="56">
        <v>1688.1</v>
      </c>
      <c r="G295" s="56">
        <v>35409.599999999999</v>
      </c>
      <c r="H295" s="56">
        <v>2865.2</v>
      </c>
      <c r="I295" s="56">
        <v>214274</v>
      </c>
      <c r="J295" s="67">
        <f t="shared" si="25"/>
        <v>573254.25194292236</v>
      </c>
      <c r="K295" s="67">
        <f t="shared" si="26"/>
        <v>3078.2410692112944</v>
      </c>
      <c r="L295" s="52">
        <f t="shared" si="30"/>
        <v>0.23545849862308421</v>
      </c>
      <c r="M295" s="49">
        <f t="shared" si="27"/>
        <v>4.4513316936234784</v>
      </c>
      <c r="N295" s="49">
        <f t="shared" si="28"/>
        <v>0.93</v>
      </c>
      <c r="O295" s="49">
        <f t="shared" si="29"/>
        <v>16.423373455035033</v>
      </c>
    </row>
    <row r="296" spans="1:21" x14ac:dyDescent="0.25">
      <c r="A296" s="1" t="s">
        <v>324</v>
      </c>
      <c r="B296" s="17" t="str">
        <f t="shared" si="31"/>
        <v>PS24.0425.DATA</v>
      </c>
      <c r="C296" t="str">
        <f t="shared" si="32"/>
        <v>PS24.0425</v>
      </c>
      <c r="D296" s="56">
        <v>6295611.7999999998</v>
      </c>
      <c r="E296" s="56">
        <v>4137.3</v>
      </c>
      <c r="F296" s="56">
        <v>1684.7</v>
      </c>
      <c r="G296" s="56">
        <v>35424.1</v>
      </c>
      <c r="H296" s="56">
        <v>2873.6</v>
      </c>
      <c r="I296" s="56">
        <v>213463.8</v>
      </c>
      <c r="J296" s="67">
        <f t="shared" si="25"/>
        <v>568601.38077704189</v>
      </c>
      <c r="K296" s="67">
        <f t="shared" si="26"/>
        <v>3240.2975497505317</v>
      </c>
      <c r="L296" s="52">
        <f t="shared" si="30"/>
        <v>0.23495504183621632</v>
      </c>
      <c r="M296" s="49">
        <f t="shared" si="27"/>
        <v>4.4531545388005771</v>
      </c>
      <c r="N296" s="49">
        <f t="shared" si="28"/>
        <v>0.93</v>
      </c>
      <c r="O296" s="49">
        <f t="shared" si="29"/>
        <v>16.358584041089276</v>
      </c>
    </row>
    <row r="297" spans="1:21" x14ac:dyDescent="0.25">
      <c r="A297" s="1" t="s">
        <v>325</v>
      </c>
      <c r="B297" s="17" t="s">
        <v>667</v>
      </c>
      <c r="C297" s="17" t="s">
        <v>667</v>
      </c>
      <c r="D297" s="56">
        <v>264638.09999999998</v>
      </c>
      <c r="E297" s="56">
        <v>2859.5</v>
      </c>
      <c r="F297" s="56">
        <v>6506.5</v>
      </c>
      <c r="G297" s="56">
        <v>4367.7</v>
      </c>
      <c r="H297" s="56">
        <v>1965.6</v>
      </c>
      <c r="I297" s="56">
        <v>12606.4</v>
      </c>
      <c r="J297" s="67">
        <f>($D297*$C$28)+$C$30</f>
        <v>22874.86129886147</v>
      </c>
      <c r="K297" s="67">
        <f t="shared" si="26"/>
        <v>2173.4465923417865</v>
      </c>
      <c r="L297" s="52">
        <f t="shared" si="30"/>
        <v>0.94894561093026286</v>
      </c>
      <c r="M297" s="49">
        <f t="shared" si="27"/>
        <v>0.54894702445261911</v>
      </c>
      <c r="N297" s="49">
        <f t="shared" si="28"/>
        <v>0.93</v>
      </c>
      <c r="O297" s="49">
        <f t="shared" si="29"/>
        <v>0.29658301335786708</v>
      </c>
      <c r="P297" s="90">
        <f>((J297-$B$26)/$B$26)*100</f>
        <v>1.6660502171620868</v>
      </c>
      <c r="Q297" s="90">
        <f>((K297-$F$26)/$F$26)*100</f>
        <v>-13.06213630632854</v>
      </c>
      <c r="R297" s="90">
        <f>((L297-$J$26)/$J$26)*100</f>
        <v>-4.8198986027820601</v>
      </c>
    </row>
    <row r="298" spans="1:21" x14ac:dyDescent="0.25">
      <c r="A298" s="1" t="s">
        <v>326</v>
      </c>
      <c r="B298" s="17" t="s">
        <v>667</v>
      </c>
      <c r="C298" s="17" t="s">
        <v>667</v>
      </c>
      <c r="D298" s="56">
        <v>266</v>
      </c>
      <c r="E298" s="56">
        <v>479.9</v>
      </c>
      <c r="F298" s="56">
        <v>2311.5</v>
      </c>
      <c r="G298" s="56">
        <v>168178.2</v>
      </c>
      <c r="H298" s="56">
        <v>8043.4</v>
      </c>
      <c r="I298" s="56">
        <v>981999.4</v>
      </c>
      <c r="J298" s="67">
        <f>($D298*$C$28)+$C$30</f>
        <v>137.64204537329556</v>
      </c>
      <c r="K298" s="67">
        <f t="shared" si="26"/>
        <v>446.49105972960166</v>
      </c>
      <c r="L298" s="52">
        <f t="shared" si="30"/>
        <v>0.32776878125057368</v>
      </c>
      <c r="M298" s="49">
        <f t="shared" si="27"/>
        <v>21.142131843977623</v>
      </c>
      <c r="N298" s="49">
        <f t="shared" si="28"/>
        <v>0.93</v>
      </c>
      <c r="O298" s="49">
        <f t="shared" si="29"/>
        <v>77.816213170253434</v>
      </c>
      <c r="P298" s="90"/>
      <c r="Q298" s="90"/>
      <c r="R298" s="90"/>
      <c r="S298" s="91">
        <f>((G298-AVERAGE($E$50:$E$52))/AVERAGE($E$50:$E$52))*100</f>
        <v>0.9172942978538311</v>
      </c>
      <c r="T298" s="91">
        <f>((H298-AVERAGE($F$50:$F$52))/AVERAGE($F$50:$F$52))*100</f>
        <v>1.251683667689095</v>
      </c>
      <c r="U298" s="91">
        <f>((I298-AVERAGE($G$50:$G$52))/AVERAGE($G$50:$G$52))*100</f>
        <v>-0.33969098384201479</v>
      </c>
    </row>
    <row r="299" spans="1:21" x14ac:dyDescent="0.25">
      <c r="A299" s="1" t="s">
        <v>327</v>
      </c>
      <c r="B299" s="17" t="str">
        <f t="shared" si="31"/>
        <v>PS24.0426.DATA</v>
      </c>
      <c r="C299" t="str">
        <f t="shared" si="32"/>
        <v>PS24.0426</v>
      </c>
      <c r="D299" s="56">
        <v>6670464.7000000002</v>
      </c>
      <c r="E299" s="56">
        <v>4528.5</v>
      </c>
      <c r="F299" s="56">
        <v>1687.5</v>
      </c>
      <c r="G299" s="56">
        <v>35840.1</v>
      </c>
      <c r="H299" s="56">
        <v>2870.3</v>
      </c>
      <c r="I299" s="56">
        <v>213474.9</v>
      </c>
      <c r="J299" s="67">
        <f t="shared" si="25"/>
        <v>603263.29075994389</v>
      </c>
      <c r="K299" s="67">
        <f t="shared" si="26"/>
        <v>3566.9152477770626</v>
      </c>
      <c r="L299" s="52">
        <f t="shared" si="30"/>
        <v>0.23536965330775458</v>
      </c>
      <c r="M299" s="49">
        <f t="shared" si="27"/>
        <v>4.5054513383642343</v>
      </c>
      <c r="N299" s="49">
        <f t="shared" si="28"/>
        <v>0.93</v>
      </c>
      <c r="O299" s="49">
        <f t="shared" si="29"/>
        <v>16.359471676851804</v>
      </c>
      <c r="S299" s="91"/>
      <c r="T299" s="91"/>
      <c r="U299" s="91"/>
    </row>
    <row r="300" spans="1:21" x14ac:dyDescent="0.25">
      <c r="A300" s="1" t="s">
        <v>328</v>
      </c>
      <c r="B300" s="17" t="str">
        <f t="shared" si="31"/>
        <v>PS24.0613.DATA</v>
      </c>
      <c r="C300" t="str">
        <f t="shared" si="32"/>
        <v>PS24.0613</v>
      </c>
      <c r="D300" s="56">
        <v>6460743.0999999996</v>
      </c>
      <c r="E300" s="56">
        <v>39444.9</v>
      </c>
      <c r="F300" s="56">
        <v>1172.8</v>
      </c>
      <c r="G300" s="56">
        <v>12752.4</v>
      </c>
      <c r="H300" s="56">
        <v>2854.7</v>
      </c>
      <c r="I300" s="56">
        <v>213378.5</v>
      </c>
      <c r="J300" s="67">
        <f t="shared" si="25"/>
        <v>583870.74712303933</v>
      </c>
      <c r="K300" s="67">
        <f t="shared" si="26"/>
        <v>32719.047638813783</v>
      </c>
      <c r="L300" s="52">
        <f t="shared" si="30"/>
        <v>0.1591551803074838</v>
      </c>
      <c r="M300" s="49">
        <f t="shared" si="27"/>
        <v>1.6030166766194294</v>
      </c>
      <c r="N300" s="49">
        <f t="shared" si="28"/>
        <v>0.93</v>
      </c>
      <c r="O300" s="49">
        <f t="shared" si="29"/>
        <v>16.351762840139422</v>
      </c>
    </row>
    <row r="301" spans="1:21" x14ac:dyDescent="0.25">
      <c r="A301" s="1" t="s">
        <v>329</v>
      </c>
      <c r="B301" s="17" t="str">
        <f t="shared" si="31"/>
        <v>PS24.0614.DATA</v>
      </c>
      <c r="C301" t="str">
        <f t="shared" si="32"/>
        <v>PS24.0614</v>
      </c>
      <c r="D301" s="56">
        <v>6384028.7999999998</v>
      </c>
      <c r="E301" s="56">
        <v>39287.1</v>
      </c>
      <c r="F301" s="56">
        <v>1155.8</v>
      </c>
      <c r="G301" s="56">
        <v>12711.7</v>
      </c>
      <c r="H301" s="56">
        <v>2889.7</v>
      </c>
      <c r="I301" s="56">
        <v>213418.4</v>
      </c>
      <c r="J301" s="67">
        <f t="shared" si="25"/>
        <v>576777.12676955853</v>
      </c>
      <c r="K301" s="67">
        <f t="shared" si="26"/>
        <v>32587.298475346019</v>
      </c>
      <c r="L301" s="52">
        <f t="shared" si="30"/>
        <v>0.15663789637314415</v>
      </c>
      <c r="M301" s="49">
        <f t="shared" si="27"/>
        <v>1.5979001387775045</v>
      </c>
      <c r="N301" s="49">
        <f t="shared" si="28"/>
        <v>0.93</v>
      </c>
      <c r="O301" s="49">
        <f t="shared" si="29"/>
        <v>16.354953530853365</v>
      </c>
    </row>
    <row r="302" spans="1:21" x14ac:dyDescent="0.25">
      <c r="A302" s="1" t="s">
        <v>330</v>
      </c>
      <c r="B302" s="17" t="str">
        <f t="shared" si="31"/>
        <v>PS24.0615.DATA</v>
      </c>
      <c r="C302" t="str">
        <f t="shared" si="32"/>
        <v>PS24.0615</v>
      </c>
      <c r="D302" s="56">
        <v>6378049.7000000002</v>
      </c>
      <c r="E302" s="56">
        <v>38805.9</v>
      </c>
      <c r="F302" s="56">
        <v>1130</v>
      </c>
      <c r="G302" s="56">
        <v>11122.7</v>
      </c>
      <c r="H302" s="56">
        <v>2853</v>
      </c>
      <c r="I302" s="56">
        <v>209746.5</v>
      </c>
      <c r="J302" s="67">
        <f t="shared" si="25"/>
        <v>576224.25115894224</v>
      </c>
      <c r="K302" s="67">
        <f t="shared" si="26"/>
        <v>32185.538668877805</v>
      </c>
      <c r="L302" s="52">
        <f t="shared" si="30"/>
        <v>0.15281754781396992</v>
      </c>
      <c r="M302" s="49">
        <f t="shared" si="27"/>
        <v>1.3981414500595943</v>
      </c>
      <c r="N302" s="49">
        <f t="shared" si="28"/>
        <v>0.93</v>
      </c>
      <c r="O302" s="49">
        <f t="shared" si="29"/>
        <v>16.061322021266328</v>
      </c>
    </row>
    <row r="303" spans="1:21" x14ac:dyDescent="0.25">
      <c r="A303" s="1" t="s">
        <v>331</v>
      </c>
      <c r="B303" s="17" t="str">
        <f t="shared" si="31"/>
        <v>PS24.0616.DATA</v>
      </c>
      <c r="C303" t="str">
        <f t="shared" si="32"/>
        <v>PS24.0616</v>
      </c>
      <c r="D303" s="56">
        <v>6356657</v>
      </c>
      <c r="E303" s="56">
        <v>34444.1</v>
      </c>
      <c r="F303" s="56">
        <v>1685.6</v>
      </c>
      <c r="G303" s="56">
        <v>10836.5</v>
      </c>
      <c r="H303" s="56">
        <v>2801</v>
      </c>
      <c r="I303" s="56">
        <v>217384.7</v>
      </c>
      <c r="J303" s="67">
        <f t="shared" si="25"/>
        <v>574246.11028904049</v>
      </c>
      <c r="K303" s="67">
        <f t="shared" si="26"/>
        <v>28543.818128867264</v>
      </c>
      <c r="L303" s="52">
        <f t="shared" si="30"/>
        <v>0.23508830980921075</v>
      </c>
      <c r="M303" s="49">
        <f t="shared" si="27"/>
        <v>1.3621622576674821</v>
      </c>
      <c r="N303" s="49">
        <f t="shared" si="28"/>
        <v>0.93</v>
      </c>
      <c r="O303" s="49">
        <f t="shared" si="29"/>
        <v>16.67212737994377</v>
      </c>
    </row>
    <row r="304" spans="1:21" x14ac:dyDescent="0.25">
      <c r="A304" s="1" t="s">
        <v>332</v>
      </c>
      <c r="B304" s="17" t="str">
        <f t="shared" si="31"/>
        <v>PS24.0617.DATA</v>
      </c>
      <c r="C304" t="str">
        <f t="shared" si="32"/>
        <v>PS24.0617</v>
      </c>
      <c r="D304" s="56">
        <v>6321292.5</v>
      </c>
      <c r="E304" s="56">
        <v>34575</v>
      </c>
      <c r="F304" s="56">
        <v>1685.5</v>
      </c>
      <c r="G304" s="56">
        <v>11242.2</v>
      </c>
      <c r="H304" s="56">
        <v>2818.4</v>
      </c>
      <c r="I304" s="56">
        <v>218261.4</v>
      </c>
      <c r="J304" s="67">
        <f t="shared" si="25"/>
        <v>570976.02456850745</v>
      </c>
      <c r="K304" s="67">
        <f t="shared" si="26"/>
        <v>28653.108151034117</v>
      </c>
      <c r="L304" s="52">
        <f t="shared" si="30"/>
        <v>0.23507350225665583</v>
      </c>
      <c r="M304" s="49">
        <f t="shared" si="27"/>
        <v>1.4131642085880967</v>
      </c>
      <c r="N304" s="49">
        <f t="shared" si="28"/>
        <v>0.93</v>
      </c>
      <c r="O304" s="49">
        <f t="shared" si="29"/>
        <v>16.742234611746092</v>
      </c>
    </row>
    <row r="305" spans="1:21" x14ac:dyDescent="0.25">
      <c r="A305" s="1" t="s">
        <v>333</v>
      </c>
      <c r="B305" s="17" t="str">
        <f t="shared" si="31"/>
        <v>PS24.0618.DATA</v>
      </c>
      <c r="C305" t="str">
        <f t="shared" si="32"/>
        <v>PS24.0618</v>
      </c>
      <c r="D305" s="56">
        <v>6328884.9000000004</v>
      </c>
      <c r="E305" s="56">
        <v>33804.699999999997</v>
      </c>
      <c r="F305" s="56">
        <v>1865</v>
      </c>
      <c r="G305" s="56">
        <v>11405.7</v>
      </c>
      <c r="H305" s="56">
        <v>2810</v>
      </c>
      <c r="I305" s="56">
        <v>215653</v>
      </c>
      <c r="J305" s="67">
        <f t="shared" si="25"/>
        <v>571678.0788552803</v>
      </c>
      <c r="K305" s="67">
        <f t="shared" si="26"/>
        <v>28009.975194004881</v>
      </c>
      <c r="L305" s="52">
        <f t="shared" si="30"/>
        <v>0.26165305909277126</v>
      </c>
      <c r="M305" s="49">
        <f t="shared" si="27"/>
        <v>1.4337183593781395</v>
      </c>
      <c r="N305" s="49">
        <f t="shared" si="28"/>
        <v>0.93</v>
      </c>
      <c r="O305" s="49">
        <f t="shared" si="29"/>
        <v>16.533648204271266</v>
      </c>
    </row>
    <row r="306" spans="1:21" x14ac:dyDescent="0.25">
      <c r="A306" s="1" t="s">
        <v>334</v>
      </c>
      <c r="B306" s="17" t="str">
        <f t="shared" si="31"/>
        <v>PS24.0619.DATA</v>
      </c>
      <c r="C306" t="str">
        <f t="shared" si="32"/>
        <v>PS24.0619</v>
      </c>
      <c r="D306" s="56">
        <v>5794899.5999999996</v>
      </c>
      <c r="E306" s="56">
        <v>20385.5</v>
      </c>
      <c r="F306" s="56">
        <v>1419.6</v>
      </c>
      <c r="G306" s="56">
        <v>12590.8</v>
      </c>
      <c r="H306" s="56">
        <v>4102.8</v>
      </c>
      <c r="I306" s="56">
        <v>331627.59999999998</v>
      </c>
      <c r="J306" s="67">
        <f t="shared" si="25"/>
        <v>522301.50900403218</v>
      </c>
      <c r="K306" s="67">
        <f t="shared" si="26"/>
        <v>16806.119842886215</v>
      </c>
      <c r="L306" s="52">
        <f t="shared" si="30"/>
        <v>0.19570022001307313</v>
      </c>
      <c r="M306" s="49">
        <f t="shared" si="27"/>
        <v>1.5827013814043165</v>
      </c>
      <c r="N306" s="49">
        <f t="shared" si="28"/>
        <v>0.93</v>
      </c>
      <c r="O306" s="49">
        <f t="shared" si="29"/>
        <v>25.807810592068471</v>
      </c>
    </row>
    <row r="307" spans="1:21" x14ac:dyDescent="0.25">
      <c r="A307" s="1" t="s">
        <v>335</v>
      </c>
      <c r="B307" s="17" t="str">
        <f t="shared" si="31"/>
        <v>PS24.0620.DATA</v>
      </c>
      <c r="C307" t="str">
        <f t="shared" si="32"/>
        <v>PS24.0620</v>
      </c>
      <c r="D307" s="56">
        <v>5867018.9000000004</v>
      </c>
      <c r="E307" s="56">
        <v>16718.599999999999</v>
      </c>
      <c r="F307" s="56">
        <v>2201.1999999999998</v>
      </c>
      <c r="G307" s="56">
        <v>14071.9</v>
      </c>
      <c r="H307" s="56">
        <v>3989</v>
      </c>
      <c r="I307" s="56">
        <v>320476.79999999999</v>
      </c>
      <c r="J307" s="67">
        <f t="shared" si="25"/>
        <v>528970.23875010037</v>
      </c>
      <c r="K307" s="67">
        <f t="shared" si="26"/>
        <v>13744.579871277097</v>
      </c>
      <c r="L307" s="52">
        <f t="shared" si="30"/>
        <v>0.31143605078247599</v>
      </c>
      <c r="M307" s="49">
        <f t="shared" si="27"/>
        <v>1.7688955877354031</v>
      </c>
      <c r="N307" s="49">
        <f t="shared" si="28"/>
        <v>0.93</v>
      </c>
      <c r="O307" s="49">
        <f t="shared" si="29"/>
        <v>24.91611249650402</v>
      </c>
    </row>
    <row r="308" spans="1:21" x14ac:dyDescent="0.25">
      <c r="A308" s="1" t="s">
        <v>336</v>
      </c>
      <c r="B308" s="17" t="str">
        <f t="shared" si="31"/>
        <v>PS24.0621.DATA</v>
      </c>
      <c r="C308" t="str">
        <f t="shared" si="32"/>
        <v>PS24.0621</v>
      </c>
      <c r="D308" s="56">
        <v>5927053.4000000004</v>
      </c>
      <c r="E308" s="56">
        <v>17356</v>
      </c>
      <c r="F308" s="56">
        <v>2097.1</v>
      </c>
      <c r="G308" s="56">
        <v>12095.8</v>
      </c>
      <c r="H308" s="56">
        <v>3953.5</v>
      </c>
      <c r="I308" s="56">
        <v>313776.2</v>
      </c>
      <c r="J308" s="67">
        <f t="shared" si="25"/>
        <v>534521.51082207449</v>
      </c>
      <c r="K308" s="67">
        <f t="shared" si="26"/>
        <v>14276.752981507443</v>
      </c>
      <c r="L308" s="52">
        <f t="shared" si="30"/>
        <v>0.29602138857278454</v>
      </c>
      <c r="M308" s="49">
        <f t="shared" si="27"/>
        <v>1.5204732184619845</v>
      </c>
      <c r="N308" s="49">
        <f t="shared" si="28"/>
        <v>0.93</v>
      </c>
      <c r="O308" s="49">
        <f t="shared" si="29"/>
        <v>24.380284371244922</v>
      </c>
    </row>
    <row r="309" spans="1:21" x14ac:dyDescent="0.25">
      <c r="A309" s="1" t="s">
        <v>337</v>
      </c>
      <c r="B309" s="17" t="s">
        <v>667</v>
      </c>
      <c r="C309" s="17" t="s">
        <v>667</v>
      </c>
      <c r="D309" s="56">
        <v>262680</v>
      </c>
      <c r="E309" s="56">
        <v>2899.1</v>
      </c>
      <c r="F309" s="56">
        <v>6486.7</v>
      </c>
      <c r="G309" s="56">
        <v>6019.9</v>
      </c>
      <c r="H309" s="56">
        <v>1962.5</v>
      </c>
      <c r="I309" s="56">
        <v>12803.2</v>
      </c>
      <c r="J309" s="67">
        <f t="shared" si="25"/>
        <v>22706.455672775151</v>
      </c>
      <c r="K309" s="67">
        <f t="shared" si="26"/>
        <v>2206.5091200561283</v>
      </c>
      <c r="L309" s="52">
        <f t="shared" si="30"/>
        <v>0.94601371552438496</v>
      </c>
      <c r="M309" s="49">
        <f t="shared" si="27"/>
        <v>0.7566508038734695</v>
      </c>
      <c r="N309" s="49">
        <f t="shared" si="28"/>
        <v>0.93</v>
      </c>
      <c r="O309" s="49">
        <f t="shared" si="29"/>
        <v>0.31232055552588056</v>
      </c>
      <c r="P309" s="90">
        <f>((J309-$B$26)/$B$26)*100</f>
        <v>0.91758076788956211</v>
      </c>
      <c r="Q309" s="90">
        <f>((K309-$F$26)/$F$26)*100</f>
        <v>-11.739635197754868</v>
      </c>
      <c r="R309" s="90">
        <f>((L309-$J$26)/$J$26)*100</f>
        <v>-5.1139703586374168</v>
      </c>
    </row>
    <row r="310" spans="1:21" x14ac:dyDescent="0.25">
      <c r="A310" s="1" t="s">
        <v>338</v>
      </c>
      <c r="B310" s="17" t="s">
        <v>667</v>
      </c>
      <c r="C310" s="17" t="s">
        <v>667</v>
      </c>
      <c r="D310" s="56">
        <v>0.5</v>
      </c>
      <c r="E310" s="56">
        <v>498.4</v>
      </c>
      <c r="F310" s="56">
        <v>2310.9</v>
      </c>
      <c r="G310" s="56">
        <v>168634.2</v>
      </c>
      <c r="H310" s="56">
        <v>8062.4</v>
      </c>
      <c r="I310" s="56">
        <v>984500.6</v>
      </c>
      <c r="J310" s="67">
        <f t="shared" si="25"/>
        <v>114.80782152062309</v>
      </c>
      <c r="K310" s="67">
        <f t="shared" si="26"/>
        <v>463.09950857519914</v>
      </c>
      <c r="L310" s="52">
        <f t="shared" si="30"/>
        <v>0.32767993593524408</v>
      </c>
      <c r="M310" s="49">
        <f t="shared" si="27"/>
        <v>21.199457181960859</v>
      </c>
      <c r="N310" s="49">
        <f t="shared" si="28"/>
        <v>0.93</v>
      </c>
      <c r="O310" s="49">
        <f t="shared" si="29"/>
        <v>78.016227095409107</v>
      </c>
      <c r="P310" s="90"/>
      <c r="Q310" s="90"/>
      <c r="R310" s="90"/>
      <c r="S310" s="91">
        <f>((G310-AVERAGE($E$50:$E$52))/AVERAGE($E$50:$E$52))*100</f>
        <v>1.1909224268254894</v>
      </c>
      <c r="T310" s="91">
        <f>((H310-AVERAGE($F$50:$F$52))/AVERAGE($F$50:$F$52))*100</f>
        <v>1.4908588908144018</v>
      </c>
      <c r="U310" s="91">
        <f>((I310-AVERAGE($G$50:$G$52))/AVERAGE($G$50:$G$52))*100</f>
        <v>-8.5851353276853865E-2</v>
      </c>
    </row>
    <row r="311" spans="1:21" x14ac:dyDescent="0.25">
      <c r="A311" s="1" t="s">
        <v>511</v>
      </c>
      <c r="B311" s="17" t="str">
        <f t="shared" si="31"/>
        <v>PS24.0622.DATA</v>
      </c>
      <c r="C311" t="str">
        <f t="shared" si="32"/>
        <v>PS24.0622</v>
      </c>
      <c r="D311" s="56">
        <v>7932336.4000000004</v>
      </c>
      <c r="E311" s="56">
        <v>17292.3</v>
      </c>
      <c r="F311" s="56">
        <v>2164</v>
      </c>
      <c r="G311" s="56">
        <v>12282.8</v>
      </c>
      <c r="H311" s="56">
        <v>3958</v>
      </c>
      <c r="I311" s="56">
        <v>310053.59999999998</v>
      </c>
      <c r="J311" s="67">
        <f t="shared" si="25"/>
        <v>719946.08359780512</v>
      </c>
      <c r="K311" s="67">
        <f t="shared" si="26"/>
        <v>14223.56906697705</v>
      </c>
      <c r="L311" s="52">
        <f t="shared" si="30"/>
        <v>0.30592764123203869</v>
      </c>
      <c r="M311" s="49">
        <f t="shared" si="27"/>
        <v>1.5439816355735321</v>
      </c>
      <c r="N311" s="49">
        <f t="shared" si="28"/>
        <v>0.93</v>
      </c>
      <c r="O311" s="49">
        <f t="shared" si="29"/>
        <v>24.082598525337161</v>
      </c>
      <c r="S311" s="91"/>
      <c r="T311" s="91"/>
      <c r="U311" s="91"/>
    </row>
    <row r="312" spans="1:21" x14ac:dyDescent="0.25">
      <c r="A312" s="1" t="s">
        <v>512</v>
      </c>
      <c r="B312" s="17" t="str">
        <f t="shared" si="31"/>
        <v>PS24.0623.DATA</v>
      </c>
      <c r="C312" t="str">
        <f t="shared" si="32"/>
        <v>PS24.0623</v>
      </c>
      <c r="D312" s="56">
        <v>6799074.9000000004</v>
      </c>
      <c r="E312" s="56">
        <v>10833.9</v>
      </c>
      <c r="F312" s="56">
        <v>1836.3</v>
      </c>
      <c r="G312" s="56">
        <v>18022.3</v>
      </c>
      <c r="H312" s="56">
        <v>4959.5</v>
      </c>
      <c r="I312" s="56">
        <v>408048.3</v>
      </c>
      <c r="J312" s="67">
        <f t="shared" si="25"/>
        <v>615155.62285950361</v>
      </c>
      <c r="K312" s="67">
        <f t="shared" si="26"/>
        <v>8831.3713652016231</v>
      </c>
      <c r="L312" s="52">
        <f t="shared" si="30"/>
        <v>0.25740329150950375</v>
      </c>
      <c r="M312" s="49">
        <f t="shared" si="27"/>
        <v>2.2655140420533595</v>
      </c>
      <c r="N312" s="49">
        <f t="shared" si="28"/>
        <v>0.93</v>
      </c>
      <c r="O312" s="49">
        <f t="shared" si="29"/>
        <v>31.918958908933838</v>
      </c>
    </row>
    <row r="313" spans="1:21" x14ac:dyDescent="0.25">
      <c r="A313" s="1" t="s">
        <v>513</v>
      </c>
      <c r="B313" s="17" t="str">
        <f t="shared" si="31"/>
        <v>PS24.0624.DATA</v>
      </c>
      <c r="C313" t="str">
        <f t="shared" si="32"/>
        <v>PS24.0624</v>
      </c>
      <c r="D313" s="56">
        <v>6464462.5</v>
      </c>
      <c r="E313" s="56">
        <v>9482</v>
      </c>
      <c r="F313" s="56">
        <v>2013.1</v>
      </c>
      <c r="G313" s="56">
        <v>20266.400000000001</v>
      </c>
      <c r="H313" s="56">
        <v>5066.1000000000004</v>
      </c>
      <c r="I313" s="56">
        <v>421670.9</v>
      </c>
      <c r="J313" s="67">
        <f t="shared" si="25"/>
        <v>584214.67272156198</v>
      </c>
      <c r="K313" s="67">
        <f t="shared" si="26"/>
        <v>7702.653405175889</v>
      </c>
      <c r="L313" s="52">
        <f t="shared" si="30"/>
        <v>0.28358304442663584</v>
      </c>
      <c r="M313" s="49">
        <f t="shared" si="27"/>
        <v>2.5476276187379803</v>
      </c>
      <c r="N313" s="49">
        <f t="shared" si="28"/>
        <v>0.93</v>
      </c>
      <c r="O313" s="49">
        <f t="shared" si="29"/>
        <v>33.008319894391057</v>
      </c>
    </row>
    <row r="314" spans="1:21" x14ac:dyDescent="0.25">
      <c r="A314" s="1" t="s">
        <v>514</v>
      </c>
      <c r="B314" s="17" t="str">
        <f t="shared" si="31"/>
        <v>PS24.0625.DATA</v>
      </c>
      <c r="C314" t="str">
        <f t="shared" si="32"/>
        <v>PS24.0625</v>
      </c>
      <c r="D314" s="56">
        <v>6121010.9000000004</v>
      </c>
      <c r="E314" s="56">
        <v>10348.700000000001</v>
      </c>
      <c r="F314" s="56">
        <v>1902.2</v>
      </c>
      <c r="G314" s="56">
        <v>24470.5</v>
      </c>
      <c r="H314" s="56">
        <v>5094.7</v>
      </c>
      <c r="I314" s="56">
        <v>435230.5</v>
      </c>
      <c r="J314" s="67">
        <f t="shared" si="25"/>
        <v>552456.37915444886</v>
      </c>
      <c r="K314" s="67">
        <f t="shared" si="26"/>
        <v>8426.2719094693311</v>
      </c>
      <c r="L314" s="52">
        <f t="shared" si="30"/>
        <v>0.26716146864320856</v>
      </c>
      <c r="M314" s="49">
        <f t="shared" si="27"/>
        <v>3.0761395779821377</v>
      </c>
      <c r="N314" s="49">
        <f t="shared" si="28"/>
        <v>0.93</v>
      </c>
      <c r="O314" s="49">
        <f t="shared" si="29"/>
        <v>34.092642947142046</v>
      </c>
    </row>
    <row r="315" spans="1:21" x14ac:dyDescent="0.25">
      <c r="A315" s="1" t="s">
        <v>515</v>
      </c>
      <c r="B315" s="17" t="str">
        <f t="shared" si="31"/>
        <v>PS24.0626.DATA</v>
      </c>
      <c r="C315" t="str">
        <f t="shared" si="32"/>
        <v>PS24.0626</v>
      </c>
      <c r="D315" s="56">
        <v>7344417.2999999998</v>
      </c>
      <c r="E315" s="56">
        <v>13560.2</v>
      </c>
      <c r="F315" s="56">
        <v>2248.8000000000002</v>
      </c>
      <c r="G315" s="56">
        <v>18476.099999999999</v>
      </c>
      <c r="H315" s="56">
        <v>2759.1</v>
      </c>
      <c r="I315" s="56">
        <v>197956</v>
      </c>
      <c r="J315" s="67">
        <f t="shared" si="25"/>
        <v>665582.36139790015</v>
      </c>
      <c r="K315" s="67">
        <f t="shared" si="26"/>
        <v>11107.592812363513</v>
      </c>
      <c r="L315" s="52">
        <f t="shared" si="30"/>
        <v>0.318484445798627</v>
      </c>
      <c r="M315" s="49">
        <f t="shared" si="27"/>
        <v>2.3225628104235212</v>
      </c>
      <c r="N315" s="49">
        <f t="shared" si="28"/>
        <v>0.93</v>
      </c>
      <c r="O315" s="49">
        <f t="shared" si="29"/>
        <v>15.118468916937251</v>
      </c>
    </row>
    <row r="316" spans="1:21" x14ac:dyDescent="0.25">
      <c r="A316" s="1" t="s">
        <v>516</v>
      </c>
      <c r="B316" s="17" t="str">
        <f t="shared" si="31"/>
        <v>PS24.0627.DATA</v>
      </c>
      <c r="C316" t="str">
        <f t="shared" si="32"/>
        <v>PS24.0627</v>
      </c>
      <c r="D316" s="56">
        <v>7170055.4000000004</v>
      </c>
      <c r="E316" s="56">
        <v>14123.3</v>
      </c>
      <c r="F316" s="56">
        <v>2156.6</v>
      </c>
      <c r="G316" s="56">
        <v>16428.599999999999</v>
      </c>
      <c r="H316" s="56">
        <v>2687.1</v>
      </c>
      <c r="I316" s="56">
        <v>190826.1</v>
      </c>
      <c r="J316" s="67">
        <f t="shared" si="25"/>
        <v>649459.4596349746</v>
      </c>
      <c r="K316" s="67">
        <f t="shared" si="26"/>
        <v>11577.731937513663</v>
      </c>
      <c r="L316" s="52">
        <f t="shared" si="30"/>
        <v>0.3048318823429732</v>
      </c>
      <c r="M316" s="49">
        <f t="shared" si="27"/>
        <v>2.0651645000711483</v>
      </c>
      <c r="N316" s="49">
        <f t="shared" si="28"/>
        <v>0.93</v>
      </c>
      <c r="O316" s="49">
        <f t="shared" si="29"/>
        <v>14.548310878808598</v>
      </c>
    </row>
    <row r="317" spans="1:21" x14ac:dyDescent="0.25">
      <c r="A317" s="1" t="s">
        <v>517</v>
      </c>
      <c r="B317" s="17" t="str">
        <f t="shared" si="31"/>
        <v>PS24.0628.DATA</v>
      </c>
      <c r="C317" t="str">
        <f t="shared" si="32"/>
        <v>PS24.0628</v>
      </c>
      <c r="D317" s="56">
        <v>6893881.7000000002</v>
      </c>
      <c r="E317" s="56">
        <v>14176.7</v>
      </c>
      <c r="F317" s="56">
        <v>2205.4</v>
      </c>
      <c r="G317" s="56">
        <v>19832.2</v>
      </c>
      <c r="H317" s="56">
        <v>2782.6</v>
      </c>
      <c r="I317" s="56">
        <v>207355.7</v>
      </c>
      <c r="J317" s="67">
        <f t="shared" si="25"/>
        <v>623922.22108341218</v>
      </c>
      <c r="K317" s="67">
        <f t="shared" si="26"/>
        <v>11622.316255189065</v>
      </c>
      <c r="L317" s="52">
        <f t="shared" si="30"/>
        <v>0.31205796798978347</v>
      </c>
      <c r="M317" s="49">
        <f t="shared" si="27"/>
        <v>2.4930428341934134</v>
      </c>
      <c r="N317" s="49">
        <f t="shared" si="28"/>
        <v>0.93</v>
      </c>
      <c r="O317" s="49">
        <f t="shared" si="29"/>
        <v>15.870136473424427</v>
      </c>
    </row>
    <row r="318" spans="1:21" x14ac:dyDescent="0.25">
      <c r="A318" s="1" t="s">
        <v>518</v>
      </c>
      <c r="B318" s="17" t="str">
        <f t="shared" si="31"/>
        <v>PS24.0629.DATA</v>
      </c>
      <c r="C318" t="str">
        <f t="shared" si="32"/>
        <v>PS24.0629</v>
      </c>
      <c r="D318" s="56">
        <v>6166313.7999999998</v>
      </c>
      <c r="E318" s="56">
        <v>18258.599999999999</v>
      </c>
      <c r="F318" s="56">
        <v>1240.3</v>
      </c>
      <c r="G318" s="56">
        <v>11232.2</v>
      </c>
      <c r="H318" s="56">
        <v>4124.3</v>
      </c>
      <c r="I318" s="56">
        <v>329877.59999999998</v>
      </c>
      <c r="J318" s="67">
        <f t="shared" si="25"/>
        <v>556645.44916501688</v>
      </c>
      <c r="K318" s="67">
        <f t="shared" si="26"/>
        <v>15030.344837945957</v>
      </c>
      <c r="L318" s="52">
        <f t="shared" si="30"/>
        <v>0.16915027828206758</v>
      </c>
      <c r="M318" s="49">
        <f t="shared" si="27"/>
        <v>1.4119070739832009</v>
      </c>
      <c r="N318" s="49">
        <f t="shared" si="28"/>
        <v>0.93</v>
      </c>
      <c r="O318" s="49">
        <f t="shared" si="29"/>
        <v>25.667868016895589</v>
      </c>
    </row>
    <row r="319" spans="1:21" x14ac:dyDescent="0.25">
      <c r="A319" s="1" t="s">
        <v>519</v>
      </c>
      <c r="B319" s="17" t="str">
        <f t="shared" si="31"/>
        <v>PS24.0630.DATA</v>
      </c>
      <c r="C319" t="str">
        <f t="shared" si="32"/>
        <v>PS24.0630</v>
      </c>
      <c r="D319" s="56">
        <v>6127502</v>
      </c>
      <c r="E319" s="56">
        <v>17886</v>
      </c>
      <c r="F319" s="56">
        <v>1245.9000000000001</v>
      </c>
      <c r="G319" s="56">
        <v>10784.1</v>
      </c>
      <c r="H319" s="56">
        <v>4120.6000000000004</v>
      </c>
      <c r="I319" s="56">
        <v>328482</v>
      </c>
      <c r="J319" s="67">
        <f t="shared" si="25"/>
        <v>553056.5983974908</v>
      </c>
      <c r="K319" s="67">
        <f t="shared" si="26"/>
        <v>14719.256508997376</v>
      </c>
      <c r="L319" s="52">
        <f t="shared" si="30"/>
        <v>0.16997950122514419</v>
      </c>
      <c r="M319" s="49">
        <f t="shared" si="27"/>
        <v>1.3555748723378294</v>
      </c>
      <c r="N319" s="49">
        <f t="shared" si="28"/>
        <v>0.93</v>
      </c>
      <c r="O319" s="49">
        <f t="shared" si="29"/>
        <v>25.556265812374861</v>
      </c>
    </row>
    <row r="320" spans="1:21" x14ac:dyDescent="0.25">
      <c r="A320" s="1" t="s">
        <v>520</v>
      </c>
      <c r="B320" s="17" t="str">
        <f t="shared" si="31"/>
        <v>PS24.0631.DATA</v>
      </c>
      <c r="C320" t="str">
        <f t="shared" si="32"/>
        <v>PS24.0631</v>
      </c>
      <c r="D320" s="56">
        <v>6073301.4000000004</v>
      </c>
      <c r="E320" s="56">
        <v>17568.3</v>
      </c>
      <c r="F320" s="56">
        <v>1269.5999999999999</v>
      </c>
      <c r="G320" s="56">
        <v>10764.6</v>
      </c>
      <c r="H320" s="56">
        <v>4137.2</v>
      </c>
      <c r="I320" s="56">
        <v>328939.09999999998</v>
      </c>
      <c r="J320" s="67">
        <f t="shared" si="25"/>
        <v>548044.77557787462</v>
      </c>
      <c r="K320" s="67">
        <f t="shared" si="26"/>
        <v>14454.004866198222</v>
      </c>
      <c r="L320" s="52">
        <f t="shared" si="30"/>
        <v>0.17348889118066468</v>
      </c>
      <c r="M320" s="49">
        <f t="shared" si="27"/>
        <v>1.3531234598582829</v>
      </c>
      <c r="N320" s="49">
        <f t="shared" si="28"/>
        <v>0.93</v>
      </c>
      <c r="O320" s="49">
        <f t="shared" si="29"/>
        <v>25.592818813010016</v>
      </c>
    </row>
    <row r="321" spans="1:21" x14ac:dyDescent="0.25">
      <c r="A321" s="1" t="s">
        <v>521</v>
      </c>
      <c r="B321" s="17" t="s">
        <v>667</v>
      </c>
      <c r="C321" s="17" t="s">
        <v>667</v>
      </c>
      <c r="D321" s="56">
        <v>276281.09999999998</v>
      </c>
      <c r="E321" s="56">
        <v>2881.8</v>
      </c>
      <c r="F321" s="56">
        <v>6598</v>
      </c>
      <c r="G321" s="56">
        <v>4272.3</v>
      </c>
      <c r="H321" s="56">
        <v>2031.3</v>
      </c>
      <c r="I321" s="56">
        <v>12503</v>
      </c>
      <c r="J321" s="67">
        <f>($D321*$C$28)+$C$30</f>
        <v>23876.212968604086</v>
      </c>
      <c r="K321" s="67">
        <f t="shared" si="26"/>
        <v>2192.0651369890047</v>
      </c>
      <c r="L321" s="52">
        <f t="shared" si="30"/>
        <v>0.96249452151803194</v>
      </c>
      <c r="M321" s="49">
        <f t="shared" si="27"/>
        <v>0.53695396032191522</v>
      </c>
      <c r="N321" s="49">
        <f t="shared" si="28"/>
        <v>0.93</v>
      </c>
      <c r="O321" s="49">
        <f t="shared" si="29"/>
        <v>0.28831440634479499</v>
      </c>
      <c r="P321" s="90">
        <f>((J321-$B$26)/$B$26)*100</f>
        <v>6.1165020826848275</v>
      </c>
      <c r="Q321" s="90">
        <f>((K321-$F$26)/$F$26)*100</f>
        <v>-12.317394520439812</v>
      </c>
      <c r="R321" s="90">
        <f>((L321-$J$26)/$J$26)*100</f>
        <v>-3.4609306401171569</v>
      </c>
    </row>
    <row r="322" spans="1:21" x14ac:dyDescent="0.25">
      <c r="A322" s="1" t="s">
        <v>522</v>
      </c>
      <c r="B322" s="17" t="s">
        <v>667</v>
      </c>
      <c r="C322" s="17" t="s">
        <v>667</v>
      </c>
      <c r="D322" s="56">
        <v>0.1</v>
      </c>
      <c r="E322" s="56">
        <v>485.6</v>
      </c>
      <c r="F322" s="56">
        <v>2351.1</v>
      </c>
      <c r="G322" s="56">
        <v>168682.4</v>
      </c>
      <c r="H322" s="56">
        <v>8069.6</v>
      </c>
      <c r="I322" s="56">
        <v>983258.2</v>
      </c>
      <c r="J322" s="67">
        <f>($D322*$C$28)+$C$30</f>
        <v>114.77341967677727</v>
      </c>
      <c r="K322" s="67">
        <f t="shared" si="26"/>
        <v>451.60825748202905</v>
      </c>
      <c r="L322" s="52">
        <f t="shared" si="30"/>
        <v>0.33363257206232949</v>
      </c>
      <c r="M322" s="49">
        <f t="shared" si="27"/>
        <v>21.205516570756451</v>
      </c>
      <c r="N322" s="49">
        <f t="shared" si="28"/>
        <v>0.93</v>
      </c>
      <c r="O322" s="49">
        <f t="shared" si="29"/>
        <v>77.916875863754939</v>
      </c>
      <c r="P322" s="90"/>
      <c r="Q322" s="90"/>
      <c r="R322" s="90"/>
      <c r="S322" s="91">
        <f>((G322-AVERAGE($E$50:$E$52))/AVERAGE($E$50:$E$52))*100</f>
        <v>1.2198454001071324</v>
      </c>
      <c r="T322" s="91">
        <f>((H322-AVERAGE($F$50:$F$52))/AVERAGE($F$50:$F$52))*100</f>
        <v>1.5814937122092643</v>
      </c>
      <c r="U322" s="91">
        <f>((I322-AVERAGE($G$50:$G$52))/AVERAGE($G$50:$G$52))*100</f>
        <v>-0.21193897402456205</v>
      </c>
    </row>
    <row r="323" spans="1:21" x14ac:dyDescent="0.25">
      <c r="A323" s="1" t="s">
        <v>523</v>
      </c>
      <c r="B323" s="17" t="str">
        <f t="shared" si="31"/>
        <v>PS24.0632.DATA</v>
      </c>
      <c r="C323" t="str">
        <f t="shared" si="32"/>
        <v>PS24.0632</v>
      </c>
      <c r="D323" s="56">
        <v>7019097.0999999996</v>
      </c>
      <c r="E323" s="56">
        <v>31115.599999999999</v>
      </c>
      <c r="F323" s="56">
        <v>1327.2</v>
      </c>
      <c r="G323" s="56">
        <v>13752.5</v>
      </c>
      <c r="H323" s="56">
        <v>2652.9</v>
      </c>
      <c r="I323" s="56">
        <v>192019.9</v>
      </c>
      <c r="J323" s="67">
        <f t="shared" si="25"/>
        <v>635500.64270766266</v>
      </c>
      <c r="K323" s="67">
        <f t="shared" si="26"/>
        <v>25764.812484998889</v>
      </c>
      <c r="L323" s="52">
        <f t="shared" si="30"/>
        <v>0.18201804145230954</v>
      </c>
      <c r="M323" s="49">
        <f t="shared" si="27"/>
        <v>1.728742708455038</v>
      </c>
      <c r="N323" s="49">
        <f t="shared" si="28"/>
        <v>0.93</v>
      </c>
      <c r="O323" s="49">
        <f t="shared" si="29"/>
        <v>14.643775705232247</v>
      </c>
      <c r="S323" s="91"/>
      <c r="T323" s="91"/>
      <c r="U323" s="91"/>
    </row>
    <row r="324" spans="1:21" x14ac:dyDescent="0.25">
      <c r="A324" s="1" t="s">
        <v>524</v>
      </c>
      <c r="B324" s="17" t="str">
        <f t="shared" si="31"/>
        <v>PS24.0633.DATA</v>
      </c>
      <c r="C324" t="str">
        <f t="shared" si="32"/>
        <v>PS24.0633</v>
      </c>
      <c r="D324" s="56">
        <v>6507381</v>
      </c>
      <c r="E324" s="56">
        <v>24335.9</v>
      </c>
      <c r="F324" s="56">
        <v>1723.2</v>
      </c>
      <c r="G324" s="56">
        <v>10756.3</v>
      </c>
      <c r="H324" s="56">
        <v>3246.8</v>
      </c>
      <c r="I324" s="56">
        <v>240887.2</v>
      </c>
      <c r="J324" s="67">
        <f t="shared" ref="J324:J387" si="33">IF($D324&lt;=$B$37,($D324*$C$28)+$C$30,($D324*$E$28)+$E$30)</f>
        <v>588183.26195643563</v>
      </c>
      <c r="K324" s="67">
        <f t="shared" ref="K324:K387" si="34">IF($E324&lt;=$C$37,($E324*$G$28)+$G$30,($E324*$I$28)+$I$30)</f>
        <v>20104.357456086644</v>
      </c>
      <c r="L324" s="52">
        <f t="shared" si="30"/>
        <v>0.2406559495698678</v>
      </c>
      <c r="M324" s="49">
        <f t="shared" ref="M324:M387" si="35">$G324*$O$28+$O$30</f>
        <v>1.3520800381362195</v>
      </c>
      <c r="N324" s="49">
        <f t="shared" ref="N324:N387" si="36">$H324*$Q$28+$Q$30</f>
        <v>0.93</v>
      </c>
      <c r="O324" s="49">
        <f t="shared" ref="O324:O387" si="37">$I324*$S$28+$S$30</f>
        <v>18.551556164515599</v>
      </c>
    </row>
    <row r="325" spans="1:21" x14ac:dyDescent="0.25">
      <c r="A325" s="1" t="s">
        <v>525</v>
      </c>
      <c r="B325" s="17" t="str">
        <f t="shared" si="31"/>
        <v>PS24.0634.DATA</v>
      </c>
      <c r="C325" t="str">
        <f t="shared" si="32"/>
        <v>PS24.0634</v>
      </c>
      <c r="D325" s="56">
        <v>6370353.5999999996</v>
      </c>
      <c r="E325" s="56">
        <v>23329.599999999999</v>
      </c>
      <c r="F325" s="56">
        <v>1797.1</v>
      </c>
      <c r="G325" s="56">
        <v>12333.5</v>
      </c>
      <c r="H325" s="56">
        <v>3282.5</v>
      </c>
      <c r="I325" s="56">
        <v>248299.7</v>
      </c>
      <c r="J325" s="67">
        <f t="shared" si="33"/>
        <v>575512.6079372426</v>
      </c>
      <c r="K325" s="67">
        <f t="shared" si="34"/>
        <v>19264.185192476984</v>
      </c>
      <c r="L325" s="52">
        <f t="shared" ref="L325:L388" si="38">IF($F325&lt;7000,($F325*$K$28)+$K$30,($F325*$M$28)+$M$30)</f>
        <v>0.25159873090796769</v>
      </c>
      <c r="M325" s="49">
        <f t="shared" si="35"/>
        <v>1.5503553080203529</v>
      </c>
      <c r="N325" s="49">
        <f t="shared" si="36"/>
        <v>0.93</v>
      </c>
      <c r="O325" s="49">
        <f t="shared" si="37"/>
        <v>19.144312929355028</v>
      </c>
    </row>
    <row r="326" spans="1:21" x14ac:dyDescent="0.25">
      <c r="A326" s="1" t="s">
        <v>526</v>
      </c>
      <c r="B326" s="17" t="str">
        <f t="shared" si="31"/>
        <v>PS24.0635.DATA</v>
      </c>
      <c r="C326" t="str">
        <f t="shared" si="32"/>
        <v>PS24.0635</v>
      </c>
      <c r="D326" s="56">
        <v>6321881.7999999998</v>
      </c>
      <c r="E326" s="56">
        <v>24502.6</v>
      </c>
      <c r="F326" s="56">
        <v>1735</v>
      </c>
      <c r="G326" s="56">
        <v>12389.3</v>
      </c>
      <c r="H326" s="56">
        <v>3274.2</v>
      </c>
      <c r="I326" s="56">
        <v>248235.8</v>
      </c>
      <c r="J326" s="67">
        <f t="shared" si="33"/>
        <v>571030.51597981295</v>
      </c>
      <c r="K326" s="67">
        <f t="shared" si="34"/>
        <v>20243.537339166967</v>
      </c>
      <c r="L326" s="52">
        <f t="shared" si="38"/>
        <v>0.24240324077135061</v>
      </c>
      <c r="M326" s="49">
        <f t="shared" si="35"/>
        <v>1.5573701191156701</v>
      </c>
      <c r="N326" s="49">
        <f t="shared" si="36"/>
        <v>0.93</v>
      </c>
      <c r="O326" s="49">
        <f t="shared" si="37"/>
        <v>19.139203026181569</v>
      </c>
    </row>
    <row r="327" spans="1:21" x14ac:dyDescent="0.25">
      <c r="A327" s="1" t="s">
        <v>527</v>
      </c>
      <c r="B327" s="17" t="str">
        <f t="shared" ref="B327:B390" si="39">RIGHT(A327,14)</f>
        <v>PS24.0636.DATA</v>
      </c>
      <c r="C327" t="str">
        <f t="shared" ref="C327:C390" si="40">LEFT(B327,9)</f>
        <v>PS24.0636</v>
      </c>
      <c r="D327" s="56">
        <v>6010209.9000000004</v>
      </c>
      <c r="E327" s="56">
        <v>20484.400000000001</v>
      </c>
      <c r="F327" s="56">
        <v>1517.9</v>
      </c>
      <c r="G327" s="56">
        <v>14483.5</v>
      </c>
      <c r="H327" s="56">
        <v>3846.3</v>
      </c>
      <c r="I327" s="56">
        <v>304680.8</v>
      </c>
      <c r="J327" s="67">
        <f t="shared" si="33"/>
        <v>542210.82873182837</v>
      </c>
      <c r="K327" s="67">
        <f t="shared" si="34"/>
        <v>16888.692670940469</v>
      </c>
      <c r="L327" s="52">
        <f t="shared" si="38"/>
        <v>0.21025604417457813</v>
      </c>
      <c r="M327" s="49">
        <f t="shared" si="35"/>
        <v>1.8206392480729059</v>
      </c>
      <c r="N327" s="49">
        <f t="shared" si="36"/>
        <v>0.93</v>
      </c>
      <c r="O327" s="49">
        <f t="shared" si="37"/>
        <v>23.652950829400666</v>
      </c>
    </row>
    <row r="328" spans="1:21" x14ac:dyDescent="0.25">
      <c r="A328" s="1" t="s">
        <v>528</v>
      </c>
      <c r="B328" s="17" t="str">
        <f t="shared" si="39"/>
        <v>PS24.0709.DATA</v>
      </c>
      <c r="C328" t="str">
        <f t="shared" si="40"/>
        <v>PS24.0709</v>
      </c>
      <c r="D328" s="56">
        <v>5997763.0999999996</v>
      </c>
      <c r="E328" s="56">
        <v>21146.5</v>
      </c>
      <c r="F328" s="56">
        <v>1502.5</v>
      </c>
      <c r="G328" s="56">
        <v>14219.2</v>
      </c>
      <c r="H328" s="56">
        <v>3833.1</v>
      </c>
      <c r="I328" s="56">
        <v>305613</v>
      </c>
      <c r="J328" s="67">
        <f t="shared" si="33"/>
        <v>541059.89763012109</v>
      </c>
      <c r="K328" s="67">
        <f t="shared" si="34"/>
        <v>17441.488115376476</v>
      </c>
      <c r="L328" s="52">
        <f t="shared" si="38"/>
        <v>0.20797568108111752</v>
      </c>
      <c r="M328" s="49">
        <f t="shared" si="35"/>
        <v>1.7874131804655156</v>
      </c>
      <c r="N328" s="49">
        <f t="shared" si="36"/>
        <v>0.93</v>
      </c>
      <c r="O328" s="49">
        <f t="shared" si="37"/>
        <v>23.727496240015618</v>
      </c>
    </row>
    <row r="329" spans="1:21" x14ac:dyDescent="0.25">
      <c r="A329" s="1" t="s">
        <v>529</v>
      </c>
      <c r="B329" s="17" t="str">
        <f t="shared" si="39"/>
        <v>PS24.0710.DATA</v>
      </c>
      <c r="C329" t="str">
        <f t="shared" si="40"/>
        <v>PS24.0710</v>
      </c>
      <c r="D329" s="56">
        <v>6024167.5999999996</v>
      </c>
      <c r="E329" s="56">
        <v>21954.799999999999</v>
      </c>
      <c r="F329" s="56">
        <v>1499.3</v>
      </c>
      <c r="G329" s="56">
        <v>13145</v>
      </c>
      <c r="H329" s="56">
        <v>3769.4</v>
      </c>
      <c r="I329" s="56">
        <v>294655.5</v>
      </c>
      <c r="J329" s="67">
        <f t="shared" si="33"/>
        <v>543501.46978320717</v>
      </c>
      <c r="K329" s="67">
        <f t="shared" si="34"/>
        <v>18116.347740414421</v>
      </c>
      <c r="L329" s="52">
        <f t="shared" si="38"/>
        <v>0.20750183939935948</v>
      </c>
      <c r="M329" s="49">
        <f t="shared" si="35"/>
        <v>1.6523717812076304</v>
      </c>
      <c r="N329" s="49">
        <f t="shared" si="36"/>
        <v>0.93</v>
      </c>
      <c r="O329" s="49">
        <f t="shared" si="37"/>
        <v>22.851255801468831</v>
      </c>
    </row>
    <row r="330" spans="1:21" x14ac:dyDescent="0.25">
      <c r="A330" s="1" t="s">
        <v>530</v>
      </c>
      <c r="B330" s="17" t="str">
        <f t="shared" si="39"/>
        <v>PS24.0711.DATA</v>
      </c>
      <c r="C330" t="str">
        <f t="shared" si="40"/>
        <v>PS24.0711</v>
      </c>
      <c r="D330" s="56">
        <v>5659582.2000000002</v>
      </c>
      <c r="E330" s="56">
        <v>20812</v>
      </c>
      <c r="F330" s="56">
        <v>1080.9000000000001</v>
      </c>
      <c r="G330" s="56">
        <v>10160</v>
      </c>
      <c r="H330" s="56">
        <v>4437.8999999999996</v>
      </c>
      <c r="I330" s="56">
        <v>370004.5</v>
      </c>
      <c r="J330" s="67">
        <f t="shared" si="33"/>
        <v>509788.97531969805</v>
      </c>
      <c r="K330" s="67">
        <f t="shared" si="34"/>
        <v>17162.209945668208</v>
      </c>
      <c r="L330" s="52">
        <f t="shared" si="38"/>
        <v>0.14554703950949491</v>
      </c>
      <c r="M330" s="49">
        <f t="shared" si="35"/>
        <v>1.2771171016462952</v>
      </c>
      <c r="N330" s="49">
        <f t="shared" si="36"/>
        <v>0.93</v>
      </c>
      <c r="O330" s="49">
        <f t="shared" si="37"/>
        <v>28.876703285298326</v>
      </c>
    </row>
    <row r="331" spans="1:21" x14ac:dyDescent="0.25">
      <c r="A331" s="1" t="s">
        <v>531</v>
      </c>
      <c r="B331" s="17" t="str">
        <f t="shared" si="39"/>
        <v>PS24.0712.DATA</v>
      </c>
      <c r="C331" t="str">
        <f t="shared" si="40"/>
        <v>PS24.0712</v>
      </c>
      <c r="D331" s="56">
        <v>5572750.2999999998</v>
      </c>
      <c r="E331" s="56">
        <v>19685.5</v>
      </c>
      <c r="F331" s="56">
        <v>1142.2</v>
      </c>
      <c r="G331" s="56">
        <v>12705.9</v>
      </c>
      <c r="H331" s="56">
        <v>4564</v>
      </c>
      <c r="I331" s="56">
        <v>384183.7</v>
      </c>
      <c r="J331" s="67">
        <f t="shared" si="33"/>
        <v>501759.80040483316</v>
      </c>
      <c r="K331" s="67">
        <f t="shared" si="34"/>
        <v>16221.681221673098</v>
      </c>
      <c r="L331" s="52">
        <f t="shared" si="38"/>
        <v>0.15462406922567248</v>
      </c>
      <c r="M331" s="49">
        <f t="shared" si="35"/>
        <v>1.5971710007066648</v>
      </c>
      <c r="N331" s="49">
        <f t="shared" si="36"/>
        <v>0.93</v>
      </c>
      <c r="O331" s="49">
        <f t="shared" si="37"/>
        <v>30.010574006379098</v>
      </c>
    </row>
    <row r="332" spans="1:21" x14ac:dyDescent="0.25">
      <c r="A332" s="1" t="s">
        <v>532</v>
      </c>
      <c r="B332" s="17" t="str">
        <f t="shared" si="39"/>
        <v>PS24.0713.DATA</v>
      </c>
      <c r="C332" t="str">
        <f t="shared" si="40"/>
        <v>PS24.0713</v>
      </c>
      <c r="D332" s="56">
        <v>5566498</v>
      </c>
      <c r="E332" s="56">
        <v>18726.5</v>
      </c>
      <c r="F332" s="56">
        <v>1159.5</v>
      </c>
      <c r="G332" s="56">
        <v>11662.1</v>
      </c>
      <c r="H332" s="56">
        <v>4577.3</v>
      </c>
      <c r="I332" s="56">
        <v>385936.1</v>
      </c>
      <c r="J332" s="67">
        <f t="shared" si="33"/>
        <v>501181.66252785234</v>
      </c>
      <c r="K332" s="67">
        <f t="shared" si="34"/>
        <v>15421.000310611125</v>
      </c>
      <c r="L332" s="52">
        <f t="shared" si="38"/>
        <v>0.15718577581767693</v>
      </c>
      <c r="M332" s="49">
        <f t="shared" si="35"/>
        <v>1.4659512906476626</v>
      </c>
      <c r="N332" s="49">
        <f t="shared" si="36"/>
        <v>0.93</v>
      </c>
      <c r="O332" s="49">
        <f t="shared" si="37"/>
        <v>30.150708502797933</v>
      </c>
    </row>
    <row r="333" spans="1:21" x14ac:dyDescent="0.25">
      <c r="A333" s="1" t="s">
        <v>533</v>
      </c>
      <c r="B333" s="17" t="s">
        <v>667</v>
      </c>
      <c r="C333" s="17" t="s">
        <v>667</v>
      </c>
      <c r="D333" s="56">
        <v>265191.3</v>
      </c>
      <c r="E333" s="56">
        <v>2925.1</v>
      </c>
      <c r="F333" s="56">
        <v>6610.6</v>
      </c>
      <c r="G333" s="56">
        <v>4923.1000000000004</v>
      </c>
      <c r="H333" s="103"/>
      <c r="I333" s="56">
        <v>7131.5</v>
      </c>
      <c r="J333" s="67">
        <f>($D333*$C$28)+$C$30</f>
        <v>22922.439048900258</v>
      </c>
      <c r="K333" s="67">
        <f t="shared" si="34"/>
        <v>2228.2168402726156</v>
      </c>
      <c r="L333" s="52">
        <f t="shared" si="38"/>
        <v>0.96436027313995432</v>
      </c>
      <c r="M333" s="49">
        <f t="shared" si="35"/>
        <v>0.61876828040852061</v>
      </c>
      <c r="N333" s="49">
        <f t="shared" si="36"/>
        <v>0.93</v>
      </c>
      <c r="O333" s="49">
        <f t="shared" si="37"/>
        <v>-0.14122933225014478</v>
      </c>
      <c r="P333" s="90">
        <f>((J333-$B$26)/$B$26)*100</f>
        <v>1.8775068840011468</v>
      </c>
      <c r="Q333" s="90">
        <f>((K333-$F$26)/$F$26)*100</f>
        <v>-10.871326389095374</v>
      </c>
      <c r="R333" s="90">
        <f>((L333-$J$26)/$J$26)*100</f>
        <v>-3.2737940682091962</v>
      </c>
    </row>
    <row r="334" spans="1:21" x14ac:dyDescent="0.25">
      <c r="A334" s="1" t="s">
        <v>534</v>
      </c>
      <c r="B334" s="17" t="s">
        <v>667</v>
      </c>
      <c r="C334" s="17" t="s">
        <v>667</v>
      </c>
      <c r="D334" s="56">
        <v>257.7</v>
      </c>
      <c r="E334" s="56">
        <v>488.5</v>
      </c>
      <c r="F334" s="56">
        <v>2352.1</v>
      </c>
      <c r="G334" s="56">
        <v>168575.2</v>
      </c>
      <c r="H334" s="56">
        <v>8040.3</v>
      </c>
      <c r="I334" s="56">
        <v>983891</v>
      </c>
      <c r="J334" s="67">
        <f>($D334*$C$28)+$C$30</f>
        <v>136.92820711349449</v>
      </c>
      <c r="K334" s="67">
        <f t="shared" si="34"/>
        <v>454.2117440578254</v>
      </c>
      <c r="L334" s="52">
        <f t="shared" si="38"/>
        <v>0.3337806475878789</v>
      </c>
      <c r="M334" s="49">
        <f t="shared" si="35"/>
        <v>21.192040087791973</v>
      </c>
      <c r="N334" s="49">
        <f t="shared" si="36"/>
        <v>0.93</v>
      </c>
      <c r="O334" s="49">
        <f t="shared" si="37"/>
        <v>77.967479098937446</v>
      </c>
      <c r="P334" s="90"/>
      <c r="Q334" s="90"/>
      <c r="R334" s="90"/>
      <c r="S334" s="91">
        <f>((G334-AVERAGE($E$50:$E$52))/AVERAGE($E$50:$E$52))*100</f>
        <v>1.1555187873313495</v>
      </c>
      <c r="T334" s="91">
        <f>((H334-AVERAGE($F$50:$F$52))/AVERAGE($F$50:$F$52))*100</f>
        <v>1.2126603418107622</v>
      </c>
      <c r="U334" s="91">
        <f>((I334-AVERAGE($G$50:$G$52))/AVERAGE($G$50:$G$52))*100</f>
        <v>-0.14771791284526867</v>
      </c>
    </row>
    <row r="335" spans="1:21" x14ac:dyDescent="0.25">
      <c r="A335" s="1" t="s">
        <v>535</v>
      </c>
      <c r="B335" s="17" t="str">
        <f t="shared" si="39"/>
        <v>PS24.0714.DATA</v>
      </c>
      <c r="C335" t="str">
        <f t="shared" si="40"/>
        <v>PS24.0714</v>
      </c>
      <c r="D335" s="56">
        <v>6499140.2999999998</v>
      </c>
      <c r="E335" s="56">
        <v>13282.8</v>
      </c>
      <c r="F335" s="56">
        <v>2070.6999999999998</v>
      </c>
      <c r="G335" s="56">
        <v>18255.3</v>
      </c>
      <c r="H335" s="56">
        <v>3525.9</v>
      </c>
      <c r="I335" s="56">
        <v>272222.2</v>
      </c>
      <c r="J335" s="67">
        <f t="shared" si="33"/>
        <v>587421.26064446475</v>
      </c>
      <c r="K335" s="67">
        <f t="shared" si="34"/>
        <v>10875.988135899914</v>
      </c>
      <c r="L335" s="52">
        <f t="shared" si="38"/>
        <v>0.29211219469828065</v>
      </c>
      <c r="M335" s="49">
        <f t="shared" si="35"/>
        <v>2.2948052783474266</v>
      </c>
      <c r="N335" s="49">
        <f t="shared" si="36"/>
        <v>0.93</v>
      </c>
      <c r="O335" s="49">
        <f t="shared" si="37"/>
        <v>21.057327931968345</v>
      </c>
      <c r="S335" s="91"/>
      <c r="T335" s="91"/>
      <c r="U335" s="91"/>
    </row>
    <row r="336" spans="1:21" x14ac:dyDescent="0.25">
      <c r="A336" s="1" t="s">
        <v>536</v>
      </c>
      <c r="B336" s="17" t="str">
        <f t="shared" si="39"/>
        <v>PS24.0715.DATA</v>
      </c>
      <c r="C336" t="str">
        <f t="shared" si="40"/>
        <v>PS24.0715</v>
      </c>
      <c r="D336" s="56">
        <v>6253062</v>
      </c>
      <c r="E336" s="56">
        <v>14941.1</v>
      </c>
      <c r="F336" s="56">
        <v>1793.2</v>
      </c>
      <c r="G336" s="56">
        <v>15328.9</v>
      </c>
      <c r="H336" s="56">
        <v>3493.1</v>
      </c>
      <c r="I336" s="56">
        <v>270964.09999999998</v>
      </c>
      <c r="J336" s="67">
        <f t="shared" si="33"/>
        <v>564666.88450559648</v>
      </c>
      <c r="K336" s="67">
        <f t="shared" si="34"/>
        <v>12260.52322955379</v>
      </c>
      <c r="L336" s="52">
        <f t="shared" si="38"/>
        <v>0.25102123635832507</v>
      </c>
      <c r="M336" s="49">
        <f t="shared" si="35"/>
        <v>1.9269174075707796</v>
      </c>
      <c r="N336" s="49">
        <f t="shared" si="36"/>
        <v>0.93</v>
      </c>
      <c r="O336" s="49">
        <f t="shared" si="37"/>
        <v>20.956721215496913</v>
      </c>
    </row>
    <row r="337" spans="1:21" x14ac:dyDescent="0.25">
      <c r="A337" s="1" t="s">
        <v>537</v>
      </c>
      <c r="B337" s="17" t="str">
        <f t="shared" si="39"/>
        <v>PS24.0716.DATA</v>
      </c>
      <c r="C337" t="str">
        <f t="shared" si="40"/>
        <v>PS24.0716</v>
      </c>
      <c r="D337" s="56">
        <v>6101963</v>
      </c>
      <c r="E337" s="56">
        <v>14564.2</v>
      </c>
      <c r="F337" s="56">
        <v>1799.7</v>
      </c>
      <c r="G337" s="56">
        <v>18006.5</v>
      </c>
      <c r="H337" s="56">
        <v>3545.4</v>
      </c>
      <c r="I337" s="56">
        <v>282257.40000000002</v>
      </c>
      <c r="J337" s="67">
        <f t="shared" si="33"/>
        <v>550695.05732617085</v>
      </c>
      <c r="K337" s="67">
        <f t="shared" si="34"/>
        <v>11945.844777646327</v>
      </c>
      <c r="L337" s="52">
        <f t="shared" si="38"/>
        <v>0.25198372727439611</v>
      </c>
      <c r="M337" s="49">
        <f t="shared" si="35"/>
        <v>2.2635277693776246</v>
      </c>
      <c r="N337" s="49">
        <f t="shared" si="36"/>
        <v>0.93</v>
      </c>
      <c r="O337" s="49">
        <f t="shared" si="37"/>
        <v>21.859814635039733</v>
      </c>
    </row>
    <row r="338" spans="1:21" x14ac:dyDescent="0.25">
      <c r="A338" s="1" t="s">
        <v>538</v>
      </c>
      <c r="B338" s="17" t="str">
        <f t="shared" si="39"/>
        <v>PS24.0717.DATA</v>
      </c>
      <c r="C338" t="str">
        <f t="shared" si="40"/>
        <v>PS24.0717</v>
      </c>
      <c r="D338" s="56">
        <v>5410891.0999999996</v>
      </c>
      <c r="E338" s="56">
        <v>29280.9</v>
      </c>
      <c r="F338" s="56">
        <v>1666.1</v>
      </c>
      <c r="G338" s="56">
        <v>13212.2</v>
      </c>
      <c r="H338" s="56">
        <v>4539.6000000000004</v>
      </c>
      <c r="I338" s="56">
        <v>399334</v>
      </c>
      <c r="J338" s="67">
        <f t="shared" si="33"/>
        <v>486792.99870660825</v>
      </c>
      <c r="K338" s="67">
        <f t="shared" si="34"/>
        <v>24232.99885879931</v>
      </c>
      <c r="L338" s="52">
        <f t="shared" si="38"/>
        <v>0.23220083706099764</v>
      </c>
      <c r="M338" s="49">
        <f t="shared" si="35"/>
        <v>1.660819725752529</v>
      </c>
      <c r="N338" s="49">
        <f t="shared" si="36"/>
        <v>0.93</v>
      </c>
      <c r="O338" s="49">
        <f t="shared" si="37"/>
        <v>31.22210086160295</v>
      </c>
    </row>
    <row r="339" spans="1:21" x14ac:dyDescent="0.25">
      <c r="A339" s="1" t="s">
        <v>539</v>
      </c>
      <c r="B339" s="17" t="str">
        <f t="shared" si="39"/>
        <v>PS24.0718.DATA</v>
      </c>
      <c r="C339" t="str">
        <f t="shared" si="40"/>
        <v>PS24.0718</v>
      </c>
      <c r="D339" s="56">
        <v>5383888.7000000002</v>
      </c>
      <c r="E339" s="56">
        <v>33180</v>
      </c>
      <c r="F339" s="56">
        <v>1537.3</v>
      </c>
      <c r="G339" s="56">
        <v>9638.4</v>
      </c>
      <c r="H339" s="56">
        <v>4584</v>
      </c>
      <c r="I339" s="56">
        <v>407159.5</v>
      </c>
      <c r="J339" s="67">
        <f t="shared" si="33"/>
        <v>484296.139917141</v>
      </c>
      <c r="K339" s="67">
        <f t="shared" si="34"/>
        <v>27488.405470187976</v>
      </c>
      <c r="L339" s="52">
        <f t="shared" si="38"/>
        <v>0.21312870937023629</v>
      </c>
      <c r="M339" s="49">
        <f t="shared" si="35"/>
        <v>1.2115449606549409</v>
      </c>
      <c r="N339" s="49">
        <f t="shared" si="36"/>
        <v>0.93</v>
      </c>
      <c r="O339" s="49">
        <f t="shared" si="37"/>
        <v>31.847884074183177</v>
      </c>
    </row>
    <row r="340" spans="1:21" x14ac:dyDescent="0.25">
      <c r="A340" s="1" t="s">
        <v>540</v>
      </c>
      <c r="B340" s="17" t="str">
        <f t="shared" si="39"/>
        <v>PS24.0719.DATA</v>
      </c>
      <c r="C340" t="str">
        <f t="shared" si="40"/>
        <v>PS24.0719</v>
      </c>
      <c r="D340" s="56">
        <v>5305655.2</v>
      </c>
      <c r="E340" s="56">
        <v>38358</v>
      </c>
      <c r="F340" s="56">
        <v>1278.2</v>
      </c>
      <c r="G340" s="56">
        <v>10251.4</v>
      </c>
      <c r="H340" s="56">
        <v>4628.6000000000004</v>
      </c>
      <c r="I340" s="56">
        <v>416233.4</v>
      </c>
      <c r="J340" s="67">
        <f t="shared" si="33"/>
        <v>477062.04212932242</v>
      </c>
      <c r="K340" s="67">
        <f t="shared" si="34"/>
        <v>31811.58144253301</v>
      </c>
      <c r="L340" s="52">
        <f t="shared" si="38"/>
        <v>0.17476234070038946</v>
      </c>
      <c r="M340" s="49">
        <f t="shared" si="35"/>
        <v>1.2886073119350407</v>
      </c>
      <c r="N340" s="49">
        <f t="shared" si="36"/>
        <v>0.93</v>
      </c>
      <c r="O340" s="49">
        <f t="shared" si="37"/>
        <v>32.573498321532455</v>
      </c>
    </row>
    <row r="341" spans="1:21" x14ac:dyDescent="0.25">
      <c r="A341" s="1" t="s">
        <v>541</v>
      </c>
      <c r="B341" s="17" t="str">
        <f t="shared" si="39"/>
        <v>PS24.0720.DATA</v>
      </c>
      <c r="C341" t="str">
        <f t="shared" si="40"/>
        <v>PS24.0720</v>
      </c>
      <c r="D341" s="56">
        <v>5432706.2999999998</v>
      </c>
      <c r="E341" s="56">
        <v>12466.7</v>
      </c>
      <c r="F341" s="56">
        <v>2161</v>
      </c>
      <c r="G341" s="56">
        <v>26668.2</v>
      </c>
      <c r="H341" s="56">
        <v>4520.6000000000004</v>
      </c>
      <c r="I341" s="56">
        <v>392701.6</v>
      </c>
      <c r="J341" s="67">
        <f t="shared" si="33"/>
        <v>488810.20732006436</v>
      </c>
      <c r="K341" s="67">
        <f t="shared" si="34"/>
        <v>10194.616194797021</v>
      </c>
      <c r="L341" s="52">
        <f t="shared" si="38"/>
        <v>0.30548341465539053</v>
      </c>
      <c r="M341" s="49">
        <f t="shared" si="35"/>
        <v>3.3524200501000427</v>
      </c>
      <c r="N341" s="49">
        <f t="shared" si="36"/>
        <v>0.93</v>
      </c>
      <c r="O341" s="49">
        <f t="shared" si="37"/>
        <v>30.691726498416301</v>
      </c>
    </row>
    <row r="342" spans="1:21" x14ac:dyDescent="0.25">
      <c r="A342" s="1" t="s">
        <v>542</v>
      </c>
      <c r="B342" s="17" t="str">
        <f t="shared" si="39"/>
        <v>PS24.0721.DATA</v>
      </c>
      <c r="C342" t="str">
        <f t="shared" si="40"/>
        <v>PS24.0721</v>
      </c>
      <c r="D342" s="56">
        <v>5768706.2999999998</v>
      </c>
      <c r="E342" s="56">
        <v>14092.9</v>
      </c>
      <c r="F342" s="56">
        <v>2158.9</v>
      </c>
      <c r="G342" s="56">
        <v>14798.4</v>
      </c>
      <c r="H342" s="56">
        <v>4193.8</v>
      </c>
      <c r="I342" s="56">
        <v>343448.6</v>
      </c>
      <c r="J342" s="67">
        <f t="shared" si="33"/>
        <v>519879.46609932167</v>
      </c>
      <c r="K342" s="67">
        <f t="shared" si="34"/>
        <v>11552.350603106694</v>
      </c>
      <c r="L342" s="52">
        <f t="shared" si="38"/>
        <v>0.30517245605173682</v>
      </c>
      <c r="M342" s="49">
        <f t="shared" si="35"/>
        <v>1.8602264167810683</v>
      </c>
      <c r="N342" s="49">
        <f t="shared" si="36"/>
        <v>0.93</v>
      </c>
      <c r="O342" s="49">
        <f t="shared" si="37"/>
        <v>26.753102695564849</v>
      </c>
    </row>
    <row r="343" spans="1:21" x14ac:dyDescent="0.25">
      <c r="A343" s="1" t="s">
        <v>543</v>
      </c>
      <c r="B343" s="17" t="str">
        <f t="shared" si="39"/>
        <v>PS24.0722.DATA</v>
      </c>
      <c r="C343" t="str">
        <f t="shared" si="40"/>
        <v>PS24.0722</v>
      </c>
      <c r="D343" s="56">
        <v>5778129.0999999996</v>
      </c>
      <c r="E343" s="56">
        <v>13655.6</v>
      </c>
      <c r="F343" s="56">
        <v>2140.1</v>
      </c>
      <c r="G343" s="56">
        <v>14114.8</v>
      </c>
      <c r="H343" s="56">
        <v>4208.3</v>
      </c>
      <c r="I343" s="56">
        <v>339206.3</v>
      </c>
      <c r="J343" s="67">
        <f t="shared" si="33"/>
        <v>520750.77387201571</v>
      </c>
      <c r="K343" s="67">
        <f t="shared" si="34"/>
        <v>11187.243447311701</v>
      </c>
      <c r="L343" s="52">
        <f t="shared" si="38"/>
        <v>0.30238863617140832</v>
      </c>
      <c r="M343" s="49">
        <f t="shared" si="35"/>
        <v>1.7742886951904053</v>
      </c>
      <c r="N343" s="49">
        <f t="shared" si="36"/>
        <v>0.93</v>
      </c>
      <c r="O343" s="49">
        <f t="shared" si="37"/>
        <v>26.413857903190035</v>
      </c>
    </row>
    <row r="344" spans="1:21" x14ac:dyDescent="0.25">
      <c r="A344" s="1" t="s">
        <v>544</v>
      </c>
      <c r="B344" s="17" t="str">
        <f t="shared" si="39"/>
        <v>PS24.0737.DATA</v>
      </c>
      <c r="C344" t="str">
        <f t="shared" si="40"/>
        <v>PS24.0737</v>
      </c>
      <c r="D344" s="56">
        <v>3771949.9</v>
      </c>
      <c r="E344" s="56">
        <v>17305.400000000001</v>
      </c>
      <c r="F344" s="56">
        <v>1887</v>
      </c>
      <c r="G344" s="56">
        <v>30289.200000000001</v>
      </c>
      <c r="H344" s="56">
        <v>6620.2</v>
      </c>
      <c r="I344" s="56">
        <v>673523.7</v>
      </c>
      <c r="J344" s="67">
        <f t="shared" si="33"/>
        <v>335243.33124593407</v>
      </c>
      <c r="K344" s="67">
        <f t="shared" si="34"/>
        <v>14234.506418316896</v>
      </c>
      <c r="L344" s="52">
        <f t="shared" si="38"/>
        <v>0.26491072065485782</v>
      </c>
      <c r="M344" s="49">
        <f t="shared" si="35"/>
        <v>3.8076284905327378</v>
      </c>
      <c r="N344" s="49">
        <f t="shared" si="36"/>
        <v>0.93</v>
      </c>
      <c r="O344" s="49">
        <f t="shared" si="37"/>
        <v>53.148279549534621</v>
      </c>
    </row>
    <row r="345" spans="1:21" x14ac:dyDescent="0.25">
      <c r="A345" s="1" t="s">
        <v>545</v>
      </c>
      <c r="B345" s="17" t="s">
        <v>667</v>
      </c>
      <c r="C345" s="17" t="s">
        <v>667</v>
      </c>
      <c r="D345" s="56">
        <v>262370.5</v>
      </c>
      <c r="E345" s="56">
        <v>2811.8</v>
      </c>
      <c r="F345" s="56">
        <v>6538.5</v>
      </c>
      <c r="G345" s="56">
        <v>6256.1</v>
      </c>
      <c r="H345" s="56">
        <v>2703.2</v>
      </c>
      <c r="I345" s="56">
        <v>13000.4</v>
      </c>
      <c r="J345" s="67">
        <f t="shared" si="33"/>
        <v>22679.837246099436</v>
      </c>
      <c r="K345" s="67">
        <f t="shared" si="34"/>
        <v>2133.6212748676926</v>
      </c>
      <c r="L345" s="52">
        <f t="shared" si="38"/>
        <v>0.95368402774784333</v>
      </c>
      <c r="M345" s="49">
        <f t="shared" si="35"/>
        <v>0.78634432324110359</v>
      </c>
      <c r="N345" s="49">
        <f t="shared" si="36"/>
        <v>0.93</v>
      </c>
      <c r="O345" s="49">
        <f t="shared" si="37"/>
        <v>0.32809008456821931</v>
      </c>
      <c r="P345" s="90">
        <f>((J345-$B$26)/$B$26)*100</f>
        <v>0.79927664933082676</v>
      </c>
      <c r="Q345" s="90">
        <f>((K345-$F$26)/$F$26)*100</f>
        <v>-14.655149005292294</v>
      </c>
      <c r="R345" s="90">
        <f>((L345-$J$26)/$J$26)*100</f>
        <v>-4.3446311185713808</v>
      </c>
    </row>
    <row r="346" spans="1:21" x14ac:dyDescent="0.25">
      <c r="A346" s="1" t="s">
        <v>546</v>
      </c>
      <c r="B346" s="17" t="s">
        <v>667</v>
      </c>
      <c r="C346" s="17" t="s">
        <v>667</v>
      </c>
      <c r="D346" s="56">
        <v>202.7</v>
      </c>
      <c r="E346" s="56">
        <v>486.8</v>
      </c>
      <c r="F346" s="56">
        <v>2326.1</v>
      </c>
      <c r="G346" s="56">
        <v>169147.8</v>
      </c>
      <c r="H346" s="56">
        <v>8085.4</v>
      </c>
      <c r="I346" s="56">
        <v>985695.9</v>
      </c>
      <c r="J346" s="67">
        <f t="shared" si="33"/>
        <v>132.1979535846923</v>
      </c>
      <c r="K346" s="67">
        <f t="shared" si="34"/>
        <v>452.68556227201373</v>
      </c>
      <c r="L346" s="52">
        <f t="shared" si="38"/>
        <v>0.32993068392359476</v>
      </c>
      <c r="M346" s="49">
        <f t="shared" si="35"/>
        <v>21.264023615268293</v>
      </c>
      <c r="N346" s="49">
        <f t="shared" si="36"/>
        <v>0.93</v>
      </c>
      <c r="O346" s="49">
        <f t="shared" si="37"/>
        <v>78.111811872611469</v>
      </c>
      <c r="P346" s="90"/>
      <c r="Q346" s="90"/>
      <c r="R346" s="90"/>
      <c r="S346" s="91">
        <f>((G346-AVERAGE($E$50:$E$52))/AVERAGE($E$50:$E$52))*100</f>
        <v>1.4991141089303959</v>
      </c>
      <c r="T346" s="91">
        <f>((H346-AVERAGE($F$50:$F$52))/AVERAGE($F$50:$F$52))*100</f>
        <v>1.7803867924924048</v>
      </c>
      <c r="U346" s="91">
        <f>((I346-AVERAGE($G$50:$G$52))/AVERAGE($G$50:$G$52))*100</f>
        <v>3.5456223252233916E-2</v>
      </c>
    </row>
    <row r="347" spans="1:21" x14ac:dyDescent="0.25">
      <c r="A347" s="1" t="s">
        <v>547</v>
      </c>
      <c r="B347" s="17" t="str">
        <f t="shared" si="39"/>
        <v>PS24.0738.DATA</v>
      </c>
      <c r="C347" t="str">
        <f t="shared" si="40"/>
        <v>PS24.0738</v>
      </c>
      <c r="D347" s="56">
        <v>4391174.5</v>
      </c>
      <c r="E347" s="56">
        <v>17257.7</v>
      </c>
      <c r="F347" s="56">
        <v>1946.6</v>
      </c>
      <c r="G347" s="56">
        <v>16460.400000000001</v>
      </c>
      <c r="H347" s="56">
        <v>6474.8</v>
      </c>
      <c r="I347" s="56">
        <v>642660.6</v>
      </c>
      <c r="J347" s="67">
        <f t="shared" si="33"/>
        <v>392501.81142415461</v>
      </c>
      <c r="K347" s="67">
        <f t="shared" si="34"/>
        <v>14194.681100842801</v>
      </c>
      <c r="L347" s="52">
        <f t="shared" si="38"/>
        <v>0.27373602197760144</v>
      </c>
      <c r="M347" s="49">
        <f t="shared" si="35"/>
        <v>2.0691621881147166</v>
      </c>
      <c r="N347" s="49">
        <f t="shared" si="36"/>
        <v>0.93</v>
      </c>
      <c r="O347" s="49">
        <f t="shared" si="37"/>
        <v>50.680244297067063</v>
      </c>
      <c r="S347" s="91"/>
      <c r="T347" s="91"/>
      <c r="U347" s="91"/>
    </row>
    <row r="348" spans="1:21" x14ac:dyDescent="0.25">
      <c r="A348" s="1" t="s">
        <v>548</v>
      </c>
      <c r="B348" s="17" t="str">
        <f t="shared" si="39"/>
        <v>PS24.0739.DATA</v>
      </c>
      <c r="C348" t="str">
        <f t="shared" si="40"/>
        <v>PS24.0739</v>
      </c>
      <c r="D348" s="56">
        <v>4260742.2</v>
      </c>
      <c r="E348" s="56">
        <v>18607</v>
      </c>
      <c r="F348" s="56">
        <v>1819.3</v>
      </c>
      <c r="G348" s="56">
        <v>14817.7</v>
      </c>
      <c r="H348" s="56">
        <v>6488.1</v>
      </c>
      <c r="I348" s="56">
        <v>639655.30000000005</v>
      </c>
      <c r="J348" s="67">
        <f t="shared" si="33"/>
        <v>380440.99332333996</v>
      </c>
      <c r="K348" s="67">
        <f t="shared" si="34"/>
        <v>15321.228288846887</v>
      </c>
      <c r="L348" s="52">
        <f t="shared" si="38"/>
        <v>0.25488600757516411</v>
      </c>
      <c r="M348" s="49">
        <f t="shared" si="35"/>
        <v>1.8626526865685169</v>
      </c>
      <c r="N348" s="49">
        <f t="shared" si="36"/>
        <v>0.93</v>
      </c>
      <c r="O348" s="49">
        <f t="shared" si="37"/>
        <v>50.439918913543032</v>
      </c>
    </row>
    <row r="349" spans="1:21" x14ac:dyDescent="0.25">
      <c r="A349" s="1" t="s">
        <v>549</v>
      </c>
      <c r="B349" s="17" t="str">
        <f t="shared" si="39"/>
        <v>PS24.0740.DATA</v>
      </c>
      <c r="C349" t="str">
        <f t="shared" si="40"/>
        <v>PS24.0740</v>
      </c>
      <c r="D349" s="56">
        <v>4722898</v>
      </c>
      <c r="E349" s="56">
        <v>20339.7</v>
      </c>
      <c r="F349" s="56">
        <v>1732.8</v>
      </c>
      <c r="G349" s="56">
        <v>13521.2</v>
      </c>
      <c r="H349" s="56">
        <v>6111.8</v>
      </c>
      <c r="I349" s="56">
        <v>554141.19999999995</v>
      </c>
      <c r="J349" s="67">
        <f t="shared" si="33"/>
        <v>423175.63066421699</v>
      </c>
      <c r="K349" s="67">
        <f t="shared" si="34"/>
        <v>16767.880858812558</v>
      </c>
      <c r="L349" s="52">
        <f t="shared" si="38"/>
        <v>0.24207747461514195</v>
      </c>
      <c r="M349" s="49">
        <f t="shared" si="35"/>
        <v>1.6996651850438029</v>
      </c>
      <c r="N349" s="49">
        <f t="shared" si="36"/>
        <v>0.93</v>
      </c>
      <c r="O349" s="49">
        <f t="shared" si="37"/>
        <v>43.601596989205028</v>
      </c>
    </row>
    <row r="350" spans="1:21" x14ac:dyDescent="0.25">
      <c r="A350" s="1" t="s">
        <v>550</v>
      </c>
      <c r="B350" s="17" t="str">
        <f t="shared" si="39"/>
        <v>PS24.0741.DATA</v>
      </c>
      <c r="C350" t="str">
        <f t="shared" si="40"/>
        <v>PS24.0741</v>
      </c>
      <c r="D350" s="56">
        <v>4696974.0999999996</v>
      </c>
      <c r="E350" s="56">
        <v>23278.5</v>
      </c>
      <c r="F350" s="56">
        <v>1710.3</v>
      </c>
      <c r="G350" s="56">
        <v>13221.5</v>
      </c>
      <c r="H350" s="56">
        <v>6108.6</v>
      </c>
      <c r="I350" s="56">
        <v>548039.19999999995</v>
      </c>
      <c r="J350" s="67">
        <f t="shared" si="33"/>
        <v>420778.49864734913</v>
      </c>
      <c r="K350" s="67">
        <f t="shared" si="34"/>
        <v>19221.521173128429</v>
      </c>
      <c r="L350" s="52">
        <f t="shared" si="38"/>
        <v>0.23874577529028068</v>
      </c>
      <c r="M350" s="49">
        <f t="shared" si="35"/>
        <v>1.6619888609350817</v>
      </c>
      <c r="N350" s="49">
        <f t="shared" si="36"/>
        <v>0.93</v>
      </c>
      <c r="O350" s="49">
        <f t="shared" si="37"/>
        <v>43.113637221373637</v>
      </c>
    </row>
    <row r="351" spans="1:21" x14ac:dyDescent="0.25">
      <c r="A351" s="1" t="s">
        <v>551</v>
      </c>
      <c r="B351" s="17" t="str">
        <f t="shared" si="39"/>
        <v>PS24.0742.DATA</v>
      </c>
      <c r="C351" t="str">
        <f t="shared" si="40"/>
        <v>PS24.0742</v>
      </c>
      <c r="D351" s="56">
        <v>149094.1</v>
      </c>
      <c r="E351" s="56">
        <v>8311.4</v>
      </c>
      <c r="F351" s="56">
        <v>3094.4</v>
      </c>
      <c r="G351" s="56">
        <v>125644</v>
      </c>
      <c r="H351" s="56">
        <v>8301.6</v>
      </c>
      <c r="I351" s="56">
        <v>1031845</v>
      </c>
      <c r="J351" s="67">
        <f t="shared" si="33"/>
        <v>12937.544685553798</v>
      </c>
      <c r="K351" s="67">
        <f t="shared" si="34"/>
        <v>6725.3050480443517</v>
      </c>
      <c r="L351" s="52">
        <f t="shared" si="38"/>
        <v>0.44369711020319075</v>
      </c>
      <c r="M351" s="49">
        <f t="shared" si="35"/>
        <v>15.795010372822594</v>
      </c>
      <c r="N351" s="49">
        <f t="shared" si="36"/>
        <v>0.93</v>
      </c>
      <c r="O351" s="49">
        <f t="shared" si="37"/>
        <v>81.802225527417704</v>
      </c>
    </row>
    <row r="352" spans="1:21" x14ac:dyDescent="0.25">
      <c r="A352" s="1" t="s">
        <v>552</v>
      </c>
      <c r="B352" s="17" t="str">
        <f t="shared" si="39"/>
        <v>PS24.0743.DATA</v>
      </c>
      <c r="C352" t="str">
        <f t="shared" si="40"/>
        <v>PS24.0743</v>
      </c>
      <c r="D352" s="56">
        <v>4054439.1</v>
      </c>
      <c r="E352" s="56">
        <v>8002.8</v>
      </c>
      <c r="F352" s="56">
        <v>2911</v>
      </c>
      <c r="G352" s="56">
        <v>30397.200000000001</v>
      </c>
      <c r="H352" s="56">
        <v>6638.1</v>
      </c>
      <c r="I352" s="56">
        <v>671312.4</v>
      </c>
      <c r="J352" s="67">
        <f t="shared" si="33"/>
        <v>361364.55165410484</v>
      </c>
      <c r="K352" s="67">
        <f t="shared" si="34"/>
        <v>6467.6511073209695</v>
      </c>
      <c r="L352" s="52">
        <f t="shared" si="38"/>
        <v>0.41654005881743272</v>
      </c>
      <c r="M352" s="49">
        <f t="shared" si="35"/>
        <v>3.8212055442656103</v>
      </c>
      <c r="N352" s="49">
        <f t="shared" si="36"/>
        <v>0.93</v>
      </c>
      <c r="O352" s="49">
        <f t="shared" si="37"/>
        <v>52.971448111546167</v>
      </c>
    </row>
    <row r="353" spans="1:21" x14ac:dyDescent="0.25">
      <c r="A353" s="1" t="s">
        <v>553</v>
      </c>
      <c r="B353" s="17" t="str">
        <f t="shared" si="39"/>
        <v>PS24.0744.DATA</v>
      </c>
      <c r="C353" t="str">
        <f t="shared" si="40"/>
        <v>PS24.0744</v>
      </c>
      <c r="D353" s="56">
        <v>4834206.3</v>
      </c>
      <c r="E353" s="56">
        <v>18858.599999999999</v>
      </c>
      <c r="F353" s="56">
        <v>2087</v>
      </c>
      <c r="G353" s="56">
        <v>19422.7</v>
      </c>
      <c r="H353" s="56">
        <v>5806.9</v>
      </c>
      <c r="I353" s="56">
        <v>531684.9</v>
      </c>
      <c r="J353" s="67">
        <f t="shared" si="33"/>
        <v>433468.09011951229</v>
      </c>
      <c r="K353" s="67">
        <f t="shared" si="34"/>
        <v>15531.2922275572</v>
      </c>
      <c r="L353" s="52">
        <f t="shared" si="38"/>
        <v>0.29452582576473574</v>
      </c>
      <c r="M353" s="49">
        <f t="shared" si="35"/>
        <v>2.4415631721229385</v>
      </c>
      <c r="N353" s="49">
        <f t="shared" si="36"/>
        <v>0.93</v>
      </c>
      <c r="O353" s="49">
        <f t="shared" si="37"/>
        <v>41.805829874430842</v>
      </c>
    </row>
    <row r="354" spans="1:21" x14ac:dyDescent="0.25">
      <c r="A354" s="1" t="s">
        <v>554</v>
      </c>
      <c r="B354" s="17" t="str">
        <f t="shared" si="39"/>
        <v>PS24.0745.DATA</v>
      </c>
      <c r="C354" t="str">
        <f t="shared" si="40"/>
        <v>PS24.0745</v>
      </c>
      <c r="D354" s="56">
        <v>4665268.3</v>
      </c>
      <c r="E354" s="56">
        <v>20169.5</v>
      </c>
      <c r="F354" s="56">
        <v>2046.1</v>
      </c>
      <c r="G354" s="56">
        <v>25613.599999999999</v>
      </c>
      <c r="H354" s="56">
        <v>5835.7</v>
      </c>
      <c r="I354" s="56">
        <v>540913.69999999995</v>
      </c>
      <c r="J354" s="67">
        <f t="shared" si="33"/>
        <v>417846.72571579152</v>
      </c>
      <c r="K354" s="67">
        <f t="shared" si="34"/>
        <v>16625.778782626167</v>
      </c>
      <c r="L354" s="52">
        <f t="shared" si="38"/>
        <v>0.28846953676976567</v>
      </c>
      <c r="M354" s="49">
        <f t="shared" si="35"/>
        <v>3.2198426346677529</v>
      </c>
      <c r="N354" s="49">
        <f t="shared" si="36"/>
        <v>0.93</v>
      </c>
      <c r="O354" s="49">
        <f t="shared" si="37"/>
        <v>42.543831038862557</v>
      </c>
    </row>
    <row r="355" spans="1:21" x14ac:dyDescent="0.25">
      <c r="A355" s="1" t="s">
        <v>555</v>
      </c>
      <c r="B355" s="17" t="str">
        <f t="shared" si="39"/>
        <v>PS24.0749.DATA</v>
      </c>
      <c r="C355" t="str">
        <f t="shared" si="40"/>
        <v>PS24.0749</v>
      </c>
      <c r="D355" s="56">
        <v>3637175.8</v>
      </c>
      <c r="E355" s="56">
        <v>11590.4</v>
      </c>
      <c r="F355" s="56">
        <v>2622.2</v>
      </c>
      <c r="G355" s="56">
        <v>24995.4</v>
      </c>
      <c r="H355" s="56">
        <v>7204.2</v>
      </c>
      <c r="I355" s="56">
        <v>722510</v>
      </c>
      <c r="J355" s="67">
        <f t="shared" si="33"/>
        <v>322781.03544342954</v>
      </c>
      <c r="K355" s="67">
        <f t="shared" si="34"/>
        <v>9462.982532269798</v>
      </c>
      <c r="L355" s="52">
        <f t="shared" si="38"/>
        <v>0.37377584703876898</v>
      </c>
      <c r="M355" s="49">
        <f t="shared" si="35"/>
        <v>3.1421265733931074</v>
      </c>
      <c r="N355" s="49">
        <f t="shared" si="36"/>
        <v>0.93</v>
      </c>
      <c r="O355" s="49">
        <f t="shared" si="37"/>
        <v>57.065576103929729</v>
      </c>
    </row>
    <row r="356" spans="1:21" x14ac:dyDescent="0.25">
      <c r="A356" s="1" t="s">
        <v>556</v>
      </c>
      <c r="B356" s="17" t="str">
        <f t="shared" si="39"/>
        <v>PS24.0750.DATA</v>
      </c>
      <c r="C356" t="str">
        <f t="shared" si="40"/>
        <v>PS24.0750</v>
      </c>
      <c r="D356" s="56">
        <v>3795968.9</v>
      </c>
      <c r="E356" s="56">
        <v>16146.2</v>
      </c>
      <c r="F356" s="56">
        <v>2403.8000000000002</v>
      </c>
      <c r="G356" s="56">
        <v>19593.400000000001</v>
      </c>
      <c r="H356" s="56">
        <v>7006.1</v>
      </c>
      <c r="I356" s="56">
        <v>704344.7</v>
      </c>
      <c r="J356" s="67">
        <f t="shared" si="33"/>
        <v>337464.32090849057</v>
      </c>
      <c r="K356" s="67">
        <f t="shared" si="34"/>
        <v>13266.676061587974</v>
      </c>
      <c r="L356" s="52">
        <f t="shared" si="38"/>
        <v>0.34143615225878238</v>
      </c>
      <c r="M356" s="49">
        <f t="shared" si="35"/>
        <v>2.4630224598285064</v>
      </c>
      <c r="N356" s="49">
        <f t="shared" si="36"/>
        <v>0.93</v>
      </c>
      <c r="O356" s="49">
        <f t="shared" si="37"/>
        <v>55.612948183479446</v>
      </c>
    </row>
    <row r="357" spans="1:21" x14ac:dyDescent="0.25">
      <c r="A357" s="1" t="s">
        <v>557</v>
      </c>
      <c r="B357" s="17" t="s">
        <v>667</v>
      </c>
      <c r="C357" s="17" t="s">
        <v>667</v>
      </c>
      <c r="D357" s="56">
        <v>278044</v>
      </c>
      <c r="E357" s="56">
        <v>2939.9</v>
      </c>
      <c r="F357" s="56">
        <v>6511.7</v>
      </c>
      <c r="G357" s="56">
        <v>5804.2</v>
      </c>
      <c r="H357" s="56">
        <v>1632.2</v>
      </c>
      <c r="I357" s="56">
        <v>11453.3</v>
      </c>
      <c r="J357" s="67">
        <f>($D357*$C$28)+$C$30</f>
        <v>24027.830494893642</v>
      </c>
      <c r="K357" s="67">
        <f t="shared" si="34"/>
        <v>2240.5735425496932</v>
      </c>
      <c r="L357" s="52">
        <f t="shared" si="38"/>
        <v>0.94971560366311969</v>
      </c>
      <c r="M357" s="49">
        <f t="shared" si="35"/>
        <v>0.72953441044587153</v>
      </c>
      <c r="N357" s="49">
        <f t="shared" si="36"/>
        <v>0.93</v>
      </c>
      <c r="O357" s="49">
        <f t="shared" si="37"/>
        <v>0.20437285139680872</v>
      </c>
      <c r="P357" s="90">
        <f>((J357-$B$26)/$B$26)*100</f>
        <v>6.7903577550828524</v>
      </c>
      <c r="Q357" s="90">
        <f>((K357-$F$26)/$F$26)*100</f>
        <v>-10.377058298012271</v>
      </c>
      <c r="R357" s="90">
        <f>((L357-$J$26)/$J$26)*100</f>
        <v>-4.7426676365978242</v>
      </c>
    </row>
    <row r="358" spans="1:21" x14ac:dyDescent="0.25">
      <c r="A358" s="1" t="s">
        <v>558</v>
      </c>
      <c r="B358" s="17" t="s">
        <v>667</v>
      </c>
      <c r="C358" s="17" t="s">
        <v>667</v>
      </c>
      <c r="D358" s="56">
        <v>0.3</v>
      </c>
      <c r="E358" s="56">
        <v>509.4</v>
      </c>
      <c r="F358" s="56">
        <v>2329.5</v>
      </c>
      <c r="G358" s="56">
        <v>169238.3</v>
      </c>
      <c r="H358" s="56">
        <v>8108.7</v>
      </c>
      <c r="I358" s="56">
        <v>987086.8</v>
      </c>
      <c r="J358" s="67">
        <f>($D358*$C$28)+$C$30</f>
        <v>114.79062059870019</v>
      </c>
      <c r="K358" s="67">
        <f t="shared" si="34"/>
        <v>472.97480248339224</v>
      </c>
      <c r="L358" s="52">
        <f t="shared" si="38"/>
        <v>0.33043414071046268</v>
      </c>
      <c r="M358" s="49">
        <f t="shared" si="35"/>
        <v>21.275400683442598</v>
      </c>
      <c r="N358" s="49">
        <f t="shared" si="36"/>
        <v>0.93</v>
      </c>
      <c r="O358" s="49">
        <f t="shared" si="37"/>
        <v>78.223038231358885</v>
      </c>
      <c r="P358" s="90"/>
      <c r="Q358" s="90"/>
      <c r="R358" s="90"/>
      <c r="S358" s="91">
        <f>((G358-AVERAGE($E$50:$E$52))/AVERAGE($E$50:$E$52))*100</f>
        <v>1.5534196915442884</v>
      </c>
      <c r="T358" s="91">
        <f>((H358-AVERAGE($F$50:$F$52))/AVERAGE($F$50:$F$52))*100</f>
        <v>2.0736911450618623</v>
      </c>
      <c r="U358" s="91">
        <f>((I358-AVERAGE($G$50:$G$52))/AVERAGE($G$50:$G$52))*100</f>
        <v>0.17661468405228781</v>
      </c>
    </row>
    <row r="359" spans="1:21" x14ac:dyDescent="0.25">
      <c r="A359" s="1" t="s">
        <v>559</v>
      </c>
      <c r="B359" s="17" t="str">
        <f t="shared" si="39"/>
        <v>PS24.0751.DATA</v>
      </c>
      <c r="C359" t="str">
        <f t="shared" si="40"/>
        <v>PS24.0751</v>
      </c>
      <c r="D359" s="56">
        <v>3934098.9</v>
      </c>
      <c r="E359" s="56">
        <v>14564.8</v>
      </c>
      <c r="F359" s="56">
        <v>2468.1999999999998</v>
      </c>
      <c r="G359" s="56">
        <v>21900.1</v>
      </c>
      <c r="H359" s="56">
        <v>7100</v>
      </c>
      <c r="I359" s="56">
        <v>712237.1</v>
      </c>
      <c r="J359" s="67">
        <f t="shared" si="33"/>
        <v>350236.93017985608</v>
      </c>
      <c r="K359" s="67">
        <f t="shared" si="34"/>
        <v>11946.345725035937</v>
      </c>
      <c r="L359" s="52">
        <f t="shared" si="38"/>
        <v>0.35097221610416302</v>
      </c>
      <c r="M359" s="49">
        <f t="shared" si="35"/>
        <v>2.7530056991397736</v>
      </c>
      <c r="N359" s="49">
        <f t="shared" si="36"/>
        <v>0.93</v>
      </c>
      <c r="O359" s="49">
        <f t="shared" si="37"/>
        <v>56.244081200790575</v>
      </c>
      <c r="S359" s="91"/>
      <c r="T359" s="91"/>
      <c r="U359" s="91"/>
    </row>
    <row r="360" spans="1:21" x14ac:dyDescent="0.25">
      <c r="A360" s="1" t="s">
        <v>560</v>
      </c>
      <c r="B360" s="17" t="str">
        <f t="shared" si="39"/>
        <v>PS24.0433.DATA</v>
      </c>
      <c r="C360" t="str">
        <f t="shared" si="40"/>
        <v>PS24.0433</v>
      </c>
      <c r="D360" s="56">
        <v>293.60000000000002</v>
      </c>
      <c r="E360" s="56">
        <v>546.4</v>
      </c>
      <c r="F360" s="56">
        <v>2360.1999999999998</v>
      </c>
      <c r="G360" s="56">
        <v>161712.70000000001</v>
      </c>
      <c r="H360" s="56">
        <v>7693.4</v>
      </c>
      <c r="I360" s="56">
        <v>939822.3</v>
      </c>
      <c r="J360" s="67">
        <f t="shared" si="33"/>
        <v>140.01577259865812</v>
      </c>
      <c r="K360" s="67">
        <f t="shared" si="34"/>
        <v>506.1917001745872</v>
      </c>
      <c r="L360" s="52">
        <f t="shared" si="38"/>
        <v>0.33498005934482894</v>
      </c>
      <c r="M360" s="49">
        <f t="shared" si="35"/>
        <v>20.329331465182371</v>
      </c>
      <c r="N360" s="49">
        <f t="shared" si="36"/>
        <v>0.93</v>
      </c>
      <c r="O360" s="49">
        <f t="shared" si="37"/>
        <v>74.443429177496739</v>
      </c>
    </row>
    <row r="361" spans="1:21" x14ac:dyDescent="0.25">
      <c r="A361" s="1" t="s">
        <v>561</v>
      </c>
      <c r="B361" s="17" t="str">
        <f t="shared" si="39"/>
        <v>PS24.0434.DATA</v>
      </c>
      <c r="C361" t="str">
        <f t="shared" si="40"/>
        <v>PS24.0434</v>
      </c>
      <c r="D361" s="56">
        <v>4278310.9000000004</v>
      </c>
      <c r="E361" s="56">
        <v>8605.4</v>
      </c>
      <c r="F361" s="56">
        <v>2332.9</v>
      </c>
      <c r="G361" s="56">
        <v>6438.3</v>
      </c>
      <c r="H361" s="56">
        <v>6450.3</v>
      </c>
      <c r="I361" s="56">
        <v>637781.19999999995</v>
      </c>
      <c r="J361" s="67">
        <f t="shared" si="33"/>
        <v>382065.53643856361</v>
      </c>
      <c r="K361" s="67">
        <f t="shared" si="34"/>
        <v>6970.7692689538617</v>
      </c>
      <c r="L361" s="52">
        <f t="shared" si="38"/>
        <v>0.33093759749733065</v>
      </c>
      <c r="M361" s="49">
        <f t="shared" si="35"/>
        <v>0.8092493157423013</v>
      </c>
      <c r="N361" s="49">
        <f t="shared" si="36"/>
        <v>0.93</v>
      </c>
      <c r="O361" s="49">
        <f t="shared" si="37"/>
        <v>50.290052410610734</v>
      </c>
    </row>
    <row r="362" spans="1:21" x14ac:dyDescent="0.25">
      <c r="A362" s="1" t="s">
        <v>562</v>
      </c>
      <c r="B362" s="17" t="str">
        <f t="shared" si="39"/>
        <v>PS24.0435.DATA</v>
      </c>
      <c r="C362" t="str">
        <f t="shared" si="40"/>
        <v>PS24.0435</v>
      </c>
      <c r="D362" s="56">
        <v>3416199.3</v>
      </c>
      <c r="E362" s="56">
        <v>8728.1</v>
      </c>
      <c r="F362" s="56">
        <v>9467.2000000000007</v>
      </c>
      <c r="G362" s="56">
        <v>51690.9</v>
      </c>
      <c r="H362" s="56">
        <v>6742.6</v>
      </c>
      <c r="I362" s="56">
        <v>677798.7</v>
      </c>
      <c r="J362" s="67">
        <f t="shared" si="33"/>
        <v>302347.77335225529</v>
      </c>
      <c r="K362" s="67">
        <f t="shared" si="34"/>
        <v>7073.2130101293615</v>
      </c>
      <c r="L362" s="52">
        <f t="shared" si="38"/>
        <v>0.96177289638968633</v>
      </c>
      <c r="M362" s="49">
        <f t="shared" si="35"/>
        <v>6.4981102578921455</v>
      </c>
      <c r="N362" s="49">
        <f t="shared" si="36"/>
        <v>0.93</v>
      </c>
      <c r="O362" s="49">
        <f t="shared" si="37"/>
        <v>53.490139268885521</v>
      </c>
    </row>
    <row r="363" spans="1:21" x14ac:dyDescent="0.25">
      <c r="A363" s="1" t="s">
        <v>563</v>
      </c>
      <c r="B363" s="17" t="str">
        <f t="shared" si="39"/>
        <v>PS24.0436.DATA</v>
      </c>
      <c r="C363" t="str">
        <f t="shared" si="40"/>
        <v>PS24.0436</v>
      </c>
      <c r="D363" s="56">
        <v>5174492.5999999996</v>
      </c>
      <c r="E363" s="56">
        <v>9726.9</v>
      </c>
      <c r="F363" s="56">
        <v>2440.4</v>
      </c>
      <c r="G363" s="56">
        <v>10348.5</v>
      </c>
      <c r="H363" s="56">
        <v>5390</v>
      </c>
      <c r="I363" s="56">
        <v>450978.7</v>
      </c>
      <c r="J363" s="67">
        <f t="shared" si="33"/>
        <v>464933.69462467887</v>
      </c>
      <c r="K363" s="67">
        <f t="shared" si="34"/>
        <v>7907.1234313688774</v>
      </c>
      <c r="L363" s="52">
        <f t="shared" si="38"/>
        <v>0.34685571649389002</v>
      </c>
      <c r="M363" s="49">
        <f t="shared" si="35"/>
        <v>1.3008140889485771</v>
      </c>
      <c r="N363" s="49">
        <f t="shared" si="36"/>
        <v>0.93</v>
      </c>
      <c r="O363" s="49">
        <f t="shared" si="37"/>
        <v>35.351982182763535</v>
      </c>
    </row>
    <row r="364" spans="1:21" x14ac:dyDescent="0.25">
      <c r="A364" s="1" t="s">
        <v>564</v>
      </c>
      <c r="B364" s="17" t="str">
        <f t="shared" si="39"/>
        <v>PS24.0437.DATA</v>
      </c>
      <c r="C364" t="str">
        <f t="shared" si="40"/>
        <v>PS24.0437</v>
      </c>
      <c r="D364" s="56">
        <v>392.7</v>
      </c>
      <c r="E364" s="56">
        <v>583.6</v>
      </c>
      <c r="F364" s="56">
        <v>2347.1</v>
      </c>
      <c r="G364" s="56">
        <v>161547.20000000001</v>
      </c>
      <c r="H364" s="56">
        <v>7675.1</v>
      </c>
      <c r="I364" s="56">
        <v>940611.9</v>
      </c>
      <c r="J364" s="67">
        <f t="shared" si="33"/>
        <v>148.53882941146355</v>
      </c>
      <c r="K364" s="67">
        <f t="shared" si="34"/>
        <v>539.58814866411296</v>
      </c>
      <c r="L364" s="52">
        <f t="shared" si="38"/>
        <v>0.33304026996013192</v>
      </c>
      <c r="M364" s="49">
        <f t="shared" si="35"/>
        <v>20.308525887471347</v>
      </c>
      <c r="N364" s="49">
        <f t="shared" si="36"/>
        <v>0.93</v>
      </c>
      <c r="O364" s="49">
        <f t="shared" si="37"/>
        <v>74.506571267414728</v>
      </c>
    </row>
    <row r="365" spans="1:21" x14ac:dyDescent="0.25">
      <c r="A365" s="1" t="s">
        <v>565</v>
      </c>
      <c r="B365" s="17" t="str">
        <f t="shared" si="39"/>
        <v>PS24.0438.DATA</v>
      </c>
      <c r="C365" t="str">
        <f t="shared" si="40"/>
        <v>PS24.0438</v>
      </c>
      <c r="D365" s="56">
        <v>5113698.9000000004</v>
      </c>
      <c r="E365" s="56">
        <v>8607.9</v>
      </c>
      <c r="F365" s="56">
        <v>790.9</v>
      </c>
      <c r="G365" s="56">
        <v>12918.1</v>
      </c>
      <c r="H365" s="56">
        <v>5584.6</v>
      </c>
      <c r="I365" s="56">
        <v>471088</v>
      </c>
      <c r="J365" s="67">
        <f t="shared" si="33"/>
        <v>459312.22082274879</v>
      </c>
      <c r="K365" s="67">
        <f t="shared" si="34"/>
        <v>6972.8565497439085</v>
      </c>
      <c r="L365" s="52">
        <f t="shared" si="38"/>
        <v>0.10260513710017193</v>
      </c>
      <c r="M365" s="49">
        <f t="shared" si="35"/>
        <v>1.6238473970225495</v>
      </c>
      <c r="N365" s="49">
        <f t="shared" si="36"/>
        <v>0.93</v>
      </c>
      <c r="O365" s="49">
        <f t="shared" si="37"/>
        <v>36.960066312434435</v>
      </c>
    </row>
    <row r="366" spans="1:21" x14ac:dyDescent="0.25">
      <c r="A366" s="1" t="s">
        <v>566</v>
      </c>
      <c r="B366" s="17" t="str">
        <f t="shared" si="39"/>
        <v>PS24.0439.DATA</v>
      </c>
      <c r="C366" t="str">
        <f t="shared" si="40"/>
        <v>PS24.0439</v>
      </c>
      <c r="D366" s="56">
        <v>4950407.9000000004</v>
      </c>
      <c r="E366" s="56">
        <v>7688.7</v>
      </c>
      <c r="F366" s="56">
        <v>821.7</v>
      </c>
      <c r="G366" s="56">
        <v>13557.8</v>
      </c>
      <c r="H366" s="56">
        <v>5581.6</v>
      </c>
      <c r="I366" s="56">
        <v>475567</v>
      </c>
      <c r="J366" s="67">
        <f t="shared" si="33"/>
        <v>444213.02339619014</v>
      </c>
      <c r="K366" s="67">
        <f t="shared" si="34"/>
        <v>6205.4051488594832</v>
      </c>
      <c r="L366" s="52">
        <f t="shared" si="38"/>
        <v>0.10716586328709313</v>
      </c>
      <c r="M366" s="49">
        <f t="shared" si="35"/>
        <v>1.7042662976977205</v>
      </c>
      <c r="N366" s="49">
        <f t="shared" si="36"/>
        <v>0.93</v>
      </c>
      <c r="O366" s="49">
        <f t="shared" si="37"/>
        <v>37.318239337691203</v>
      </c>
    </row>
    <row r="367" spans="1:21" x14ac:dyDescent="0.25">
      <c r="A367" s="1" t="s">
        <v>567</v>
      </c>
      <c r="B367" s="17" t="str">
        <f t="shared" si="39"/>
        <v>PS24.0440.DATA</v>
      </c>
      <c r="C367" t="str">
        <f t="shared" si="40"/>
        <v>PS24.0440</v>
      </c>
      <c r="D367" s="56">
        <v>5694511.9000000004</v>
      </c>
      <c r="E367" s="56">
        <v>8940.7999999999993</v>
      </c>
      <c r="F367" s="56">
        <v>618.20000000000005</v>
      </c>
      <c r="G367" s="56">
        <v>6351.3</v>
      </c>
      <c r="H367" s="56">
        <v>4412.8</v>
      </c>
      <c r="I367" s="56">
        <v>339577.2</v>
      </c>
      <c r="J367" s="67">
        <f t="shared" si="33"/>
        <v>513018.85593988205</v>
      </c>
      <c r="K367" s="67">
        <f t="shared" si="34"/>
        <v>7250.7988597465464</v>
      </c>
      <c r="L367" s="52">
        <f t="shared" si="38"/>
        <v>7.7032493837792357E-2</v>
      </c>
      <c r="M367" s="49">
        <f t="shared" si="35"/>
        <v>0.79831224467970963</v>
      </c>
      <c r="N367" s="49">
        <f t="shared" si="36"/>
        <v>0.93</v>
      </c>
      <c r="O367" s="49">
        <f t="shared" si="37"/>
        <v>26.443517732408107</v>
      </c>
    </row>
    <row r="368" spans="1:21" x14ac:dyDescent="0.25">
      <c r="A368" s="1" t="s">
        <v>568</v>
      </c>
      <c r="B368" s="17" t="str">
        <f t="shared" si="39"/>
        <v>PS24.0441.DATA</v>
      </c>
      <c r="C368" t="str">
        <f t="shared" si="40"/>
        <v>PS24.0441</v>
      </c>
      <c r="D368" s="56">
        <v>5610780.5999999996</v>
      </c>
      <c r="E368" s="56">
        <v>7860.3</v>
      </c>
      <c r="F368" s="56">
        <v>754.2</v>
      </c>
      <c r="G368" s="56">
        <v>7312.3</v>
      </c>
      <c r="H368" s="56">
        <v>4492.3</v>
      </c>
      <c r="I368" s="56">
        <v>343829.8</v>
      </c>
      <c r="J368" s="67">
        <f t="shared" si="33"/>
        <v>505276.38740528788</v>
      </c>
      <c r="K368" s="67">
        <f t="shared" si="34"/>
        <v>6348.6761022882993</v>
      </c>
      <c r="L368" s="52">
        <f t="shared" si="38"/>
        <v>9.717076531250933E-2</v>
      </c>
      <c r="M368" s="49">
        <f t="shared" si="35"/>
        <v>0.9191228802101763</v>
      </c>
      <c r="N368" s="49">
        <f t="shared" si="36"/>
        <v>0.93</v>
      </c>
      <c r="O368" s="49">
        <f t="shared" si="37"/>
        <v>26.783586186796793</v>
      </c>
    </row>
    <row r="369" spans="1:21" x14ac:dyDescent="0.25">
      <c r="A369" s="1" t="s">
        <v>569</v>
      </c>
      <c r="B369" s="17" t="s">
        <v>667</v>
      </c>
      <c r="C369" s="17" t="s">
        <v>667</v>
      </c>
      <c r="D369" s="56">
        <v>275393.90000000002</v>
      </c>
      <c r="E369" s="56">
        <v>2844.4</v>
      </c>
      <c r="F369" s="56">
        <v>6525.4</v>
      </c>
      <c r="G369" s="56">
        <v>6012.8</v>
      </c>
      <c r="H369" s="56">
        <v>1948.8</v>
      </c>
      <c r="I369" s="56">
        <v>12352.9</v>
      </c>
      <c r="J369" s="67">
        <f>($D369*$C$28)+$C$30</f>
        <v>23799.909678954031</v>
      </c>
      <c r="K369" s="67">
        <f t="shared" si="34"/>
        <v>2160.8394163699036</v>
      </c>
      <c r="L369" s="52">
        <f t="shared" si="38"/>
        <v>0.95174423836314626</v>
      </c>
      <c r="M369" s="49">
        <f t="shared" si="35"/>
        <v>0.75575823830399369</v>
      </c>
      <c r="N369" s="49">
        <f t="shared" si="36"/>
        <v>0.93</v>
      </c>
      <c r="O369" s="49">
        <f t="shared" si="37"/>
        <v>0.27631133175425227</v>
      </c>
      <c r="P369" s="90">
        <f>((J369-$B$26)/$B$26)*100</f>
        <v>5.7773763509068035</v>
      </c>
      <c r="Q369" s="90">
        <f>((K369-$F$26)/$F$26)*100</f>
        <v>-13.566423345203857</v>
      </c>
      <c r="R369" s="90">
        <f>((L369-$J$26)/$J$26)*100</f>
        <v>-4.5391937449201345</v>
      </c>
    </row>
    <row r="370" spans="1:21" x14ac:dyDescent="0.25">
      <c r="A370" s="1" t="s">
        <v>570</v>
      </c>
      <c r="B370" s="17" t="s">
        <v>667</v>
      </c>
      <c r="C370" s="17" t="s">
        <v>667</v>
      </c>
      <c r="D370" s="56">
        <v>219.1</v>
      </c>
      <c r="E370" s="56">
        <v>487.7</v>
      </c>
      <c r="F370" s="56">
        <v>2329.6999999999998</v>
      </c>
      <c r="G370" s="56">
        <v>169409.5</v>
      </c>
      <c r="H370" s="56">
        <v>8109.6</v>
      </c>
      <c r="I370" s="56">
        <v>989182.3</v>
      </c>
      <c r="J370" s="67">
        <f>($D370*$C$28)+$C$30</f>
        <v>133.60842918237151</v>
      </c>
      <c r="K370" s="67">
        <f t="shared" si="34"/>
        <v>453.49354086450222</v>
      </c>
      <c r="L370" s="52">
        <f t="shared" si="38"/>
        <v>0.33046375581557252</v>
      </c>
      <c r="M370" s="49">
        <f t="shared" si="35"/>
        <v>21.296922827878412</v>
      </c>
      <c r="N370" s="49">
        <f t="shared" si="36"/>
        <v>0.93</v>
      </c>
      <c r="O370" s="49">
        <f t="shared" si="37"/>
        <v>78.390609469230185</v>
      </c>
      <c r="P370" s="90"/>
      <c r="Q370" s="90"/>
      <c r="R370" s="90"/>
      <c r="S370" s="91">
        <f>((G370-AVERAGE($E$50:$E$52))/AVERAGE($E$50:$E$52))*100</f>
        <v>1.6561502522459355</v>
      </c>
      <c r="T370" s="91">
        <f>((H370-AVERAGE($F$50:$F$52))/AVERAGE($F$50:$F$52))*100</f>
        <v>2.0850204977362257</v>
      </c>
      <c r="U370" s="91">
        <f>((I370-AVERAGE($G$50:$G$52))/AVERAGE($G$50:$G$52))*100</f>
        <v>0.38928098256872179</v>
      </c>
    </row>
    <row r="371" spans="1:21" x14ac:dyDescent="0.25">
      <c r="A371" s="1" t="s">
        <v>571</v>
      </c>
      <c r="B371" s="17" t="str">
        <f t="shared" si="39"/>
        <v>PS24.0442.DATA</v>
      </c>
      <c r="C371" t="str">
        <f t="shared" si="40"/>
        <v>PS24.0442</v>
      </c>
      <c r="D371" s="56">
        <v>5966935.7999999998</v>
      </c>
      <c r="E371" s="56">
        <v>8383.7000000000007</v>
      </c>
      <c r="F371" s="56">
        <v>672.1</v>
      </c>
      <c r="G371" s="56">
        <v>6669.1</v>
      </c>
      <c r="H371" s="56">
        <v>4523.3999999999996</v>
      </c>
      <c r="I371" s="56">
        <v>344594.5</v>
      </c>
      <c r="J371" s="67">
        <f t="shared" si="33"/>
        <v>538209.35786474659</v>
      </c>
      <c r="K371" s="67">
        <f t="shared" si="34"/>
        <v>6785.669208492508</v>
      </c>
      <c r="L371" s="52">
        <f t="shared" si="38"/>
        <v>8.5013764664904443E-2</v>
      </c>
      <c r="M371" s="49">
        <f t="shared" si="35"/>
        <v>0.8382639824232917</v>
      </c>
      <c r="N371" s="49">
        <f t="shared" si="36"/>
        <v>0.93</v>
      </c>
      <c r="O371" s="49">
        <f t="shared" si="37"/>
        <v>26.844737093788055</v>
      </c>
      <c r="S371" s="91"/>
      <c r="T371" s="91"/>
      <c r="U371" s="91"/>
    </row>
    <row r="372" spans="1:21" x14ac:dyDescent="0.25">
      <c r="A372" s="1" t="s">
        <v>572</v>
      </c>
      <c r="B372" s="17" t="str">
        <f t="shared" si="39"/>
        <v>PS24.0443.DATA</v>
      </c>
      <c r="C372" t="str">
        <f t="shared" si="40"/>
        <v>PS24.0443</v>
      </c>
      <c r="D372" s="56">
        <v>5584265.7000000002</v>
      </c>
      <c r="E372" s="56">
        <v>15171.4</v>
      </c>
      <c r="F372" s="56">
        <v>2303.6999999999998</v>
      </c>
      <c r="G372" s="56">
        <v>6176.7</v>
      </c>
      <c r="H372" s="56">
        <v>4221.3</v>
      </c>
      <c r="I372" s="56">
        <v>361466.3</v>
      </c>
      <c r="J372" s="67">
        <f t="shared" si="33"/>
        <v>502824.60678146017</v>
      </c>
      <c r="K372" s="67">
        <f t="shared" si="34"/>
        <v>12452.803535932904</v>
      </c>
      <c r="L372" s="52">
        <f t="shared" si="38"/>
        <v>0.32661379215128838</v>
      </c>
      <c r="M372" s="49">
        <f t="shared" si="35"/>
        <v>0.77636267447823248</v>
      </c>
      <c r="N372" s="49">
        <f t="shared" si="36"/>
        <v>0.93</v>
      </c>
      <c r="O372" s="49">
        <f t="shared" si="37"/>
        <v>28.193927459389116</v>
      </c>
    </row>
    <row r="373" spans="1:21" x14ac:dyDescent="0.25">
      <c r="A373" s="1" t="s">
        <v>573</v>
      </c>
      <c r="B373" s="17" t="str">
        <f t="shared" si="39"/>
        <v>PS24.0444.DATA</v>
      </c>
      <c r="C373" t="str">
        <f t="shared" si="40"/>
        <v>PS24.0444</v>
      </c>
      <c r="D373" s="56">
        <v>5546784.0999999996</v>
      </c>
      <c r="E373" s="56">
        <v>15385.4</v>
      </c>
      <c r="F373" s="56">
        <v>2274.6</v>
      </c>
      <c r="G373" s="56">
        <v>6469.8</v>
      </c>
      <c r="H373" s="56">
        <v>4232.1000000000004</v>
      </c>
      <c r="I373" s="56">
        <v>357439.5</v>
      </c>
      <c r="J373" s="67">
        <f t="shared" si="33"/>
        <v>499358.75699020829</v>
      </c>
      <c r="K373" s="67">
        <f t="shared" si="34"/>
        <v>12631.474771560916</v>
      </c>
      <c r="L373" s="52">
        <f t="shared" si="38"/>
        <v>0.32230479435780118</v>
      </c>
      <c r="M373" s="49">
        <f t="shared" si="35"/>
        <v>0.81320928974772244</v>
      </c>
      <c r="N373" s="49">
        <f t="shared" si="36"/>
        <v>0.93</v>
      </c>
      <c r="O373" s="49">
        <f t="shared" si="37"/>
        <v>27.87191559555702</v>
      </c>
    </row>
    <row r="374" spans="1:21" x14ac:dyDescent="0.25">
      <c r="A374" s="1" t="s">
        <v>574</v>
      </c>
      <c r="B374" s="17" t="str">
        <f t="shared" si="39"/>
        <v>PS24.0445.DATA</v>
      </c>
      <c r="C374" t="str">
        <f t="shared" si="40"/>
        <v>PS24.0445</v>
      </c>
      <c r="D374" s="56">
        <v>5494791</v>
      </c>
      <c r="E374" s="56">
        <v>14492.6</v>
      </c>
      <c r="F374" s="56">
        <v>2383.3000000000002</v>
      </c>
      <c r="G374" s="56">
        <v>8027.3</v>
      </c>
      <c r="H374" s="56">
        <v>4279.2</v>
      </c>
      <c r="I374" s="56">
        <v>364758</v>
      </c>
      <c r="J374" s="67">
        <f t="shared" si="33"/>
        <v>494551.05735141126</v>
      </c>
      <c r="K374" s="67">
        <f t="shared" si="34"/>
        <v>11886.065055819385</v>
      </c>
      <c r="L374" s="52">
        <f t="shared" si="38"/>
        <v>0.33840060398501987</v>
      </c>
      <c r="M374" s="49">
        <f t="shared" si="35"/>
        <v>1.0090080044602114</v>
      </c>
      <c r="N374" s="49">
        <f t="shared" si="36"/>
        <v>0.93</v>
      </c>
      <c r="O374" s="49">
        <f t="shared" si="37"/>
        <v>28.45715544493002</v>
      </c>
    </row>
    <row r="375" spans="1:21" x14ac:dyDescent="0.25">
      <c r="A375" s="1" t="s">
        <v>575</v>
      </c>
      <c r="B375" s="17" t="str">
        <f t="shared" si="39"/>
        <v>PS24.0909.DATA</v>
      </c>
      <c r="C375" t="str">
        <f t="shared" si="40"/>
        <v>PS24.0909</v>
      </c>
      <c r="D375" s="56">
        <v>5865100.2999999998</v>
      </c>
      <c r="E375" s="56">
        <v>13475.4</v>
      </c>
      <c r="F375" s="56">
        <v>980.5</v>
      </c>
      <c r="G375" s="56">
        <v>11424.1</v>
      </c>
      <c r="H375" s="56">
        <v>4188.3</v>
      </c>
      <c r="I375" s="56">
        <v>331151.8</v>
      </c>
      <c r="J375" s="67">
        <f t="shared" si="33"/>
        <v>528792.82958374941</v>
      </c>
      <c r="K375" s="67">
        <f t="shared" si="34"/>
        <v>11036.792247965122</v>
      </c>
      <c r="L375" s="52">
        <f t="shared" si="38"/>
        <v>0.13068025674433617</v>
      </c>
      <c r="M375" s="49">
        <f t="shared" si="35"/>
        <v>1.4360314870511475</v>
      </c>
      <c r="N375" s="49">
        <f t="shared" si="36"/>
        <v>0.93</v>
      </c>
      <c r="O375" s="49">
        <f t="shared" si="37"/>
        <v>25.769762205058612</v>
      </c>
    </row>
    <row r="376" spans="1:21" x14ac:dyDescent="0.25">
      <c r="A376" s="1" t="s">
        <v>576</v>
      </c>
      <c r="B376" s="17" t="str">
        <f t="shared" si="39"/>
        <v>PS24.0910.DATA</v>
      </c>
      <c r="C376" t="str">
        <f t="shared" si="40"/>
        <v>PS24.0910</v>
      </c>
      <c r="D376" s="56">
        <v>5799384.5999999996</v>
      </c>
      <c r="E376" s="56">
        <v>13396</v>
      </c>
      <c r="F376" s="56">
        <v>995.9</v>
      </c>
      <c r="G376" s="56">
        <v>11787.5</v>
      </c>
      <c r="H376" s="56">
        <v>4172.6000000000004</v>
      </c>
      <c r="I376" s="56">
        <v>335067</v>
      </c>
      <c r="J376" s="67">
        <f t="shared" si="33"/>
        <v>522716.22812791594</v>
      </c>
      <c r="K376" s="67">
        <f t="shared" si="34"/>
        <v>10970.500210073234</v>
      </c>
      <c r="L376" s="52">
        <f t="shared" si="38"/>
        <v>0.13296061983779678</v>
      </c>
      <c r="M376" s="49">
        <f t="shared" si="35"/>
        <v>1.4817157585930534</v>
      </c>
      <c r="N376" s="49">
        <f t="shared" si="36"/>
        <v>0.93</v>
      </c>
      <c r="O376" s="49">
        <f t="shared" si="37"/>
        <v>26.082849730953971</v>
      </c>
    </row>
    <row r="377" spans="1:21" x14ac:dyDescent="0.25">
      <c r="A377" s="1" t="s">
        <v>577</v>
      </c>
      <c r="B377" s="17" t="str">
        <f t="shared" si="39"/>
        <v>PS24.0911.DATA</v>
      </c>
      <c r="C377" t="str">
        <f t="shared" si="40"/>
        <v>PS24.0911</v>
      </c>
      <c r="D377" s="56">
        <v>5805214.5999999996</v>
      </c>
      <c r="E377" s="56">
        <v>12738</v>
      </c>
      <c r="F377" s="56">
        <v>1014.9</v>
      </c>
      <c r="G377" s="56">
        <v>11704.2</v>
      </c>
      <c r="H377" s="56">
        <v>4238.5</v>
      </c>
      <c r="I377" s="56">
        <v>333607</v>
      </c>
      <c r="J377" s="67">
        <f t="shared" si="33"/>
        <v>523255.31675494899</v>
      </c>
      <c r="K377" s="67">
        <f t="shared" si="34"/>
        <v>10421.127906132904</v>
      </c>
      <c r="L377" s="52">
        <f t="shared" si="38"/>
        <v>0.13577405482323518</v>
      </c>
      <c r="M377" s="49">
        <f t="shared" si="35"/>
        <v>1.4712438273342732</v>
      </c>
      <c r="N377" s="49">
        <f t="shared" si="36"/>
        <v>0.93</v>
      </c>
      <c r="O377" s="49">
        <f t="shared" si="37"/>
        <v>25.966097639666877</v>
      </c>
    </row>
    <row r="378" spans="1:21" x14ac:dyDescent="0.25">
      <c r="A378" s="1" t="s">
        <v>578</v>
      </c>
      <c r="B378" s="17" t="str">
        <f t="shared" si="39"/>
        <v>PS24.0912.DATA</v>
      </c>
      <c r="C378" t="str">
        <f t="shared" si="40"/>
        <v>PS24.0912</v>
      </c>
      <c r="D378" s="56">
        <v>4890369</v>
      </c>
      <c r="E378" s="56">
        <v>7763.1</v>
      </c>
      <c r="F378" s="56">
        <v>1417.8</v>
      </c>
      <c r="G378" s="56">
        <v>17737.900000000001</v>
      </c>
      <c r="H378" s="56">
        <v>5472.2</v>
      </c>
      <c r="I378" s="56">
        <v>496798.5</v>
      </c>
      <c r="J378" s="67">
        <f t="shared" si="33"/>
        <v>438661.34446487477</v>
      </c>
      <c r="K378" s="67">
        <f t="shared" si="34"/>
        <v>6267.5226251712775</v>
      </c>
      <c r="L378" s="52">
        <f t="shared" si="38"/>
        <v>0.19543368406708422</v>
      </c>
      <c r="M378" s="49">
        <f t="shared" si="35"/>
        <v>2.2297611338901286</v>
      </c>
      <c r="N378" s="49">
        <f t="shared" si="36"/>
        <v>0.93</v>
      </c>
      <c r="O378" s="49">
        <f t="shared" si="37"/>
        <v>39.016062643281536</v>
      </c>
    </row>
    <row r="379" spans="1:21" x14ac:dyDescent="0.25">
      <c r="A379" s="1" t="s">
        <v>579</v>
      </c>
      <c r="B379" s="17" t="str">
        <f t="shared" si="39"/>
        <v>PS24.0913.DATA</v>
      </c>
      <c r="C379" t="str">
        <f t="shared" si="40"/>
        <v>PS24.0913</v>
      </c>
      <c r="D379" s="56">
        <v>4029471.7</v>
      </c>
      <c r="E379" s="56">
        <v>9177.4</v>
      </c>
      <c r="F379" s="56">
        <v>2102.3000000000002</v>
      </c>
      <c r="G379" s="56">
        <v>19233.3</v>
      </c>
      <c r="H379" s="56">
        <v>6795.7</v>
      </c>
      <c r="I379" s="56">
        <v>657268.9</v>
      </c>
      <c r="J379" s="67">
        <f t="shared" si="33"/>
        <v>359055.86530992261</v>
      </c>
      <c r="K379" s="67">
        <f t="shared" si="34"/>
        <v>7448.3391137165809</v>
      </c>
      <c r="L379" s="52">
        <f t="shared" si="38"/>
        <v>0.29679138130564142</v>
      </c>
      <c r="M379" s="49">
        <f t="shared" si="35"/>
        <v>2.4177530427062162</v>
      </c>
      <c r="N379" s="49">
        <f t="shared" si="36"/>
        <v>0.93</v>
      </c>
      <c r="O379" s="49">
        <f t="shared" si="37"/>
        <v>51.848428937580231</v>
      </c>
    </row>
    <row r="380" spans="1:21" x14ac:dyDescent="0.25">
      <c r="A380" s="1" t="s">
        <v>580</v>
      </c>
      <c r="B380" s="17" t="str">
        <f t="shared" si="39"/>
        <v>PS24.0914.DATA</v>
      </c>
      <c r="C380" t="str">
        <f t="shared" si="40"/>
        <v>PS24.0914</v>
      </c>
      <c r="D380" s="56">
        <v>5261881.4000000004</v>
      </c>
      <c r="E380" s="56">
        <v>3143.8</v>
      </c>
      <c r="F380" s="56">
        <v>1496</v>
      </c>
      <c r="G380" s="56">
        <v>25191.3</v>
      </c>
      <c r="H380" s="56">
        <v>5415.1</v>
      </c>
      <c r="I380" s="56">
        <v>436776</v>
      </c>
      <c r="J380" s="67">
        <f t="shared" si="33"/>
        <v>473014.36498660978</v>
      </c>
      <c r="K380" s="67">
        <f t="shared" si="34"/>
        <v>2410.8121637859144</v>
      </c>
      <c r="L380" s="52">
        <f t="shared" si="38"/>
        <v>0.20701319016504649</v>
      </c>
      <c r="M380" s="49">
        <f t="shared" si="35"/>
        <v>3.166753840303012</v>
      </c>
      <c r="N380" s="49">
        <f t="shared" si="36"/>
        <v>0.93</v>
      </c>
      <c r="O380" s="49">
        <f t="shared" si="37"/>
        <v>34.216232232816154</v>
      </c>
    </row>
    <row r="381" spans="1:21" x14ac:dyDescent="0.25">
      <c r="A381" s="1" t="s">
        <v>581</v>
      </c>
      <c r="B381" s="17" t="s">
        <v>667</v>
      </c>
      <c r="C381" s="17" t="s">
        <v>667</v>
      </c>
      <c r="D381" s="56">
        <v>278968.40000000002</v>
      </c>
      <c r="E381" s="56">
        <v>2921.7</v>
      </c>
      <c r="F381" s="56">
        <v>6482.6</v>
      </c>
      <c r="G381" s="56">
        <v>1694.8</v>
      </c>
      <c r="H381" s="103"/>
      <c r="I381" s="56">
        <v>7601.5</v>
      </c>
      <c r="J381" s="67">
        <f>($D381*$C$28)+$C$30</f>
        <v>24107.333156021366</v>
      </c>
      <c r="K381" s="67">
        <f t="shared" si="34"/>
        <v>2225.3781383981518</v>
      </c>
      <c r="L381" s="52">
        <f t="shared" si="38"/>
        <v>0.94540660586963243</v>
      </c>
      <c r="M381" s="49">
        <f t="shared" si="35"/>
        <v>0.21292751591007539</v>
      </c>
      <c r="N381" s="49">
        <f t="shared" si="36"/>
        <v>0.93</v>
      </c>
      <c r="O381" s="49">
        <f t="shared" si="37"/>
        <v>-0.10364475491799896</v>
      </c>
      <c r="P381" s="90">
        <f>((J381-$B$26)/$B$26)*100</f>
        <v>7.1437029156505165</v>
      </c>
      <c r="Q381" s="90">
        <f>((K381-$F$26)/$F$26)*100</f>
        <v>-10.984874464073927</v>
      </c>
      <c r="R381" s="90">
        <f>((L381-$J$26)/$J$26)*100</f>
        <v>-5.1748640050519121</v>
      </c>
    </row>
    <row r="382" spans="1:21" x14ac:dyDescent="0.25">
      <c r="A382" s="1" t="s">
        <v>582</v>
      </c>
      <c r="B382" s="17" t="s">
        <v>667</v>
      </c>
      <c r="C382" s="17" t="s">
        <v>667</v>
      </c>
      <c r="D382" s="56">
        <v>225</v>
      </c>
      <c r="E382" s="56">
        <v>478.6</v>
      </c>
      <c r="F382" s="56">
        <v>2289.3000000000002</v>
      </c>
      <c r="G382" s="56">
        <v>169827.5</v>
      </c>
      <c r="H382" s="56">
        <v>8131.4</v>
      </c>
      <c r="I382" s="56">
        <v>987550.2</v>
      </c>
      <c r="J382" s="67">
        <f>($D382*$C$28)+$C$30</f>
        <v>134.11585637909755</v>
      </c>
      <c r="K382" s="67">
        <f t="shared" si="34"/>
        <v>445.3239795404516</v>
      </c>
      <c r="L382" s="52">
        <f t="shared" si="38"/>
        <v>0.32448150458337727</v>
      </c>
      <c r="M382" s="49">
        <f t="shared" si="35"/>
        <v>21.34947105436305</v>
      </c>
      <c r="N382" s="49">
        <f t="shared" si="36"/>
        <v>0.93</v>
      </c>
      <c r="O382" s="49">
        <f t="shared" si="37"/>
        <v>78.260095025264661</v>
      </c>
      <c r="P382" s="90"/>
      <c r="Q382" s="90"/>
      <c r="R382" s="90"/>
      <c r="S382" s="91">
        <f>((G382-AVERAGE($E$50:$E$52))/AVERAGE($E$50:$E$52))*100</f>
        <v>1.9069760371366224</v>
      </c>
      <c r="T382" s="91">
        <f>((H382-AVERAGE($F$50:$F$52))/AVERAGE($F$50:$F$52))*100</f>
        <v>2.3594425958484107</v>
      </c>
      <c r="U382" s="91">
        <f>((I382-AVERAGE($G$50:$G$52))/AVERAGE($G$50:$G$52))*100</f>
        <v>0.22364382398666899</v>
      </c>
    </row>
    <row r="383" spans="1:21" x14ac:dyDescent="0.25">
      <c r="A383" s="1" t="s">
        <v>339</v>
      </c>
      <c r="B383" s="17" t="str">
        <f t="shared" si="39"/>
        <v>PS24.0915.DATA</v>
      </c>
      <c r="C383" t="str">
        <f t="shared" si="40"/>
        <v>PS24.0915</v>
      </c>
      <c r="D383" s="56">
        <v>5470837.2000000002</v>
      </c>
      <c r="E383" s="56">
        <v>2307.6</v>
      </c>
      <c r="F383" s="56">
        <v>2007</v>
      </c>
      <c r="G383" s="56">
        <v>62033.9</v>
      </c>
      <c r="H383" s="56">
        <v>6133.2</v>
      </c>
      <c r="I383" s="56">
        <v>571878.5</v>
      </c>
      <c r="J383" s="67">
        <f t="shared" si="33"/>
        <v>492336.09660454647</v>
      </c>
      <c r="K383" s="67">
        <f t="shared" si="34"/>
        <v>2087.3160302754677</v>
      </c>
      <c r="L383" s="52">
        <f t="shared" si="38"/>
        <v>0.28267978372078456</v>
      </c>
      <c r="M383" s="49">
        <f t="shared" si="35"/>
        <v>7.7983645797356598</v>
      </c>
      <c r="N383" s="49">
        <f t="shared" si="36"/>
        <v>0.93</v>
      </c>
      <c r="O383" s="49">
        <f t="shared" si="37"/>
        <v>45.01999895412731</v>
      </c>
      <c r="S383" s="91"/>
      <c r="T383" s="91"/>
      <c r="U383" s="91"/>
    </row>
    <row r="384" spans="1:21" x14ac:dyDescent="0.25">
      <c r="A384" s="1" t="s">
        <v>340</v>
      </c>
      <c r="B384" s="17" t="str">
        <f t="shared" si="39"/>
        <v>PS24.0916.DATA</v>
      </c>
      <c r="C384" t="str">
        <f t="shared" si="40"/>
        <v>PS24.0916</v>
      </c>
      <c r="D384" s="56">
        <v>3311077.4</v>
      </c>
      <c r="E384" s="56">
        <v>5718.7</v>
      </c>
      <c r="F384" s="56">
        <v>1937</v>
      </c>
      <c r="G384" s="56">
        <v>82571.899999999994</v>
      </c>
      <c r="H384" s="56">
        <v>7536</v>
      </c>
      <c r="I384" s="56">
        <v>778999</v>
      </c>
      <c r="J384" s="67">
        <f t="shared" si="33"/>
        <v>292627.35813062673</v>
      </c>
      <c r="K384" s="67">
        <f t="shared" si="34"/>
        <v>4560.6278863025664</v>
      </c>
      <c r="L384" s="52">
        <f t="shared" si="38"/>
        <v>0.27231449693232729</v>
      </c>
      <c r="M384" s="49">
        <f t="shared" si="35"/>
        <v>10.380267631270234</v>
      </c>
      <c r="N384" s="49">
        <f t="shared" si="36"/>
        <v>0.93</v>
      </c>
      <c r="O384" s="49">
        <f t="shared" si="37"/>
        <v>61.582842463324596</v>
      </c>
    </row>
    <row r="385" spans="1:21" x14ac:dyDescent="0.25">
      <c r="A385" s="1" t="s">
        <v>341</v>
      </c>
      <c r="B385" s="17" t="str">
        <f t="shared" si="39"/>
        <v>PS24.0917.DATA</v>
      </c>
      <c r="C385" t="str">
        <f t="shared" si="40"/>
        <v>PS24.0917</v>
      </c>
      <c r="D385" s="56">
        <v>4287729.3</v>
      </c>
      <c r="E385" s="56">
        <v>3920.2</v>
      </c>
      <c r="F385" s="56">
        <v>2108.1</v>
      </c>
      <c r="G385" s="56">
        <v>73314.2</v>
      </c>
      <c r="H385" s="56">
        <v>6605</v>
      </c>
      <c r="I385" s="56">
        <v>671242.2</v>
      </c>
      <c r="J385" s="67">
        <f t="shared" si="33"/>
        <v>382936.43735191639</v>
      </c>
      <c r="K385" s="67">
        <f t="shared" si="34"/>
        <v>3059.0380859428633</v>
      </c>
      <c r="L385" s="52">
        <f t="shared" si="38"/>
        <v>0.29765021935382785</v>
      </c>
      <c r="M385" s="49">
        <f t="shared" si="35"/>
        <v>9.2164501280960387</v>
      </c>
      <c r="N385" s="49">
        <f t="shared" si="36"/>
        <v>0.93</v>
      </c>
      <c r="O385" s="49">
        <f t="shared" si="37"/>
        <v>52.965834415102087</v>
      </c>
    </row>
    <row r="386" spans="1:21" x14ac:dyDescent="0.25">
      <c r="A386" s="1" t="s">
        <v>342</v>
      </c>
      <c r="B386" s="17" t="str">
        <f t="shared" si="39"/>
        <v>PS24.0918.DATA</v>
      </c>
      <c r="C386" t="str">
        <f t="shared" si="40"/>
        <v>PS24.0918</v>
      </c>
      <c r="D386" s="56">
        <v>4269158</v>
      </c>
      <c r="E386" s="56">
        <v>2102.6</v>
      </c>
      <c r="F386" s="56">
        <v>1753.5</v>
      </c>
      <c r="G386" s="56">
        <v>52554.6</v>
      </c>
      <c r="H386" s="56">
        <v>7252.6</v>
      </c>
      <c r="I386" s="56">
        <v>697153.7</v>
      </c>
      <c r="J386" s="67">
        <f t="shared" si="33"/>
        <v>381219.18578772829</v>
      </c>
      <c r="K386" s="67">
        <f t="shared" si="34"/>
        <v>1903.2764619864145</v>
      </c>
      <c r="L386" s="52">
        <f t="shared" si="38"/>
        <v>0.24514263799401431</v>
      </c>
      <c r="M386" s="49">
        <f t="shared" si="35"/>
        <v>6.6066889737169774</v>
      </c>
      <c r="N386" s="49">
        <f t="shared" si="36"/>
        <v>0.93</v>
      </c>
      <c r="O386" s="49">
        <f t="shared" si="37"/>
        <v>55.037904150297614</v>
      </c>
    </row>
    <row r="387" spans="1:21" x14ac:dyDescent="0.25">
      <c r="A387" s="1" t="s">
        <v>343</v>
      </c>
      <c r="B387" s="17" t="str">
        <f t="shared" si="39"/>
        <v>PS24.0919.DATA</v>
      </c>
      <c r="C387" t="str">
        <f t="shared" si="40"/>
        <v>PS24.0919</v>
      </c>
      <c r="D387" s="56">
        <v>4946637.2</v>
      </c>
      <c r="E387" s="56">
        <v>5734.9</v>
      </c>
      <c r="F387" s="56">
        <v>1364.9</v>
      </c>
      <c r="G387" s="56">
        <v>27914.2</v>
      </c>
      <c r="H387" s="56">
        <v>6865.3</v>
      </c>
      <c r="I387" s="56">
        <v>620328.9</v>
      </c>
      <c r="J387" s="67">
        <f t="shared" si="33"/>
        <v>443864.35418762185</v>
      </c>
      <c r="K387" s="67">
        <f t="shared" si="34"/>
        <v>4574.1534658220698</v>
      </c>
      <c r="L387" s="52">
        <f t="shared" si="38"/>
        <v>0.18760048876552154</v>
      </c>
      <c r="M387" s="49">
        <f t="shared" si="35"/>
        <v>3.5090590218700339</v>
      </c>
      <c r="N387" s="49">
        <f t="shared" si="36"/>
        <v>0.93</v>
      </c>
      <c r="O387" s="49">
        <f t="shared" si="37"/>
        <v>48.894441093645185</v>
      </c>
    </row>
    <row r="388" spans="1:21" x14ac:dyDescent="0.25">
      <c r="A388" s="1" t="s">
        <v>344</v>
      </c>
      <c r="B388" s="17" t="str">
        <f t="shared" si="39"/>
        <v>PS24.0920.DATA</v>
      </c>
      <c r="C388" t="str">
        <f t="shared" si="40"/>
        <v>PS24.0920</v>
      </c>
      <c r="D388" s="56">
        <v>2717675.1</v>
      </c>
      <c r="E388" s="56">
        <v>3015.5</v>
      </c>
      <c r="F388" s="56">
        <v>3578.9</v>
      </c>
      <c r="G388" s="56">
        <v>89170.8</v>
      </c>
      <c r="H388" s="56">
        <v>7641.5</v>
      </c>
      <c r="I388" s="56">
        <v>821704.2</v>
      </c>
      <c r="J388" s="67">
        <f t="shared" ref="J388:J451" si="41">IF($D388&lt;=$B$37,($D388*$C$28)+$C$30,($D388*$E$28)+$E$30)</f>
        <v>237756.61521721454</v>
      </c>
      <c r="K388" s="67">
        <f t="shared" ref="K388:K451" si="42">IF($E388&lt;=$C$37,($E388*$G$28)+$G$30,($E388*$I$28)+$I$30)</f>
        <v>2303.6929136407098</v>
      </c>
      <c r="L388" s="52">
        <f t="shared" si="38"/>
        <v>0.51543970233186998</v>
      </c>
      <c r="M388" s="49">
        <f t="shared" ref="M388:M451" si="43">$G388*$O$28+$O$30</f>
        <v>11.209838185694789</v>
      </c>
      <c r="N388" s="49">
        <f t="shared" ref="N388:N451" si="44">$H388*$Q$28+$Q$30</f>
        <v>0.93</v>
      </c>
      <c r="O388" s="49">
        <f t="shared" ref="O388:O451" si="45">$I388*$S$28+$S$30</f>
        <v>64.997857126909196</v>
      </c>
    </row>
    <row r="389" spans="1:21" x14ac:dyDescent="0.25">
      <c r="A389" s="1" t="s">
        <v>345</v>
      </c>
      <c r="B389" s="17" t="str">
        <f t="shared" si="39"/>
        <v>PS24.0921.DATA</v>
      </c>
      <c r="C389" t="str">
        <f t="shared" si="40"/>
        <v>PS24.0921</v>
      </c>
      <c r="D389" s="56">
        <v>6250899.7000000002</v>
      </c>
      <c r="E389" s="56">
        <v>9594.7999999999993</v>
      </c>
      <c r="F389" s="56">
        <v>769.7</v>
      </c>
      <c r="G389" s="56">
        <v>18795.7</v>
      </c>
      <c r="H389" s="56">
        <v>4869.3</v>
      </c>
      <c r="I389" s="56">
        <v>396866</v>
      </c>
      <c r="J389" s="67">
        <f t="shared" si="41"/>
        <v>564466.9408798276</v>
      </c>
      <c r="K389" s="67">
        <f t="shared" si="42"/>
        <v>7796.8315144228018</v>
      </c>
      <c r="L389" s="52">
        <f t="shared" ref="L389:L452" si="46">IF($F389&lt;7000,($F389*$K$28)+$K$30,($F389*$M$28)+$M$30)</f>
        <v>9.9465935958524876E-2</v>
      </c>
      <c r="M389" s="49">
        <f t="shared" si="43"/>
        <v>2.3627408323959846</v>
      </c>
      <c r="N389" s="49">
        <f t="shared" si="44"/>
        <v>0.93</v>
      </c>
      <c r="O389" s="49">
        <f t="shared" si="45"/>
        <v>31.024741847016276</v>
      </c>
    </row>
    <row r="390" spans="1:21" x14ac:dyDescent="0.25">
      <c r="A390" s="1" t="s">
        <v>346</v>
      </c>
      <c r="B390" s="17" t="str">
        <f t="shared" si="39"/>
        <v>PS24.0922.DATA</v>
      </c>
      <c r="C390" t="str">
        <f t="shared" si="40"/>
        <v>PS24.0922</v>
      </c>
      <c r="D390" s="56">
        <v>4442030.0999999996</v>
      </c>
      <c r="E390" s="56">
        <v>5857.5</v>
      </c>
      <c r="F390" s="56">
        <v>1571.9</v>
      </c>
      <c r="G390" s="56">
        <v>68443.100000000006</v>
      </c>
      <c r="H390" s="56">
        <v>6017.9</v>
      </c>
      <c r="I390" s="56">
        <v>584170.30000000005</v>
      </c>
      <c r="J390" s="67">
        <f t="shared" si="41"/>
        <v>397204.32867645932</v>
      </c>
      <c r="K390" s="67">
        <f t="shared" si="42"/>
        <v>4676.5137157659674</v>
      </c>
      <c r="L390" s="52">
        <f t="shared" si="46"/>
        <v>0.21825212255424517</v>
      </c>
      <c r="M390" s="49">
        <f t="shared" si="43"/>
        <v>8.6040872907053458</v>
      </c>
      <c r="N390" s="49">
        <f t="shared" si="44"/>
        <v>0.93</v>
      </c>
      <c r="O390" s="49">
        <f t="shared" si="45"/>
        <v>46.002939608704487</v>
      </c>
    </row>
    <row r="391" spans="1:21" x14ac:dyDescent="0.25">
      <c r="A391" s="1" t="s">
        <v>347</v>
      </c>
      <c r="B391" s="17" t="str">
        <f t="shared" ref="B391:B452" si="47">RIGHT(A391,14)</f>
        <v>PS24.0923.DATA</v>
      </c>
      <c r="C391" t="str">
        <f t="shared" ref="C391:C452" si="48">LEFT(B391,9)</f>
        <v>PS24.0923</v>
      </c>
      <c r="D391" s="56">
        <v>5083590.2</v>
      </c>
      <c r="E391" s="56">
        <v>8548</v>
      </c>
      <c r="F391" s="56">
        <v>1788.4</v>
      </c>
      <c r="G391" s="56">
        <v>11837.8</v>
      </c>
      <c r="H391" s="56">
        <v>6155.1</v>
      </c>
      <c r="I391" s="56">
        <v>554407</v>
      </c>
      <c r="J391" s="67">
        <f t="shared" si="41"/>
        <v>456528.12858522788</v>
      </c>
      <c r="K391" s="67">
        <f t="shared" si="42"/>
        <v>6922.8453020143861</v>
      </c>
      <c r="L391" s="52">
        <f t="shared" si="46"/>
        <v>0.250310473835688</v>
      </c>
      <c r="M391" s="49">
        <f t="shared" si="43"/>
        <v>1.4880391456556781</v>
      </c>
      <c r="N391" s="49">
        <f t="shared" si="44"/>
        <v>0.93</v>
      </c>
      <c r="O391" s="49">
        <f t="shared" si="45"/>
        <v>43.622852267194148</v>
      </c>
    </row>
    <row r="392" spans="1:21" x14ac:dyDescent="0.25">
      <c r="A392" s="1" t="s">
        <v>348</v>
      </c>
      <c r="B392" s="17" t="str">
        <f t="shared" si="47"/>
        <v>PS24.0924.DATA</v>
      </c>
      <c r="C392" t="str">
        <f t="shared" si="48"/>
        <v>PS24.0924</v>
      </c>
      <c r="D392" s="56">
        <v>5104385.7</v>
      </c>
      <c r="E392" s="56">
        <v>3611.4</v>
      </c>
      <c r="F392" s="56">
        <v>1427.8</v>
      </c>
      <c r="G392" s="56">
        <v>75390.8</v>
      </c>
      <c r="H392" s="56">
        <v>5335.8</v>
      </c>
      <c r="I392" s="56">
        <v>443468</v>
      </c>
      <c r="J392" s="67">
        <f t="shared" si="41"/>
        <v>458451.04754637083</v>
      </c>
      <c r="K392" s="67">
        <f t="shared" si="42"/>
        <v>2801.2171627562766</v>
      </c>
      <c r="L392" s="52">
        <f t="shared" si="46"/>
        <v>0.19691443932257813</v>
      </c>
      <c r="M392" s="49">
        <f t="shared" si="43"/>
        <v>9.477506700148659</v>
      </c>
      <c r="N392" s="49">
        <f t="shared" si="44"/>
        <v>0.93</v>
      </c>
      <c r="O392" s="49">
        <f t="shared" si="45"/>
        <v>34.75137264027726</v>
      </c>
    </row>
    <row r="393" spans="1:21" x14ac:dyDescent="0.25">
      <c r="A393" s="1" t="s">
        <v>349</v>
      </c>
      <c r="B393" s="17" t="s">
        <v>667</v>
      </c>
      <c r="C393" s="17" t="s">
        <v>667</v>
      </c>
      <c r="D393" s="56">
        <v>276112.59999999998</v>
      </c>
      <c r="E393" s="56">
        <v>2854.6</v>
      </c>
      <c r="F393" s="56">
        <v>6570</v>
      </c>
      <c r="G393" s="56">
        <v>5802.1</v>
      </c>
      <c r="H393" s="56">
        <v>1940.1</v>
      </c>
      <c r="I393" s="56">
        <v>11298</v>
      </c>
      <c r="J393" s="67">
        <f>($D393*$C$28)+$C$30</f>
        <v>23861.721191884029</v>
      </c>
      <c r="K393" s="67">
        <f t="shared" si="42"/>
        <v>2169.3555219932946</v>
      </c>
      <c r="L393" s="52">
        <f t="shared" si="46"/>
        <v>0.9583484068026491</v>
      </c>
      <c r="M393" s="49">
        <f t="shared" si="43"/>
        <v>0.72927041217884347</v>
      </c>
      <c r="N393" s="49">
        <f t="shared" si="44"/>
        <v>0.93</v>
      </c>
      <c r="O393" s="49">
        <f t="shared" si="45"/>
        <v>0.19195394744003802</v>
      </c>
      <c r="P393" s="90">
        <f>((J393-$B$26)/$B$26)*100</f>
        <v>6.0520941861512423</v>
      </c>
      <c r="Q393" s="90">
        <f>((K393-$F$26)/$F$26)*100</f>
        <v>-13.225779120268216</v>
      </c>
      <c r="R393" s="90">
        <f>((L393-$J$26)/$J$26)*100</f>
        <v>-3.8767896888014941</v>
      </c>
    </row>
    <row r="394" spans="1:21" x14ac:dyDescent="0.25">
      <c r="A394" s="1" t="s">
        <v>350</v>
      </c>
      <c r="B394" s="17" t="s">
        <v>667</v>
      </c>
      <c r="C394" s="17" t="s">
        <v>667</v>
      </c>
      <c r="D394" s="56">
        <v>199.8</v>
      </c>
      <c r="E394" s="56">
        <v>501</v>
      </c>
      <c r="F394" s="56">
        <v>2351.3000000000002</v>
      </c>
      <c r="G394" s="56">
        <v>169271.6</v>
      </c>
      <c r="H394" s="56">
        <v>8098.4</v>
      </c>
      <c r="I394" s="56">
        <v>983666.8</v>
      </c>
      <c r="J394" s="67">
        <f>($D394*$C$28)+$C$30</f>
        <v>131.94854021680999</v>
      </c>
      <c r="K394" s="67">
        <f t="shared" si="42"/>
        <v>465.43366895349936</v>
      </c>
      <c r="L394" s="52">
        <f t="shared" si="46"/>
        <v>0.33366218716743939</v>
      </c>
      <c r="M394" s="49">
        <f t="shared" si="43"/>
        <v>21.279586941676904</v>
      </c>
      <c r="N394" s="49">
        <f t="shared" si="44"/>
        <v>0.93</v>
      </c>
      <c r="O394" s="49">
        <f t="shared" si="45"/>
        <v>77.949550455878153</v>
      </c>
      <c r="P394" s="90"/>
      <c r="Q394" s="90"/>
      <c r="R394" s="90"/>
      <c r="S394" s="91">
        <f>((G394-AVERAGE($E$50:$E$52))/AVERAGE($E$50:$E$52))*100</f>
        <v>1.573401745699466</v>
      </c>
      <c r="T394" s="91">
        <f>((H394-AVERAGE($F$50:$F$52))/AVERAGE($F$50:$F$52))*100</f>
        <v>1.9440329977886674</v>
      </c>
      <c r="U394" s="91">
        <f>((I394-AVERAGE($G$50:$G$52))/AVERAGE($G$50:$G$52))*100</f>
        <v>-0.17047132927446196</v>
      </c>
    </row>
    <row r="395" spans="1:21" x14ac:dyDescent="0.25">
      <c r="A395" s="1" t="s">
        <v>351</v>
      </c>
      <c r="B395" s="17" t="str">
        <f t="shared" si="47"/>
        <v>PS24.0925.DATA</v>
      </c>
      <c r="C395" t="str">
        <f t="shared" si="48"/>
        <v>PS24.0925</v>
      </c>
      <c r="D395" s="56">
        <v>5249525.5999999996</v>
      </c>
      <c r="E395" s="56">
        <v>3477.8</v>
      </c>
      <c r="F395" s="56">
        <v>1451.7</v>
      </c>
      <c r="G395" s="56">
        <v>76931.8</v>
      </c>
      <c r="H395" s="56">
        <v>5411.6</v>
      </c>
      <c r="I395" s="56">
        <v>446177</v>
      </c>
      <c r="J395" s="67">
        <f t="shared" si="41"/>
        <v>471871.84847582178</v>
      </c>
      <c r="K395" s="67">
        <f t="shared" si="42"/>
        <v>2689.6728773361733</v>
      </c>
      <c r="L395" s="52">
        <f t="shared" si="46"/>
        <v>0.20045344438320856</v>
      </c>
      <c r="M395" s="49">
        <f t="shared" si="43"/>
        <v>9.6712311427630695</v>
      </c>
      <c r="N395" s="49">
        <f t="shared" si="44"/>
        <v>0.93</v>
      </c>
      <c r="O395" s="49">
        <f t="shared" si="45"/>
        <v>34.968003746644889</v>
      </c>
      <c r="S395" s="91"/>
      <c r="T395" s="91"/>
      <c r="U395" s="91"/>
    </row>
    <row r="396" spans="1:21" x14ac:dyDescent="0.25">
      <c r="A396" s="1" t="s">
        <v>352</v>
      </c>
      <c r="B396" s="17" t="str">
        <f t="shared" si="47"/>
        <v>PS24.0926.DATA</v>
      </c>
      <c r="C396" t="str">
        <f t="shared" si="48"/>
        <v>PS24.0926</v>
      </c>
      <c r="D396" s="56">
        <v>4823070.4000000004</v>
      </c>
      <c r="E396" s="56">
        <v>4534</v>
      </c>
      <c r="F396" s="56">
        <v>1728.7</v>
      </c>
      <c r="G396" s="56">
        <v>63590.5</v>
      </c>
      <c r="H396" s="56">
        <v>5875</v>
      </c>
      <c r="I396" s="56">
        <v>497997.3</v>
      </c>
      <c r="J396" s="67">
        <f t="shared" si="41"/>
        <v>432438.37536106014</v>
      </c>
      <c r="K396" s="67">
        <f t="shared" si="42"/>
        <v>3571.5072655151657</v>
      </c>
      <c r="L396" s="52">
        <f t="shared" si="46"/>
        <v>0.24147036496038943</v>
      </c>
      <c r="M396" s="49">
        <f t="shared" si="43"/>
        <v>7.994050152333708</v>
      </c>
      <c r="N396" s="49">
        <f t="shared" si="44"/>
        <v>0.93</v>
      </c>
      <c r="O396" s="49">
        <f t="shared" si="45"/>
        <v>39.111927305634246</v>
      </c>
    </row>
    <row r="397" spans="1:21" x14ac:dyDescent="0.25">
      <c r="A397" s="1" t="s">
        <v>353</v>
      </c>
      <c r="B397" s="17" t="str">
        <f t="shared" si="47"/>
        <v>PS24.0927.DATA</v>
      </c>
      <c r="C397" t="str">
        <f t="shared" si="48"/>
        <v>PS24.0927</v>
      </c>
      <c r="D397" s="56">
        <v>4722434.7</v>
      </c>
      <c r="E397" s="56">
        <v>4622.3999999999996</v>
      </c>
      <c r="F397" s="56">
        <v>1699.1</v>
      </c>
      <c r="G397" s="56">
        <v>65153.5</v>
      </c>
      <c r="H397" s="56">
        <v>5901</v>
      </c>
      <c r="I397" s="56">
        <v>502076.1</v>
      </c>
      <c r="J397" s="67">
        <f t="shared" si="41"/>
        <v>423132.79022495385</v>
      </c>
      <c r="K397" s="67">
        <f t="shared" si="42"/>
        <v>3645.3135142512219</v>
      </c>
      <c r="L397" s="52">
        <f t="shared" si="46"/>
        <v>0.23708732940412752</v>
      </c>
      <c r="M397" s="49">
        <f t="shared" si="43"/>
        <v>8.1905402910788894</v>
      </c>
      <c r="N397" s="49">
        <f t="shared" si="44"/>
        <v>0.93</v>
      </c>
      <c r="O397" s="49">
        <f t="shared" si="45"/>
        <v>39.438097463128621</v>
      </c>
    </row>
    <row r="398" spans="1:21" x14ac:dyDescent="0.25">
      <c r="A398" s="1" t="s">
        <v>354</v>
      </c>
      <c r="B398" s="17" t="str">
        <f t="shared" si="47"/>
        <v>PS24.0801.DATA</v>
      </c>
      <c r="C398" t="str">
        <f t="shared" si="48"/>
        <v>PS24.0801</v>
      </c>
      <c r="D398" s="56">
        <v>6285459.5</v>
      </c>
      <c r="E398" s="56">
        <v>16259.9</v>
      </c>
      <c r="F398" s="56">
        <v>630.20000000000005</v>
      </c>
      <c r="G398" s="56">
        <v>11909.2</v>
      </c>
      <c r="H398" s="56">
        <v>3522.4</v>
      </c>
      <c r="I398" s="56">
        <v>275837.90000000002</v>
      </c>
      <c r="J398" s="67">
        <f t="shared" si="41"/>
        <v>567662.61757494463</v>
      </c>
      <c r="K398" s="67">
        <f t="shared" si="42"/>
        <v>13361.605591919302</v>
      </c>
      <c r="L398" s="52">
        <f t="shared" si="46"/>
        <v>7.8809400144385033E-2</v>
      </c>
      <c r="M398" s="49">
        <f t="shared" si="43"/>
        <v>1.4970150867346328</v>
      </c>
      <c r="N398" s="49">
        <f t="shared" si="44"/>
        <v>0.93</v>
      </c>
      <c r="O398" s="49">
        <f t="shared" si="45"/>
        <v>21.346465285712689</v>
      </c>
    </row>
    <row r="399" spans="1:21" x14ac:dyDescent="0.25">
      <c r="A399" s="1" t="s">
        <v>355</v>
      </c>
      <c r="B399" s="17" t="str">
        <f t="shared" si="47"/>
        <v>PS24.0802.DATA</v>
      </c>
      <c r="C399" t="str">
        <f t="shared" si="48"/>
        <v>PS24.0802</v>
      </c>
      <c r="D399" s="56">
        <v>6172261.2999999998</v>
      </c>
      <c r="E399" s="56">
        <v>18228.2</v>
      </c>
      <c r="F399" s="56">
        <v>693.3</v>
      </c>
      <c r="G399" s="56">
        <v>12007.2</v>
      </c>
      <c r="H399" s="56">
        <v>3565.7</v>
      </c>
      <c r="I399" s="56">
        <v>279710.09999999998</v>
      </c>
      <c r="J399" s="67">
        <f t="shared" si="41"/>
        <v>557195.40278581926</v>
      </c>
      <c r="K399" s="67">
        <f t="shared" si="42"/>
        <v>15004.963503538989</v>
      </c>
      <c r="L399" s="52">
        <f t="shared" si="46"/>
        <v>8.8152965806551492E-2</v>
      </c>
      <c r="M399" s="49">
        <f t="shared" si="43"/>
        <v>1.5093350058626096</v>
      </c>
      <c r="N399" s="49">
        <f t="shared" si="44"/>
        <v>0.93</v>
      </c>
      <c r="O399" s="49">
        <f t="shared" si="45"/>
        <v>21.656114222618079</v>
      </c>
    </row>
    <row r="400" spans="1:21" x14ac:dyDescent="0.25">
      <c r="A400" s="1" t="s">
        <v>356</v>
      </c>
      <c r="B400" s="17" t="str">
        <f t="shared" si="47"/>
        <v>PS24.0803.DATA</v>
      </c>
      <c r="C400" t="str">
        <f t="shared" si="48"/>
        <v>PS24.0803</v>
      </c>
      <c r="D400" s="56">
        <v>6073925.5999999996</v>
      </c>
      <c r="E400" s="56">
        <v>20881.099999999999</v>
      </c>
      <c r="F400" s="56">
        <v>782</v>
      </c>
      <c r="G400" s="56">
        <v>12967.9</v>
      </c>
      <c r="H400" s="56">
        <v>3572.4</v>
      </c>
      <c r="I400" s="56">
        <v>285134.5</v>
      </c>
      <c r="J400" s="67">
        <f t="shared" si="41"/>
        <v>548102.49412349961</v>
      </c>
      <c r="K400" s="67">
        <f t="shared" si="42"/>
        <v>17219.9023867051</v>
      </c>
      <c r="L400" s="52">
        <f t="shared" si="46"/>
        <v>0.10128726492278235</v>
      </c>
      <c r="M400" s="49">
        <f t="shared" si="43"/>
        <v>1.6301079273549295</v>
      </c>
      <c r="N400" s="49">
        <f t="shared" si="44"/>
        <v>0.93</v>
      </c>
      <c r="O400" s="49">
        <f t="shared" si="45"/>
        <v>22.089888225342531</v>
      </c>
    </row>
    <row r="401" spans="1:21" x14ac:dyDescent="0.25">
      <c r="A401" s="1" t="s">
        <v>357</v>
      </c>
      <c r="B401" s="17" t="str">
        <f t="shared" si="47"/>
        <v>PS24.0804.DATA</v>
      </c>
      <c r="C401" t="str">
        <f t="shared" si="48"/>
        <v>PS24.0804</v>
      </c>
      <c r="D401" s="56">
        <v>5606536</v>
      </c>
      <c r="E401" s="56">
        <v>11061.6</v>
      </c>
      <c r="F401" s="56">
        <v>1484.8</v>
      </c>
      <c r="G401" s="56">
        <v>23406.2</v>
      </c>
      <c r="H401" s="56">
        <v>4179.2</v>
      </c>
      <c r="I401" s="56">
        <v>363526.2</v>
      </c>
      <c r="J401" s="67">
        <f t="shared" si="41"/>
        <v>504883.89759631635</v>
      </c>
      <c r="K401" s="67">
        <f t="shared" si="42"/>
        <v>9021.4808995590902</v>
      </c>
      <c r="L401" s="52">
        <f t="shared" si="46"/>
        <v>0.20535474427889333</v>
      </c>
      <c r="M401" s="49">
        <f t="shared" si="43"/>
        <v>2.9423427419830994</v>
      </c>
      <c r="N401" s="49">
        <f t="shared" si="44"/>
        <v>0.93</v>
      </c>
      <c r="O401" s="49">
        <f t="shared" si="45"/>
        <v>28.358651865445474</v>
      </c>
    </row>
    <row r="402" spans="1:21" x14ac:dyDescent="0.25">
      <c r="A402" s="1" t="s">
        <v>358</v>
      </c>
      <c r="B402" s="17" t="str">
        <f t="shared" si="47"/>
        <v>PS24.0805.DATA</v>
      </c>
      <c r="C402" t="str">
        <f t="shared" si="48"/>
        <v>PS24.0805</v>
      </c>
      <c r="D402" s="56">
        <v>5574129.9000000004</v>
      </c>
      <c r="E402" s="56">
        <v>10494.5</v>
      </c>
      <c r="F402" s="56">
        <v>1486.9</v>
      </c>
      <c r="G402" s="56">
        <v>24174.5</v>
      </c>
      <c r="H402" s="56">
        <v>4261.3</v>
      </c>
      <c r="I402" s="56">
        <v>368199.3</v>
      </c>
      <c r="J402" s="67">
        <f t="shared" si="41"/>
        <v>501887.36930189235</v>
      </c>
      <c r="K402" s="67">
        <f t="shared" si="42"/>
        <v>8548.0021251448634</v>
      </c>
      <c r="L402" s="52">
        <f t="shared" si="46"/>
        <v>0.20566570288254707</v>
      </c>
      <c r="M402" s="49">
        <f t="shared" si="43"/>
        <v>3.038928393677228</v>
      </c>
      <c r="N402" s="49">
        <f t="shared" si="44"/>
        <v>0.93</v>
      </c>
      <c r="O402" s="49">
        <f t="shared" si="45"/>
        <v>28.73234652146856</v>
      </c>
    </row>
    <row r="403" spans="1:21" x14ac:dyDescent="0.25">
      <c r="A403" s="1" t="s">
        <v>359</v>
      </c>
      <c r="B403" s="17" t="str">
        <f t="shared" si="47"/>
        <v>PS24.0806.DATA</v>
      </c>
      <c r="C403" t="str">
        <f t="shared" si="48"/>
        <v>PS24.0806</v>
      </c>
      <c r="D403" s="56">
        <v>5646728.0999999996</v>
      </c>
      <c r="E403" s="56">
        <v>10541.3</v>
      </c>
      <c r="F403" s="56">
        <v>1463.1</v>
      </c>
      <c r="G403" s="56">
        <v>21389.7</v>
      </c>
      <c r="H403" s="56">
        <v>4133.5</v>
      </c>
      <c r="I403" s="56">
        <v>355105.4</v>
      </c>
      <c r="J403" s="67">
        <f t="shared" si="41"/>
        <v>508600.38198852405</v>
      </c>
      <c r="K403" s="67">
        <f t="shared" si="42"/>
        <v>8587.0760215345381</v>
      </c>
      <c r="L403" s="52">
        <f t="shared" si="46"/>
        <v>0.20214150537447156</v>
      </c>
      <c r="M403" s="49">
        <f t="shared" si="43"/>
        <v>2.6888415489059025</v>
      </c>
      <c r="N403" s="49">
        <f t="shared" si="44"/>
        <v>0.93</v>
      </c>
      <c r="O403" s="49">
        <f t="shared" si="45"/>
        <v>27.685264187150722</v>
      </c>
    </row>
    <row r="404" spans="1:21" x14ac:dyDescent="0.25">
      <c r="A404" s="1" t="s">
        <v>360</v>
      </c>
      <c r="B404" s="17" t="str">
        <f t="shared" si="47"/>
        <v>PS24.0807.DATA</v>
      </c>
      <c r="C404" t="str">
        <f t="shared" si="48"/>
        <v>PS24.0807</v>
      </c>
      <c r="D404" s="56">
        <v>5564658.2000000002</v>
      </c>
      <c r="E404" s="56">
        <v>4149.3999999999996</v>
      </c>
      <c r="F404" s="56">
        <v>1307.7</v>
      </c>
      <c r="G404" s="56">
        <v>22259.7</v>
      </c>
      <c r="H404" s="56">
        <v>4621.3</v>
      </c>
      <c r="I404" s="56">
        <v>372974</v>
      </c>
      <c r="J404" s="67">
        <f t="shared" si="41"/>
        <v>501011.53984242951</v>
      </c>
      <c r="K404" s="67">
        <f t="shared" si="42"/>
        <v>3250.3999887743585</v>
      </c>
      <c r="L404" s="52">
        <f t="shared" si="46"/>
        <v>0.17913056870409644</v>
      </c>
      <c r="M404" s="49">
        <f t="shared" si="43"/>
        <v>2.7982122595318191</v>
      </c>
      <c r="N404" s="49">
        <f t="shared" si="44"/>
        <v>0.93</v>
      </c>
      <c r="O404" s="49">
        <f t="shared" si="45"/>
        <v>29.114165843570255</v>
      </c>
    </row>
    <row r="405" spans="1:21" x14ac:dyDescent="0.25">
      <c r="A405" s="1" t="s">
        <v>361</v>
      </c>
      <c r="B405" s="17" t="s">
        <v>667</v>
      </c>
      <c r="C405" s="17" t="s">
        <v>667</v>
      </c>
      <c r="D405" s="56">
        <v>256206.9</v>
      </c>
      <c r="E405" s="56">
        <v>2864.9</v>
      </c>
      <c r="F405" s="56">
        <v>6464.3</v>
      </c>
      <c r="G405" s="56">
        <v>5553.1</v>
      </c>
      <c r="H405" s="56">
        <v>1727.4</v>
      </c>
      <c r="I405" s="56">
        <v>11540.9</v>
      </c>
      <c r="J405" s="67">
        <f t="shared" si="41"/>
        <v>22149.739234278975</v>
      </c>
      <c r="K405" s="67">
        <f t="shared" si="42"/>
        <v>2177.9551188482878</v>
      </c>
      <c r="L405" s="52">
        <f t="shared" si="46"/>
        <v>0.94269682375207864</v>
      </c>
      <c r="M405" s="49">
        <f t="shared" si="43"/>
        <v>0.6979677605169432</v>
      </c>
      <c r="N405" s="49">
        <f t="shared" si="44"/>
        <v>0.93</v>
      </c>
      <c r="O405" s="49">
        <f t="shared" si="45"/>
        <v>0.21137797687403426</v>
      </c>
      <c r="P405" s="90">
        <f>((J405-$B$26)/$B$26)*100</f>
        <v>-1.5567145143156651</v>
      </c>
      <c r="Q405" s="90">
        <f>((K405-$F$26)/$F$26)*100</f>
        <v>-12.881795246068487</v>
      </c>
      <c r="R405" s="90">
        <f>((L405-$J$26)/$J$26)*100</f>
        <v>-5.4466575975848901</v>
      </c>
    </row>
    <row r="406" spans="1:21" x14ac:dyDescent="0.25">
      <c r="A406" s="1" t="s">
        <v>362</v>
      </c>
      <c r="B406" s="17" t="s">
        <v>667</v>
      </c>
      <c r="C406" s="17" t="s">
        <v>667</v>
      </c>
      <c r="D406" s="56">
        <v>247.5</v>
      </c>
      <c r="E406" s="56">
        <v>485.9</v>
      </c>
      <c r="F406" s="56">
        <v>2333</v>
      </c>
      <c r="G406" s="56">
        <v>168992.7</v>
      </c>
      <c r="H406" s="56">
        <v>8092.8</v>
      </c>
      <c r="I406" s="56">
        <v>982854.8</v>
      </c>
      <c r="J406" s="67">
        <f t="shared" si="41"/>
        <v>136.05096009542572</v>
      </c>
      <c r="K406" s="67">
        <f t="shared" si="42"/>
        <v>451.87758367952517</v>
      </c>
      <c r="L406" s="52">
        <f t="shared" si="46"/>
        <v>0.33095240504988555</v>
      </c>
      <c r="M406" s="49">
        <f t="shared" si="43"/>
        <v>21.244525457546366</v>
      </c>
      <c r="N406" s="49">
        <f t="shared" si="44"/>
        <v>0.93</v>
      </c>
      <c r="O406" s="49">
        <f t="shared" si="45"/>
        <v>77.884617100997929</v>
      </c>
      <c r="P406" s="90"/>
      <c r="Q406" s="90"/>
      <c r="R406" s="90"/>
      <c r="S406" s="91">
        <f>((G406-AVERAGE($E$50:$E$52))/AVERAGE($E$50:$E$52))*100</f>
        <v>1.4060445413788654</v>
      </c>
      <c r="T406" s="91">
        <f>((H406-AVERAGE($F$50:$F$52))/AVERAGE($F$50:$F$52))*100</f>
        <v>1.8735392478148996</v>
      </c>
      <c r="U406" s="91">
        <f>((I406-AVERAGE($G$50:$G$52))/AVERAGE($G$50:$G$52))*100</f>
        <v>-0.25287888565496514</v>
      </c>
    </row>
    <row r="407" spans="1:21" x14ac:dyDescent="0.25">
      <c r="A407" s="1" t="s">
        <v>363</v>
      </c>
      <c r="B407" s="17" t="str">
        <f t="shared" si="47"/>
        <v>PS24.0808.DATA</v>
      </c>
      <c r="C407" t="str">
        <f t="shared" si="48"/>
        <v>PS24.0808</v>
      </c>
      <c r="D407" s="56">
        <v>5996099.4000000004</v>
      </c>
      <c r="E407" s="56">
        <v>4077.3</v>
      </c>
      <c r="F407" s="56">
        <v>1271.2</v>
      </c>
      <c r="G407" s="56">
        <v>19087</v>
      </c>
      <c r="H407" s="56">
        <v>4590.8</v>
      </c>
      <c r="I407" s="56">
        <v>357050.2</v>
      </c>
      <c r="J407" s="67">
        <f t="shared" si="41"/>
        <v>540906.05856514769</v>
      </c>
      <c r="K407" s="67">
        <f t="shared" si="42"/>
        <v>3190.2028107894075</v>
      </c>
      <c r="L407" s="52">
        <f t="shared" si="46"/>
        <v>0.17372581202154372</v>
      </c>
      <c r="M407" s="49">
        <f t="shared" si="43"/>
        <v>2.3993611634365934</v>
      </c>
      <c r="N407" s="49">
        <f t="shared" si="44"/>
        <v>0.93</v>
      </c>
      <c r="O407" s="49">
        <f t="shared" si="45"/>
        <v>27.840784370119991</v>
      </c>
      <c r="S407" s="91"/>
      <c r="T407" s="91"/>
      <c r="U407" s="91"/>
    </row>
    <row r="408" spans="1:21" x14ac:dyDescent="0.25">
      <c r="A408" s="1" t="s">
        <v>364</v>
      </c>
      <c r="B408" s="17" t="str">
        <f t="shared" si="47"/>
        <v>PS24.0809.DATA</v>
      </c>
      <c r="C408" t="str">
        <f t="shared" si="48"/>
        <v>PS24.0809</v>
      </c>
      <c r="D408" s="56">
        <v>5908311.4000000004</v>
      </c>
      <c r="E408" s="56">
        <v>14005.4</v>
      </c>
      <c r="F408" s="56">
        <v>1105.5999999999999</v>
      </c>
      <c r="G408" s="56">
        <v>17208.8</v>
      </c>
      <c r="H408" s="56">
        <v>4189.8999999999996</v>
      </c>
      <c r="I408" s="56">
        <v>319446.7</v>
      </c>
      <c r="J408" s="67">
        <f t="shared" si="41"/>
        <v>532788.47496481007</v>
      </c>
      <c r="K408" s="67">
        <f t="shared" si="42"/>
        <v>11479.295775455055</v>
      </c>
      <c r="L408" s="52">
        <f t="shared" si="46"/>
        <v>0.14920450499056481</v>
      </c>
      <c r="M408" s="49">
        <f t="shared" si="43"/>
        <v>2.1632461419451028</v>
      </c>
      <c r="N408" s="49">
        <f t="shared" si="44"/>
        <v>0.93</v>
      </c>
      <c r="O408" s="49">
        <f t="shared" si="45"/>
        <v>24.833738298397972</v>
      </c>
    </row>
    <row r="409" spans="1:21" x14ac:dyDescent="0.25">
      <c r="A409" s="1" t="s">
        <v>365</v>
      </c>
      <c r="B409" s="17" t="str">
        <f t="shared" si="47"/>
        <v>PS24.0810.DATA</v>
      </c>
      <c r="C409" t="str">
        <f t="shared" si="48"/>
        <v>PS24.0810</v>
      </c>
      <c r="D409" s="56">
        <v>5851247.9000000004</v>
      </c>
      <c r="E409" s="56">
        <v>13445.3</v>
      </c>
      <c r="F409" s="56">
        <v>1100.7</v>
      </c>
      <c r="G409" s="56">
        <v>16144.6</v>
      </c>
      <c r="H409" s="56">
        <v>4156</v>
      </c>
      <c r="I409" s="56">
        <v>316118.5</v>
      </c>
      <c r="J409" s="67">
        <f t="shared" si="41"/>
        <v>527511.92541614897</v>
      </c>
      <c r="K409" s="67">
        <f t="shared" si="42"/>
        <v>11011.661387252958</v>
      </c>
      <c r="L409" s="52">
        <f t="shared" si="46"/>
        <v>0.14847893491537281</v>
      </c>
      <c r="M409" s="49">
        <f t="shared" si="43"/>
        <v>2.0294618772921136</v>
      </c>
      <c r="N409" s="49">
        <f t="shared" si="44"/>
        <v>0.93</v>
      </c>
      <c r="O409" s="49">
        <f t="shared" si="45"/>
        <v>24.567591510574889</v>
      </c>
    </row>
    <row r="410" spans="1:21" x14ac:dyDescent="0.25">
      <c r="A410" s="1" t="s">
        <v>366</v>
      </c>
      <c r="B410" s="17" t="str">
        <f t="shared" si="47"/>
        <v>PS24.0811.DATA</v>
      </c>
      <c r="C410" t="str">
        <f t="shared" si="48"/>
        <v>PS24.0811</v>
      </c>
      <c r="D410" s="56">
        <v>5799272.7000000002</v>
      </c>
      <c r="E410" s="56">
        <v>12242.4</v>
      </c>
      <c r="F410" s="56">
        <v>1122.0999999999999</v>
      </c>
      <c r="G410" s="56">
        <v>17292.599999999999</v>
      </c>
      <c r="H410" s="56">
        <v>4210.1000000000004</v>
      </c>
      <c r="I410" s="56">
        <v>322228.90000000002</v>
      </c>
      <c r="J410" s="67">
        <f t="shared" si="41"/>
        <v>522705.88095512619</v>
      </c>
      <c r="K410" s="67">
        <f t="shared" si="42"/>
        <v>10007.345362314018</v>
      </c>
      <c r="L410" s="52">
        <f t="shared" si="46"/>
        <v>0.15164775116212972</v>
      </c>
      <c r="M410" s="49">
        <f t="shared" si="43"/>
        <v>2.1737809299341277</v>
      </c>
      <c r="N410" s="49">
        <f t="shared" si="44"/>
        <v>0.93</v>
      </c>
      <c r="O410" s="49">
        <f t="shared" si="45"/>
        <v>25.056223002767116</v>
      </c>
    </row>
    <row r="411" spans="1:21" x14ac:dyDescent="0.25">
      <c r="A411" s="1" t="s">
        <v>367</v>
      </c>
      <c r="B411" s="17" t="str">
        <f t="shared" si="47"/>
        <v>PS24.0812.DATA</v>
      </c>
      <c r="C411" t="str">
        <f t="shared" si="48"/>
        <v>PS24.0812</v>
      </c>
      <c r="D411" s="56">
        <v>5183557.4000000004</v>
      </c>
      <c r="E411" s="56">
        <v>3897.8</v>
      </c>
      <c r="F411" s="56">
        <v>1303.3</v>
      </c>
      <c r="G411" s="56">
        <v>27574.2</v>
      </c>
      <c r="H411" s="56">
        <v>5015.1000000000004</v>
      </c>
      <c r="I411" s="56">
        <v>429659.1</v>
      </c>
      <c r="J411" s="67">
        <f t="shared" si="41"/>
        <v>465771.89884188795</v>
      </c>
      <c r="K411" s="67">
        <f t="shared" si="42"/>
        <v>3040.3360500640438</v>
      </c>
      <c r="L411" s="52">
        <f t="shared" si="46"/>
        <v>0.17847903639167911</v>
      </c>
      <c r="M411" s="49">
        <f t="shared" si="43"/>
        <v>3.4663164453035837</v>
      </c>
      <c r="N411" s="49">
        <f t="shared" si="44"/>
        <v>0.93</v>
      </c>
      <c r="O411" s="49">
        <f t="shared" si="45"/>
        <v>33.647113768103068</v>
      </c>
    </row>
    <row r="412" spans="1:21" x14ac:dyDescent="0.25">
      <c r="A412" s="1" t="s">
        <v>368</v>
      </c>
      <c r="B412" s="17" t="str">
        <f t="shared" si="47"/>
        <v>PS24.0813.DATA</v>
      </c>
      <c r="C412" t="str">
        <f t="shared" si="48"/>
        <v>PS24.0813</v>
      </c>
      <c r="D412" s="56">
        <v>5130049.8</v>
      </c>
      <c r="E412" s="56">
        <v>3711.4</v>
      </c>
      <c r="F412" s="56">
        <v>1276.5</v>
      </c>
      <c r="G412" s="56">
        <v>30109</v>
      </c>
      <c r="H412" s="56">
        <v>5063.3999999999996</v>
      </c>
      <c r="I412" s="56">
        <v>437228.2</v>
      </c>
      <c r="J412" s="67">
        <f t="shared" si="41"/>
        <v>460824.15636850399</v>
      </c>
      <c r="K412" s="67">
        <f t="shared" si="42"/>
        <v>2884.7083943581506</v>
      </c>
      <c r="L412" s="52">
        <f t="shared" si="46"/>
        <v>0.1745106123069555</v>
      </c>
      <c r="M412" s="49">
        <f t="shared" si="43"/>
        <v>3.7849749249525191</v>
      </c>
      <c r="N412" s="49">
        <f t="shared" si="44"/>
        <v>0.93</v>
      </c>
      <c r="O412" s="49">
        <f t="shared" si="45"/>
        <v>34.252393394240833</v>
      </c>
    </row>
    <row r="413" spans="1:21" x14ac:dyDescent="0.25">
      <c r="A413" s="1" t="s">
        <v>369</v>
      </c>
      <c r="B413" s="17" t="str">
        <f t="shared" si="47"/>
        <v>PS24.0814.DATA</v>
      </c>
      <c r="C413" t="str">
        <f t="shared" si="48"/>
        <v>PS24.0814</v>
      </c>
      <c r="D413" s="56">
        <v>5271310</v>
      </c>
      <c r="E413" s="56">
        <v>3627.9</v>
      </c>
      <c r="F413" s="56">
        <v>1233.5</v>
      </c>
      <c r="G413" s="56">
        <v>25279.5</v>
      </c>
      <c r="H413" s="56">
        <v>4917.8</v>
      </c>
      <c r="I413" s="56">
        <v>418786.4</v>
      </c>
      <c r="J413" s="67">
        <f t="shared" si="41"/>
        <v>473886.20907388983</v>
      </c>
      <c r="K413" s="67">
        <f t="shared" si="42"/>
        <v>2814.9932159705859</v>
      </c>
      <c r="L413" s="52">
        <f t="shared" si="46"/>
        <v>0.16814336470833174</v>
      </c>
      <c r="M413" s="49">
        <f t="shared" si="43"/>
        <v>3.1778417675181911</v>
      </c>
      <c r="N413" s="49">
        <f t="shared" si="44"/>
        <v>0.93</v>
      </c>
      <c r="O413" s="49">
        <f t="shared" si="45"/>
        <v>32.77765454691324</v>
      </c>
    </row>
    <row r="414" spans="1:21" x14ac:dyDescent="0.25">
      <c r="A414" s="1" t="s">
        <v>370</v>
      </c>
      <c r="B414" s="17" t="str">
        <f t="shared" si="47"/>
        <v>PS24.0815.DATA</v>
      </c>
      <c r="C414" t="str">
        <f t="shared" si="48"/>
        <v>PS24.0815</v>
      </c>
      <c r="D414" s="56">
        <v>5830810.9000000004</v>
      </c>
      <c r="E414" s="56">
        <v>11974</v>
      </c>
      <c r="F414" s="56">
        <v>1215.4000000000001</v>
      </c>
      <c r="G414" s="56">
        <v>17502.599999999999</v>
      </c>
      <c r="H414" s="56">
        <v>3895.6</v>
      </c>
      <c r="I414" s="56">
        <v>310525.09999999998</v>
      </c>
      <c r="J414" s="67">
        <f t="shared" si="41"/>
        <v>525622.15624450706</v>
      </c>
      <c r="K414" s="67">
        <f t="shared" si="42"/>
        <v>9783.2548966945869</v>
      </c>
      <c r="L414" s="52">
        <f t="shared" si="46"/>
        <v>0.1654631976958878</v>
      </c>
      <c r="M414" s="49">
        <f t="shared" si="43"/>
        <v>2.2001807566369349</v>
      </c>
      <c r="N414" s="49">
        <f t="shared" si="44"/>
        <v>0.93</v>
      </c>
      <c r="O414" s="49">
        <f t="shared" si="45"/>
        <v>24.120303053448026</v>
      </c>
    </row>
    <row r="415" spans="1:21" x14ac:dyDescent="0.25">
      <c r="A415" s="1" t="s">
        <v>371</v>
      </c>
      <c r="B415" s="17" t="str">
        <f t="shared" si="47"/>
        <v>PS24.0816.DATA</v>
      </c>
      <c r="C415" t="str">
        <f t="shared" si="48"/>
        <v>PS24.0816</v>
      </c>
      <c r="D415" s="56">
        <v>5826051.5999999996</v>
      </c>
      <c r="E415" s="56">
        <v>12649.7</v>
      </c>
      <c r="F415" s="56">
        <v>1175.7</v>
      </c>
      <c r="G415" s="56">
        <v>14961.8</v>
      </c>
      <c r="H415" s="56">
        <v>3874.5</v>
      </c>
      <c r="I415" s="56">
        <v>309281.40000000002</v>
      </c>
      <c r="J415" s="67">
        <f t="shared" si="41"/>
        <v>525182.07313942327</v>
      </c>
      <c r="K415" s="67">
        <f t="shared" si="42"/>
        <v>10347.40514862845</v>
      </c>
      <c r="L415" s="52">
        <f t="shared" si="46"/>
        <v>0.15958459933157704</v>
      </c>
      <c r="M415" s="49">
        <f t="shared" si="43"/>
        <v>1.8807679962250623</v>
      </c>
      <c r="N415" s="49">
        <f t="shared" si="44"/>
        <v>0.93</v>
      </c>
      <c r="O415" s="49">
        <f t="shared" si="45"/>
        <v>24.020847864452307</v>
      </c>
    </row>
    <row r="416" spans="1:21" x14ac:dyDescent="0.25">
      <c r="A416" s="1" t="s">
        <v>372</v>
      </c>
      <c r="B416" s="17" t="str">
        <f t="shared" si="47"/>
        <v>PS24.0817.DATA</v>
      </c>
      <c r="C416" t="str">
        <f t="shared" si="48"/>
        <v>PS24.0817</v>
      </c>
      <c r="D416" s="56">
        <v>5822374.2000000002</v>
      </c>
      <c r="E416" s="56">
        <v>12611.1</v>
      </c>
      <c r="F416" s="56">
        <v>1185.7</v>
      </c>
      <c r="G416" s="56">
        <v>14506.1</v>
      </c>
      <c r="H416" s="56">
        <v>3835.2</v>
      </c>
      <c r="I416" s="56">
        <v>308129.8</v>
      </c>
      <c r="J416" s="67">
        <f t="shared" si="41"/>
        <v>524842.03119824827</v>
      </c>
      <c r="K416" s="67">
        <f t="shared" si="42"/>
        <v>10315.177533230128</v>
      </c>
      <c r="L416" s="52">
        <f t="shared" si="46"/>
        <v>0.16106535458707091</v>
      </c>
      <c r="M416" s="49">
        <f t="shared" si="43"/>
        <v>1.82348037227997</v>
      </c>
      <c r="N416" s="49">
        <f t="shared" si="44"/>
        <v>0.93</v>
      </c>
      <c r="O416" s="49">
        <f t="shared" si="45"/>
        <v>23.928757653269965</v>
      </c>
    </row>
    <row r="417" spans="1:21" x14ac:dyDescent="0.25">
      <c r="A417" s="1" t="s">
        <v>373</v>
      </c>
      <c r="B417" s="17" t="s">
        <v>667</v>
      </c>
      <c r="C417" s="17" t="s">
        <v>667</v>
      </c>
      <c r="D417" s="56">
        <v>259433.7</v>
      </c>
      <c r="E417" s="56">
        <v>2953.4</v>
      </c>
      <c r="F417" s="56">
        <v>6599.4</v>
      </c>
      <c r="G417" s="56">
        <v>6157.1</v>
      </c>
      <c r="H417" s="56">
        <v>2633.5</v>
      </c>
      <c r="I417" s="56">
        <v>11191.5</v>
      </c>
      <c r="J417" s="67">
        <f t="shared" si="41"/>
        <v>22427.258908583321</v>
      </c>
      <c r="K417" s="67">
        <f t="shared" si="42"/>
        <v>2251.8448588159463</v>
      </c>
      <c r="L417" s="52">
        <f t="shared" si="46"/>
        <v>0.96270182725380105</v>
      </c>
      <c r="M417" s="49">
        <f t="shared" si="43"/>
        <v>0.77389869065263717</v>
      </c>
      <c r="N417" s="49">
        <f t="shared" si="44"/>
        <v>0.93</v>
      </c>
      <c r="O417" s="49">
        <f t="shared" si="45"/>
        <v>0.18343744215094537</v>
      </c>
      <c r="P417" s="90">
        <f>((J417-$B$26)/$B$26)*100</f>
        <v>-0.32329373962968627</v>
      </c>
      <c r="Q417" s="90">
        <f>((K417-$F$26)/$F$26)*100</f>
        <v>-9.9262056473621492</v>
      </c>
      <c r="R417" s="90">
        <f>((L417-$J$26)/$J$26)*100</f>
        <v>-3.4401376876829439</v>
      </c>
    </row>
    <row r="418" spans="1:21" x14ac:dyDescent="0.25">
      <c r="A418" s="1" t="s">
        <v>374</v>
      </c>
      <c r="B418" s="17" t="s">
        <v>667</v>
      </c>
      <c r="C418" s="17" t="s">
        <v>667</v>
      </c>
      <c r="D418" s="56">
        <v>264.5</v>
      </c>
      <c r="E418" s="56">
        <v>474.3</v>
      </c>
      <c r="F418" s="56">
        <v>2318.5</v>
      </c>
      <c r="G418" s="56">
        <v>168761.8</v>
      </c>
      <c r="H418" s="56">
        <v>8080.2</v>
      </c>
      <c r="I418" s="56">
        <v>982725</v>
      </c>
      <c r="J418" s="67">
        <f t="shared" si="41"/>
        <v>137.51303845887369</v>
      </c>
      <c r="K418" s="67">
        <f t="shared" si="42"/>
        <v>441.46363737633976</v>
      </c>
      <c r="L418" s="52">
        <f t="shared" si="46"/>
        <v>0.32880530992941942</v>
      </c>
      <c r="M418" s="49">
        <f t="shared" si="43"/>
        <v>21.215498219519326</v>
      </c>
      <c r="N418" s="49">
        <f t="shared" si="44"/>
        <v>0.93</v>
      </c>
      <c r="O418" s="49">
        <f t="shared" si="45"/>
        <v>77.874237360279409</v>
      </c>
      <c r="P418" s="90"/>
      <c r="Q418" s="90"/>
      <c r="R418" s="90"/>
      <c r="S418" s="91">
        <f>((G418-AVERAGE($E$50:$E$52))/AVERAGE($E$50:$E$52))*100</f>
        <v>1.2674902980026324</v>
      </c>
      <c r="T418" s="91">
        <f>((H418-AVERAGE($F$50:$F$52))/AVERAGE($F$50:$F$52))*100</f>
        <v>1.7149283103739021</v>
      </c>
      <c r="U418" s="91">
        <f>((I418-AVERAGE($G$50:$G$52))/AVERAGE($G$50:$G$52))*100</f>
        <v>-0.2660519162192424</v>
      </c>
    </row>
    <row r="419" spans="1:21" x14ac:dyDescent="0.25">
      <c r="A419" s="1" t="s">
        <v>375</v>
      </c>
      <c r="B419" s="17" t="str">
        <f t="shared" si="47"/>
        <v>PS24.0818.DATA</v>
      </c>
      <c r="C419" t="str">
        <f t="shared" si="48"/>
        <v>PS24.0818</v>
      </c>
      <c r="D419" s="56">
        <v>4347189.4000000004</v>
      </c>
      <c r="E419" s="56">
        <v>4425.3</v>
      </c>
      <c r="F419" s="56">
        <v>728.1</v>
      </c>
      <c r="G419" s="56">
        <v>11256.1</v>
      </c>
      <c r="H419" s="56">
        <v>6860.3</v>
      </c>
      <c r="I419" s="56">
        <v>647316.1</v>
      </c>
      <c r="J419" s="67">
        <f t="shared" si="41"/>
        <v>388434.59578626323</v>
      </c>
      <c r="K419" s="67">
        <f t="shared" si="42"/>
        <v>3480.7522967639288</v>
      </c>
      <c r="L419" s="52">
        <f t="shared" si="46"/>
        <v>9.3305994095670267E-2</v>
      </c>
      <c r="M419" s="49">
        <f t="shared" si="43"/>
        <v>1.4149116256889014</v>
      </c>
      <c r="N419" s="49">
        <f t="shared" si="44"/>
        <v>0.93</v>
      </c>
      <c r="O419" s="49">
        <f t="shared" si="45"/>
        <v>51.052531530619838</v>
      </c>
      <c r="S419" s="91"/>
      <c r="T419" s="91"/>
      <c r="U419" s="91"/>
    </row>
    <row r="420" spans="1:21" x14ac:dyDescent="0.25">
      <c r="A420" s="1" t="s">
        <v>376</v>
      </c>
      <c r="B420" s="17" t="str">
        <f t="shared" si="47"/>
        <v>PS24.0819.DATA</v>
      </c>
      <c r="C420" t="str">
        <f t="shared" si="48"/>
        <v>PS24.0819</v>
      </c>
      <c r="D420" s="56">
        <v>6165692.5999999996</v>
      </c>
      <c r="E420" s="56">
        <v>10210</v>
      </c>
      <c r="F420" s="56">
        <v>595.29999999999995</v>
      </c>
      <c r="G420" s="56">
        <v>10201.799999999999</v>
      </c>
      <c r="H420" s="56">
        <v>3499.9</v>
      </c>
      <c r="I420" s="56">
        <v>286304</v>
      </c>
      <c r="J420" s="67">
        <f t="shared" si="41"/>
        <v>556588.0080234881</v>
      </c>
      <c r="K420" s="67">
        <f t="shared" si="42"/>
        <v>8310.4695712375305</v>
      </c>
      <c r="L420" s="52">
        <f t="shared" si="46"/>
        <v>7.3641564302711321E-2</v>
      </c>
      <c r="M420" s="49">
        <f t="shared" si="43"/>
        <v>1.2823719242947587</v>
      </c>
      <c r="N420" s="49">
        <f t="shared" si="44"/>
        <v>0.93</v>
      </c>
      <c r="O420" s="49">
        <f t="shared" si="45"/>
        <v>22.183409849150923</v>
      </c>
    </row>
    <row r="421" spans="1:21" x14ac:dyDescent="0.25">
      <c r="A421" s="1" t="s">
        <v>377</v>
      </c>
      <c r="B421" s="17" t="str">
        <f t="shared" si="47"/>
        <v>PS24.0820.DATA</v>
      </c>
      <c r="C421" t="str">
        <f t="shared" si="48"/>
        <v>PS24.0820</v>
      </c>
      <c r="D421" s="56">
        <v>5962159</v>
      </c>
      <c r="E421" s="56">
        <v>9319.2000000000007</v>
      </c>
      <c r="F421" s="56">
        <v>667.9</v>
      </c>
      <c r="G421" s="56">
        <v>13025.4</v>
      </c>
      <c r="H421" s="56">
        <v>3610.4</v>
      </c>
      <c r="I421" s="56">
        <v>299714.2</v>
      </c>
      <c r="J421" s="67">
        <f t="shared" si="41"/>
        <v>537767.65656910161</v>
      </c>
      <c r="K421" s="67">
        <f t="shared" si="42"/>
        <v>7566.729680128039</v>
      </c>
      <c r="L421" s="52">
        <f t="shared" si="46"/>
        <v>8.4391847457597008E-2</v>
      </c>
      <c r="M421" s="49">
        <f t="shared" si="43"/>
        <v>1.637336451333079</v>
      </c>
      <c r="N421" s="49">
        <f t="shared" si="44"/>
        <v>0.93</v>
      </c>
      <c r="O421" s="49">
        <f t="shared" si="45"/>
        <v>23.255785804341443</v>
      </c>
    </row>
    <row r="422" spans="1:21" x14ac:dyDescent="0.25">
      <c r="A422" s="1" t="s">
        <v>378</v>
      </c>
      <c r="B422" s="17" t="str">
        <f t="shared" si="47"/>
        <v>PS24.0821.DATA</v>
      </c>
      <c r="C422" t="str">
        <f t="shared" si="48"/>
        <v>PS24.0821</v>
      </c>
      <c r="D422" s="56">
        <v>5950471.2999999998</v>
      </c>
      <c r="E422" s="56">
        <v>8810.6</v>
      </c>
      <c r="F422" s="56">
        <v>678.2</v>
      </c>
      <c r="G422" s="56">
        <v>11409.8</v>
      </c>
      <c r="H422" s="56">
        <v>3577.8</v>
      </c>
      <c r="I422" s="56">
        <v>294979.3</v>
      </c>
      <c r="J422" s="67">
        <f t="shared" si="41"/>
        <v>536686.91795054707</v>
      </c>
      <c r="K422" s="67">
        <f t="shared" si="42"/>
        <v>7142.093276200907</v>
      </c>
      <c r="L422" s="52">
        <f t="shared" si="46"/>
        <v>8.5917025370755726E-2</v>
      </c>
      <c r="M422" s="49">
        <f t="shared" si="43"/>
        <v>1.4342337845661466</v>
      </c>
      <c r="N422" s="49">
        <f t="shared" si="44"/>
        <v>0.93</v>
      </c>
      <c r="O422" s="49">
        <f t="shared" si="45"/>
        <v>22.877149176235104</v>
      </c>
    </row>
    <row r="423" spans="1:21" x14ac:dyDescent="0.25">
      <c r="A423" s="1" t="s">
        <v>379</v>
      </c>
      <c r="B423" s="17" t="str">
        <f t="shared" si="47"/>
        <v>PS24.0822.DATA</v>
      </c>
      <c r="C423" t="str">
        <f t="shared" si="48"/>
        <v>PS24.0822</v>
      </c>
      <c r="D423" s="56">
        <v>5877530</v>
      </c>
      <c r="E423" s="56">
        <v>6642.1</v>
      </c>
      <c r="F423" s="56">
        <v>1159.2</v>
      </c>
      <c r="G423" s="56">
        <v>16772.099999999999</v>
      </c>
      <c r="H423" s="56">
        <v>3842.2</v>
      </c>
      <c r="I423" s="56">
        <v>298270.2</v>
      </c>
      <c r="J423" s="67">
        <f t="shared" si="41"/>
        <v>529942.17948210821</v>
      </c>
      <c r="K423" s="67">
        <f t="shared" si="42"/>
        <v>5331.5859189142711</v>
      </c>
      <c r="L423" s="52">
        <f t="shared" si="46"/>
        <v>0.1571413531600121</v>
      </c>
      <c r="M423" s="49">
        <f t="shared" si="43"/>
        <v>2.1083470737493117</v>
      </c>
      <c r="N423" s="49">
        <f t="shared" si="44"/>
        <v>0.93</v>
      </c>
      <c r="O423" s="49">
        <f t="shared" si="45"/>
        <v>23.14031318802736</v>
      </c>
    </row>
    <row r="424" spans="1:21" x14ac:dyDescent="0.25">
      <c r="A424" s="1" t="s">
        <v>380</v>
      </c>
      <c r="B424" s="17" t="str">
        <f t="shared" si="47"/>
        <v>PS24.0823.DATA</v>
      </c>
      <c r="C424" t="str">
        <f t="shared" si="48"/>
        <v>PS24.0823</v>
      </c>
      <c r="D424" s="56">
        <v>5910558.7999999998</v>
      </c>
      <c r="E424" s="56">
        <v>6421.5</v>
      </c>
      <c r="F424" s="56">
        <v>1188.7</v>
      </c>
      <c r="G424" s="56">
        <v>15680.1</v>
      </c>
      <c r="H424" s="56">
        <v>3812.3</v>
      </c>
      <c r="I424" s="56">
        <v>291345.5</v>
      </c>
      <c r="J424" s="67">
        <f t="shared" si="41"/>
        <v>532996.28762010927</v>
      </c>
      <c r="K424" s="67">
        <f t="shared" si="42"/>
        <v>5147.4042620005366</v>
      </c>
      <c r="L424" s="52">
        <f t="shared" si="46"/>
        <v>0.16150958116371911</v>
      </c>
      <c r="M424" s="49">
        <f t="shared" si="43"/>
        <v>1.9710679748947131</v>
      </c>
      <c r="N424" s="49">
        <f t="shared" si="44"/>
        <v>0.93</v>
      </c>
      <c r="O424" s="49">
        <f t="shared" si="45"/>
        <v>22.586564416427549</v>
      </c>
    </row>
    <row r="425" spans="1:21" x14ac:dyDescent="0.25">
      <c r="A425" s="1" t="s">
        <v>381</v>
      </c>
      <c r="B425" s="17" t="str">
        <f t="shared" si="47"/>
        <v>PS24.0824.DATA</v>
      </c>
      <c r="C425" t="str">
        <f t="shared" si="48"/>
        <v>PS24.0824</v>
      </c>
      <c r="D425" s="56">
        <v>5876927.2999999998</v>
      </c>
      <c r="E425" s="56">
        <v>6466.1</v>
      </c>
      <c r="F425" s="56">
        <v>1199.0999999999999</v>
      </c>
      <c r="G425" s="56">
        <v>16278.9</v>
      </c>
      <c r="H425" s="56">
        <v>3830.6</v>
      </c>
      <c r="I425" s="56">
        <v>293970.8</v>
      </c>
      <c r="J425" s="67">
        <f t="shared" si="41"/>
        <v>529886.44899917301</v>
      </c>
      <c r="K425" s="67">
        <f t="shared" si="42"/>
        <v>5184.641351294973</v>
      </c>
      <c r="L425" s="52">
        <f t="shared" si="46"/>
        <v>0.16304956662943274</v>
      </c>
      <c r="M425" s="49">
        <f t="shared" si="43"/>
        <v>2.0463451950358613</v>
      </c>
      <c r="N425" s="49">
        <f t="shared" si="44"/>
        <v>0.93</v>
      </c>
      <c r="O425" s="49">
        <f t="shared" si="45"/>
        <v>22.796502269342618</v>
      </c>
    </row>
    <row r="426" spans="1:21" x14ac:dyDescent="0.25">
      <c r="A426" s="1" t="s">
        <v>382</v>
      </c>
      <c r="B426" s="17" t="str">
        <f t="shared" si="47"/>
        <v>PS24.0825.DATA</v>
      </c>
      <c r="C426" t="str">
        <f t="shared" si="48"/>
        <v>PS24.0825</v>
      </c>
      <c r="D426" s="56">
        <v>4798785</v>
      </c>
      <c r="E426" s="56">
        <v>7894.2</v>
      </c>
      <c r="F426" s="56">
        <v>823</v>
      </c>
      <c r="G426" s="56">
        <v>14733.4</v>
      </c>
      <c r="H426" s="56">
        <v>5650.8</v>
      </c>
      <c r="I426" s="56">
        <v>503284.9</v>
      </c>
      <c r="J426" s="67">
        <f t="shared" si="41"/>
        <v>430192.7522147572</v>
      </c>
      <c r="K426" s="67">
        <f t="shared" si="42"/>
        <v>6376.9796298013343</v>
      </c>
      <c r="L426" s="52">
        <f t="shared" si="46"/>
        <v>0.10735836147030733</v>
      </c>
      <c r="M426" s="49">
        <f t="shared" si="43"/>
        <v>1.852055041849247</v>
      </c>
      <c r="N426" s="49">
        <f t="shared" si="44"/>
        <v>0.93</v>
      </c>
      <c r="O426" s="49">
        <f t="shared" si="45"/>
        <v>39.534761797339478</v>
      </c>
    </row>
    <row r="427" spans="1:21" x14ac:dyDescent="0.25">
      <c r="A427" s="1" t="s">
        <v>383</v>
      </c>
      <c r="B427" s="17" t="str">
        <f t="shared" si="47"/>
        <v>PS24.0826.DATA</v>
      </c>
      <c r="C427" t="str">
        <f t="shared" si="48"/>
        <v>PS24.0826</v>
      </c>
      <c r="D427" s="56">
        <v>3778565.8</v>
      </c>
      <c r="E427" s="56">
        <v>8749.5</v>
      </c>
      <c r="F427" s="56">
        <v>878.9</v>
      </c>
      <c r="G427" s="56">
        <v>46905.4</v>
      </c>
      <c r="H427" s="56">
        <v>6508.8</v>
      </c>
      <c r="I427" s="56">
        <v>643755.5</v>
      </c>
      <c r="J427" s="67">
        <f t="shared" si="41"/>
        <v>335855.09049937956</v>
      </c>
      <c r="K427" s="67">
        <f t="shared" si="42"/>
        <v>7091.0801336921622</v>
      </c>
      <c r="L427" s="52">
        <f t="shared" si="46"/>
        <v>0.11563578334851821</v>
      </c>
      <c r="M427" s="49">
        <f t="shared" si="43"/>
        <v>5.8965084927193576</v>
      </c>
      <c r="N427" s="49">
        <f t="shared" si="44"/>
        <v>0.93</v>
      </c>
      <c r="O427" s="49">
        <f t="shared" si="45"/>
        <v>50.767800368813802</v>
      </c>
    </row>
    <row r="428" spans="1:21" x14ac:dyDescent="0.25">
      <c r="A428" s="1" t="s">
        <v>384</v>
      </c>
      <c r="B428" s="17" t="str">
        <f t="shared" si="47"/>
        <v>PS24.0827.DATA</v>
      </c>
      <c r="C428" t="str">
        <f t="shared" si="48"/>
        <v>PS24.0827</v>
      </c>
      <c r="D428" s="56">
        <v>4863664.7</v>
      </c>
      <c r="E428" s="56">
        <v>5966.1</v>
      </c>
      <c r="F428" s="56">
        <v>658.2</v>
      </c>
      <c r="G428" s="56">
        <v>12182.8</v>
      </c>
      <c r="H428" s="56">
        <v>5786</v>
      </c>
      <c r="I428" s="56">
        <v>513645.3</v>
      </c>
      <c r="J428" s="67">
        <f t="shared" si="41"/>
        <v>436192.05039577087</v>
      </c>
      <c r="K428" s="67">
        <f t="shared" si="42"/>
        <v>4767.1851932856025</v>
      </c>
      <c r="L428" s="52">
        <f t="shared" si="46"/>
        <v>8.2955514859767931E-2</v>
      </c>
      <c r="M428" s="49">
        <f t="shared" si="43"/>
        <v>1.5314102895245763</v>
      </c>
      <c r="N428" s="49">
        <f t="shared" si="44"/>
        <v>0.93</v>
      </c>
      <c r="O428" s="49">
        <f t="shared" si="45"/>
        <v>40.363253829237266</v>
      </c>
    </row>
    <row r="429" spans="1:21" x14ac:dyDescent="0.25">
      <c r="A429" s="1" t="s">
        <v>385</v>
      </c>
      <c r="B429" s="17" t="s">
        <v>667</v>
      </c>
      <c r="C429" s="17" t="s">
        <v>667</v>
      </c>
      <c r="D429" s="56">
        <v>261483</v>
      </c>
      <c r="E429" s="56">
        <v>2865</v>
      </c>
      <c r="F429" s="56">
        <v>6539.7</v>
      </c>
      <c r="G429" s="56">
        <v>5969</v>
      </c>
      <c r="H429" s="56">
        <v>1930.4</v>
      </c>
      <c r="I429" s="56">
        <v>12102.4</v>
      </c>
      <c r="J429" s="67">
        <f t="shared" si="41"/>
        <v>22603.508155066491</v>
      </c>
      <c r="K429" s="67">
        <f t="shared" si="42"/>
        <v>2178.0386100798896</v>
      </c>
      <c r="L429" s="52">
        <f t="shared" si="46"/>
        <v>0.95386171837850253</v>
      </c>
      <c r="M429" s="49">
        <f t="shared" si="43"/>
        <v>0.7502519887345509</v>
      </c>
      <c r="N429" s="49">
        <f t="shared" si="44"/>
        <v>0.93</v>
      </c>
      <c r="O429" s="49">
        <f t="shared" si="45"/>
        <v>0.25627955170807659</v>
      </c>
      <c r="P429" s="90">
        <f>((J429-$B$26)/$B$26)*100</f>
        <v>0.46003624473995941</v>
      </c>
      <c r="Q429" s="90">
        <f>((K429-$F$26)/$F$26)*100</f>
        <v>-12.878455596804415</v>
      </c>
      <c r="R429" s="90">
        <f>((L429-$J$26)/$J$26)*100</f>
        <v>-4.3268085879134865</v>
      </c>
    </row>
    <row r="430" spans="1:21" x14ac:dyDescent="0.25">
      <c r="A430" s="1" t="s">
        <v>386</v>
      </c>
      <c r="B430" s="17" t="s">
        <v>667</v>
      </c>
      <c r="C430" s="17" t="s">
        <v>667</v>
      </c>
      <c r="D430" s="56">
        <v>233.8</v>
      </c>
      <c r="E430" s="56">
        <v>485.4</v>
      </c>
      <c r="F430" s="56">
        <v>2320.3000000000002</v>
      </c>
      <c r="G430" s="56">
        <v>168833.4</v>
      </c>
      <c r="H430" s="56">
        <v>8069</v>
      </c>
      <c r="I430" s="56">
        <v>984326.9</v>
      </c>
      <c r="J430" s="67">
        <f t="shared" si="41"/>
        <v>134.8726969437059</v>
      </c>
      <c r="K430" s="67">
        <f t="shared" si="42"/>
        <v>451.42870668369824</v>
      </c>
      <c r="L430" s="52">
        <f t="shared" si="46"/>
        <v>0.32907184587540833</v>
      </c>
      <c r="M430" s="49">
        <f t="shared" si="43"/>
        <v>21.224499303290379</v>
      </c>
      <c r="N430" s="49">
        <f t="shared" si="44"/>
        <v>0.93</v>
      </c>
      <c r="O430" s="49">
        <f t="shared" si="45"/>
        <v>78.002336795233361</v>
      </c>
      <c r="P430" s="90"/>
      <c r="Q430" s="90"/>
      <c r="R430" s="90"/>
      <c r="S430" s="91">
        <f>((G430-AVERAGE($E$50:$E$52))/AVERAGE($E$50:$E$52))*100</f>
        <v>1.310454714744677</v>
      </c>
      <c r="T430" s="91">
        <f>((H430-AVERAGE($F$50:$F$52))/AVERAGE($F$50:$F$52))*100</f>
        <v>1.5739408104263553</v>
      </c>
      <c r="U430" s="91">
        <f>((I430-AVERAGE($G$50:$G$52))/AVERAGE($G$50:$G$52))*100</f>
        <v>-0.10347966921686563</v>
      </c>
    </row>
    <row r="431" spans="1:21" x14ac:dyDescent="0.25">
      <c r="A431" s="1" t="s">
        <v>387</v>
      </c>
      <c r="B431" s="17" t="str">
        <f t="shared" si="47"/>
        <v>PS24.0843.DATA</v>
      </c>
      <c r="C431" t="str">
        <f t="shared" si="48"/>
        <v>PS24.0843</v>
      </c>
      <c r="D431" s="56">
        <v>5484437.0999999996</v>
      </c>
      <c r="E431" s="56">
        <v>3608.2</v>
      </c>
      <c r="F431" s="56">
        <v>1897.2</v>
      </c>
      <c r="G431" s="56">
        <v>55589.9</v>
      </c>
      <c r="H431" s="56">
        <v>4504</v>
      </c>
      <c r="I431" s="56">
        <v>384166.40000000002</v>
      </c>
      <c r="J431" s="67">
        <f t="shared" si="41"/>
        <v>493593.65259404649</v>
      </c>
      <c r="K431" s="67">
        <f t="shared" si="42"/>
        <v>2798.5454433450168</v>
      </c>
      <c r="L431" s="52">
        <f t="shared" si="46"/>
        <v>0.26642109101546158</v>
      </c>
      <c r="M431" s="49">
        <f t="shared" si="43"/>
        <v>6.9882670403409382</v>
      </c>
      <c r="N431" s="49">
        <f t="shared" si="44"/>
        <v>0.93</v>
      </c>
      <c r="O431" s="49">
        <f t="shared" si="45"/>
        <v>30.009190574064533</v>
      </c>
      <c r="S431" s="91"/>
      <c r="T431" s="91"/>
      <c r="U431" s="91"/>
    </row>
    <row r="432" spans="1:21" x14ac:dyDescent="0.25">
      <c r="A432" s="1" t="s">
        <v>388</v>
      </c>
      <c r="B432" s="17" t="str">
        <f t="shared" si="47"/>
        <v>PS24.0844.DATA</v>
      </c>
      <c r="C432" t="str">
        <f t="shared" si="48"/>
        <v>PS24.0844</v>
      </c>
      <c r="D432" s="56">
        <v>4887782</v>
      </c>
      <c r="E432" s="56">
        <v>3383.8</v>
      </c>
      <c r="F432" s="56">
        <v>1891.8</v>
      </c>
      <c r="G432" s="56">
        <v>66298.5</v>
      </c>
      <c r="H432" s="56">
        <v>4906.7</v>
      </c>
      <c r="I432" s="56">
        <v>441175.5</v>
      </c>
      <c r="J432" s="67">
        <f t="shared" si="41"/>
        <v>438422.12966588087</v>
      </c>
      <c r="K432" s="67">
        <f t="shared" si="42"/>
        <v>2611.1911196304118</v>
      </c>
      <c r="L432" s="52">
        <f t="shared" si="46"/>
        <v>0.2656214831774949</v>
      </c>
      <c r="M432" s="49">
        <f t="shared" si="43"/>
        <v>8.3344822033394355</v>
      </c>
      <c r="N432" s="49">
        <f t="shared" si="44"/>
        <v>0.93</v>
      </c>
      <c r="O432" s="49">
        <f t="shared" si="45"/>
        <v>34.568047866800782</v>
      </c>
    </row>
    <row r="433" spans="1:21" x14ac:dyDescent="0.25">
      <c r="A433" s="1" t="s">
        <v>389</v>
      </c>
      <c r="B433" s="17" t="str">
        <f t="shared" si="47"/>
        <v>PS24.0845.DATA</v>
      </c>
      <c r="C433" t="str">
        <f t="shared" si="48"/>
        <v>PS24.0845</v>
      </c>
      <c r="D433" s="56">
        <v>5153134.0999999996</v>
      </c>
      <c r="E433" s="56">
        <v>5860.8</v>
      </c>
      <c r="F433" s="56">
        <v>1713.3</v>
      </c>
      <c r="G433" s="56">
        <v>26676.5</v>
      </c>
      <c r="H433" s="56">
        <v>5029.8</v>
      </c>
      <c r="I433" s="56">
        <v>439949</v>
      </c>
      <c r="J433" s="67">
        <f t="shared" si="41"/>
        <v>462958.71616147424</v>
      </c>
      <c r="K433" s="67">
        <f t="shared" si="42"/>
        <v>4679.2689264088294</v>
      </c>
      <c r="L433" s="52">
        <f t="shared" si="46"/>
        <v>0.23919000186692885</v>
      </c>
      <c r="M433" s="49">
        <f t="shared" si="43"/>
        <v>3.3534634718221059</v>
      </c>
      <c r="N433" s="49">
        <f t="shared" si="44"/>
        <v>0.93</v>
      </c>
      <c r="O433" s="49">
        <f t="shared" si="45"/>
        <v>34.469968113401045</v>
      </c>
    </row>
    <row r="434" spans="1:21" x14ac:dyDescent="0.25">
      <c r="A434" s="1" t="s">
        <v>390</v>
      </c>
      <c r="B434" s="17" t="str">
        <f t="shared" si="47"/>
        <v>PS24.0846.DATA</v>
      </c>
      <c r="C434" t="str">
        <f t="shared" si="48"/>
        <v>PS24.0846</v>
      </c>
      <c r="D434" s="56">
        <v>5113749.4000000004</v>
      </c>
      <c r="E434" s="56">
        <v>6230.6</v>
      </c>
      <c r="F434" s="56">
        <v>1683.3</v>
      </c>
      <c r="G434" s="56">
        <v>26731.4</v>
      </c>
      <c r="H434" s="56">
        <v>4990.8999999999996</v>
      </c>
      <c r="I434" s="56">
        <v>439584.6</v>
      </c>
      <c r="J434" s="67">
        <f t="shared" si="41"/>
        <v>459316.89045836887</v>
      </c>
      <c r="K434" s="67">
        <f t="shared" si="42"/>
        <v>4988.0195008725595</v>
      </c>
      <c r="L434" s="52">
        <f t="shared" si="46"/>
        <v>0.23474773610044716</v>
      </c>
      <c r="M434" s="49">
        <f t="shared" si="43"/>
        <v>3.3603651408029829</v>
      </c>
      <c r="N434" s="49">
        <f t="shared" si="44"/>
        <v>0.93</v>
      </c>
      <c r="O434" s="49">
        <f t="shared" si="45"/>
        <v>34.44082807089076</v>
      </c>
    </row>
    <row r="435" spans="1:21" x14ac:dyDescent="0.25">
      <c r="A435" s="1" t="s">
        <v>391</v>
      </c>
      <c r="B435" s="17" t="str">
        <f t="shared" si="47"/>
        <v>PS24.0847.DATA</v>
      </c>
      <c r="C435" t="str">
        <f t="shared" si="48"/>
        <v>PS24.0847</v>
      </c>
      <c r="D435" s="56">
        <v>4394942.8</v>
      </c>
      <c r="E435" s="56">
        <v>15453.4</v>
      </c>
      <c r="F435" s="56">
        <v>1655.5</v>
      </c>
      <c r="G435" s="56">
        <v>73728.399999999994</v>
      </c>
      <c r="H435" s="56">
        <v>4649.3</v>
      </c>
      <c r="I435" s="56">
        <v>491909.3</v>
      </c>
      <c r="J435" s="67">
        <f t="shared" si="41"/>
        <v>392850.25870944589</v>
      </c>
      <c r="K435" s="67">
        <f t="shared" si="42"/>
        <v>12688.24880905019</v>
      </c>
      <c r="L435" s="52">
        <f t="shared" si="46"/>
        <v>0.23063123649017414</v>
      </c>
      <c r="M435" s="49">
        <f t="shared" si="43"/>
        <v>9.2685206434308132</v>
      </c>
      <c r="N435" s="49">
        <f t="shared" si="44"/>
        <v>0.93</v>
      </c>
      <c r="O435" s="49">
        <f t="shared" si="45"/>
        <v>38.625087078404242</v>
      </c>
    </row>
    <row r="436" spans="1:21" x14ac:dyDescent="0.25">
      <c r="A436" s="1" t="s">
        <v>392</v>
      </c>
      <c r="B436" s="17" t="str">
        <f t="shared" si="47"/>
        <v>PS24.0848.DATA</v>
      </c>
      <c r="C436" t="str">
        <f t="shared" si="48"/>
        <v>PS24.0848</v>
      </c>
      <c r="D436" s="56">
        <v>6201248.0999999996</v>
      </c>
      <c r="E436" s="56">
        <v>22876.3</v>
      </c>
      <c r="F436" s="56">
        <v>1547.8</v>
      </c>
      <c r="G436" s="56">
        <v>23576.2</v>
      </c>
      <c r="H436" s="56">
        <v>2756.8</v>
      </c>
      <c r="I436" s="56">
        <v>215920.4</v>
      </c>
      <c r="J436" s="67">
        <f t="shared" si="41"/>
        <v>559875.75513814832</v>
      </c>
      <c r="K436" s="67">
        <f t="shared" si="42"/>
        <v>18885.719439625689</v>
      </c>
      <c r="L436" s="52">
        <f t="shared" si="46"/>
        <v>0.21468350238850487</v>
      </c>
      <c r="M436" s="49">
        <f t="shared" si="43"/>
        <v>2.9637140302663245</v>
      </c>
      <c r="N436" s="49">
        <f t="shared" si="44"/>
        <v>0.93</v>
      </c>
      <c r="O436" s="49">
        <f t="shared" si="45"/>
        <v>16.55503142975768</v>
      </c>
    </row>
    <row r="437" spans="1:21" x14ac:dyDescent="0.25">
      <c r="A437" s="1" t="s">
        <v>393</v>
      </c>
      <c r="B437" s="17" t="str">
        <f t="shared" si="47"/>
        <v>PS24.0849.DATA</v>
      </c>
      <c r="C437" t="str">
        <f t="shared" si="48"/>
        <v>PS24.0849</v>
      </c>
      <c r="D437" s="56">
        <v>6165322.5999999996</v>
      </c>
      <c r="E437" s="56">
        <v>23855</v>
      </c>
      <c r="F437" s="56">
        <v>1549.9</v>
      </c>
      <c r="G437" s="56">
        <v>21845.7</v>
      </c>
      <c r="H437" s="56">
        <v>2700.2</v>
      </c>
      <c r="I437" s="56">
        <v>211898.4</v>
      </c>
      <c r="J437" s="67">
        <f t="shared" si="41"/>
        <v>556553.79485161789</v>
      </c>
      <c r="K437" s="67">
        <f t="shared" si="42"/>
        <v>19702.848123313233</v>
      </c>
      <c r="L437" s="52">
        <f t="shared" si="46"/>
        <v>0.2149944609921586</v>
      </c>
      <c r="M437" s="49">
        <f t="shared" si="43"/>
        <v>2.7461668868891418</v>
      </c>
      <c r="N437" s="49">
        <f t="shared" si="44"/>
        <v>0.93</v>
      </c>
      <c r="O437" s="49">
        <f t="shared" si="45"/>
        <v>16.233403408417487</v>
      </c>
    </row>
    <row r="438" spans="1:21" x14ac:dyDescent="0.25">
      <c r="A438" s="1" t="s">
        <v>394</v>
      </c>
      <c r="B438" s="17" t="str">
        <f t="shared" si="47"/>
        <v>PS24.0850.DATA</v>
      </c>
      <c r="C438" t="str">
        <f t="shared" si="48"/>
        <v>PS24.0850</v>
      </c>
      <c r="D438" s="56">
        <v>5038458.7</v>
      </c>
      <c r="E438" s="56">
        <v>5474.7</v>
      </c>
      <c r="F438" s="56">
        <v>1581.8</v>
      </c>
      <c r="G438" s="56">
        <v>31424.1</v>
      </c>
      <c r="H438" s="56">
        <v>5131.2</v>
      </c>
      <c r="I438" s="56">
        <v>433834.5</v>
      </c>
      <c r="J438" s="67">
        <f t="shared" si="41"/>
        <v>452354.90759535867</v>
      </c>
      <c r="K438" s="67">
        <f t="shared" si="42"/>
        <v>4356.9092811939936</v>
      </c>
      <c r="L438" s="52">
        <f t="shared" si="46"/>
        <v>0.21971807025718412</v>
      </c>
      <c r="M438" s="49">
        <f t="shared" si="43"/>
        <v>3.9503006968423389</v>
      </c>
      <c r="N438" s="49">
        <f t="shared" si="44"/>
        <v>0.93</v>
      </c>
      <c r="O438" s="49">
        <f t="shared" si="45"/>
        <v>33.981008755746991</v>
      </c>
    </row>
    <row r="439" spans="1:21" x14ac:dyDescent="0.25">
      <c r="A439" s="1" t="s">
        <v>395</v>
      </c>
      <c r="B439" s="17" t="str">
        <f t="shared" si="47"/>
        <v>PS24.0851.DATA</v>
      </c>
      <c r="C439" t="str">
        <f t="shared" si="48"/>
        <v>PS24.0851</v>
      </c>
      <c r="D439" s="56">
        <v>5003816.9000000004</v>
      </c>
      <c r="E439" s="56">
        <v>4398.6000000000004</v>
      </c>
      <c r="F439" s="56">
        <v>1674.2</v>
      </c>
      <c r="G439" s="56">
        <v>34515</v>
      </c>
      <c r="H439" s="56">
        <v>5154.8999999999996</v>
      </c>
      <c r="I439" s="56">
        <v>442082.1</v>
      </c>
      <c r="J439" s="67">
        <f t="shared" si="41"/>
        <v>449151.64852161083</v>
      </c>
      <c r="K439" s="67">
        <f t="shared" si="42"/>
        <v>3458.4601379262285</v>
      </c>
      <c r="L439" s="52">
        <f t="shared" si="46"/>
        <v>0.23340024881794771</v>
      </c>
      <c r="M439" s="49">
        <f t="shared" si="43"/>
        <v>4.3388684318695185</v>
      </c>
      <c r="N439" s="49">
        <f t="shared" si="44"/>
        <v>0.93</v>
      </c>
      <c r="O439" s="49">
        <f t="shared" si="45"/>
        <v>34.640546117458918</v>
      </c>
    </row>
    <row r="440" spans="1:21" x14ac:dyDescent="0.25">
      <c r="A440" s="1" t="s">
        <v>396</v>
      </c>
      <c r="B440" s="17" t="str">
        <f t="shared" si="47"/>
        <v>PS24.0852.DATA</v>
      </c>
      <c r="C440" t="str">
        <f t="shared" si="48"/>
        <v>PS24.0852</v>
      </c>
      <c r="D440" s="56">
        <v>6252441.2000000002</v>
      </c>
      <c r="E440" s="56">
        <v>4627.7</v>
      </c>
      <c r="F440" s="56">
        <v>1849</v>
      </c>
      <c r="G440" s="56">
        <v>32012.7</v>
      </c>
      <c r="H440" s="56">
        <v>2775.8</v>
      </c>
      <c r="I440" s="56">
        <v>198993.3</v>
      </c>
      <c r="J440" s="67">
        <f t="shared" si="41"/>
        <v>564609.48035128065</v>
      </c>
      <c r="K440" s="67">
        <f t="shared" si="42"/>
        <v>3649.7385495261215</v>
      </c>
      <c r="L440" s="52">
        <f t="shared" si="46"/>
        <v>0.25928385068398102</v>
      </c>
      <c r="M440" s="49">
        <f t="shared" si="43"/>
        <v>4.0242956396864935</v>
      </c>
      <c r="N440" s="49">
        <f t="shared" si="44"/>
        <v>0.93</v>
      </c>
      <c r="O440" s="49">
        <f t="shared" si="45"/>
        <v>15.201418878781155</v>
      </c>
    </row>
    <row r="441" spans="1:21" x14ac:dyDescent="0.25">
      <c r="A441" s="1" t="s">
        <v>397</v>
      </c>
      <c r="B441" s="17" t="s">
        <v>667</v>
      </c>
      <c r="C441" s="17" t="s">
        <v>667</v>
      </c>
      <c r="D441" s="56">
        <v>250761.5</v>
      </c>
      <c r="E441" s="56">
        <v>2849</v>
      </c>
      <c r="F441" s="56">
        <v>6514.8</v>
      </c>
      <c r="G441" s="56">
        <v>3660.8</v>
      </c>
      <c r="H441" s="56">
        <v>1713.8</v>
      </c>
      <c r="I441" s="56">
        <v>11651.2</v>
      </c>
      <c r="J441" s="67">
        <f t="shared" si="41"/>
        <v>21681.409733083714</v>
      </c>
      <c r="K441" s="67">
        <f t="shared" si="42"/>
        <v>2164.6800130235897</v>
      </c>
      <c r="L441" s="52">
        <f t="shared" si="46"/>
        <v>0.95017463779232281</v>
      </c>
      <c r="M441" s="49">
        <f t="shared" si="43"/>
        <v>0.46008017923254957</v>
      </c>
      <c r="N441" s="49">
        <f t="shared" si="44"/>
        <v>0.93</v>
      </c>
      <c r="O441" s="49">
        <f t="shared" si="45"/>
        <v>0.22019835746921657</v>
      </c>
      <c r="P441" s="90">
        <f>((J441-$B$26)/$B$26)*100</f>
        <v>-3.6381789640723827</v>
      </c>
      <c r="Q441" s="90">
        <f>((K441-$F$26)/$F$26)*100</f>
        <v>-13.412799479056412</v>
      </c>
      <c r="R441" s="90">
        <f>((L441-$J$26)/$J$26)*100</f>
        <v>-4.6966260990649138</v>
      </c>
    </row>
    <row r="442" spans="1:21" x14ac:dyDescent="0.25">
      <c r="A442" s="1" t="s">
        <v>398</v>
      </c>
      <c r="B442" s="17" t="s">
        <v>667</v>
      </c>
      <c r="C442" s="17" t="s">
        <v>667</v>
      </c>
      <c r="D442" s="56">
        <v>265.2</v>
      </c>
      <c r="E442" s="56">
        <v>523</v>
      </c>
      <c r="F442" s="56">
        <v>2311.5</v>
      </c>
      <c r="G442" s="56">
        <v>169848.7</v>
      </c>
      <c r="H442" s="56">
        <v>8095.9</v>
      </c>
      <c r="I442" s="56">
        <v>988743.3</v>
      </c>
      <c r="J442" s="67">
        <f t="shared" si="41"/>
        <v>137.5732416856039</v>
      </c>
      <c r="K442" s="67">
        <f t="shared" si="42"/>
        <v>485.18425676988556</v>
      </c>
      <c r="L442" s="52">
        <f t="shared" si="46"/>
        <v>0.32776878125057368</v>
      </c>
      <c r="M442" s="49">
        <f t="shared" si="43"/>
        <v>21.352136179725427</v>
      </c>
      <c r="N442" s="49">
        <f t="shared" si="44"/>
        <v>0.93</v>
      </c>
      <c r="O442" s="49">
        <f t="shared" si="45"/>
        <v>78.35550387465824</v>
      </c>
      <c r="P442" s="90"/>
      <c r="Q442" s="90"/>
      <c r="R442" s="90"/>
      <c r="S442" s="91">
        <f>((G442-AVERAGE($E$50:$E$52))/AVERAGE($E$50:$E$52))*100</f>
        <v>1.9196973448870662</v>
      </c>
      <c r="T442" s="91">
        <f>((H442-AVERAGE($F$50:$F$52))/AVERAGE($F$50:$F$52))*100</f>
        <v>1.9125625736932323</v>
      </c>
      <c r="U442" s="91">
        <f>((I442-AVERAGE($G$50:$G$52))/AVERAGE($G$50:$G$52))*100</f>
        <v>0.34472812881128229</v>
      </c>
    </row>
    <row r="443" spans="1:21" x14ac:dyDescent="0.25">
      <c r="A443" s="1" t="s">
        <v>489</v>
      </c>
      <c r="B443" s="17" t="str">
        <f t="shared" si="47"/>
        <v>PS24.0853.DATA</v>
      </c>
      <c r="C443" t="str">
        <f t="shared" si="48"/>
        <v>PS24.0853</v>
      </c>
      <c r="D443" s="56">
        <v>8034546.4000000004</v>
      </c>
      <c r="E443" s="56">
        <v>4482.5</v>
      </c>
      <c r="F443" s="56">
        <v>1944.6</v>
      </c>
      <c r="G443" s="56">
        <v>32027.1</v>
      </c>
      <c r="H443" s="56">
        <v>2810.2</v>
      </c>
      <c r="I443" s="56">
        <v>200930</v>
      </c>
      <c r="J443" s="67">
        <f t="shared" si="41"/>
        <v>729397.24115681672</v>
      </c>
      <c r="K443" s="67">
        <f t="shared" si="42"/>
        <v>3528.5092812402008</v>
      </c>
      <c r="L443" s="52">
        <f t="shared" si="46"/>
        <v>0.27343987092650263</v>
      </c>
      <c r="M443" s="49">
        <f t="shared" si="43"/>
        <v>4.0261059135175428</v>
      </c>
      <c r="N443" s="49">
        <f t="shared" si="44"/>
        <v>0.93</v>
      </c>
      <c r="O443" s="49">
        <f t="shared" si="45"/>
        <v>15.356291327545339</v>
      </c>
      <c r="S443" s="91"/>
      <c r="T443" s="91"/>
      <c r="U443" s="91"/>
    </row>
    <row r="444" spans="1:21" x14ac:dyDescent="0.25">
      <c r="A444" s="1" t="s">
        <v>490</v>
      </c>
      <c r="B444" s="17" t="str">
        <f t="shared" si="47"/>
        <v>PS24.0854.DATA</v>
      </c>
      <c r="C444" t="str">
        <f t="shared" si="48"/>
        <v>PS24.0854</v>
      </c>
      <c r="D444" s="56">
        <v>7212461.5999999996</v>
      </c>
      <c r="E444" s="56">
        <v>4755</v>
      </c>
      <c r="F444" s="56">
        <v>1869.9</v>
      </c>
      <c r="G444" s="56">
        <v>31713.599999999999</v>
      </c>
      <c r="H444" s="56">
        <v>2780</v>
      </c>
      <c r="I444" s="56">
        <v>197123.5</v>
      </c>
      <c r="J444" s="67">
        <f t="shared" si="41"/>
        <v>653380.67749701301</v>
      </c>
      <c r="K444" s="67">
        <f t="shared" si="42"/>
        <v>3756.0228873553074</v>
      </c>
      <c r="L444" s="52">
        <f t="shared" si="46"/>
        <v>0.26237862916796328</v>
      </c>
      <c r="M444" s="49">
        <f t="shared" si="43"/>
        <v>3.9866947436540663</v>
      </c>
      <c r="N444" s="49">
        <f t="shared" si="44"/>
        <v>0.93</v>
      </c>
      <c r="O444" s="49">
        <f t="shared" si="45"/>
        <v>15.051896234747865</v>
      </c>
    </row>
    <row r="445" spans="1:21" x14ac:dyDescent="0.25">
      <c r="A445" s="1" t="s">
        <v>491</v>
      </c>
      <c r="B445" s="17" t="str">
        <f t="shared" si="47"/>
        <v>PS24.0855.DATA</v>
      </c>
      <c r="C445" t="str">
        <f t="shared" si="48"/>
        <v>PS24.0855</v>
      </c>
      <c r="D445" s="56">
        <v>5162965.4000000004</v>
      </c>
      <c r="E445" s="56">
        <v>8098.1</v>
      </c>
      <c r="F445" s="56">
        <v>1101.7</v>
      </c>
      <c r="G445" s="56">
        <v>19955.2</v>
      </c>
      <c r="H445" s="56">
        <v>6003.6</v>
      </c>
      <c r="I445" s="56">
        <v>511517.9</v>
      </c>
      <c r="J445" s="67">
        <f t="shared" si="41"/>
        <v>463867.79712527344</v>
      </c>
      <c r="K445" s="67">
        <f t="shared" si="42"/>
        <v>6547.2182510375551</v>
      </c>
      <c r="L445" s="52">
        <f t="shared" si="46"/>
        <v>0.14862701044092219</v>
      </c>
      <c r="M445" s="49">
        <f t="shared" si="43"/>
        <v>2.508505589833629</v>
      </c>
      <c r="N445" s="49">
        <f t="shared" si="44"/>
        <v>0.93</v>
      </c>
      <c r="O445" s="49">
        <f t="shared" si="45"/>
        <v>40.193131638138532</v>
      </c>
    </row>
    <row r="446" spans="1:21" x14ac:dyDescent="0.25">
      <c r="A446" s="1" t="s">
        <v>492</v>
      </c>
      <c r="B446" s="17" t="str">
        <f t="shared" si="47"/>
        <v>PS24.0856.DATA</v>
      </c>
      <c r="C446" t="str">
        <f t="shared" si="48"/>
        <v>PS24.0856</v>
      </c>
      <c r="D446" s="56">
        <v>5926422.4000000004</v>
      </c>
      <c r="E446" s="56">
        <v>4984.2</v>
      </c>
      <c r="F446" s="56">
        <v>1788.9</v>
      </c>
      <c r="G446" s="56">
        <v>31135.4</v>
      </c>
      <c r="H446" s="56">
        <v>4222.8999999999996</v>
      </c>
      <c r="I446" s="56">
        <v>336804.5</v>
      </c>
      <c r="J446" s="67">
        <f t="shared" si="41"/>
        <v>534463.16349383141</v>
      </c>
      <c r="K446" s="67">
        <f t="shared" si="42"/>
        <v>3947.3847901868021</v>
      </c>
      <c r="L446" s="52">
        <f t="shared" si="46"/>
        <v>0.2503845115984627</v>
      </c>
      <c r="M446" s="49">
        <f t="shared" si="43"/>
        <v>3.9140072207990033</v>
      </c>
      <c r="N446" s="49">
        <f t="shared" si="44"/>
        <v>0.93</v>
      </c>
      <c r="O446" s="49">
        <f t="shared" si="45"/>
        <v>26.22179271630419</v>
      </c>
    </row>
    <row r="447" spans="1:21" x14ac:dyDescent="0.25">
      <c r="A447" s="1" t="s">
        <v>493</v>
      </c>
      <c r="B447" s="17" t="str">
        <f t="shared" si="47"/>
        <v>PS24.0857.DATA</v>
      </c>
      <c r="C447" t="str">
        <f t="shared" si="48"/>
        <v>PS24.0857</v>
      </c>
      <c r="D447" s="56">
        <v>5744589.5</v>
      </c>
      <c r="E447" s="56">
        <v>3943.6</v>
      </c>
      <c r="F447" s="56">
        <v>1859.4</v>
      </c>
      <c r="G447" s="56">
        <v>33856.5</v>
      </c>
      <c r="H447" s="56">
        <v>4315.5</v>
      </c>
      <c r="I447" s="56">
        <v>343372.79999999999</v>
      </c>
      <c r="J447" s="67">
        <f t="shared" si="41"/>
        <v>517649.43306322774</v>
      </c>
      <c r="K447" s="67">
        <f t="shared" si="42"/>
        <v>3078.575034137702</v>
      </c>
      <c r="L447" s="52">
        <f t="shared" si="46"/>
        <v>0.26082383614969468</v>
      </c>
      <c r="M447" s="49">
        <f t="shared" si="43"/>
        <v>4.2560861181371434</v>
      </c>
      <c r="N447" s="49">
        <f t="shared" si="44"/>
        <v>0.93</v>
      </c>
      <c r="O447" s="49">
        <f t="shared" si="45"/>
        <v>26.747041182880217</v>
      </c>
    </row>
    <row r="448" spans="1:21" x14ac:dyDescent="0.25">
      <c r="A448" s="1" t="s">
        <v>494</v>
      </c>
      <c r="B448" s="17" t="str">
        <f t="shared" si="47"/>
        <v>PS24.0858.DATA</v>
      </c>
      <c r="C448" t="str">
        <f t="shared" si="48"/>
        <v>PS24.0858</v>
      </c>
      <c r="D448" s="56">
        <v>5230988.8</v>
      </c>
      <c r="E448" s="56">
        <v>7415.5</v>
      </c>
      <c r="F448" s="56">
        <v>1898.5</v>
      </c>
      <c r="G448" s="56">
        <v>33998.400000000001</v>
      </c>
      <c r="H448" s="56">
        <v>5078</v>
      </c>
      <c r="I448" s="56">
        <v>423191.2</v>
      </c>
      <c r="J448" s="67">
        <f t="shared" si="41"/>
        <v>470157.78705874045</v>
      </c>
      <c r="K448" s="67">
        <f t="shared" si="42"/>
        <v>5977.3071041231633</v>
      </c>
      <c r="L448" s="52">
        <f t="shared" si="46"/>
        <v>0.26661358919867578</v>
      </c>
      <c r="M448" s="49">
        <f t="shared" si="43"/>
        <v>4.273924858180612</v>
      </c>
      <c r="N448" s="49">
        <f t="shared" si="44"/>
        <v>0.93</v>
      </c>
      <c r="O448" s="49">
        <f t="shared" si="45"/>
        <v>33.129894006982674</v>
      </c>
    </row>
    <row r="449" spans="1:21" x14ac:dyDescent="0.25">
      <c r="A449" s="1" t="s">
        <v>495</v>
      </c>
      <c r="B449" s="17" t="str">
        <f t="shared" si="47"/>
        <v>PS24.0859.DATA</v>
      </c>
      <c r="C449" t="str">
        <f t="shared" si="48"/>
        <v>PS24.0859</v>
      </c>
      <c r="D449" s="56">
        <v>4175206.3</v>
      </c>
      <c r="E449" s="56">
        <v>6494.9</v>
      </c>
      <c r="F449" s="56">
        <v>2203.9</v>
      </c>
      <c r="G449" s="56">
        <v>66959.7</v>
      </c>
      <c r="H449" s="56">
        <v>5873.2</v>
      </c>
      <c r="I449" s="56">
        <v>561233.80000000005</v>
      </c>
      <c r="J449" s="67">
        <f t="shared" si="41"/>
        <v>372531.65697805223</v>
      </c>
      <c r="K449" s="67">
        <f t="shared" si="42"/>
        <v>5208.6868259963121</v>
      </c>
      <c r="L449" s="52">
        <f t="shared" si="46"/>
        <v>0.31183585470145936</v>
      </c>
      <c r="M449" s="49">
        <f t="shared" si="43"/>
        <v>8.4176039434151324</v>
      </c>
      <c r="N449" s="49">
        <f t="shared" si="44"/>
        <v>0.93</v>
      </c>
      <c r="O449" s="49">
        <f t="shared" si="45"/>
        <v>44.168772251302862</v>
      </c>
    </row>
    <row r="450" spans="1:21" x14ac:dyDescent="0.25">
      <c r="A450" s="1" t="s">
        <v>496</v>
      </c>
      <c r="B450" s="17" t="str">
        <f t="shared" si="47"/>
        <v>PS24.0860.DATA</v>
      </c>
      <c r="C450" t="str">
        <f t="shared" si="48"/>
        <v>PS24.0860</v>
      </c>
      <c r="D450" s="56">
        <v>3044043.4</v>
      </c>
      <c r="E450" s="56">
        <v>7309.1</v>
      </c>
      <c r="F450" s="56">
        <v>2449.1</v>
      </c>
      <c r="G450" s="56">
        <v>98245.3</v>
      </c>
      <c r="H450" s="56">
        <v>6657.5</v>
      </c>
      <c r="I450" s="56">
        <v>701145.59999999998</v>
      </c>
      <c r="J450" s="67">
        <f t="shared" si="41"/>
        <v>267935.2496518761</v>
      </c>
      <c r="K450" s="67">
        <f t="shared" si="42"/>
        <v>5888.4724336987701</v>
      </c>
      <c r="L450" s="52">
        <f t="shared" si="46"/>
        <v>0.34814397356616966</v>
      </c>
      <c r="M450" s="49">
        <f t="shared" si="43"/>
        <v>12.350624982907298</v>
      </c>
      <c r="N450" s="49">
        <f t="shared" si="44"/>
        <v>0.93</v>
      </c>
      <c r="O450" s="49">
        <f t="shared" si="45"/>
        <v>55.357125159344832</v>
      </c>
    </row>
    <row r="451" spans="1:21" x14ac:dyDescent="0.25">
      <c r="A451" s="1" t="s">
        <v>497</v>
      </c>
      <c r="B451" s="17" t="str">
        <f t="shared" si="47"/>
        <v>PS24.0861.DATA</v>
      </c>
      <c r="C451" t="str">
        <f t="shared" si="48"/>
        <v>PS24.0861</v>
      </c>
      <c r="D451" s="56">
        <v>5218446.7</v>
      </c>
      <c r="E451" s="56">
        <v>3079.4</v>
      </c>
      <c r="F451" s="56">
        <v>1832.1</v>
      </c>
      <c r="G451" s="56">
        <v>31118.400000000001</v>
      </c>
      <c r="H451" s="56">
        <v>5299.2</v>
      </c>
      <c r="I451" s="56">
        <v>438570.8</v>
      </c>
      <c r="J451" s="67">
        <f t="shared" si="41"/>
        <v>468998.04375357582</v>
      </c>
      <c r="K451" s="67">
        <f t="shared" si="42"/>
        <v>2357.0438106343072</v>
      </c>
      <c r="L451" s="52">
        <f t="shared" si="46"/>
        <v>0.25678137430219633</v>
      </c>
      <c r="M451" s="49">
        <f t="shared" si="43"/>
        <v>3.9118700919706808</v>
      </c>
      <c r="N451" s="49">
        <f t="shared" si="44"/>
        <v>0.93</v>
      </c>
      <c r="O451" s="49">
        <f t="shared" si="45"/>
        <v>34.359757337913464</v>
      </c>
    </row>
    <row r="452" spans="1:21" x14ac:dyDescent="0.25">
      <c r="A452" s="1" t="s">
        <v>498</v>
      </c>
      <c r="B452" s="17" t="str">
        <f t="shared" si="47"/>
        <v>PS24.0862.DATA</v>
      </c>
      <c r="C452" t="str">
        <f t="shared" si="48"/>
        <v>PS24.0862</v>
      </c>
      <c r="D452" s="56">
        <v>5673491.5999999996</v>
      </c>
      <c r="E452" s="56">
        <v>3309.4</v>
      </c>
      <c r="F452" s="56">
        <v>1919.9</v>
      </c>
      <c r="G452" s="56">
        <v>39222.199999999997</v>
      </c>
      <c r="H452" s="56">
        <v>4311.3</v>
      </c>
      <c r="I452" s="56">
        <v>323866.90000000002</v>
      </c>
      <c r="J452" s="67">
        <f t="shared" ref="J452:J514" si="49">IF($D452&lt;=$B$37,($D452*$C$28)+$C$30,($D452*$E$28)+$E$30)</f>
        <v>511075.15016512718</v>
      </c>
      <c r="K452" s="67">
        <f t="shared" ref="K452:K515" si="50">IF($E452&lt;=$C$37,($E452*$G$28)+$G$30,($E452*$I$28)+$I$30)</f>
        <v>2549.0736433186175</v>
      </c>
      <c r="L452" s="52">
        <f t="shared" si="46"/>
        <v>0.26978240544543275</v>
      </c>
      <c r="M452" s="49">
        <f t="shared" ref="M452:M515" si="51">$G452*$O$28+$O$30</f>
        <v>4.9306268330859728</v>
      </c>
      <c r="N452" s="49">
        <f t="shared" ref="N452:N515" si="52">$H452*$Q$28+$Q$30</f>
        <v>0.93</v>
      </c>
      <c r="O452" s="49">
        <f t="shared" ref="O452:O515" si="53">$I452*$S$28+$S$30</f>
        <v>25.187209253128934</v>
      </c>
    </row>
    <row r="453" spans="1:21" x14ac:dyDescent="0.25">
      <c r="A453" s="1" t="s">
        <v>499</v>
      </c>
      <c r="B453" s="17" t="s">
        <v>667</v>
      </c>
      <c r="C453" s="17" t="s">
        <v>667</v>
      </c>
      <c r="D453" s="56">
        <v>256125.6</v>
      </c>
      <c r="E453" s="56">
        <v>2891.3</v>
      </c>
      <c r="F453" s="56">
        <v>6631.5</v>
      </c>
      <c r="G453" s="56">
        <v>4061.5</v>
      </c>
      <c r="H453" s="103"/>
      <c r="I453" s="56">
        <v>6604.6</v>
      </c>
      <c r="J453" s="67">
        <f t="shared" si="49"/>
        <v>22142.747059517311</v>
      </c>
      <c r="K453" s="67">
        <f t="shared" si="50"/>
        <v>2199.9968039911823</v>
      </c>
      <c r="L453" s="52">
        <f t="shared" ref="L453:L516" si="54">IF($F453&lt;7000,($F453*$K$28)+$K$30,($F453*$M$28)+$M$30)</f>
        <v>0.96745505162393652</v>
      </c>
      <c r="M453" s="49">
        <f t="shared" si="51"/>
        <v>0.51045356285071608</v>
      </c>
      <c r="N453" s="49">
        <f t="shared" si="52"/>
        <v>0.93</v>
      </c>
      <c r="O453" s="49">
        <f t="shared" si="53"/>
        <v>-0.18336404245505478</v>
      </c>
      <c r="P453" s="90">
        <f>((J453-$B$26)/$B$26)*100</f>
        <v>-1.5877908465897297</v>
      </c>
      <c r="Q453" s="90">
        <f>((K453-$F$26)/$F$26)*100</f>
        <v>-12.000127840352706</v>
      </c>
      <c r="R453" s="90">
        <f>((L453-$J$26)/$J$26)*100</f>
        <v>-2.9633849925840998</v>
      </c>
    </row>
    <row r="454" spans="1:21" x14ac:dyDescent="0.25">
      <c r="A454" s="1" t="s">
        <v>500</v>
      </c>
      <c r="B454" s="17" t="s">
        <v>667</v>
      </c>
      <c r="C454" s="17" t="s">
        <v>667</v>
      </c>
      <c r="D454" s="56">
        <v>191.5</v>
      </c>
      <c r="E454" s="56">
        <v>495.2</v>
      </c>
      <c r="F454" s="56">
        <v>2338.1</v>
      </c>
      <c r="G454" s="56">
        <v>168946.4</v>
      </c>
      <c r="H454" s="56">
        <v>8105.5</v>
      </c>
      <c r="I454" s="56">
        <v>981510.3</v>
      </c>
      <c r="J454" s="67">
        <f t="shared" si="49"/>
        <v>131.23470195700895</v>
      </c>
      <c r="K454" s="67">
        <f t="shared" si="50"/>
        <v>460.22669580190666</v>
      </c>
      <c r="L454" s="52">
        <f t="shared" si="54"/>
        <v>0.33170759023018742</v>
      </c>
      <c r="M454" s="49">
        <f t="shared" si="51"/>
        <v>21.238704924325695</v>
      </c>
      <c r="N454" s="49">
        <f t="shared" si="52"/>
        <v>0.93</v>
      </c>
      <c r="O454" s="49">
        <f t="shared" si="53"/>
        <v>77.777101219672261</v>
      </c>
      <c r="P454" s="90"/>
      <c r="Q454" s="90"/>
      <c r="R454" s="90"/>
      <c r="S454" s="91">
        <f>((G454-AVERAGE($E$50:$E$52))/AVERAGE($E$50:$E$52))*100</f>
        <v>1.3782616853012502</v>
      </c>
      <c r="T454" s="91">
        <f>((H454-AVERAGE($F$50:$F$52))/AVERAGE($F$50:$F$52))*100</f>
        <v>2.0334090022197078</v>
      </c>
      <c r="U454" s="91">
        <f>((I454-AVERAGE($G$50:$G$52))/AVERAGE($G$50:$G$52))*100</f>
        <v>-0.38932834323327364</v>
      </c>
    </row>
    <row r="455" spans="1:21" x14ac:dyDescent="0.25">
      <c r="A455" s="1" t="s">
        <v>501</v>
      </c>
      <c r="B455" s="17" t="str">
        <f t="shared" ref="B455:B498" si="55">RIGHT(A455,14)</f>
        <v>PS24.0863.DATA</v>
      </c>
      <c r="C455" t="str">
        <f t="shared" ref="C455:C498" si="56">LEFT(B455,9)</f>
        <v>PS24.0863</v>
      </c>
      <c r="D455" s="56">
        <v>5865421.2999999998</v>
      </c>
      <c r="E455" s="56">
        <v>3173.9</v>
      </c>
      <c r="F455" s="56">
        <v>1968.1</v>
      </c>
      <c r="G455" s="56">
        <v>41611.4</v>
      </c>
      <c r="H455" s="56">
        <v>4415</v>
      </c>
      <c r="I455" s="56">
        <v>334392.3</v>
      </c>
      <c r="J455" s="67">
        <f t="shared" si="49"/>
        <v>528822.51182204741</v>
      </c>
      <c r="K455" s="67">
        <f t="shared" si="50"/>
        <v>2435.9430244980781</v>
      </c>
      <c r="L455" s="52">
        <f t="shared" si="54"/>
        <v>0.2769196457769133</v>
      </c>
      <c r="M455" s="49">
        <f t="shared" si="51"/>
        <v>5.2309814328876296</v>
      </c>
      <c r="N455" s="49">
        <f t="shared" si="52"/>
        <v>0.93</v>
      </c>
      <c r="O455" s="49">
        <f t="shared" si="53"/>
        <v>26.028895870685886</v>
      </c>
      <c r="S455" s="91"/>
      <c r="T455" s="91"/>
      <c r="U455" s="91"/>
    </row>
    <row r="456" spans="1:21" x14ac:dyDescent="0.25">
      <c r="A456" s="1" t="s">
        <v>502</v>
      </c>
      <c r="B456" s="17" t="str">
        <f t="shared" si="55"/>
        <v>PS24.0864.DATA</v>
      </c>
      <c r="C456" t="str">
        <f t="shared" si="56"/>
        <v>PS24.0864</v>
      </c>
      <c r="D456" s="56">
        <v>5725376.0999999996</v>
      </c>
      <c r="E456" s="56">
        <v>3475.6</v>
      </c>
      <c r="F456" s="56">
        <v>1892.7</v>
      </c>
      <c r="G456" s="56">
        <v>37864.699999999997</v>
      </c>
      <c r="H456" s="56">
        <v>4277</v>
      </c>
      <c r="I456" s="56">
        <v>318683.40000000002</v>
      </c>
      <c r="J456" s="67">
        <f t="shared" si="49"/>
        <v>515872.80777564022</v>
      </c>
      <c r="K456" s="67">
        <f t="shared" si="50"/>
        <v>2687.8360702409318</v>
      </c>
      <c r="L456" s="52">
        <f t="shared" si="54"/>
        <v>0.26575475115048935</v>
      </c>
      <c r="M456" s="49">
        <f t="shared" si="51"/>
        <v>4.7599708104713958</v>
      </c>
      <c r="N456" s="49">
        <f t="shared" si="52"/>
        <v>0.93</v>
      </c>
      <c r="O456" s="49">
        <f t="shared" si="53"/>
        <v>24.772699345466851</v>
      </c>
    </row>
    <row r="457" spans="1:21" x14ac:dyDescent="0.25">
      <c r="A457" s="1" t="s">
        <v>503</v>
      </c>
      <c r="B457" s="17" t="str">
        <f t="shared" si="55"/>
        <v>PS24.0880.DATA</v>
      </c>
      <c r="C457" t="str">
        <f t="shared" si="56"/>
        <v>PS24.0880</v>
      </c>
      <c r="D457" s="56">
        <v>6050485.5999999996</v>
      </c>
      <c r="E457" s="56">
        <v>13514.1</v>
      </c>
      <c r="F457" s="56">
        <v>1355.3</v>
      </c>
      <c r="G457" s="56">
        <v>20653.400000000001</v>
      </c>
      <c r="H457" s="56">
        <v>3266</v>
      </c>
      <c r="I457" s="56">
        <v>254925.6</v>
      </c>
      <c r="J457" s="67">
        <f t="shared" si="49"/>
        <v>545935.04345151805</v>
      </c>
      <c r="K457" s="67">
        <f t="shared" si="50"/>
        <v>11069.103354595049</v>
      </c>
      <c r="L457" s="52">
        <f t="shared" si="54"/>
        <v>0.18617896372024739</v>
      </c>
      <c r="M457" s="49">
        <f t="shared" si="51"/>
        <v>2.59627872794744</v>
      </c>
      <c r="N457" s="49">
        <f t="shared" si="52"/>
        <v>0.93</v>
      </c>
      <c r="O457" s="49">
        <f t="shared" si="53"/>
        <v>19.674167505833889</v>
      </c>
    </row>
    <row r="458" spans="1:21" x14ac:dyDescent="0.25">
      <c r="A458" s="1" t="s">
        <v>504</v>
      </c>
      <c r="B458" s="17" t="str">
        <f t="shared" si="55"/>
        <v>PS24.0881.DATA</v>
      </c>
      <c r="C458" t="str">
        <f t="shared" si="56"/>
        <v>PS24.0881</v>
      </c>
      <c r="D458" s="56">
        <v>6084111.7000000002</v>
      </c>
      <c r="E458" s="56">
        <v>13517.4</v>
      </c>
      <c r="F458" s="56">
        <v>1268.2</v>
      </c>
      <c r="G458" s="56">
        <v>17675.400000000001</v>
      </c>
      <c r="H458" s="56">
        <v>3183.6</v>
      </c>
      <c r="I458" s="56">
        <v>242831.7</v>
      </c>
      <c r="J458" s="67">
        <f t="shared" si="49"/>
        <v>549044.38274508109</v>
      </c>
      <c r="K458" s="67">
        <f t="shared" si="50"/>
        <v>11071.85856523791</v>
      </c>
      <c r="L458" s="52">
        <f t="shared" si="54"/>
        <v>0.17328158544489555</v>
      </c>
      <c r="M458" s="49">
        <f t="shared" si="51"/>
        <v>2.2219040426095313</v>
      </c>
      <c r="N458" s="49">
        <f t="shared" si="52"/>
        <v>0.93</v>
      </c>
      <c r="O458" s="49">
        <f t="shared" si="53"/>
        <v>18.707052357329125</v>
      </c>
    </row>
    <row r="459" spans="1:21" x14ac:dyDescent="0.25">
      <c r="A459" s="1" t="s">
        <v>505</v>
      </c>
      <c r="B459" s="17" t="str">
        <f t="shared" si="55"/>
        <v>PS24.0882.DATA</v>
      </c>
      <c r="C459" t="str">
        <f t="shared" si="56"/>
        <v>PS24.0882</v>
      </c>
      <c r="D459" s="56">
        <v>5939916.7999999998</v>
      </c>
      <c r="E459" s="56">
        <v>14032.6</v>
      </c>
      <c r="F459" s="56">
        <v>1364.4</v>
      </c>
      <c r="G459" s="56">
        <v>19065.2</v>
      </c>
      <c r="H459" s="56">
        <v>3298.1</v>
      </c>
      <c r="I459" s="56">
        <v>260658.5</v>
      </c>
      <c r="J459" s="67">
        <f t="shared" si="49"/>
        <v>535710.96410594671</v>
      </c>
      <c r="K459" s="67">
        <f t="shared" si="50"/>
        <v>11502.005390450766</v>
      </c>
      <c r="L459" s="52">
        <f t="shared" si="54"/>
        <v>0.18752645100274684</v>
      </c>
      <c r="M459" s="49">
        <f t="shared" si="51"/>
        <v>2.396620609997921</v>
      </c>
      <c r="N459" s="49">
        <f t="shared" si="52"/>
        <v>0.93</v>
      </c>
      <c r="O459" s="49">
        <f t="shared" si="53"/>
        <v>20.132611385381676</v>
      </c>
    </row>
    <row r="460" spans="1:21" x14ac:dyDescent="0.25">
      <c r="A460" s="1" t="s">
        <v>506</v>
      </c>
      <c r="B460" s="17" t="str">
        <f t="shared" si="55"/>
        <v>PS24.0883.DATA</v>
      </c>
      <c r="C460" t="str">
        <f t="shared" si="56"/>
        <v>PS24.0883</v>
      </c>
      <c r="D460" s="56">
        <v>6120955.7999999998</v>
      </c>
      <c r="E460" s="56">
        <v>15018.3</v>
      </c>
      <c r="F460" s="56">
        <v>1302.8</v>
      </c>
      <c r="G460" s="56">
        <v>18747.099999999999</v>
      </c>
      <c r="H460" s="56">
        <v>3025.3</v>
      </c>
      <c r="I460" s="56">
        <v>221814.6</v>
      </c>
      <c r="J460" s="67">
        <f t="shared" si="49"/>
        <v>552451.28416588134</v>
      </c>
      <c r="K460" s="67">
        <f t="shared" si="50"/>
        <v>12324.978460350436</v>
      </c>
      <c r="L460" s="52">
        <f t="shared" si="54"/>
        <v>0.17840499862890444</v>
      </c>
      <c r="M460" s="49">
        <f t="shared" si="51"/>
        <v>2.3566311582161918</v>
      </c>
      <c r="N460" s="49">
        <f t="shared" si="52"/>
        <v>0.93</v>
      </c>
      <c r="O460" s="49">
        <f t="shared" si="53"/>
        <v>17.026374016377115</v>
      </c>
    </row>
    <row r="461" spans="1:21" x14ac:dyDescent="0.25">
      <c r="A461" s="1" t="s">
        <v>507</v>
      </c>
      <c r="B461" s="17" t="str">
        <f t="shared" si="55"/>
        <v>PS24.0884.DATA</v>
      </c>
      <c r="C461" t="str">
        <f t="shared" si="56"/>
        <v>PS24.0884</v>
      </c>
      <c r="D461" s="56">
        <v>7658695.9000000004</v>
      </c>
      <c r="E461" s="56">
        <v>15555</v>
      </c>
      <c r="F461" s="56">
        <v>1412.3</v>
      </c>
      <c r="G461" s="56">
        <v>20280.2</v>
      </c>
      <c r="H461" s="56">
        <v>3064.5</v>
      </c>
      <c r="I461" s="56">
        <v>227718.9</v>
      </c>
      <c r="J461" s="67">
        <f t="shared" si="49"/>
        <v>694643.08506511059</v>
      </c>
      <c r="K461" s="67">
        <f t="shared" si="50"/>
        <v>12773.075900357693</v>
      </c>
      <c r="L461" s="52">
        <f t="shared" si="54"/>
        <v>0.1946192686765626</v>
      </c>
      <c r="M461" s="49">
        <f t="shared" si="51"/>
        <v>2.5493624644927362</v>
      </c>
      <c r="N461" s="49">
        <f t="shared" si="52"/>
        <v>0.93</v>
      </c>
      <c r="O461" s="49">
        <f t="shared" si="53"/>
        <v>17.498524271573263</v>
      </c>
    </row>
    <row r="462" spans="1:21" x14ac:dyDescent="0.25">
      <c r="A462" s="1" t="s">
        <v>508</v>
      </c>
      <c r="B462" s="17" t="str">
        <f t="shared" si="55"/>
        <v>PS24.0885.DATA</v>
      </c>
      <c r="C462" t="str">
        <f t="shared" si="56"/>
        <v>PS24.0885</v>
      </c>
      <c r="D462" s="56">
        <v>6848294.5</v>
      </c>
      <c r="E462" s="56">
        <v>16146</v>
      </c>
      <c r="F462" s="56">
        <v>1394.9</v>
      </c>
      <c r="G462" s="56">
        <v>20213.900000000001</v>
      </c>
      <c r="H462" s="56">
        <v>2987.1</v>
      </c>
      <c r="I462" s="56">
        <v>219533.3</v>
      </c>
      <c r="J462" s="67">
        <f t="shared" si="49"/>
        <v>619706.86241132347</v>
      </c>
      <c r="K462" s="67">
        <f t="shared" si="50"/>
        <v>13266.509079124769</v>
      </c>
      <c r="L462" s="52">
        <f t="shared" si="54"/>
        <v>0.19204275453200323</v>
      </c>
      <c r="M462" s="49">
        <f t="shared" si="51"/>
        <v>2.5410276620622785</v>
      </c>
      <c r="N462" s="49">
        <f t="shared" si="52"/>
        <v>0.93</v>
      </c>
      <c r="O462" s="49">
        <f t="shared" si="53"/>
        <v>16.843944875381744</v>
      </c>
    </row>
    <row r="463" spans="1:21" x14ac:dyDescent="0.25">
      <c r="A463" s="1" t="s">
        <v>509</v>
      </c>
      <c r="B463" s="17" t="str">
        <f t="shared" si="55"/>
        <v>PS24.0886.DATA</v>
      </c>
      <c r="C463" t="str">
        <f t="shared" si="56"/>
        <v>PS24.0886</v>
      </c>
      <c r="D463" s="56">
        <v>6063859.0999999996</v>
      </c>
      <c r="E463" s="56">
        <v>16525.099999999999</v>
      </c>
      <c r="F463" s="56">
        <v>1382.8</v>
      </c>
      <c r="G463" s="56">
        <v>17633.099999999999</v>
      </c>
      <c r="H463" s="56">
        <v>3800.1</v>
      </c>
      <c r="I463" s="56">
        <v>311692.7</v>
      </c>
      <c r="J463" s="67">
        <f t="shared" si="49"/>
        <v>547171.66467855498</v>
      </c>
      <c r="K463" s="67">
        <f t="shared" si="50"/>
        <v>13583.024338127472</v>
      </c>
      <c r="L463" s="52">
        <f t="shared" si="54"/>
        <v>0.19025104067285559</v>
      </c>
      <c r="M463" s="49">
        <f t="shared" si="51"/>
        <v>2.2165863632308227</v>
      </c>
      <c r="N463" s="49">
        <f t="shared" si="52"/>
        <v>0.93</v>
      </c>
      <c r="O463" s="49">
        <f t="shared" si="53"/>
        <v>24.213672739603378</v>
      </c>
    </row>
    <row r="464" spans="1:21" x14ac:dyDescent="0.25">
      <c r="A464" s="1" t="s">
        <v>510</v>
      </c>
      <c r="B464" s="17" t="str">
        <f t="shared" si="55"/>
        <v>PS24.0887.DATA</v>
      </c>
      <c r="C464" t="str">
        <f t="shared" si="56"/>
        <v>PS24.0887</v>
      </c>
      <c r="D464" s="56">
        <v>6004833.2000000002</v>
      </c>
      <c r="E464" s="56">
        <v>15936.8</v>
      </c>
      <c r="F464" s="56">
        <v>1401.5</v>
      </c>
      <c r="G464" s="56">
        <v>15782.3</v>
      </c>
      <c r="H464" s="56">
        <v>3722.7</v>
      </c>
      <c r="I464" s="56">
        <v>299804.79999999999</v>
      </c>
      <c r="J464" s="67">
        <f t="shared" si="49"/>
        <v>541713.65586373792</v>
      </c>
      <c r="K464" s="67">
        <f t="shared" si="50"/>
        <v>13091.845422613647</v>
      </c>
      <c r="L464" s="52">
        <f t="shared" si="54"/>
        <v>0.19302005300062919</v>
      </c>
      <c r="M464" s="49">
        <f t="shared" si="51"/>
        <v>1.9839158905567458</v>
      </c>
      <c r="N464" s="49">
        <f t="shared" si="52"/>
        <v>0.93</v>
      </c>
      <c r="O464" s="49">
        <f t="shared" si="53"/>
        <v>23.263030831376106</v>
      </c>
    </row>
    <row r="465" spans="1:21" x14ac:dyDescent="0.25">
      <c r="A465" s="1" t="s">
        <v>417</v>
      </c>
      <c r="B465" s="17" t="s">
        <v>667</v>
      </c>
      <c r="C465" s="17" t="s">
        <v>667</v>
      </c>
      <c r="D465" s="56">
        <v>270441.5</v>
      </c>
      <c r="E465" s="56">
        <v>2841.4</v>
      </c>
      <c r="F465" s="56">
        <v>6590.3</v>
      </c>
      <c r="G465" s="56">
        <v>4872.3999999999996</v>
      </c>
      <c r="H465" s="56">
        <v>2584</v>
      </c>
      <c r="I465" s="56">
        <v>6763.8</v>
      </c>
      <c r="J465" s="67">
        <f>($D465*$C$28)+$C$30</f>
        <v>23373.980450298757</v>
      </c>
      <c r="K465" s="67">
        <f t="shared" si="50"/>
        <v>2158.3346794218473</v>
      </c>
      <c r="L465" s="52">
        <f t="shared" si="54"/>
        <v>0.96135433997130171</v>
      </c>
      <c r="M465" s="49">
        <f t="shared" si="51"/>
        <v>0.61239460796169987</v>
      </c>
      <c r="N465" s="49">
        <f t="shared" si="52"/>
        <v>0.93</v>
      </c>
      <c r="O465" s="49">
        <f t="shared" si="53"/>
        <v>-0.17063326647361299</v>
      </c>
      <c r="P465" s="90">
        <f>((J465-$B$26)/$B$26)*100</f>
        <v>3.8843575568833653</v>
      </c>
      <c r="Q465" s="90">
        <f>((K465-$F$26)/$F$26)*100</f>
        <v>-13.666612823126107</v>
      </c>
      <c r="R465" s="90">
        <f>((L465-$J$26)/$J$26)*100</f>
        <v>-3.5752918785053449</v>
      </c>
    </row>
    <row r="466" spans="1:21" x14ac:dyDescent="0.25">
      <c r="A466" s="1" t="s">
        <v>418</v>
      </c>
      <c r="B466" s="17" t="s">
        <v>667</v>
      </c>
      <c r="C466" s="17" t="s">
        <v>667</v>
      </c>
      <c r="D466" s="56">
        <v>176</v>
      </c>
      <c r="E466" s="56">
        <v>561.1</v>
      </c>
      <c r="F466" s="56">
        <v>2345.9</v>
      </c>
      <c r="G466" s="56">
        <v>169370.9</v>
      </c>
      <c r="H466" s="56">
        <v>8073.8</v>
      </c>
      <c r="I466" s="56">
        <v>985168.6</v>
      </c>
      <c r="J466" s="67">
        <f>($D466*$C$28)+$C$30</f>
        <v>129.90163050798287</v>
      </c>
      <c r="K466" s="67">
        <f t="shared" si="50"/>
        <v>519.38868385189994</v>
      </c>
      <c r="L466" s="52">
        <f t="shared" si="54"/>
        <v>0.33286257932947266</v>
      </c>
      <c r="M466" s="49">
        <f t="shared" si="51"/>
        <v>21.292070288303513</v>
      </c>
      <c r="N466" s="49">
        <f t="shared" si="52"/>
        <v>0.93</v>
      </c>
      <c r="O466" s="49">
        <f t="shared" si="53"/>
        <v>78.06964517553223</v>
      </c>
      <c r="P466" s="90"/>
      <c r="Q466" s="90"/>
      <c r="R466" s="90"/>
      <c r="S466" s="91">
        <f>((G466-AVERAGE($E$50:$E$52))/AVERAGE($E$50:$E$52))*100</f>
        <v>1.6329878711531558</v>
      </c>
      <c r="T466" s="91">
        <f>((H466-AVERAGE($F$50:$F$52))/AVERAGE($F$50:$F$52))*100</f>
        <v>1.6343640246895927</v>
      </c>
      <c r="U466" s="91">
        <f>((I466-AVERAGE($G$50:$G$52))/AVERAGE($G$50:$G$52))*100</f>
        <v>-1.8057944825898051E-2</v>
      </c>
    </row>
    <row r="467" spans="1:21" x14ac:dyDescent="0.25">
      <c r="A467" s="1" t="s">
        <v>419</v>
      </c>
      <c r="B467" s="17" t="str">
        <f t="shared" si="55"/>
        <v>PS24.0888.DATA</v>
      </c>
      <c r="C467" t="str">
        <f t="shared" si="56"/>
        <v>PS24.0888</v>
      </c>
      <c r="D467" s="56">
        <v>5957752.0999999996</v>
      </c>
      <c r="E467" s="56">
        <v>14776.1</v>
      </c>
      <c r="F467" s="56">
        <v>1477.7</v>
      </c>
      <c r="G467" s="56">
        <v>26070.7</v>
      </c>
      <c r="H467" s="56">
        <v>4014.2</v>
      </c>
      <c r="I467" s="56">
        <v>346753.1</v>
      </c>
      <c r="J467" s="67">
        <f t="shared" si="49"/>
        <v>537360.15919852327</v>
      </c>
      <c r="K467" s="67">
        <f t="shared" si="50"/>
        <v>12122.762697410697</v>
      </c>
      <c r="L467" s="52">
        <f t="shared" si="54"/>
        <v>0.20430340804749267</v>
      </c>
      <c r="M467" s="49">
        <f t="shared" si="51"/>
        <v>3.2773062574575307</v>
      </c>
      <c r="N467" s="49">
        <f t="shared" si="52"/>
        <v>0.93</v>
      </c>
      <c r="O467" s="49">
        <f t="shared" si="53"/>
        <v>27.017354261084158</v>
      </c>
      <c r="S467" s="91"/>
      <c r="T467" s="91"/>
      <c r="U467" s="91"/>
    </row>
    <row r="468" spans="1:21" x14ac:dyDescent="0.25">
      <c r="A468" s="1" t="s">
        <v>420</v>
      </c>
      <c r="B468" s="17" t="str">
        <f>RIGHT(A468,15)</f>
        <v>PS24.01085.DATA</v>
      </c>
      <c r="C468" t="s">
        <v>754</v>
      </c>
      <c r="D468" s="56">
        <v>5803828.0999999996</v>
      </c>
      <c r="E468" s="56">
        <v>17744.599999999999</v>
      </c>
      <c r="F468" s="56">
        <v>1295.3</v>
      </c>
      <c r="G468" s="56">
        <v>32475.5</v>
      </c>
      <c r="H468" s="56">
        <v>3831.4</v>
      </c>
      <c r="I468" s="56">
        <v>308845.90000000002</v>
      </c>
      <c r="J468" s="67">
        <f t="shared" si="49"/>
        <v>523127.10982846847</v>
      </c>
      <c r="K468" s="67">
        <f t="shared" si="50"/>
        <v>14601.199907512324</v>
      </c>
      <c r="L468" s="52">
        <f t="shared" si="54"/>
        <v>0.177294432187284</v>
      </c>
      <c r="M468" s="49">
        <f t="shared" si="51"/>
        <v>4.0824758292010621</v>
      </c>
      <c r="N468" s="49">
        <f t="shared" si="52"/>
        <v>0.93</v>
      </c>
      <c r="O468" s="49">
        <f t="shared" si="53"/>
        <v>23.986022155030714</v>
      </c>
    </row>
    <row r="469" spans="1:21" x14ac:dyDescent="0.25">
      <c r="A469" s="1" t="s">
        <v>421</v>
      </c>
      <c r="B469" s="17" t="str">
        <f t="shared" ref="B469:B473" si="57">RIGHT(A469,15)</f>
        <v>PS24.01086.DATA</v>
      </c>
      <c r="C469" t="s">
        <v>755</v>
      </c>
      <c r="D469" s="56">
        <v>4385570.3</v>
      </c>
      <c r="E469" s="56">
        <v>11380.4</v>
      </c>
      <c r="F469" s="56">
        <v>1628.5</v>
      </c>
      <c r="G469" s="56">
        <v>71488</v>
      </c>
      <c r="H469" s="56">
        <v>5093.5</v>
      </c>
      <c r="I469" s="56">
        <v>503267.5</v>
      </c>
      <c r="J469" s="67">
        <f t="shared" si="49"/>
        <v>391983.60207876557</v>
      </c>
      <c r="K469" s="67">
        <f t="shared" si="50"/>
        <v>9287.6509459058634</v>
      </c>
      <c r="L469" s="52">
        <f t="shared" si="54"/>
        <v>0.22663319730034062</v>
      </c>
      <c r="M469" s="49">
        <f t="shared" si="51"/>
        <v>8.9868722065500055</v>
      </c>
      <c r="N469" s="49">
        <f t="shared" si="52"/>
        <v>0.93</v>
      </c>
      <c r="O469" s="49">
        <f t="shared" si="53"/>
        <v>39.533370368306322</v>
      </c>
    </row>
    <row r="470" spans="1:21" x14ac:dyDescent="0.25">
      <c r="A470" s="1" t="s">
        <v>422</v>
      </c>
      <c r="B470" s="17" t="str">
        <f t="shared" si="57"/>
        <v>PS24.01087.DATA</v>
      </c>
      <c r="C470" t="s">
        <v>756</v>
      </c>
      <c r="D470" s="56">
        <v>4448151.4000000004</v>
      </c>
      <c r="E470" s="56">
        <v>10103.9</v>
      </c>
      <c r="F470" s="56">
        <v>1703.6</v>
      </c>
      <c r="G470" s="56">
        <v>70485.3</v>
      </c>
      <c r="H470" s="56">
        <v>5050.8</v>
      </c>
      <c r="I470" s="56">
        <v>497033.2</v>
      </c>
      <c r="J470" s="67">
        <f t="shared" si="49"/>
        <v>397770.35324123758</v>
      </c>
      <c r="K470" s="67">
        <f t="shared" si="50"/>
        <v>8221.8853745079432</v>
      </c>
      <c r="L470" s="52">
        <f t="shared" si="54"/>
        <v>0.23775366926909974</v>
      </c>
      <c r="M470" s="49">
        <f t="shared" si="51"/>
        <v>8.8608193197171232</v>
      </c>
      <c r="N470" s="49">
        <f t="shared" si="52"/>
        <v>0.93</v>
      </c>
      <c r="O470" s="49">
        <f t="shared" si="53"/>
        <v>39.034830941791867</v>
      </c>
    </row>
    <row r="471" spans="1:21" x14ac:dyDescent="0.25">
      <c r="A471" s="1" t="s">
        <v>423</v>
      </c>
      <c r="B471" s="17" t="str">
        <f t="shared" si="57"/>
        <v>PS24.01091.DATA</v>
      </c>
      <c r="C471" t="s">
        <v>757</v>
      </c>
      <c r="D471" s="56">
        <v>5891126.5999999996</v>
      </c>
      <c r="E471" s="56">
        <v>18950.7</v>
      </c>
      <c r="F471" s="56">
        <v>1622.6</v>
      </c>
      <c r="G471" s="56">
        <v>38310.1</v>
      </c>
      <c r="H471" s="56">
        <v>3385.9</v>
      </c>
      <c r="I471" s="56">
        <v>260568.9</v>
      </c>
      <c r="J471" s="67">
        <f t="shared" si="49"/>
        <v>531199.43032710231</v>
      </c>
      <c r="K471" s="67">
        <f t="shared" si="50"/>
        <v>15608.187651862529</v>
      </c>
      <c r="L471" s="52">
        <f t="shared" si="54"/>
        <v>0.22575955169959919</v>
      </c>
      <c r="M471" s="49">
        <f t="shared" si="51"/>
        <v>4.8159635857734457</v>
      </c>
      <c r="N471" s="49">
        <f t="shared" si="52"/>
        <v>0.93</v>
      </c>
      <c r="O471" s="49">
        <f t="shared" si="53"/>
        <v>20.12544632553282</v>
      </c>
    </row>
    <row r="472" spans="1:21" x14ac:dyDescent="0.25">
      <c r="A472" s="1" t="s">
        <v>424</v>
      </c>
      <c r="B472" s="17" t="str">
        <f t="shared" si="57"/>
        <v>PS24.01092.DATA</v>
      </c>
      <c r="C472" t="s">
        <v>758</v>
      </c>
      <c r="D472" s="56">
        <v>5901523.2999999998</v>
      </c>
      <c r="E472" s="56">
        <v>17941.2</v>
      </c>
      <c r="F472" s="56">
        <v>1658.4</v>
      </c>
      <c r="G472" s="56">
        <v>37747.800000000003</v>
      </c>
      <c r="H472" s="56">
        <v>3263.6</v>
      </c>
      <c r="I472" s="56">
        <v>244369</v>
      </c>
      <c r="J472" s="67">
        <f t="shared" si="49"/>
        <v>532160.79271624028</v>
      </c>
      <c r="K472" s="67">
        <f t="shared" si="50"/>
        <v>14765.343668841611</v>
      </c>
      <c r="L472" s="52">
        <f t="shared" si="54"/>
        <v>0.23106065551426738</v>
      </c>
      <c r="M472" s="49">
        <f t="shared" si="51"/>
        <v>4.7452749069401676</v>
      </c>
      <c r="N472" s="49">
        <f t="shared" si="52"/>
        <v>0.93</v>
      </c>
      <c r="O472" s="49">
        <f t="shared" si="53"/>
        <v>18.829985912079565</v>
      </c>
    </row>
    <row r="473" spans="1:21" x14ac:dyDescent="0.25">
      <c r="A473" s="1" t="s">
        <v>425</v>
      </c>
      <c r="B473" s="17" t="str">
        <f t="shared" si="57"/>
        <v>PS24.01093.DATA</v>
      </c>
      <c r="C473" t="s">
        <v>759</v>
      </c>
      <c r="D473" s="56">
        <v>4231492.5999999996</v>
      </c>
      <c r="E473" s="56">
        <v>11315.2</v>
      </c>
      <c r="F473" s="56">
        <v>2025</v>
      </c>
      <c r="G473" s="56">
        <v>84005.9</v>
      </c>
      <c r="H473" s="56">
        <v>4995.5</v>
      </c>
      <c r="I473" s="56">
        <v>496180.2</v>
      </c>
      <c r="J473" s="67">
        <f t="shared" si="49"/>
        <v>377736.34037217993</v>
      </c>
      <c r="K473" s="67">
        <f t="shared" si="50"/>
        <v>9233.2146629014424</v>
      </c>
      <c r="L473" s="52">
        <f t="shared" si="54"/>
        <v>0.28534514318067355</v>
      </c>
      <c r="M473" s="49">
        <f t="shared" si="51"/>
        <v>10.560540733612262</v>
      </c>
      <c r="N473" s="49">
        <f t="shared" si="52"/>
        <v>0.93</v>
      </c>
      <c r="O473" s="49">
        <f t="shared" si="53"/>
        <v>38.966618932293308</v>
      </c>
    </row>
    <row r="474" spans="1:21" x14ac:dyDescent="0.25">
      <c r="A474" s="1" t="s">
        <v>426</v>
      </c>
      <c r="B474" s="17" t="str">
        <f t="shared" si="55"/>
        <v>PS24.0893.DATA</v>
      </c>
      <c r="C474" t="str">
        <f t="shared" si="56"/>
        <v>PS24.0893</v>
      </c>
      <c r="D474" s="56">
        <v>5011801.5</v>
      </c>
      <c r="E474" s="56">
        <v>7102.9</v>
      </c>
      <c r="F474" s="56">
        <v>1582</v>
      </c>
      <c r="G474" s="56">
        <v>22765.7</v>
      </c>
      <c r="H474" s="56">
        <v>5625.9</v>
      </c>
      <c r="I474" s="56">
        <v>453605</v>
      </c>
      <c r="J474" s="67">
        <f t="shared" si="49"/>
        <v>449889.96877056576</v>
      </c>
      <c r="K474" s="67">
        <f t="shared" si="50"/>
        <v>5716.3135141357052</v>
      </c>
      <c r="L474" s="52">
        <f t="shared" si="54"/>
        <v>0.219747685362294</v>
      </c>
      <c r="M474" s="49">
        <f t="shared" si="51"/>
        <v>2.8618232705395363</v>
      </c>
      <c r="N474" s="49">
        <f t="shared" si="52"/>
        <v>0.93</v>
      </c>
      <c r="O474" s="49">
        <f t="shared" si="53"/>
        <v>35.562000002864416</v>
      </c>
    </row>
    <row r="475" spans="1:21" x14ac:dyDescent="0.25">
      <c r="A475" s="1" t="s">
        <v>427</v>
      </c>
      <c r="B475" s="17" t="str">
        <f t="shared" si="55"/>
        <v>PS24.0891.DATA</v>
      </c>
      <c r="C475" t="str">
        <f t="shared" si="56"/>
        <v>PS24.0891</v>
      </c>
      <c r="D475" s="56">
        <v>5438223.2000000002</v>
      </c>
      <c r="E475" s="56">
        <v>11325.4</v>
      </c>
      <c r="F475" s="56">
        <v>712.1</v>
      </c>
      <c r="G475" s="56">
        <v>10648</v>
      </c>
      <c r="H475" s="56">
        <v>4784.5</v>
      </c>
      <c r="I475" s="56">
        <v>381341.8</v>
      </c>
      <c r="J475" s="67">
        <f t="shared" si="49"/>
        <v>489320.34420625278</v>
      </c>
      <c r="K475" s="67">
        <f t="shared" si="50"/>
        <v>9241.7307685248325</v>
      </c>
      <c r="L475" s="52">
        <f t="shared" si="54"/>
        <v>9.0936785686880031E-2</v>
      </c>
      <c r="M475" s="49">
        <f t="shared" si="51"/>
        <v>1.3384652703652002</v>
      </c>
      <c r="N475" s="49">
        <f t="shared" si="52"/>
        <v>0.93</v>
      </c>
      <c r="O475" s="49">
        <f t="shared" si="53"/>
        <v>29.783315261016917</v>
      </c>
    </row>
    <row r="476" spans="1:21" x14ac:dyDescent="0.25">
      <c r="A476" s="1" t="s">
        <v>428</v>
      </c>
      <c r="B476" s="17" t="str">
        <f t="shared" si="55"/>
        <v>PS24.0892.DATA</v>
      </c>
      <c r="C476" t="str">
        <f t="shared" si="56"/>
        <v>PS24.0892</v>
      </c>
      <c r="D476" s="56">
        <v>5166695.8</v>
      </c>
      <c r="E476" s="56">
        <v>10292.200000000001</v>
      </c>
      <c r="F476" s="56">
        <v>864.7</v>
      </c>
      <c r="G476" s="56">
        <v>19241.8</v>
      </c>
      <c r="H476" s="56">
        <v>5033.7</v>
      </c>
      <c r="I476" s="56">
        <v>418542.7</v>
      </c>
      <c r="J476" s="67">
        <f t="shared" si="49"/>
        <v>464212.73987214878</v>
      </c>
      <c r="K476" s="67">
        <f t="shared" si="50"/>
        <v>8379.0993636142721</v>
      </c>
      <c r="L476" s="52">
        <f t="shared" si="54"/>
        <v>0.11353311088571688</v>
      </c>
      <c r="M476" s="49">
        <f t="shared" si="51"/>
        <v>2.4188216071203774</v>
      </c>
      <c r="N476" s="49">
        <f t="shared" si="52"/>
        <v>0.93</v>
      </c>
      <c r="O476" s="49">
        <f t="shared" si="53"/>
        <v>32.758166543730589</v>
      </c>
    </row>
    <row r="477" spans="1:21" x14ac:dyDescent="0.25">
      <c r="A477" s="1" t="s">
        <v>429</v>
      </c>
      <c r="B477" s="17" t="s">
        <v>667</v>
      </c>
      <c r="C477" s="17" t="s">
        <v>667</v>
      </c>
      <c r="D477" s="56">
        <v>258708.2</v>
      </c>
      <c r="E477" s="56">
        <v>2823.9</v>
      </c>
      <c r="F477" s="56">
        <v>6514.3</v>
      </c>
      <c r="G477" s="56">
        <v>3596.9</v>
      </c>
      <c r="H477" s="103"/>
      <c r="I477" s="56">
        <v>7962.2</v>
      </c>
      <c r="J477" s="67">
        <f t="shared" si="49"/>
        <v>22364.862564307939</v>
      </c>
      <c r="K477" s="67">
        <f t="shared" si="50"/>
        <v>2143.7237138915193</v>
      </c>
      <c r="L477" s="52">
        <f t="shared" si="54"/>
        <v>0.9501006000295481</v>
      </c>
      <c r="M477" s="49">
        <f t="shared" si="51"/>
        <v>0.45204708910726665</v>
      </c>
      <c r="N477" s="49">
        <f t="shared" si="52"/>
        <v>0.93</v>
      </c>
      <c r="O477" s="49">
        <f t="shared" si="53"/>
        <v>-7.4800590995222294E-2</v>
      </c>
      <c r="P477" s="90">
        <f>((J477-$B$26)/$B$26)*100</f>
        <v>-0.60061082529804688</v>
      </c>
      <c r="Q477" s="90">
        <f>((K477-$F$26)/$F$26)*100</f>
        <v>-14.251051444339227</v>
      </c>
      <c r="R477" s="90">
        <f>((L477-$J$26)/$J$26)*100</f>
        <v>-4.7040521535057067</v>
      </c>
    </row>
    <row r="478" spans="1:21" x14ac:dyDescent="0.25">
      <c r="A478" s="1" t="s">
        <v>430</v>
      </c>
      <c r="B478" s="17" t="s">
        <v>667</v>
      </c>
      <c r="C478" s="17" t="s">
        <v>667</v>
      </c>
      <c r="D478" s="56">
        <v>237.7</v>
      </c>
      <c r="E478" s="56">
        <v>534.20000000000005</v>
      </c>
      <c r="F478" s="56">
        <v>2319.6999999999998</v>
      </c>
      <c r="G478" s="56">
        <v>169279.2</v>
      </c>
      <c r="H478" s="56">
        <v>8073.8</v>
      </c>
      <c r="I478" s="56">
        <v>984402</v>
      </c>
      <c r="J478" s="67">
        <f t="shared" si="49"/>
        <v>135.20811492120279</v>
      </c>
      <c r="K478" s="67">
        <f t="shared" si="50"/>
        <v>495.23910147640947</v>
      </c>
      <c r="L478" s="52">
        <f t="shared" si="54"/>
        <v>0.32898300056007862</v>
      </c>
      <c r="M478" s="49">
        <f t="shared" si="51"/>
        <v>21.280542363976622</v>
      </c>
      <c r="N478" s="49">
        <f t="shared" si="52"/>
        <v>0.93</v>
      </c>
      <c r="O478" s="49">
        <f t="shared" si="53"/>
        <v>78.008342330887928</v>
      </c>
      <c r="P478" s="90"/>
      <c r="Q478" s="90"/>
      <c r="R478" s="90"/>
      <c r="S478" s="91">
        <f>((G478-AVERAGE($E$50:$E$52))/AVERAGE($E$50:$E$52))*100</f>
        <v>1.577962214515664</v>
      </c>
      <c r="T478" s="91">
        <f>((H478-AVERAGE($F$50:$F$52))/AVERAGE($F$50:$F$52))*100</f>
        <v>1.6343640246895927</v>
      </c>
      <c r="U478" s="91">
        <f>((I478-AVERAGE($G$50:$G$52))/AVERAGE($G$50:$G$52))*100</f>
        <v>-9.5857985123055447E-2</v>
      </c>
    </row>
    <row r="479" spans="1:21" x14ac:dyDescent="0.25">
      <c r="A479" s="1" t="s">
        <v>431</v>
      </c>
      <c r="B479" s="17" t="str">
        <f t="shared" si="55"/>
        <v>PS24.0890.DATA</v>
      </c>
      <c r="C479" t="str">
        <f t="shared" si="56"/>
        <v>PS24.0890</v>
      </c>
      <c r="D479" s="56">
        <v>5712351.0999999996</v>
      </c>
      <c r="E479" s="56">
        <v>13264.6</v>
      </c>
      <c r="F479" s="56">
        <v>854</v>
      </c>
      <c r="G479" s="56">
        <v>13773.5</v>
      </c>
      <c r="H479" s="56">
        <v>4464.7</v>
      </c>
      <c r="I479" s="56">
        <v>378694.3</v>
      </c>
      <c r="J479" s="67">
        <f t="shared" si="49"/>
        <v>514668.41165778361</v>
      </c>
      <c r="K479" s="67">
        <f t="shared" si="50"/>
        <v>10860.792731748374</v>
      </c>
      <c r="L479" s="52">
        <f t="shared" si="54"/>
        <v>0.1119487027623384</v>
      </c>
      <c r="M479" s="49">
        <f t="shared" si="51"/>
        <v>1.7313826911253187</v>
      </c>
      <c r="N479" s="49">
        <f t="shared" si="52"/>
        <v>0.93</v>
      </c>
      <c r="O479" s="49">
        <f t="shared" si="53"/>
        <v>29.571602136576796</v>
      </c>
      <c r="S479" s="91"/>
      <c r="T479" s="91"/>
      <c r="U479" s="91"/>
    </row>
    <row r="480" spans="1:21" x14ac:dyDescent="0.25">
      <c r="A480" s="1" t="s">
        <v>432</v>
      </c>
      <c r="B480" s="17" t="str">
        <f t="shared" si="55"/>
        <v>PS24.0889.DATA</v>
      </c>
      <c r="C480" t="str">
        <f t="shared" si="56"/>
        <v>PS24.0889</v>
      </c>
      <c r="D480" s="56">
        <v>5351721.4000000004</v>
      </c>
      <c r="E480" s="56">
        <v>9436.2999999999993</v>
      </c>
      <c r="F480" s="56">
        <v>1173.9000000000001</v>
      </c>
      <c r="G480" s="56">
        <v>12167.5</v>
      </c>
      <c r="H480" s="56">
        <v>5022.1000000000004</v>
      </c>
      <c r="I480" s="56">
        <v>410606.1</v>
      </c>
      <c r="J480" s="67">
        <f t="shared" si="49"/>
        <v>481321.69298877788</v>
      </c>
      <c r="K480" s="67">
        <f t="shared" si="50"/>
        <v>7664.4979123338317</v>
      </c>
      <c r="L480" s="52">
        <f t="shared" si="54"/>
        <v>0.15931806338558813</v>
      </c>
      <c r="M480" s="49">
        <f t="shared" si="51"/>
        <v>1.5294868735790861</v>
      </c>
      <c r="N480" s="49">
        <f t="shared" si="52"/>
        <v>0.93</v>
      </c>
      <c r="O480" s="49">
        <f t="shared" si="53"/>
        <v>32.123498976806523</v>
      </c>
    </row>
    <row r="481" spans="1:21" x14ac:dyDescent="0.25">
      <c r="A481" s="1" t="s">
        <v>433</v>
      </c>
      <c r="B481" s="17" t="str">
        <f t="shared" si="55"/>
        <v>PS24.0901.DATA</v>
      </c>
      <c r="C481" t="str">
        <f t="shared" si="56"/>
        <v>PS24.0901</v>
      </c>
      <c r="D481" s="56">
        <v>5809836.7000000002</v>
      </c>
      <c r="E481" s="56">
        <v>12766.3</v>
      </c>
      <c r="F481" s="56">
        <v>608.79999999999995</v>
      </c>
      <c r="G481" s="56">
        <v>11535.6</v>
      </c>
      <c r="H481" s="56">
        <v>3999.1</v>
      </c>
      <c r="I481" s="56">
        <v>305535.7</v>
      </c>
      <c r="J481" s="67">
        <f t="shared" si="49"/>
        <v>523682.71324603114</v>
      </c>
      <c r="K481" s="67">
        <f t="shared" si="50"/>
        <v>10444.755924676234</v>
      </c>
      <c r="L481" s="52">
        <f t="shared" si="54"/>
        <v>7.564058389762808E-2</v>
      </c>
      <c r="M481" s="49">
        <f t="shared" si="51"/>
        <v>1.4500485378957333</v>
      </c>
      <c r="N481" s="49">
        <f t="shared" si="52"/>
        <v>0.93</v>
      </c>
      <c r="O481" s="49">
        <f t="shared" si="53"/>
        <v>23.721314776552266</v>
      </c>
    </row>
    <row r="482" spans="1:21" x14ac:dyDescent="0.25">
      <c r="A482" s="1" t="s">
        <v>434</v>
      </c>
      <c r="B482" s="17" t="str">
        <f t="shared" si="55"/>
        <v>PS24.0902.DATA</v>
      </c>
      <c r="C482" t="str">
        <f t="shared" si="56"/>
        <v>PS24.0902</v>
      </c>
      <c r="D482" s="56">
        <v>4662469.0999999996</v>
      </c>
      <c r="E482" s="56">
        <v>9797.5</v>
      </c>
      <c r="F482" s="56">
        <v>1027.8</v>
      </c>
      <c r="G482" s="56">
        <v>47866.1</v>
      </c>
      <c r="H482" s="56">
        <v>4959</v>
      </c>
      <c r="I482" s="56">
        <v>468162.1</v>
      </c>
      <c r="J482" s="67">
        <f t="shared" si="49"/>
        <v>417587.88920039003</v>
      </c>
      <c r="K482" s="67">
        <f t="shared" si="50"/>
        <v>7966.0682408798011</v>
      </c>
      <c r="L482" s="52">
        <f t="shared" si="54"/>
        <v>0.1376842291028223</v>
      </c>
      <c r="M482" s="49">
        <f t="shared" si="51"/>
        <v>6.0172814142116771</v>
      </c>
      <c r="N482" s="49">
        <f t="shared" si="52"/>
        <v>0.93</v>
      </c>
      <c r="O482" s="49">
        <f t="shared" si="53"/>
        <v>36.72609032346395</v>
      </c>
    </row>
    <row r="483" spans="1:21" x14ac:dyDescent="0.25">
      <c r="A483" s="1" t="s">
        <v>435</v>
      </c>
      <c r="B483" s="17" t="str">
        <f t="shared" si="55"/>
        <v>PS24.0898.DATA</v>
      </c>
      <c r="C483" t="str">
        <f t="shared" si="56"/>
        <v>PS24.0898</v>
      </c>
      <c r="D483" s="56">
        <v>6109680.4000000004</v>
      </c>
      <c r="E483" s="56">
        <v>12307.8</v>
      </c>
      <c r="F483" s="56">
        <v>782.4</v>
      </c>
      <c r="G483" s="56">
        <v>11905.5</v>
      </c>
      <c r="H483" s="56">
        <v>3300.9</v>
      </c>
      <c r="I483" s="56">
        <v>239813.6</v>
      </c>
      <c r="J483" s="67">
        <f t="shared" si="49"/>
        <v>551408.67011695378</v>
      </c>
      <c r="K483" s="67">
        <f t="shared" si="50"/>
        <v>10061.948627781643</v>
      </c>
      <c r="L483" s="52">
        <f t="shared" si="54"/>
        <v>0.1013464951330021</v>
      </c>
      <c r="M483" s="49">
        <f t="shared" si="51"/>
        <v>1.4965499469308214</v>
      </c>
      <c r="N483" s="49">
        <f t="shared" si="52"/>
        <v>0.93</v>
      </c>
      <c r="O483" s="49">
        <f t="shared" si="53"/>
        <v>18.465703393826679</v>
      </c>
    </row>
    <row r="484" spans="1:21" x14ac:dyDescent="0.25">
      <c r="A484" s="1" t="s">
        <v>436</v>
      </c>
      <c r="B484" s="17" t="str">
        <f t="shared" si="55"/>
        <v>PS24.0899.DATA</v>
      </c>
      <c r="C484" t="str">
        <f t="shared" si="56"/>
        <v>PS24.0899</v>
      </c>
      <c r="D484" s="56">
        <v>5999627.7000000002</v>
      </c>
      <c r="E484" s="56">
        <v>11599.5</v>
      </c>
      <c r="F484" s="56">
        <v>800</v>
      </c>
      <c r="G484" s="56">
        <v>13403.2</v>
      </c>
      <c r="H484" s="56">
        <v>3360.4</v>
      </c>
      <c r="I484" s="56">
        <v>248332.7</v>
      </c>
      <c r="J484" s="67">
        <f t="shared" si="49"/>
        <v>541232.31352273957</v>
      </c>
      <c r="K484" s="67">
        <f t="shared" si="50"/>
        <v>9470.5802343455689</v>
      </c>
      <c r="L484" s="52">
        <f t="shared" si="54"/>
        <v>0.10395262438267137</v>
      </c>
      <c r="M484" s="49">
        <f t="shared" si="51"/>
        <v>1.6848309967060349</v>
      </c>
      <c r="N484" s="49">
        <f t="shared" si="52"/>
        <v>0.93</v>
      </c>
      <c r="O484" s="49">
        <f t="shared" si="53"/>
        <v>19.146951846486857</v>
      </c>
    </row>
    <row r="485" spans="1:21" x14ac:dyDescent="0.25">
      <c r="A485" s="1" t="s">
        <v>437</v>
      </c>
      <c r="B485" s="17" t="str">
        <f t="shared" si="55"/>
        <v>PS24.0900.DATA</v>
      </c>
      <c r="C485" t="str">
        <f t="shared" si="56"/>
        <v>PS24.0900</v>
      </c>
      <c r="D485" s="56">
        <v>5977551.4000000004</v>
      </c>
      <c r="E485" s="56">
        <v>11055.1</v>
      </c>
      <c r="F485" s="56">
        <v>808.3</v>
      </c>
      <c r="G485" s="56">
        <v>12762.2</v>
      </c>
      <c r="H485" s="56">
        <v>3407</v>
      </c>
      <c r="I485" s="56">
        <v>250126.6</v>
      </c>
      <c r="J485" s="67">
        <f t="shared" si="49"/>
        <v>539190.96150610712</v>
      </c>
      <c r="K485" s="67">
        <f t="shared" si="50"/>
        <v>9016.0539695049683</v>
      </c>
      <c r="L485" s="52">
        <f t="shared" si="54"/>
        <v>0.10518165124473129</v>
      </c>
      <c r="M485" s="49">
        <f t="shared" si="51"/>
        <v>1.6042486685322273</v>
      </c>
      <c r="N485" s="49">
        <f t="shared" si="52"/>
        <v>0.93</v>
      </c>
      <c r="O485" s="49">
        <f t="shared" si="53"/>
        <v>19.290404981116936</v>
      </c>
    </row>
    <row r="486" spans="1:21" x14ac:dyDescent="0.25">
      <c r="A486" s="1" t="s">
        <v>438</v>
      </c>
      <c r="B486" s="17" t="str">
        <f t="shared" si="55"/>
        <v>PS24.0895.DATA</v>
      </c>
      <c r="C486" t="str">
        <f t="shared" si="56"/>
        <v>PS24.0895</v>
      </c>
      <c r="D486" s="56">
        <v>5306506.7</v>
      </c>
      <c r="E486" s="56">
        <v>9407.4</v>
      </c>
      <c r="F486" s="56">
        <v>1490</v>
      </c>
      <c r="G486" s="56">
        <v>24512.799999999999</v>
      </c>
      <c r="H486" s="56">
        <v>4544.2</v>
      </c>
      <c r="I486" s="56">
        <v>366927.8</v>
      </c>
      <c r="J486" s="67">
        <f t="shared" si="49"/>
        <v>477140.77865863952</v>
      </c>
      <c r="K486" s="67">
        <f t="shared" si="50"/>
        <v>7640.3689464008903</v>
      </c>
      <c r="L486" s="52">
        <f t="shared" si="54"/>
        <v>0.20612473701175016</v>
      </c>
      <c r="M486" s="49">
        <f t="shared" si="51"/>
        <v>3.0814572573608459</v>
      </c>
      <c r="N486" s="49">
        <f t="shared" si="52"/>
        <v>0.93</v>
      </c>
      <c r="O486" s="49">
        <f t="shared" si="53"/>
        <v>28.630668244707234</v>
      </c>
    </row>
    <row r="487" spans="1:21" x14ac:dyDescent="0.25">
      <c r="A487" s="1" t="s">
        <v>439</v>
      </c>
      <c r="B487" s="17" t="str">
        <f t="shared" si="55"/>
        <v>PS24.0897.DATA</v>
      </c>
      <c r="C487" t="str">
        <f t="shared" si="56"/>
        <v>PS24.0897</v>
      </c>
      <c r="D487" s="56">
        <v>5627009.5</v>
      </c>
      <c r="E487" s="56">
        <v>19592.2</v>
      </c>
      <c r="F487" s="56">
        <v>1.5</v>
      </c>
      <c r="G487" s="56">
        <v>197.5</v>
      </c>
      <c r="H487" s="56">
        <v>4395.3999999999996</v>
      </c>
      <c r="I487" s="56">
        <v>333751.90000000002</v>
      </c>
      <c r="J487" s="67">
        <f t="shared" si="49"/>
        <v>506777.04185112927</v>
      </c>
      <c r="K487" s="67">
        <f t="shared" si="50"/>
        <v>16143.78390258855</v>
      </c>
      <c r="L487" s="52">
        <f t="shared" si="54"/>
        <v>-1.4285682768516187E-2</v>
      </c>
      <c r="M487" s="49">
        <f t="shared" si="51"/>
        <v>2.4696751519057841E-2</v>
      </c>
      <c r="N487" s="49">
        <f t="shared" si="52"/>
        <v>0.93</v>
      </c>
      <c r="O487" s="49">
        <f t="shared" si="53"/>
        <v>25.977684884891193</v>
      </c>
    </row>
    <row r="488" spans="1:21" x14ac:dyDescent="0.25">
      <c r="A488" s="1" t="s">
        <v>440</v>
      </c>
      <c r="B488" s="17" t="str">
        <f t="shared" si="55"/>
        <v>PS24.0903.DATA</v>
      </c>
      <c r="C488" t="str">
        <f t="shared" si="56"/>
        <v>PS24.0903</v>
      </c>
      <c r="D488" s="56">
        <v>3976665.2</v>
      </c>
      <c r="E488" s="56">
        <v>6974.8</v>
      </c>
      <c r="F488" s="56">
        <v>1262.5999999999999</v>
      </c>
      <c r="G488" s="56">
        <v>64363</v>
      </c>
      <c r="H488" s="56">
        <v>5633</v>
      </c>
      <c r="I488" s="56">
        <v>563861.4</v>
      </c>
      <c r="J488" s="67">
        <f t="shared" si="49"/>
        <v>354172.95217383082</v>
      </c>
      <c r="K488" s="67">
        <f t="shared" si="50"/>
        <v>5609.3612464537055</v>
      </c>
      <c r="L488" s="52">
        <f t="shared" si="54"/>
        <v>0.17245236250181897</v>
      </c>
      <c r="M488" s="49">
        <f t="shared" si="51"/>
        <v>8.0911638005618922</v>
      </c>
      <c r="N488" s="49">
        <f t="shared" si="52"/>
        <v>0.93</v>
      </c>
      <c r="O488" s="49">
        <f t="shared" si="53"/>
        <v>44.378894028745293</v>
      </c>
    </row>
    <row r="489" spans="1:21" x14ac:dyDescent="0.25">
      <c r="A489" s="1" t="s">
        <v>441</v>
      </c>
      <c r="B489" s="17" t="s">
        <v>667</v>
      </c>
      <c r="C489" s="17" t="s">
        <v>667</v>
      </c>
      <c r="D489" s="56">
        <v>262553.90000000002</v>
      </c>
      <c r="E489" s="56">
        <v>2853.8</v>
      </c>
      <c r="F489" s="56">
        <v>6514.4</v>
      </c>
      <c r="G489" s="56">
        <v>5927.5</v>
      </c>
      <c r="H489" s="56">
        <v>1761.6</v>
      </c>
      <c r="I489" s="56">
        <v>13162.2</v>
      </c>
      <c r="J489" s="67">
        <f t="shared" si="49"/>
        <v>22695.610491502754</v>
      </c>
      <c r="K489" s="67">
        <f t="shared" si="50"/>
        <v>2168.6875921404799</v>
      </c>
      <c r="L489" s="52">
        <f t="shared" si="54"/>
        <v>0.950115407582103</v>
      </c>
      <c r="M489" s="49">
        <f t="shared" si="51"/>
        <v>0.74503488012423424</v>
      </c>
      <c r="N489" s="49">
        <f t="shared" si="52"/>
        <v>0.93</v>
      </c>
      <c r="O489" s="49">
        <f t="shared" si="53"/>
        <v>0.34102877523277497</v>
      </c>
      <c r="P489" s="90">
        <f>((J489-$B$26)/$B$26)*100</f>
        <v>0.86937996223446035</v>
      </c>
      <c r="Q489" s="90">
        <f>((K489-$F$26)/$F$26)*100</f>
        <v>-13.252496314380805</v>
      </c>
      <c r="R489" s="90">
        <f>((L489-$J$26)/$J$26)*100</f>
        <v>-4.702566942617552</v>
      </c>
    </row>
    <row r="490" spans="1:21" x14ac:dyDescent="0.25">
      <c r="A490" s="1" t="s">
        <v>442</v>
      </c>
      <c r="B490" s="17" t="s">
        <v>667</v>
      </c>
      <c r="C490" s="17" t="s">
        <v>667</v>
      </c>
      <c r="D490" s="56">
        <v>232.6</v>
      </c>
      <c r="E490" s="56">
        <v>489.9</v>
      </c>
      <c r="F490" s="56">
        <v>2313.3000000000002</v>
      </c>
      <c r="G490" s="56">
        <v>169019.6</v>
      </c>
      <c r="H490" s="56">
        <v>8076.3</v>
      </c>
      <c r="I490" s="56">
        <v>983773.1</v>
      </c>
      <c r="J490" s="67">
        <f t="shared" si="49"/>
        <v>134.76949141216841</v>
      </c>
      <c r="K490" s="67">
        <f t="shared" si="50"/>
        <v>455.46859964614083</v>
      </c>
      <c r="L490" s="52">
        <f t="shared" si="54"/>
        <v>0.32803531719656259</v>
      </c>
      <c r="M490" s="49">
        <f t="shared" si="51"/>
        <v>21.247907149633534</v>
      </c>
      <c r="N490" s="49">
        <f t="shared" si="52"/>
        <v>0.93</v>
      </c>
      <c r="O490" s="49">
        <f t="shared" si="53"/>
        <v>77.958050967730088</v>
      </c>
      <c r="P490" s="90"/>
      <c r="Q490" s="90"/>
      <c r="R490" s="90"/>
      <c r="S490" s="91">
        <f>((G490-AVERAGE($E$50:$E$52))/AVERAGE($E$50:$E$52))*100</f>
        <v>1.4221862007414443</v>
      </c>
      <c r="T490" s="91">
        <f>((H490-AVERAGE($F$50:$F$52))/AVERAGE($F$50:$F$52))*100</f>
        <v>1.6658344487850281</v>
      </c>
      <c r="U490" s="91">
        <f>((I490-AVERAGE($G$50:$G$52))/AVERAGE($G$50:$G$52))*100</f>
        <v>-0.15968324646258791</v>
      </c>
    </row>
    <row r="491" spans="1:21" x14ac:dyDescent="0.25">
      <c r="A491" s="1" t="s">
        <v>443</v>
      </c>
      <c r="B491" s="17" t="str">
        <f t="shared" si="55"/>
        <v>PS24.0904.DATA</v>
      </c>
      <c r="C491" t="str">
        <f t="shared" si="56"/>
        <v>PS24.0904</v>
      </c>
      <c r="D491" s="56">
        <v>5862224.5999999996</v>
      </c>
      <c r="E491" s="56">
        <v>10329.1</v>
      </c>
      <c r="F491" s="56">
        <v>943.2</v>
      </c>
      <c r="G491" s="56">
        <v>15627.9</v>
      </c>
      <c r="H491" s="56">
        <v>4412.5</v>
      </c>
      <c r="I491" s="56">
        <v>353508.9</v>
      </c>
      <c r="J491" s="67">
        <f t="shared" si="49"/>
        <v>528526.91926389374</v>
      </c>
      <c r="K491" s="67">
        <f t="shared" si="50"/>
        <v>8409.9076280753634</v>
      </c>
      <c r="L491" s="52">
        <f t="shared" si="54"/>
        <v>0.12515703964134395</v>
      </c>
      <c r="M491" s="49">
        <f t="shared" si="51"/>
        <v>1.964505732257158</v>
      </c>
      <c r="N491" s="49">
        <f t="shared" si="52"/>
        <v>0.93</v>
      </c>
      <c r="O491" s="49">
        <f t="shared" si="53"/>
        <v>27.557596575000144</v>
      </c>
      <c r="S491" s="91"/>
      <c r="T491" s="91"/>
      <c r="U491" s="91"/>
    </row>
    <row r="492" spans="1:21" x14ac:dyDescent="0.25">
      <c r="A492" s="1" t="s">
        <v>444</v>
      </c>
      <c r="B492" s="17" t="str">
        <f t="shared" si="55"/>
        <v>PS24.0905.DATA</v>
      </c>
      <c r="C492" t="str">
        <f t="shared" si="56"/>
        <v>PS24.0905</v>
      </c>
      <c r="D492" s="56">
        <v>5645084.4000000004</v>
      </c>
      <c r="E492" s="56">
        <v>10610.1</v>
      </c>
      <c r="F492" s="56">
        <v>858.2</v>
      </c>
      <c r="G492" s="56">
        <v>13868.7</v>
      </c>
      <c r="H492" s="56">
        <v>4372.1000000000004</v>
      </c>
      <c r="I492" s="56">
        <v>347142.5</v>
      </c>
      <c r="J492" s="67">
        <f t="shared" si="49"/>
        <v>508448.39228419238</v>
      </c>
      <c r="K492" s="67">
        <f t="shared" si="50"/>
        <v>8644.5179888766288</v>
      </c>
      <c r="L492" s="52">
        <f t="shared" si="54"/>
        <v>0.11257061996964585</v>
      </c>
      <c r="M492" s="49">
        <f t="shared" si="51"/>
        <v>1.7433506125639249</v>
      </c>
      <c r="N492" s="49">
        <f t="shared" si="52"/>
        <v>0.93</v>
      </c>
      <c r="O492" s="49">
        <f t="shared" si="53"/>
        <v>27.048493483239774</v>
      </c>
    </row>
    <row r="493" spans="1:21" x14ac:dyDescent="0.25">
      <c r="A493" s="1" t="s">
        <v>445</v>
      </c>
      <c r="B493" s="17" t="str">
        <f>RIGHT(A493,15)</f>
        <v>PS24.01088.DATA</v>
      </c>
      <c r="C493" t="str">
        <f>LEFT(REPLACE(B493,6,1,""),9)</f>
        <v>PS24.1088</v>
      </c>
      <c r="D493" s="56">
        <v>5739027.2999999998</v>
      </c>
      <c r="E493" s="56">
        <v>11172.1</v>
      </c>
      <c r="F493" s="56">
        <v>1517.7</v>
      </c>
      <c r="G493" s="56">
        <v>22820.2</v>
      </c>
      <c r="H493" s="56">
        <v>3851.7</v>
      </c>
      <c r="I493" s="56">
        <v>297712.8</v>
      </c>
      <c r="J493" s="67">
        <f t="shared" si="49"/>
        <v>517135.10737518599</v>
      </c>
      <c r="K493" s="67">
        <f t="shared" si="50"/>
        <v>9113.7387104791615</v>
      </c>
      <c r="L493" s="52">
        <f t="shared" si="54"/>
        <v>0.21022642906946826</v>
      </c>
      <c r="M493" s="49">
        <f t="shared" si="51"/>
        <v>2.8686746541362176</v>
      </c>
      <c r="N493" s="49">
        <f t="shared" si="52"/>
        <v>0.93</v>
      </c>
      <c r="O493" s="49">
        <f t="shared" si="53"/>
        <v>23.095739478655151</v>
      </c>
    </row>
    <row r="494" spans="1:21" x14ac:dyDescent="0.25">
      <c r="A494" s="1" t="s">
        <v>446</v>
      </c>
      <c r="B494" s="17" t="str">
        <f t="shared" ref="B494:B495" si="58">RIGHT(A494,15)</f>
        <v>PS24.01089.DATA</v>
      </c>
      <c r="C494" t="str">
        <f t="shared" ref="C494:C495" si="59">LEFT(REPLACE(B494,6,1,""),9)</f>
        <v>PS24.1089</v>
      </c>
      <c r="D494" s="56">
        <v>5628763.5999999996</v>
      </c>
      <c r="E494" s="56">
        <v>9619.7000000000007</v>
      </c>
      <c r="F494" s="56">
        <v>1589.9</v>
      </c>
      <c r="G494" s="56">
        <v>25627</v>
      </c>
      <c r="H494" s="56">
        <v>3937</v>
      </c>
      <c r="I494" s="56">
        <v>307854.40000000002</v>
      </c>
      <c r="J494" s="67">
        <f t="shared" si="49"/>
        <v>506939.24002620269</v>
      </c>
      <c r="K494" s="67">
        <f t="shared" si="50"/>
        <v>7817.62083109167</v>
      </c>
      <c r="L494" s="52">
        <f t="shared" si="54"/>
        <v>0.22091748201413419</v>
      </c>
      <c r="M494" s="49">
        <f t="shared" si="51"/>
        <v>3.2215271950383131</v>
      </c>
      <c r="N494" s="49">
        <f t="shared" si="52"/>
        <v>0.93</v>
      </c>
      <c r="O494" s="49">
        <f t="shared" si="53"/>
        <v>23.90673469029705</v>
      </c>
    </row>
    <row r="495" spans="1:21" x14ac:dyDescent="0.25">
      <c r="A495" s="1" t="s">
        <v>447</v>
      </c>
      <c r="B495" s="17" t="str">
        <f t="shared" si="58"/>
        <v>PS24.01090.DATA</v>
      </c>
      <c r="C495" t="str">
        <f t="shared" si="59"/>
        <v>PS24.1090</v>
      </c>
      <c r="D495" s="56">
        <v>5511501.2999999998</v>
      </c>
      <c r="E495" s="56">
        <v>8893.2000000000007</v>
      </c>
      <c r="F495" s="56">
        <v>1628.5</v>
      </c>
      <c r="G495" s="56">
        <v>28947</v>
      </c>
      <c r="H495" s="56">
        <v>4058.8</v>
      </c>
      <c r="I495" s="56">
        <v>323988.40000000002</v>
      </c>
      <c r="J495" s="67">
        <f t="shared" si="49"/>
        <v>496096.22590789647</v>
      </c>
      <c r="K495" s="67">
        <f t="shared" si="50"/>
        <v>7211.0570335040557</v>
      </c>
      <c r="L495" s="52">
        <f t="shared" si="54"/>
        <v>0.22663319730034062</v>
      </c>
      <c r="M495" s="49">
        <f t="shared" si="51"/>
        <v>3.6388958838636509</v>
      </c>
      <c r="N495" s="49">
        <f t="shared" si="52"/>
        <v>0.93</v>
      </c>
      <c r="O495" s="49">
        <f t="shared" si="53"/>
        <v>25.196925266205223</v>
      </c>
    </row>
    <row r="496" spans="1:21" x14ac:dyDescent="0.25">
      <c r="A496" s="1" t="s">
        <v>448</v>
      </c>
      <c r="B496" s="17" t="str">
        <f t="shared" si="55"/>
        <v>PS24.0906.DATA</v>
      </c>
      <c r="C496" t="str">
        <f t="shared" si="56"/>
        <v>PS24.0906</v>
      </c>
      <c r="D496" s="56">
        <v>6134703</v>
      </c>
      <c r="E496" s="56">
        <v>21172.799999999999</v>
      </c>
      <c r="F496" s="56">
        <v>1043.9000000000001</v>
      </c>
      <c r="G496" s="56">
        <v>12908.5</v>
      </c>
      <c r="H496" s="56">
        <v>2948.7</v>
      </c>
      <c r="I496" s="56">
        <v>207131.3</v>
      </c>
      <c r="J496" s="67">
        <f t="shared" si="49"/>
        <v>553722.46069650678</v>
      </c>
      <c r="K496" s="67">
        <f t="shared" si="50"/>
        <v>17463.446309287767</v>
      </c>
      <c r="L496" s="52">
        <f t="shared" si="54"/>
        <v>0.14006824506416748</v>
      </c>
      <c r="M496" s="49">
        <f t="shared" si="51"/>
        <v>1.6226405478018495</v>
      </c>
      <c r="N496" s="49">
        <f t="shared" si="52"/>
        <v>0.93</v>
      </c>
      <c r="O496" s="49">
        <f t="shared" si="53"/>
        <v>15.852191836927972</v>
      </c>
    </row>
    <row r="497" spans="1:21" x14ac:dyDescent="0.25">
      <c r="A497" s="1" t="s">
        <v>449</v>
      </c>
      <c r="B497" s="17" t="str">
        <f t="shared" si="55"/>
        <v>PS24.0907.DATA</v>
      </c>
      <c r="C497" t="str">
        <f t="shared" si="56"/>
        <v>PS24.0907</v>
      </c>
      <c r="D497" s="56">
        <v>5979895</v>
      </c>
      <c r="E497" s="56">
        <v>19434.2</v>
      </c>
      <c r="F497" s="56">
        <v>1163</v>
      </c>
      <c r="G497" s="56">
        <v>16298.3</v>
      </c>
      <c r="H497" s="56">
        <v>3092.9</v>
      </c>
      <c r="I497" s="56">
        <v>227843.5</v>
      </c>
      <c r="J497" s="67">
        <f t="shared" si="49"/>
        <v>539407.66958609247</v>
      </c>
      <c r="K497" s="67">
        <f t="shared" si="50"/>
        <v>16011.867756657588</v>
      </c>
      <c r="L497" s="52">
        <f t="shared" si="54"/>
        <v>0.15770404015709977</v>
      </c>
      <c r="M497" s="49">
        <f t="shared" si="51"/>
        <v>2.0487840361693586</v>
      </c>
      <c r="N497" s="49">
        <f t="shared" si="52"/>
        <v>0.93</v>
      </c>
      <c r="O497" s="49">
        <f t="shared" si="53"/>
        <v>17.508488182925571</v>
      </c>
    </row>
    <row r="498" spans="1:21" x14ac:dyDescent="0.25">
      <c r="A498" s="1" t="s">
        <v>450</v>
      </c>
      <c r="B498" s="17" t="str">
        <f t="shared" si="55"/>
        <v>PS24.0908.DATA</v>
      </c>
      <c r="C498" t="str">
        <f t="shared" si="56"/>
        <v>PS24.0908</v>
      </c>
      <c r="D498" s="56">
        <v>6033855.2999999998</v>
      </c>
      <c r="E498" s="56">
        <v>20358.599999999999</v>
      </c>
      <c r="F498" s="56">
        <v>1138.8</v>
      </c>
      <c r="G498" s="56">
        <v>15473.7</v>
      </c>
      <c r="H498" s="56">
        <v>3016.4</v>
      </c>
      <c r="I498" s="56">
        <v>216097.8</v>
      </c>
      <c r="J498" s="67">
        <f t="shared" si="49"/>
        <v>544397.27233759942</v>
      </c>
      <c r="K498" s="67">
        <f t="shared" si="50"/>
        <v>16783.660701585308</v>
      </c>
      <c r="L498" s="52">
        <f t="shared" si="54"/>
        <v>0.15412061243880454</v>
      </c>
      <c r="M498" s="49">
        <f t="shared" si="51"/>
        <v>1.945120716649668</v>
      </c>
      <c r="N498" s="49">
        <f t="shared" si="52"/>
        <v>0.93</v>
      </c>
      <c r="O498" s="49">
        <f t="shared" si="53"/>
        <v>16.569217608520919</v>
      </c>
    </row>
    <row r="499" spans="1:21" x14ac:dyDescent="0.25">
      <c r="A499" s="1" t="s">
        <v>451</v>
      </c>
      <c r="B499" s="17" t="str">
        <f>RIGHT(A499,15)</f>
        <v>PS24.01126.DATA</v>
      </c>
      <c r="C499" t="str">
        <f>LEFT(REPLACE(B499,6,1,""),9)</f>
        <v>PS24.1126</v>
      </c>
      <c r="D499" s="56">
        <v>4781939.7</v>
      </c>
      <c r="E499" s="56">
        <v>7059.5</v>
      </c>
      <c r="F499" s="56">
        <v>1805</v>
      </c>
      <c r="G499" s="56">
        <v>40390.199999999997</v>
      </c>
      <c r="H499" s="56">
        <v>5142</v>
      </c>
      <c r="I499" s="56">
        <v>440392.4</v>
      </c>
      <c r="J499" s="67">
        <f t="shared" si="49"/>
        <v>428635.10047394107</v>
      </c>
      <c r="K499" s="67">
        <f t="shared" si="50"/>
        <v>5680.078319620492</v>
      </c>
      <c r="L499" s="52">
        <f t="shared" si="54"/>
        <v>0.25276852755980789</v>
      </c>
      <c r="M499" s="49">
        <f t="shared" si="51"/>
        <v>5.0774601549377785</v>
      </c>
      <c r="N499" s="49">
        <f t="shared" si="52"/>
        <v>0.93</v>
      </c>
      <c r="O499" s="49">
        <f t="shared" si="53"/>
        <v>34.50542556359057</v>
      </c>
    </row>
    <row r="500" spans="1:21" x14ac:dyDescent="0.25">
      <c r="A500" s="1" t="s">
        <v>452</v>
      </c>
      <c r="B500" s="17" t="str">
        <f>RIGHT(A500,15)</f>
        <v>PS24.01127.DATA</v>
      </c>
      <c r="C500" t="str">
        <f>LEFT(REPLACE(B500,6,1,""),9)</f>
        <v>PS24.1127</v>
      </c>
      <c r="D500" s="56">
        <v>3871189.1</v>
      </c>
      <c r="E500" s="56">
        <v>6185.2</v>
      </c>
      <c r="F500" s="56">
        <v>1967.1</v>
      </c>
      <c r="G500" s="56">
        <v>71725.100000000006</v>
      </c>
      <c r="H500" s="56">
        <v>5875.8</v>
      </c>
      <c r="I500" s="56">
        <v>572774.1</v>
      </c>
      <c r="J500" s="67">
        <f t="shared" si="49"/>
        <v>344419.78477523907</v>
      </c>
      <c r="K500" s="67">
        <f t="shared" si="50"/>
        <v>4950.114481725308</v>
      </c>
      <c r="L500" s="52">
        <f t="shared" si="54"/>
        <v>0.2767715702513639</v>
      </c>
      <c r="M500" s="49">
        <f t="shared" si="51"/>
        <v>9.0166788680320806</v>
      </c>
      <c r="N500" s="49">
        <f t="shared" si="52"/>
        <v>0.93</v>
      </c>
      <c r="O500" s="49">
        <f t="shared" si="53"/>
        <v>45.091617565741501</v>
      </c>
    </row>
    <row r="501" spans="1:21" x14ac:dyDescent="0.25">
      <c r="A501" s="1" t="s">
        <v>453</v>
      </c>
      <c r="B501" s="17" t="s">
        <v>667</v>
      </c>
      <c r="C501" s="17" t="s">
        <v>667</v>
      </c>
      <c r="D501" s="56">
        <v>264956.09999999998</v>
      </c>
      <c r="E501" s="56">
        <v>2823.1</v>
      </c>
      <c r="F501" s="56">
        <v>6455.5</v>
      </c>
      <c r="G501" s="56">
        <v>5777.9</v>
      </c>
      <c r="H501" s="56">
        <v>1788.3</v>
      </c>
      <c r="I501" s="56">
        <v>12838.1</v>
      </c>
      <c r="J501" s="67">
        <f>($D501*$C$28)+$C$30</f>
        <v>22902.210764718908</v>
      </c>
      <c r="K501" s="67">
        <f t="shared" si="50"/>
        <v>2143.0557840387041</v>
      </c>
      <c r="L501" s="52">
        <f t="shared" si="54"/>
        <v>0.94139375912724399</v>
      </c>
      <c r="M501" s="49">
        <f t="shared" si="51"/>
        <v>0.72622814643499611</v>
      </c>
      <c r="N501" s="49">
        <f t="shared" si="52"/>
        <v>0.93</v>
      </c>
      <c r="O501" s="49">
        <f t="shared" si="53"/>
        <v>0.31511141031075707</v>
      </c>
      <c r="P501" s="90">
        <f>((J501-$B$26)/$B$26)*100</f>
        <v>1.787603398750701</v>
      </c>
      <c r="Q501" s="90">
        <f>((K501-$F$26)/$F$26)*100</f>
        <v>-14.277768638451835</v>
      </c>
      <c r="R501" s="90">
        <f>((L501-$J$26)/$J$26)*100</f>
        <v>-5.5773561557428293</v>
      </c>
    </row>
    <row r="502" spans="1:21" x14ac:dyDescent="0.25">
      <c r="A502" s="1" t="s">
        <v>454</v>
      </c>
      <c r="B502" s="17" t="s">
        <v>667</v>
      </c>
      <c r="C502" s="17" t="s">
        <v>667</v>
      </c>
      <c r="D502" s="56">
        <v>219.6</v>
      </c>
      <c r="E502" s="56">
        <v>513.1</v>
      </c>
      <c r="F502" s="56">
        <v>2299.6999999999998</v>
      </c>
      <c r="G502" s="56">
        <v>168901.4</v>
      </c>
      <c r="H502" s="56">
        <v>8052.1</v>
      </c>
      <c r="I502" s="56">
        <v>984174.3</v>
      </c>
      <c r="J502" s="67">
        <f>($D502*$C$28)+$C$30</f>
        <v>133.6514314871788</v>
      </c>
      <c r="K502" s="67">
        <f t="shared" si="50"/>
        <v>476.29649225251177</v>
      </c>
      <c r="L502" s="52">
        <f t="shared" si="54"/>
        <v>0.32602149004909087</v>
      </c>
      <c r="M502" s="49">
        <f t="shared" si="51"/>
        <v>21.233047818603666</v>
      </c>
      <c r="N502" s="49">
        <f t="shared" si="52"/>
        <v>0.93</v>
      </c>
      <c r="O502" s="49">
        <f t="shared" si="53"/>
        <v>77.990133802678287</v>
      </c>
      <c r="P502" s="90"/>
      <c r="Q502" s="90"/>
      <c r="R502" s="90"/>
      <c r="S502" s="91">
        <f>((G502-AVERAGE($E$50:$E$52))/AVERAGE($E$50:$E$52))*100</f>
        <v>1.3512589094158891</v>
      </c>
      <c r="T502" s="91">
        <f>((H502-AVERAGE($F$50:$F$52))/AVERAGE($F$50:$F$52))*100</f>
        <v>1.3612007435412183</v>
      </c>
      <c r="U502" s="91">
        <f>((I502-AVERAGE($G$50:$G$52))/AVERAGE($G$50:$G$52))*100</f>
        <v>-0.11896660653664748</v>
      </c>
    </row>
    <row r="503" spans="1:21" x14ac:dyDescent="0.25">
      <c r="A503" s="1" t="s">
        <v>455</v>
      </c>
      <c r="B503" s="17" t="str">
        <f t="shared" ref="B503:B512" si="60">RIGHT(A503,15)</f>
        <v>PS24.01128.DATA</v>
      </c>
      <c r="C503" t="str">
        <f t="shared" ref="C503:C512" si="61">LEFT(REPLACE(B503,6,1,""),9)</f>
        <v>PS24.1128</v>
      </c>
      <c r="D503" s="56">
        <v>6619021.0999999996</v>
      </c>
      <c r="E503" s="56">
        <v>6823.5</v>
      </c>
      <c r="F503" s="56">
        <v>1878.9</v>
      </c>
      <c r="G503" s="56">
        <v>40257.5</v>
      </c>
      <c r="H503" s="56">
        <v>5064.6000000000004</v>
      </c>
      <c r="I503" s="56">
        <v>439065.4</v>
      </c>
      <c r="J503" s="67">
        <f t="shared" si="49"/>
        <v>598506.40230477531</v>
      </c>
      <c r="K503" s="67">
        <f t="shared" si="50"/>
        <v>5483.0390130400701</v>
      </c>
      <c r="L503" s="52">
        <f t="shared" si="54"/>
        <v>0.26371130889790778</v>
      </c>
      <c r="M503" s="49">
        <f t="shared" si="51"/>
        <v>5.0607779787308145</v>
      </c>
      <c r="N503" s="49">
        <f t="shared" si="52"/>
        <v>0.93</v>
      </c>
      <c r="O503" s="49">
        <f t="shared" si="53"/>
        <v>34.399309108016617</v>
      </c>
      <c r="S503" s="91"/>
      <c r="T503" s="91"/>
      <c r="U503" s="91"/>
    </row>
    <row r="504" spans="1:21" x14ac:dyDescent="0.25">
      <c r="A504" s="1" t="s">
        <v>456</v>
      </c>
      <c r="B504" s="17" t="str">
        <f t="shared" si="60"/>
        <v>PS24.01129.DATA</v>
      </c>
      <c r="C504" t="str">
        <f t="shared" si="61"/>
        <v>PS24.1129</v>
      </c>
      <c r="D504" s="56">
        <v>4787213.4000000004</v>
      </c>
      <c r="E504" s="56">
        <v>7553.9</v>
      </c>
      <c r="F504" s="56">
        <v>1523.1</v>
      </c>
      <c r="G504" s="56">
        <v>60973.2</v>
      </c>
      <c r="H504" s="56">
        <v>6111.5</v>
      </c>
      <c r="I504" s="56">
        <v>606931.69999999995</v>
      </c>
      <c r="J504" s="67">
        <f t="shared" si="49"/>
        <v>429122.74913472729</v>
      </c>
      <c r="K504" s="67">
        <f t="shared" si="50"/>
        <v>6092.8589686601572</v>
      </c>
      <c r="L504" s="52">
        <f t="shared" si="54"/>
        <v>0.21102603690743493</v>
      </c>
      <c r="M504" s="49">
        <f t="shared" si="51"/>
        <v>7.6650203121943834</v>
      </c>
      <c r="N504" s="49">
        <f t="shared" si="52"/>
        <v>0.93</v>
      </c>
      <c r="O504" s="49">
        <f t="shared" si="53"/>
        <v>47.823104711870236</v>
      </c>
    </row>
    <row r="505" spans="1:21" x14ac:dyDescent="0.25">
      <c r="A505" s="1" t="s">
        <v>457</v>
      </c>
      <c r="B505" s="17" t="str">
        <f t="shared" si="60"/>
        <v>PS24.01130.DATA</v>
      </c>
      <c r="C505" t="str">
        <f t="shared" si="61"/>
        <v>PS24.1130</v>
      </c>
      <c r="D505" s="56">
        <v>6082724</v>
      </c>
      <c r="E505" s="56">
        <v>12881.5</v>
      </c>
      <c r="F505" s="56">
        <v>1067.3</v>
      </c>
      <c r="G505" s="56">
        <v>17766.7</v>
      </c>
      <c r="H505" s="56">
        <v>5259.8</v>
      </c>
      <c r="I505" s="56">
        <v>452003.8</v>
      </c>
      <c r="J505" s="67">
        <f t="shared" si="49"/>
        <v>548916.06485696207</v>
      </c>
      <c r="K505" s="67">
        <f t="shared" si="50"/>
        <v>10540.937823481594</v>
      </c>
      <c r="L505" s="52">
        <f t="shared" si="54"/>
        <v>0.14353321236202318</v>
      </c>
      <c r="M505" s="49">
        <f t="shared" si="51"/>
        <v>2.233381681552228</v>
      </c>
      <c r="N505" s="49">
        <f t="shared" si="52"/>
        <v>0.93</v>
      </c>
      <c r="O505" s="49">
        <f t="shared" si="53"/>
        <v>35.433956544940521</v>
      </c>
    </row>
    <row r="506" spans="1:21" x14ac:dyDescent="0.25">
      <c r="A506" s="1" t="s">
        <v>458</v>
      </c>
      <c r="B506" s="17" t="str">
        <f t="shared" si="60"/>
        <v>PS24.01131.DATA</v>
      </c>
      <c r="C506" t="str">
        <f t="shared" si="61"/>
        <v>PS24.1131</v>
      </c>
      <c r="D506" s="56">
        <v>4708392.0999999996</v>
      </c>
      <c r="E506" s="56">
        <v>11401.1</v>
      </c>
      <c r="F506" s="56">
        <v>1247.0999999999999</v>
      </c>
      <c r="G506" s="56">
        <v>53914.8</v>
      </c>
      <c r="H506" s="56">
        <v>5920.4</v>
      </c>
      <c r="I506" s="56">
        <v>578382</v>
      </c>
      <c r="J506" s="67">
        <f t="shared" si="49"/>
        <v>421834.29863765143</v>
      </c>
      <c r="K506" s="67">
        <f t="shared" si="50"/>
        <v>9304.9336308474522</v>
      </c>
      <c r="L506" s="52">
        <f t="shared" si="54"/>
        <v>0.17015719185580341</v>
      </c>
      <c r="M506" s="49">
        <f t="shared" si="51"/>
        <v>6.7776844226748771</v>
      </c>
      <c r="N506" s="49">
        <f t="shared" si="52"/>
        <v>0.93</v>
      </c>
      <c r="O506" s="49">
        <f t="shared" si="53"/>
        <v>45.540065547062653</v>
      </c>
    </row>
    <row r="507" spans="1:21" x14ac:dyDescent="0.25">
      <c r="A507" s="1" t="s">
        <v>459</v>
      </c>
      <c r="B507" s="17" t="str">
        <f t="shared" si="60"/>
        <v>PS24.01134.DATA</v>
      </c>
      <c r="C507" t="str">
        <f t="shared" si="61"/>
        <v>PS24.1134</v>
      </c>
      <c r="D507" s="56">
        <v>5393268.9000000004</v>
      </c>
      <c r="E507" s="56">
        <v>6720.8</v>
      </c>
      <c r="F507" s="56">
        <v>1959.1</v>
      </c>
      <c r="G507" s="56">
        <v>33729.9</v>
      </c>
      <c r="H507" s="56">
        <v>5596.1</v>
      </c>
      <c r="I507" s="56">
        <v>484376.8</v>
      </c>
      <c r="J507" s="67">
        <f t="shared" si="49"/>
        <v>485163.50855166832</v>
      </c>
      <c r="K507" s="67">
        <f t="shared" si="50"/>
        <v>5397.2935181849452</v>
      </c>
      <c r="L507" s="52">
        <f t="shared" si="54"/>
        <v>0.27558696604696881</v>
      </c>
      <c r="M507" s="49">
        <f t="shared" si="51"/>
        <v>4.240170794039166</v>
      </c>
      <c r="N507" s="49">
        <f t="shared" si="52"/>
        <v>0.93</v>
      </c>
      <c r="O507" s="49">
        <f t="shared" si="53"/>
        <v>38.022734251267245</v>
      </c>
    </row>
    <row r="508" spans="1:21" x14ac:dyDescent="0.25">
      <c r="A508" s="1" t="s">
        <v>460</v>
      </c>
      <c r="B508" s="17" t="str">
        <f t="shared" si="60"/>
        <v>PS24.01135.DATA</v>
      </c>
      <c r="C508" t="str">
        <f t="shared" si="61"/>
        <v>PS24.1135</v>
      </c>
      <c r="D508" s="56">
        <v>5060056.2</v>
      </c>
      <c r="E508" s="56">
        <v>5769.5</v>
      </c>
      <c r="F508" s="56">
        <v>1937.2</v>
      </c>
      <c r="G508" s="56">
        <v>39020.699999999997</v>
      </c>
      <c r="H508" s="56">
        <v>5705.7</v>
      </c>
      <c r="I508" s="56">
        <v>507364.9</v>
      </c>
      <c r="J508" s="67">
        <f t="shared" si="49"/>
        <v>454351.98591823073</v>
      </c>
      <c r="K508" s="67">
        <f t="shared" si="50"/>
        <v>4603.0414319563188</v>
      </c>
      <c r="L508" s="52">
        <f t="shared" si="54"/>
        <v>0.27234411203743719</v>
      </c>
      <c r="M508" s="49">
        <f t="shared" si="51"/>
        <v>4.9052955707973265</v>
      </c>
      <c r="N508" s="49">
        <f t="shared" si="52"/>
        <v>0.93</v>
      </c>
      <c r="O508" s="49">
        <f t="shared" si="53"/>
        <v>39.861027915456823</v>
      </c>
    </row>
    <row r="509" spans="1:21" x14ac:dyDescent="0.25">
      <c r="A509" s="1" t="s">
        <v>461</v>
      </c>
      <c r="B509" s="17" t="str">
        <f t="shared" si="60"/>
        <v>PS24.01112.DATA</v>
      </c>
      <c r="C509" t="str">
        <f t="shared" si="61"/>
        <v>PS24.1112</v>
      </c>
      <c r="D509" s="56">
        <v>5547972.7000000002</v>
      </c>
      <c r="E509" s="56">
        <v>7140.4</v>
      </c>
      <c r="F509" s="56">
        <v>1627.7</v>
      </c>
      <c r="G509" s="56">
        <v>31834.400000000001</v>
      </c>
      <c r="H509" s="56">
        <v>4915.2</v>
      </c>
      <c r="I509" s="56">
        <v>416098.4</v>
      </c>
      <c r="J509" s="67">
        <f t="shared" si="49"/>
        <v>499468.66449313995</v>
      </c>
      <c r="K509" s="67">
        <f t="shared" si="50"/>
        <v>5747.6227259864081</v>
      </c>
      <c r="L509" s="52">
        <f t="shared" si="54"/>
        <v>0.22651473687990112</v>
      </c>
      <c r="M509" s="49">
        <f t="shared" si="51"/>
        <v>4.0018809296812057</v>
      </c>
      <c r="N509" s="49">
        <f t="shared" si="52"/>
        <v>0.93</v>
      </c>
      <c r="O509" s="49">
        <f t="shared" si="53"/>
        <v>32.562702751447688</v>
      </c>
    </row>
    <row r="510" spans="1:21" x14ac:dyDescent="0.25">
      <c r="A510" s="1" t="s">
        <v>462</v>
      </c>
      <c r="B510" s="17" t="str">
        <f t="shared" si="60"/>
        <v>PS24.01113.DATA</v>
      </c>
      <c r="C510" t="str">
        <f t="shared" si="61"/>
        <v>PS24.1113</v>
      </c>
      <c r="D510" s="56">
        <v>5462536.5</v>
      </c>
      <c r="E510" s="56">
        <v>5946.4</v>
      </c>
      <c r="F510" s="56">
        <v>1620.4</v>
      </c>
      <c r="G510" s="56">
        <v>29909.3</v>
      </c>
      <c r="H510" s="56">
        <v>4877.8</v>
      </c>
      <c r="I510" s="56">
        <v>411542</v>
      </c>
      <c r="J510" s="67">
        <f t="shared" si="49"/>
        <v>491568.54721065069</v>
      </c>
      <c r="K510" s="67">
        <f t="shared" si="50"/>
        <v>4750.7374206600334</v>
      </c>
      <c r="L510" s="52">
        <f t="shared" si="54"/>
        <v>0.22543378554339058</v>
      </c>
      <c r="M510" s="49">
        <f t="shared" si="51"/>
        <v>3.7598699468927541</v>
      </c>
      <c r="N510" s="49">
        <f t="shared" si="52"/>
        <v>0.93</v>
      </c>
      <c r="O510" s="49">
        <f t="shared" si="53"/>
        <v>32.198340266008984</v>
      </c>
    </row>
    <row r="511" spans="1:21" x14ac:dyDescent="0.25">
      <c r="A511" s="1" t="s">
        <v>463</v>
      </c>
      <c r="B511" s="17" t="str">
        <f t="shared" si="60"/>
        <v>PS24.01110.DATA</v>
      </c>
      <c r="C511" t="str">
        <f t="shared" si="61"/>
        <v>PS24.1110</v>
      </c>
      <c r="D511" s="56">
        <v>5942160.7000000002</v>
      </c>
      <c r="E511" s="56">
        <v>11754</v>
      </c>
      <c r="F511" s="56">
        <v>1004</v>
      </c>
      <c r="G511" s="56">
        <v>15058.7</v>
      </c>
      <c r="H511" s="56">
        <v>4213</v>
      </c>
      <c r="I511" s="56">
        <v>328263.2</v>
      </c>
      <c r="J511" s="67">
        <f t="shared" si="49"/>
        <v>535918.45312313363</v>
      </c>
      <c r="K511" s="67">
        <f t="shared" si="50"/>
        <v>9599.5741871704649</v>
      </c>
      <c r="L511" s="52">
        <f t="shared" si="54"/>
        <v>0.13416003159474685</v>
      </c>
      <c r="M511" s="49">
        <f t="shared" si="51"/>
        <v>1.8929496305465008</v>
      </c>
      <c r="N511" s="49">
        <f t="shared" si="52"/>
        <v>0.93</v>
      </c>
      <c r="O511" s="49">
        <f t="shared" si="53"/>
        <v>25.53876899211896</v>
      </c>
    </row>
    <row r="512" spans="1:21" x14ac:dyDescent="0.25">
      <c r="A512" s="1" t="s">
        <v>464</v>
      </c>
      <c r="B512" s="17" t="str">
        <f t="shared" si="60"/>
        <v>PS24.01111.DATA</v>
      </c>
      <c r="C512" t="str">
        <f t="shared" si="61"/>
        <v>PS24.1111</v>
      </c>
      <c r="D512" s="56">
        <v>5877835</v>
      </c>
      <c r="E512" s="56">
        <v>11231.3</v>
      </c>
      <c r="F512" s="56">
        <v>1104.8</v>
      </c>
      <c r="G512" s="56">
        <v>14653.7</v>
      </c>
      <c r="H512" s="56">
        <v>4237.8</v>
      </c>
      <c r="I512" s="56">
        <v>326062.2</v>
      </c>
      <c r="J512" s="67">
        <f t="shared" si="49"/>
        <v>529970.38223189302</v>
      </c>
      <c r="K512" s="67">
        <f t="shared" si="50"/>
        <v>9163.16551958747</v>
      </c>
      <c r="L512" s="52">
        <f t="shared" si="54"/>
        <v>0.14908604457012531</v>
      </c>
      <c r="M512" s="49">
        <f t="shared" si="51"/>
        <v>1.8420356790482291</v>
      </c>
      <c r="N512" s="49">
        <f t="shared" si="52"/>
        <v>0.93</v>
      </c>
      <c r="O512" s="49">
        <f t="shared" si="53"/>
        <v>25.362761216144378</v>
      </c>
    </row>
    <row r="513" spans="1:21" x14ac:dyDescent="0.25">
      <c r="A513" s="1" t="s">
        <v>465</v>
      </c>
      <c r="B513" s="17" t="s">
        <v>667</v>
      </c>
      <c r="C513" s="17" t="s">
        <v>667</v>
      </c>
      <c r="D513" s="56">
        <v>266842.59999999998</v>
      </c>
      <c r="E513" s="56">
        <v>2799.3</v>
      </c>
      <c r="F513" s="56">
        <v>6559.7</v>
      </c>
      <c r="G513" s="56">
        <v>5830.3</v>
      </c>
      <c r="H513" s="56">
        <v>1821.3</v>
      </c>
      <c r="I513" s="56">
        <v>11714.5</v>
      </c>
      <c r="J513" s="67">
        <f>($D513*$C$28)+$C$30</f>
        <v>23064.458460756821</v>
      </c>
      <c r="K513" s="67">
        <f t="shared" si="50"/>
        <v>2123.1848709174583</v>
      </c>
      <c r="L513" s="52">
        <f t="shared" si="54"/>
        <v>0.95682322888949034</v>
      </c>
      <c r="M513" s="49">
        <f t="shared" si="51"/>
        <v>0.73281553176464909</v>
      </c>
      <c r="N513" s="49">
        <f t="shared" si="52"/>
        <v>0.93</v>
      </c>
      <c r="O513" s="49">
        <f t="shared" si="53"/>
        <v>0.22526028033118428</v>
      </c>
      <c r="P513" s="90">
        <f>((J513-$B$26)/$B$26)*100</f>
        <v>2.508704270030317</v>
      </c>
      <c r="Q513" s="90">
        <f>((K513-$F$26)/$F$26)*100</f>
        <v>-15.07260516330167</v>
      </c>
      <c r="R513" s="90">
        <f>((L513-$J$26)/$J$26)*100</f>
        <v>-4.0297664102818116</v>
      </c>
    </row>
    <row r="514" spans="1:21" x14ac:dyDescent="0.25">
      <c r="A514" s="1" t="s">
        <v>466</v>
      </c>
      <c r="B514" s="17" t="s">
        <v>667</v>
      </c>
      <c r="C514" s="17" t="s">
        <v>667</v>
      </c>
      <c r="D514" s="56">
        <v>242.2</v>
      </c>
      <c r="E514" s="56">
        <v>477.5</v>
      </c>
      <c r="F514" s="56">
        <v>2326.6999999999998</v>
      </c>
      <c r="G514" s="56">
        <v>168078.7</v>
      </c>
      <c r="H514" s="56">
        <v>8078.1</v>
      </c>
      <c r="I514" s="56">
        <v>974697.9</v>
      </c>
      <c r="J514" s="67">
        <f t="shared" si="49"/>
        <v>135.59513566446842</v>
      </c>
      <c r="K514" s="67">
        <f t="shared" si="50"/>
        <v>444.3364501496323</v>
      </c>
      <c r="L514" s="52">
        <f t="shared" si="54"/>
        <v>0.33001952923892436</v>
      </c>
      <c r="M514" s="49">
        <f t="shared" si="51"/>
        <v>21.129623354658911</v>
      </c>
      <c r="N514" s="49">
        <f t="shared" si="52"/>
        <v>0.93</v>
      </c>
      <c r="O514" s="49">
        <f t="shared" si="53"/>
        <v>77.232332763039267</v>
      </c>
      <c r="P514" s="90"/>
      <c r="Q514" s="90"/>
      <c r="R514" s="90"/>
      <c r="S514" s="91">
        <f>((G514-AVERAGE($E$50:$E$52))/AVERAGE($E$50:$E$52))*100</f>
        <v>0.8575881600628662</v>
      </c>
      <c r="T514" s="91">
        <f>((H514-AVERAGE($F$50:$F$52))/AVERAGE($F$50:$F$52))*100</f>
        <v>1.6884931541337436</v>
      </c>
      <c r="U514" s="91">
        <f>((I514-AVERAGE($G$50:$G$52))/AVERAGE($G$50:$G$52))*100</f>
        <v>-1.0806993248669456</v>
      </c>
    </row>
    <row r="515" spans="1:21" x14ac:dyDescent="0.25">
      <c r="A515" s="1" t="s">
        <v>467</v>
      </c>
      <c r="B515" s="17" t="str">
        <f t="shared" ref="B515:B524" si="62">RIGHT(A515,15)</f>
        <v>PS24.01109.DATA</v>
      </c>
      <c r="C515" t="str">
        <f t="shared" ref="C515:C524" si="63">LEFT(REPLACE(B515,6,1,""),9)</f>
        <v>PS24.1109</v>
      </c>
      <c r="D515" s="56">
        <v>6142724.0999999996</v>
      </c>
      <c r="E515" s="56">
        <v>11658.9</v>
      </c>
      <c r="F515" s="56">
        <v>729.3</v>
      </c>
      <c r="G515" s="56">
        <v>13261.9</v>
      </c>
      <c r="H515" s="56">
        <v>4290.3</v>
      </c>
      <c r="I515" s="56">
        <v>329313.3</v>
      </c>
      <c r="J515" s="67">
        <f>($D515*$C$28)+$C$30</f>
        <v>528417.35300982231</v>
      </c>
      <c r="K515" s="67">
        <f t="shared" si="50"/>
        <v>9520.174025917082</v>
      </c>
      <c r="L515" s="52">
        <f t="shared" si="54"/>
        <v>9.3483684726329522E-2</v>
      </c>
      <c r="M515" s="49">
        <f t="shared" si="51"/>
        <v>1.6670676847388599</v>
      </c>
      <c r="N515" s="49">
        <f t="shared" si="52"/>
        <v>0.93</v>
      </c>
      <c r="O515" s="49">
        <f t="shared" si="53"/>
        <v>25.62274253394127</v>
      </c>
      <c r="P515" s="90"/>
      <c r="Q515" s="90"/>
      <c r="R515" s="90"/>
    </row>
    <row r="516" spans="1:21" x14ac:dyDescent="0.25">
      <c r="A516" s="1" t="s">
        <v>468</v>
      </c>
      <c r="B516" s="17" t="str">
        <f t="shared" si="62"/>
        <v>PS24.01119.DATA</v>
      </c>
      <c r="C516" t="str">
        <f t="shared" si="63"/>
        <v>PS24.1119</v>
      </c>
      <c r="D516" s="56">
        <v>4575520</v>
      </c>
      <c r="E516" s="56">
        <v>7491.8</v>
      </c>
      <c r="F516" s="56">
        <v>1543.5</v>
      </c>
      <c r="G516" s="56">
        <v>56551</v>
      </c>
      <c r="H516" s="56">
        <v>5368.8</v>
      </c>
      <c r="I516" s="56">
        <v>507921.2</v>
      </c>
      <c r="J516" s="67">
        <f t="shared" ref="J516:J579" si="64">IF($D516&lt;=$B$37,($D516*$C$28)+$C$30,($D516*$E$28)+$E$30)</f>
        <v>409547.8770321653</v>
      </c>
      <c r="K516" s="67">
        <f t="shared" ref="K516:K579" si="65">IF($E516&lt;=$C$37,($E516*$G$28)+$G$30,($E516*$I$28)+$I$30)</f>
        <v>6041.0109138353937</v>
      </c>
      <c r="L516" s="52">
        <f t="shared" si="54"/>
        <v>0.21404677762864249</v>
      </c>
      <c r="M516" s="49">
        <f t="shared" ref="M516:M579" si="66">$G516*$O$28+$O$30</f>
        <v>7.1090902472174538</v>
      </c>
      <c r="N516" s="49">
        <f t="shared" ref="N516:N579" si="67">$H516*$Q$28+$Q$30</f>
        <v>0.93</v>
      </c>
      <c r="O516" s="49">
        <f t="shared" ref="O516:O579" si="68">$I516*$S$28+$S$30</f>
        <v>39.90551366092464</v>
      </c>
      <c r="S516" s="91"/>
      <c r="T516" s="91"/>
      <c r="U516" s="91"/>
    </row>
    <row r="517" spans="1:21" x14ac:dyDescent="0.25">
      <c r="A517" s="1" t="s">
        <v>469</v>
      </c>
      <c r="B517" s="17" t="str">
        <f t="shared" si="62"/>
        <v>PS24.01120.DATA</v>
      </c>
      <c r="C517" t="str">
        <f t="shared" si="63"/>
        <v>PS24.1120</v>
      </c>
      <c r="D517" s="56">
        <v>5643724.5999999996</v>
      </c>
      <c r="E517" s="56">
        <v>10044.799999999999</v>
      </c>
      <c r="F517" s="56">
        <v>1216.3</v>
      </c>
      <c r="G517" s="56">
        <v>19968.900000000001</v>
      </c>
      <c r="H517" s="56">
        <v>4409.8999999999996</v>
      </c>
      <c r="I517" s="56">
        <v>358145.3</v>
      </c>
      <c r="J517" s="67">
        <f t="shared" si="64"/>
        <v>508322.65425416839</v>
      </c>
      <c r="K517" s="67">
        <f t="shared" si="65"/>
        <v>8172.542056631235</v>
      </c>
      <c r="L517" s="52">
        <f t="shared" ref="L517:L580" si="69">IF($F517&lt;7000,($F517*$K$28)+$K$30,($F517*$M$28)+$M$30)</f>
        <v>0.16559646566888223</v>
      </c>
      <c r="M517" s="49">
        <f t="shared" si="66"/>
        <v>2.5102278642423363</v>
      </c>
      <c r="N517" s="49">
        <f t="shared" si="67"/>
        <v>0.93</v>
      </c>
      <c r="O517" s="49">
        <f t="shared" si="68"/>
        <v>27.92835643530389</v>
      </c>
    </row>
    <row r="518" spans="1:21" x14ac:dyDescent="0.25">
      <c r="A518" s="1" t="s">
        <v>470</v>
      </c>
      <c r="B518" s="17" t="str">
        <f t="shared" si="62"/>
        <v>PS24.01121.DATA</v>
      </c>
      <c r="C518" t="str">
        <f t="shared" si="63"/>
        <v>PS24.1121</v>
      </c>
      <c r="D518" s="56">
        <v>4149877.8</v>
      </c>
      <c r="E518" s="56">
        <v>7585.1</v>
      </c>
      <c r="F518" s="56">
        <v>1516.3</v>
      </c>
      <c r="G518" s="56">
        <v>66319.199999999997</v>
      </c>
      <c r="H518" s="56">
        <v>5574.5</v>
      </c>
      <c r="I518" s="56">
        <v>553017.1</v>
      </c>
      <c r="J518" s="67">
        <f t="shared" si="64"/>
        <v>370189.58042748546</v>
      </c>
      <c r="K518" s="67">
        <f t="shared" si="65"/>
        <v>6118.9082329199418</v>
      </c>
      <c r="L518" s="52">
        <f t="shared" si="69"/>
        <v>0.2100191233336991</v>
      </c>
      <c r="M518" s="49">
        <f t="shared" si="66"/>
        <v>8.3370844719715684</v>
      </c>
      <c r="N518" s="49">
        <f t="shared" si="67"/>
        <v>0.93</v>
      </c>
      <c r="O518" s="49">
        <f t="shared" si="68"/>
        <v>43.511705875632551</v>
      </c>
    </row>
    <row r="519" spans="1:21" x14ac:dyDescent="0.25">
      <c r="A519" s="1" t="s">
        <v>471</v>
      </c>
      <c r="B519" s="17" t="str">
        <f t="shared" si="62"/>
        <v>PS24.01122.DATA</v>
      </c>
      <c r="C519" t="str">
        <f t="shared" si="63"/>
        <v>PS24.1122</v>
      </c>
      <c r="D519" s="56">
        <v>475.3</v>
      </c>
      <c r="E519" s="56">
        <v>474.1</v>
      </c>
      <c r="F519" s="56">
        <v>2314.5</v>
      </c>
      <c r="G519" s="56">
        <v>168464.5</v>
      </c>
      <c r="H519" s="56">
        <v>8121.2</v>
      </c>
      <c r="I519" s="56">
        <v>975411.3</v>
      </c>
      <c r="J519" s="67">
        <f t="shared" si="64"/>
        <v>155.6428101656283</v>
      </c>
      <c r="K519" s="67">
        <f t="shared" si="65"/>
        <v>441.28408657800901</v>
      </c>
      <c r="L519" s="52">
        <f t="shared" si="69"/>
        <v>0.32821300782722185</v>
      </c>
      <c r="M519" s="49">
        <f t="shared" si="66"/>
        <v>21.178123607715776</v>
      </c>
      <c r="N519" s="49">
        <f t="shared" si="67"/>
        <v>0.93</v>
      </c>
      <c r="O519" s="49">
        <f t="shared" si="68"/>
        <v>77.289381353398312</v>
      </c>
    </row>
    <row r="520" spans="1:21" x14ac:dyDescent="0.25">
      <c r="A520" s="1" t="s">
        <v>472</v>
      </c>
      <c r="B520" s="17" t="str">
        <f t="shared" si="62"/>
        <v>PS24.01123.DATA</v>
      </c>
      <c r="C520" t="str">
        <f t="shared" si="63"/>
        <v>PS24.1123</v>
      </c>
      <c r="D520" s="56">
        <v>5980420.9000000004</v>
      </c>
      <c r="E520" s="56">
        <v>10529.3</v>
      </c>
      <c r="F520" s="56">
        <v>917</v>
      </c>
      <c r="G520" s="56">
        <v>16707.099999999999</v>
      </c>
      <c r="H520" s="56">
        <v>4102.8</v>
      </c>
      <c r="I520" s="56">
        <v>326650.5</v>
      </c>
      <c r="J520" s="67">
        <f t="shared" si="64"/>
        <v>539456.2985241639</v>
      </c>
      <c r="K520" s="67">
        <f t="shared" si="65"/>
        <v>8577.057073742315</v>
      </c>
      <c r="L520" s="52">
        <f t="shared" si="69"/>
        <v>0.12127746087194996</v>
      </c>
      <c r="M520" s="49">
        <f t="shared" si="66"/>
        <v>2.1001756988174907</v>
      </c>
      <c r="N520" s="49">
        <f t="shared" si="67"/>
        <v>0.93</v>
      </c>
      <c r="O520" s="49">
        <f t="shared" si="68"/>
        <v>25.409805911558212</v>
      </c>
    </row>
    <row r="521" spans="1:21" x14ac:dyDescent="0.25">
      <c r="A521" s="1" t="s">
        <v>473</v>
      </c>
      <c r="B521" s="17" t="str">
        <f t="shared" si="62"/>
        <v>PS24.01124.DATA</v>
      </c>
      <c r="C521" t="str">
        <f t="shared" si="63"/>
        <v>PS24.1124</v>
      </c>
      <c r="D521" s="56">
        <v>5832811</v>
      </c>
      <c r="E521" s="56">
        <v>12070.6</v>
      </c>
      <c r="F521" s="56">
        <v>900.9</v>
      </c>
      <c r="G521" s="56">
        <v>14890.8</v>
      </c>
      <c r="H521" s="56">
        <v>4041.6</v>
      </c>
      <c r="I521" s="56">
        <v>315406.90000000002</v>
      </c>
      <c r="J521" s="67">
        <f t="shared" si="64"/>
        <v>525807.10155547247</v>
      </c>
      <c r="K521" s="67">
        <f t="shared" si="65"/>
        <v>9863.907426421998</v>
      </c>
      <c r="L521" s="52">
        <f t="shared" si="69"/>
        <v>0.11889344491060477</v>
      </c>
      <c r="M521" s="49">
        <f t="shared" si="66"/>
        <v>1.8718423405303035</v>
      </c>
      <c r="N521" s="49">
        <f t="shared" si="67"/>
        <v>0.93</v>
      </c>
      <c r="O521" s="49">
        <f t="shared" si="68"/>
        <v>24.510686861150308</v>
      </c>
    </row>
    <row r="522" spans="1:21" x14ac:dyDescent="0.25">
      <c r="A522" s="1" t="s">
        <v>474</v>
      </c>
      <c r="B522" s="17" t="str">
        <f t="shared" si="62"/>
        <v>PS24.01137.DATA</v>
      </c>
      <c r="C522" t="str">
        <f t="shared" si="63"/>
        <v>PS24.1137</v>
      </c>
      <c r="D522" s="56">
        <v>5514093.5999999996</v>
      </c>
      <c r="E522" s="56">
        <v>10934.9</v>
      </c>
      <c r="F522" s="56">
        <v>1048</v>
      </c>
      <c r="G522" s="56">
        <v>16120.6</v>
      </c>
      <c r="H522" s="56">
        <v>4483.3</v>
      </c>
      <c r="I522" s="56">
        <v>366122.7</v>
      </c>
      <c r="J522" s="67">
        <f t="shared" si="64"/>
        <v>496335.93078746035</v>
      </c>
      <c r="K522" s="67">
        <f t="shared" si="65"/>
        <v>8915.6975091195145</v>
      </c>
      <c r="L522" s="52">
        <f t="shared" si="69"/>
        <v>0.14067535471891998</v>
      </c>
      <c r="M522" s="49">
        <f t="shared" si="66"/>
        <v>2.0264447542403641</v>
      </c>
      <c r="N522" s="49">
        <f t="shared" si="67"/>
        <v>0.93</v>
      </c>
      <c r="O522" s="49">
        <f t="shared" si="68"/>
        <v>28.566286663409127</v>
      </c>
    </row>
    <row r="523" spans="1:21" x14ac:dyDescent="0.25">
      <c r="A523" s="1" t="s">
        <v>475</v>
      </c>
      <c r="B523" s="17" t="str">
        <f t="shared" si="62"/>
        <v>PS24.01138.DATA</v>
      </c>
      <c r="C523" t="str">
        <f t="shared" si="63"/>
        <v>PS24.1138</v>
      </c>
      <c r="D523" s="56">
        <v>5416346</v>
      </c>
      <c r="E523" s="56">
        <v>9009.7999999999993</v>
      </c>
      <c r="F523" s="56">
        <v>1295.4000000000001</v>
      </c>
      <c r="G523" s="56">
        <v>19779.599999999999</v>
      </c>
      <c r="H523" s="56">
        <v>4620.7</v>
      </c>
      <c r="I523" s="56">
        <v>375282.4</v>
      </c>
      <c r="J523" s="67">
        <f t="shared" si="64"/>
        <v>487297.40257480758</v>
      </c>
      <c r="K523" s="67">
        <f t="shared" si="65"/>
        <v>7308.4078095518398</v>
      </c>
      <c r="L523" s="52">
        <f t="shared" si="69"/>
        <v>0.17730923973983898</v>
      </c>
      <c r="M523" s="49">
        <f t="shared" si="66"/>
        <v>2.4864303061716622</v>
      </c>
      <c r="N523" s="49">
        <f t="shared" si="67"/>
        <v>0.93</v>
      </c>
      <c r="O523" s="49">
        <f t="shared" si="68"/>
        <v>29.298762095301164</v>
      </c>
    </row>
    <row r="524" spans="1:21" x14ac:dyDescent="0.25">
      <c r="A524" s="1" t="s">
        <v>476</v>
      </c>
      <c r="B524" s="17" t="str">
        <f t="shared" si="62"/>
        <v>PS24.01136.DATA</v>
      </c>
      <c r="C524" t="str">
        <f t="shared" si="63"/>
        <v>PS24.1136</v>
      </c>
      <c r="D524" s="56">
        <v>5608222.7999999998</v>
      </c>
      <c r="E524" s="56">
        <v>11307.5</v>
      </c>
      <c r="F524" s="56">
        <v>954</v>
      </c>
      <c r="G524" s="56">
        <v>15354.6</v>
      </c>
      <c r="H524" s="56">
        <v>4277.3</v>
      </c>
      <c r="I524" s="56">
        <v>338174.8</v>
      </c>
      <c r="J524" s="67">
        <f t="shared" si="64"/>
        <v>505039.87267283077</v>
      </c>
      <c r="K524" s="67">
        <f t="shared" si="65"/>
        <v>9226.7858380680973</v>
      </c>
      <c r="L524" s="52">
        <f t="shared" si="69"/>
        <v>0.12675625531727736</v>
      </c>
      <c r="M524" s="49">
        <f t="shared" si="66"/>
        <v>1.9301482435053614</v>
      </c>
      <c r="N524" s="49">
        <f t="shared" si="67"/>
        <v>0.93</v>
      </c>
      <c r="O524" s="49">
        <f t="shared" si="68"/>
        <v>26.331371751023848</v>
      </c>
    </row>
    <row r="525" spans="1:21" x14ac:dyDescent="0.25">
      <c r="A525" s="1" t="s">
        <v>477</v>
      </c>
      <c r="B525" s="17" t="s">
        <v>667</v>
      </c>
      <c r="C525" s="17" t="s">
        <v>667</v>
      </c>
      <c r="D525" s="56">
        <v>254278.39999999999</v>
      </c>
      <c r="E525" s="56">
        <v>2860.2</v>
      </c>
      <c r="F525" s="56">
        <v>6614.7</v>
      </c>
      <c r="G525" s="56">
        <v>5617.5</v>
      </c>
      <c r="H525" s="56">
        <v>1616.8</v>
      </c>
      <c r="I525" s="56">
        <v>12137.5</v>
      </c>
      <c r="J525" s="67">
        <f t="shared" si="64"/>
        <v>21983.879344637247</v>
      </c>
      <c r="K525" s="67">
        <f t="shared" si="65"/>
        <v>2174.0310309629995</v>
      </c>
      <c r="L525" s="52">
        <f t="shared" si="69"/>
        <v>0.96496738279470673</v>
      </c>
      <c r="M525" s="49">
        <f t="shared" si="66"/>
        <v>0.70606370737247071</v>
      </c>
      <c r="N525" s="49">
        <f t="shared" si="67"/>
        <v>0.93</v>
      </c>
      <c r="O525" s="49">
        <f t="shared" si="68"/>
        <v>0.25908639993011562</v>
      </c>
      <c r="P525" s="90">
        <f>((J525-$B$26)/$B$26)*100</f>
        <v>-2.2938695793900115</v>
      </c>
      <c r="Q525" s="90">
        <f>((K525-$F$26)/$F$26)*100</f>
        <v>-13.038758761480022</v>
      </c>
      <c r="R525" s="90">
        <f>((L525-$J$26)/$J$26)*100</f>
        <v>-3.2129004217947106</v>
      </c>
    </row>
    <row r="526" spans="1:21" x14ac:dyDescent="0.25">
      <c r="A526" s="1" t="s">
        <v>478</v>
      </c>
      <c r="B526" s="17" t="s">
        <v>667</v>
      </c>
      <c r="C526" s="17" t="s">
        <v>667</v>
      </c>
      <c r="D526" s="56">
        <v>232.3</v>
      </c>
      <c r="E526" s="56">
        <v>475.9</v>
      </c>
      <c r="F526" s="56">
        <v>2308.6</v>
      </c>
      <c r="G526" s="56">
        <v>168227.4</v>
      </c>
      <c r="H526" s="56">
        <v>8105.3</v>
      </c>
      <c r="I526" s="56">
        <v>976039.3</v>
      </c>
      <c r="J526" s="67">
        <f t="shared" si="64"/>
        <v>134.74369002928404</v>
      </c>
      <c r="K526" s="67">
        <f t="shared" si="65"/>
        <v>442.900043762986</v>
      </c>
      <c r="L526" s="52">
        <f t="shared" si="69"/>
        <v>0.32733936222648041</v>
      </c>
      <c r="M526" s="49">
        <f t="shared" si="66"/>
        <v>21.148316946233706</v>
      </c>
      <c r="N526" s="49">
        <f t="shared" si="67"/>
        <v>0.93</v>
      </c>
      <c r="O526" s="49">
        <f t="shared" si="68"/>
        <v>77.339600746088905</v>
      </c>
      <c r="P526" s="90"/>
      <c r="Q526" s="90"/>
      <c r="R526" s="90"/>
      <c r="S526" s="91">
        <f>((G526-AVERAGE($E$50:$E$52))/AVERAGE($E$50:$E$52))*100</f>
        <v>0.94681733282181524</v>
      </c>
      <c r="T526" s="91">
        <f>((H526-AVERAGE($F$50:$F$52))/AVERAGE($F$50:$F$52))*100</f>
        <v>2.0308913682920751</v>
      </c>
      <c r="U526" s="91">
        <f>((I526-AVERAGE($G$50:$G$52))/AVERAGE($G$50:$G$52))*100</f>
        <v>-0.94456447741767358</v>
      </c>
    </row>
    <row r="527" spans="1:21" x14ac:dyDescent="0.25">
      <c r="A527" s="1" t="s">
        <v>479</v>
      </c>
      <c r="B527" s="17" t="str">
        <f t="shared" ref="B527:B534" si="70">RIGHT(A527,15)</f>
        <v>PS24.01132.DATA</v>
      </c>
      <c r="C527" t="str">
        <f t="shared" ref="C527:C534" si="71">LEFT(REPLACE(B527,6,1,""),9)</f>
        <v>PS24.1132</v>
      </c>
      <c r="D527" s="56">
        <v>5644187.9000000004</v>
      </c>
      <c r="E527" s="56">
        <v>12278.1</v>
      </c>
      <c r="F527" s="56">
        <v>1002.7</v>
      </c>
      <c r="G527" s="56">
        <v>15379.6</v>
      </c>
      <c r="H527" s="56">
        <v>4686.1000000000004</v>
      </c>
      <c r="I527" s="56">
        <v>394992</v>
      </c>
      <c r="J527" s="67">
        <f t="shared" si="64"/>
        <v>508365.49469343165</v>
      </c>
      <c r="K527" s="67">
        <f t="shared" si="65"/>
        <v>10037.151731995886</v>
      </c>
      <c r="L527" s="52">
        <f t="shared" si="69"/>
        <v>0.13396753341153264</v>
      </c>
      <c r="M527" s="49">
        <f t="shared" si="66"/>
        <v>1.9332910800176004</v>
      </c>
      <c r="N527" s="49">
        <f t="shared" si="67"/>
        <v>0.93</v>
      </c>
      <c r="O527" s="49">
        <f t="shared" si="68"/>
        <v>30.874883340802572</v>
      </c>
      <c r="P527" s="90"/>
      <c r="Q527" s="90"/>
      <c r="R527" s="90"/>
    </row>
    <row r="528" spans="1:21" x14ac:dyDescent="0.25">
      <c r="A528" s="1" t="s">
        <v>480</v>
      </c>
      <c r="B528" s="17" t="str">
        <f t="shared" si="70"/>
        <v>PS24.01133.DATA</v>
      </c>
      <c r="C528" t="str">
        <f t="shared" si="71"/>
        <v>PS24.1133</v>
      </c>
      <c r="D528" s="56">
        <v>4614075.3</v>
      </c>
      <c r="E528" s="56">
        <v>8722.9</v>
      </c>
      <c r="F528" s="56">
        <v>1499.2</v>
      </c>
      <c r="G528" s="56">
        <v>45788.9</v>
      </c>
      <c r="H528" s="56">
        <v>5335.7</v>
      </c>
      <c r="I528" s="56">
        <v>503406.1</v>
      </c>
      <c r="J528" s="67">
        <f t="shared" si="64"/>
        <v>413113.0097494626</v>
      </c>
      <c r="K528" s="67">
        <f t="shared" si="65"/>
        <v>7068.8714660860633</v>
      </c>
      <c r="L528" s="52">
        <f t="shared" si="69"/>
        <v>0.20748703184680456</v>
      </c>
      <c r="M528" s="49">
        <f t="shared" si="66"/>
        <v>5.7561494140827643</v>
      </c>
      <c r="N528" s="49">
        <f t="shared" si="67"/>
        <v>0.93</v>
      </c>
      <c r="O528" s="49">
        <f t="shared" si="68"/>
        <v>39.544453820260017</v>
      </c>
      <c r="S528" s="91"/>
      <c r="T528" s="91"/>
      <c r="U528" s="91"/>
    </row>
    <row r="529" spans="1:21" x14ac:dyDescent="0.25">
      <c r="A529" s="1" t="s">
        <v>481</v>
      </c>
      <c r="B529" s="17" t="str">
        <f t="shared" si="70"/>
        <v>PS24.01125.DATA</v>
      </c>
      <c r="C529" t="str">
        <f t="shared" si="71"/>
        <v>PS24.1125</v>
      </c>
      <c r="D529" s="56">
        <v>5464240.5</v>
      </c>
      <c r="E529" s="56">
        <v>10502.5</v>
      </c>
      <c r="F529" s="56">
        <v>1152.3</v>
      </c>
      <c r="G529" s="56">
        <v>18099.099999999999</v>
      </c>
      <c r="H529" s="56">
        <v>4753</v>
      </c>
      <c r="I529" s="56">
        <v>380075.4</v>
      </c>
      <c r="J529" s="67">
        <f t="shared" si="64"/>
        <v>491726.11273731693</v>
      </c>
      <c r="K529" s="67">
        <f t="shared" si="65"/>
        <v>8554.6814236730133</v>
      </c>
      <c r="L529" s="52">
        <f t="shared" si="69"/>
        <v>0.15611963203372131</v>
      </c>
      <c r="M529" s="49">
        <f t="shared" si="66"/>
        <v>2.2751688358189575</v>
      </c>
      <c r="N529" s="49">
        <f t="shared" si="67"/>
        <v>0.93</v>
      </c>
      <c r="O529" s="49">
        <f t="shared" si="68"/>
        <v>29.68204481690324</v>
      </c>
    </row>
    <row r="530" spans="1:21" x14ac:dyDescent="0.25">
      <c r="A530" s="1" t="s">
        <v>482</v>
      </c>
      <c r="B530" s="17" t="str">
        <f t="shared" si="70"/>
        <v>PS24.01114.DATA</v>
      </c>
      <c r="C530" t="str">
        <f t="shared" si="71"/>
        <v>PS24.1114</v>
      </c>
      <c r="D530" s="56">
        <v>5461627.5</v>
      </c>
      <c r="E530" s="56">
        <v>10375.5</v>
      </c>
      <c r="F530" s="56">
        <v>825.8</v>
      </c>
      <c r="G530" s="56">
        <v>13540.8</v>
      </c>
      <c r="H530" s="56">
        <v>4761.7</v>
      </c>
      <c r="I530" s="56">
        <v>376750.1</v>
      </c>
      <c r="J530" s="67">
        <f t="shared" si="64"/>
        <v>491484.49376948894</v>
      </c>
      <c r="K530" s="67">
        <f t="shared" si="65"/>
        <v>8448.6475595386328</v>
      </c>
      <c r="L530" s="52">
        <f t="shared" si="69"/>
        <v>0.10777297294184561</v>
      </c>
      <c r="M530" s="49">
        <f t="shared" si="66"/>
        <v>1.702129168869398</v>
      </c>
      <c r="N530" s="49">
        <f t="shared" si="67"/>
        <v>0.93</v>
      </c>
      <c r="O530" s="49">
        <f t="shared" si="68"/>
        <v>29.416129933919013</v>
      </c>
    </row>
    <row r="531" spans="1:21" x14ac:dyDescent="0.25">
      <c r="A531" s="1" t="s">
        <v>483</v>
      </c>
      <c r="B531" s="17" t="str">
        <f t="shared" si="70"/>
        <v>PS24.01115.DATA</v>
      </c>
      <c r="C531" t="str">
        <f t="shared" si="71"/>
        <v>PS24.1115</v>
      </c>
      <c r="D531" s="56">
        <v>5407515.5</v>
      </c>
      <c r="E531" s="56">
        <v>11325.2</v>
      </c>
      <c r="F531" s="56">
        <v>885.7</v>
      </c>
      <c r="G531" s="56">
        <v>15189.8</v>
      </c>
      <c r="H531" s="56">
        <v>4776.1000000000004</v>
      </c>
      <c r="I531" s="56">
        <v>380125.8</v>
      </c>
      <c r="J531" s="67">
        <f t="shared" si="64"/>
        <v>486480.86361751525</v>
      </c>
      <c r="K531" s="67">
        <f t="shared" si="65"/>
        <v>9241.5637860616298</v>
      </c>
      <c r="L531" s="52">
        <f t="shared" si="69"/>
        <v>0.11664269692225407</v>
      </c>
      <c r="M531" s="49">
        <f t="shared" si="66"/>
        <v>1.9094306652166817</v>
      </c>
      <c r="N531" s="49">
        <f t="shared" si="67"/>
        <v>0.93</v>
      </c>
      <c r="O531" s="49">
        <f t="shared" si="68"/>
        <v>29.686075163068214</v>
      </c>
    </row>
    <row r="532" spans="1:21" x14ac:dyDescent="0.25">
      <c r="A532" s="1" t="s">
        <v>484</v>
      </c>
      <c r="B532" s="17" t="str">
        <f t="shared" si="70"/>
        <v>PS24.01116.DATA</v>
      </c>
      <c r="C532" t="str">
        <f t="shared" si="71"/>
        <v>PS24.1116</v>
      </c>
      <c r="D532" s="56">
        <v>4552130.7</v>
      </c>
      <c r="E532" s="56">
        <v>5911.6</v>
      </c>
      <c r="F532" s="56">
        <v>1876.8</v>
      </c>
      <c r="G532" s="56">
        <v>41289.9</v>
      </c>
      <c r="H532" s="56">
        <v>5639.4</v>
      </c>
      <c r="I532" s="56">
        <v>508112.2</v>
      </c>
      <c r="J532" s="67">
        <f t="shared" si="64"/>
        <v>407385.11448941031</v>
      </c>
      <c r="K532" s="67">
        <f t="shared" si="65"/>
        <v>4721.6824720625818</v>
      </c>
      <c r="L532" s="52">
        <f t="shared" si="69"/>
        <v>0.26340035029425402</v>
      </c>
      <c r="M532" s="49">
        <f t="shared" si="66"/>
        <v>5.1905645553402362</v>
      </c>
      <c r="N532" s="49">
        <f t="shared" si="67"/>
        <v>0.93</v>
      </c>
      <c r="O532" s="49">
        <f t="shared" si="68"/>
        <v>39.92078739341494</v>
      </c>
    </row>
    <row r="533" spans="1:21" x14ac:dyDescent="0.25">
      <c r="A533" s="1" t="s">
        <v>485</v>
      </c>
      <c r="B533" s="17" t="str">
        <f t="shared" si="70"/>
        <v>PS24.01117.DATA</v>
      </c>
      <c r="C533" t="str">
        <f t="shared" si="71"/>
        <v>PS24.1117</v>
      </c>
      <c r="D533" s="56">
        <v>4764438.8</v>
      </c>
      <c r="E533" s="56">
        <v>9418.7000000000007</v>
      </c>
      <c r="F533" s="56">
        <v>1648.5</v>
      </c>
      <c r="G533" s="56">
        <v>32960.699999999997</v>
      </c>
      <c r="H533" s="56">
        <v>5512.1</v>
      </c>
      <c r="I533" s="56">
        <v>481949.5</v>
      </c>
      <c r="J533" s="67">
        <f t="shared" si="64"/>
        <v>427016.82669129252</v>
      </c>
      <c r="K533" s="67">
        <f t="shared" si="65"/>
        <v>7649.8034555719032</v>
      </c>
      <c r="L533" s="52">
        <f t="shared" si="69"/>
        <v>0.2295947078113284</v>
      </c>
      <c r="M533" s="49">
        <f t="shared" si="66"/>
        <v>4.143472000230596</v>
      </c>
      <c r="N533" s="49">
        <f t="shared" si="67"/>
        <v>0.93</v>
      </c>
      <c r="O533" s="49">
        <f t="shared" si="68"/>
        <v>37.828629901143159</v>
      </c>
    </row>
    <row r="534" spans="1:21" x14ac:dyDescent="0.25">
      <c r="A534" s="1" t="s">
        <v>486</v>
      </c>
      <c r="B534" s="17" t="str">
        <f t="shared" si="70"/>
        <v>PS24.01118.DATA</v>
      </c>
      <c r="C534" t="str">
        <f t="shared" si="71"/>
        <v>PS24.1118</v>
      </c>
      <c r="D534" s="56">
        <v>3632180.9</v>
      </c>
      <c r="E534" s="56">
        <v>8304.4</v>
      </c>
      <c r="F534" s="56">
        <v>1793</v>
      </c>
      <c r="G534" s="56">
        <v>71650.2</v>
      </c>
      <c r="H534" s="56">
        <v>6129.7</v>
      </c>
      <c r="I534" s="56">
        <v>625602</v>
      </c>
      <c r="J534" s="67">
        <f t="shared" si="64"/>
        <v>322319.16686998756</v>
      </c>
      <c r="K534" s="67">
        <f t="shared" si="65"/>
        <v>6719.4606618322205</v>
      </c>
      <c r="L534" s="52">
        <f t="shared" si="69"/>
        <v>0.25099162125321517</v>
      </c>
      <c r="M534" s="49">
        <f t="shared" si="66"/>
        <v>9.0072629298414117</v>
      </c>
      <c r="N534" s="49">
        <f t="shared" si="67"/>
        <v>0.93</v>
      </c>
      <c r="O534" s="49">
        <f t="shared" si="68"/>
        <v>49.316116061156116</v>
      </c>
    </row>
    <row r="535" spans="1:21" x14ac:dyDescent="0.25">
      <c r="A535" s="1" t="s">
        <v>487</v>
      </c>
      <c r="B535" s="17" t="s">
        <v>667</v>
      </c>
      <c r="C535" s="17" t="s">
        <v>667</v>
      </c>
      <c r="D535" s="56">
        <v>236721.5</v>
      </c>
      <c r="E535" s="56">
        <v>2747.5</v>
      </c>
      <c r="F535" s="56">
        <v>6595.6</v>
      </c>
      <c r="G535" s="56">
        <v>5008.8999999999996</v>
      </c>
      <c r="H535" s="56">
        <v>1564.8</v>
      </c>
      <c r="I535" s="56">
        <v>17167.599999999999</v>
      </c>
      <c r="J535" s="67">
        <f t="shared" si="64"/>
        <v>20473.905014094929</v>
      </c>
      <c r="K535" s="67">
        <f t="shared" si="65"/>
        <v>2079.9364129476876</v>
      </c>
      <c r="L535" s="52">
        <f t="shared" si="69"/>
        <v>0.96213914025671354</v>
      </c>
      <c r="M535" s="49">
        <f t="shared" si="66"/>
        <v>0.6295544953185247</v>
      </c>
      <c r="N535" s="49">
        <f t="shared" si="67"/>
        <v>0.93</v>
      </c>
      <c r="O535" s="49">
        <f t="shared" si="68"/>
        <v>0.6613293412884711</v>
      </c>
      <c r="P535" s="90">
        <f>((J535-$B$26)/$B$26)*100</f>
        <v>-9.0048666040225367</v>
      </c>
      <c r="Q535" s="90">
        <f>((K535-$F$26)/$F$26)*100</f>
        <v>-16.802543482092496</v>
      </c>
      <c r="R535" s="90">
        <f>((L535-$J$26)/$J$26)*100</f>
        <v>-3.4965757014329442</v>
      </c>
    </row>
    <row r="536" spans="1:21" x14ac:dyDescent="0.25">
      <c r="A536" s="1" t="s">
        <v>488</v>
      </c>
      <c r="B536" s="17" t="s">
        <v>667</v>
      </c>
      <c r="C536" s="17" t="s">
        <v>667</v>
      </c>
      <c r="D536" s="56">
        <v>173.4</v>
      </c>
      <c r="E536" s="56">
        <v>473</v>
      </c>
      <c r="F536" s="56">
        <v>2325.1</v>
      </c>
      <c r="G536" s="56">
        <v>168267.2</v>
      </c>
      <c r="H536" s="56">
        <v>7997.7</v>
      </c>
      <c r="I536" s="56">
        <v>977823.8</v>
      </c>
      <c r="J536" s="67">
        <f t="shared" si="64"/>
        <v>129.67801852298493</v>
      </c>
      <c r="K536" s="67">
        <f t="shared" si="65"/>
        <v>440.29655718718965</v>
      </c>
      <c r="L536" s="52">
        <f t="shared" si="69"/>
        <v>0.32978260839804535</v>
      </c>
      <c r="M536" s="49">
        <f t="shared" si="66"/>
        <v>21.153320341961191</v>
      </c>
      <c r="N536" s="49">
        <f t="shared" si="67"/>
        <v>0.93</v>
      </c>
      <c r="O536" s="49">
        <f t="shared" si="68"/>
        <v>77.482302189172344</v>
      </c>
      <c r="P536" s="90"/>
      <c r="Q536" s="90"/>
      <c r="R536" s="90"/>
      <c r="S536" s="91">
        <f>((G536-AVERAGE($E$50:$E$52))/AVERAGE($E$50:$E$52))*100</f>
        <v>0.97069978793821177</v>
      </c>
      <c r="T536" s="91">
        <f>((H536-AVERAGE($F$50:$F$52))/AVERAGE($F$50:$F$52))*100</f>
        <v>0.67640431522454347</v>
      </c>
      <c r="U536" s="91">
        <f>((I536-AVERAGE($G$50:$G$52))/AVERAGE($G$50:$G$52))*100</f>
        <v>-0.76346067894352598</v>
      </c>
    </row>
    <row r="537" spans="1:21" x14ac:dyDescent="0.25">
      <c r="A537" s="1" t="s">
        <v>586</v>
      </c>
      <c r="B537" s="17" t="str">
        <f t="shared" ref="B537:B582" si="72">RIGHT(A537,14)</f>
        <v>SG23.0744.DATA</v>
      </c>
      <c r="C537" t="str">
        <f t="shared" ref="C537:C582" si="73">LEFT(B537,9)</f>
        <v>SG23.0744</v>
      </c>
      <c r="D537" s="56">
        <v>7073527.2999999998</v>
      </c>
      <c r="E537" s="56">
        <v>5129.2</v>
      </c>
      <c r="F537" s="56">
        <v>2148.3000000000002</v>
      </c>
      <c r="G537" s="56">
        <v>17778.8</v>
      </c>
      <c r="H537" s="56">
        <v>4161.3999999999996</v>
      </c>
      <c r="I537" s="56">
        <v>304733.40000000002</v>
      </c>
      <c r="J537" s="67">
        <f t="shared" si="64"/>
        <v>640533.69618744473</v>
      </c>
      <c r="K537" s="67">
        <f t="shared" si="65"/>
        <v>4068.4470760095192</v>
      </c>
      <c r="L537" s="52">
        <f t="shared" si="69"/>
        <v>0.30360285548091331</v>
      </c>
      <c r="M537" s="49">
        <f t="shared" si="66"/>
        <v>2.2349028144241516</v>
      </c>
      <c r="N537" s="49">
        <f t="shared" si="67"/>
        <v>0.93</v>
      </c>
      <c r="O537" s="49">
        <f t="shared" si="68"/>
        <v>23.657157103374438</v>
      </c>
      <c r="P537" s="90"/>
      <c r="Q537" s="90"/>
      <c r="R537" s="90"/>
    </row>
    <row r="538" spans="1:21" x14ac:dyDescent="0.25">
      <c r="A538" s="1" t="s">
        <v>587</v>
      </c>
      <c r="B538" s="17" t="str">
        <f t="shared" si="72"/>
        <v>SG23.0766.DATA</v>
      </c>
      <c r="C538" t="str">
        <f t="shared" si="73"/>
        <v>SG23.0766</v>
      </c>
      <c r="D538" s="56">
        <v>6531648.2000000002</v>
      </c>
      <c r="E538" s="56">
        <v>6655.5</v>
      </c>
      <c r="F538" s="56">
        <v>729.7</v>
      </c>
      <c r="G538" s="56">
        <v>5096.3999999999996</v>
      </c>
      <c r="H538" s="56">
        <v>4393</v>
      </c>
      <c r="I538" s="56">
        <v>319699.8</v>
      </c>
      <c r="J538" s="67">
        <f t="shared" si="64"/>
        <v>590427.20218455466</v>
      </c>
      <c r="K538" s="67">
        <f t="shared" si="65"/>
        <v>5342.7737439489219</v>
      </c>
      <c r="L538" s="52">
        <f t="shared" si="69"/>
        <v>9.3542914936549287E-2</v>
      </c>
      <c r="M538" s="49">
        <f t="shared" si="66"/>
        <v>0.64055442311136124</v>
      </c>
      <c r="N538" s="49">
        <f t="shared" si="67"/>
        <v>0.93</v>
      </c>
      <c r="O538" s="49">
        <f t="shared" si="68"/>
        <v>24.853977993127259</v>
      </c>
      <c r="S538" s="91"/>
      <c r="T538" s="91"/>
      <c r="U538" s="91"/>
    </row>
    <row r="539" spans="1:21" x14ac:dyDescent="0.25">
      <c r="A539" s="1" t="s">
        <v>588</v>
      </c>
      <c r="B539" s="17" t="str">
        <f t="shared" si="72"/>
        <v>SG23.0763.DATA</v>
      </c>
      <c r="C539" t="str">
        <f t="shared" si="73"/>
        <v>SG23.0763</v>
      </c>
      <c r="D539" s="56">
        <v>6477152.2999999998</v>
      </c>
      <c r="E539" s="56">
        <v>7729.2</v>
      </c>
      <c r="F539" s="56">
        <v>1620.4</v>
      </c>
      <c r="G539" s="56">
        <v>7131.4</v>
      </c>
      <c r="H539" s="56">
        <v>3842.3</v>
      </c>
      <c r="I539" s="56">
        <v>274276.7</v>
      </c>
      <c r="J539" s="67">
        <f t="shared" si="64"/>
        <v>585388.07355506485</v>
      </c>
      <c r="K539" s="67">
        <f t="shared" si="65"/>
        <v>6239.2190976582424</v>
      </c>
      <c r="L539" s="52">
        <f t="shared" si="69"/>
        <v>0.22543378554339058</v>
      </c>
      <c r="M539" s="49">
        <f t="shared" si="66"/>
        <v>0.89638131520761499</v>
      </c>
      <c r="N539" s="49">
        <f t="shared" si="67"/>
        <v>0.93</v>
      </c>
      <c r="O539" s="49">
        <f t="shared" si="68"/>
        <v>21.221620515221311</v>
      </c>
    </row>
    <row r="540" spans="1:21" x14ac:dyDescent="0.25">
      <c r="A540" s="1" t="s">
        <v>589</v>
      </c>
      <c r="B540" s="17" t="str">
        <f t="shared" si="72"/>
        <v>SG23.0768.DATA</v>
      </c>
      <c r="C540" t="str">
        <f t="shared" si="73"/>
        <v>SG23.0768</v>
      </c>
      <c r="D540" s="56">
        <v>5923463.4000000004</v>
      </c>
      <c r="E540" s="56">
        <v>7268.4</v>
      </c>
      <c r="F540" s="56">
        <v>1735.6</v>
      </c>
      <c r="G540" s="56">
        <v>19700.599999999999</v>
      </c>
      <c r="H540" s="56">
        <v>4168.6000000000004</v>
      </c>
      <c r="I540" s="56">
        <v>328124.7</v>
      </c>
      <c r="J540" s="67">
        <f t="shared" si="64"/>
        <v>534189.55058690323</v>
      </c>
      <c r="K540" s="67">
        <f t="shared" si="65"/>
        <v>5854.4915024368065</v>
      </c>
      <c r="L540" s="52">
        <f t="shared" si="69"/>
        <v>0.24249208608668021</v>
      </c>
      <c r="M540" s="49">
        <f t="shared" si="66"/>
        <v>2.4764989427929871</v>
      </c>
      <c r="N540" s="49">
        <f t="shared" si="67"/>
        <v>0.93</v>
      </c>
      <c r="O540" s="49">
        <f t="shared" si="68"/>
        <v>25.527693536883849</v>
      </c>
    </row>
    <row r="541" spans="1:21" x14ac:dyDescent="0.25">
      <c r="A541" s="1" t="s">
        <v>590</v>
      </c>
      <c r="B541" s="17" t="str">
        <f t="shared" si="72"/>
        <v>SG23.0767.DATA</v>
      </c>
      <c r="C541" t="str">
        <f t="shared" si="73"/>
        <v>SG23.0767</v>
      </c>
      <c r="D541" s="56">
        <v>6191640.0999999996</v>
      </c>
      <c r="E541" s="56">
        <v>7990.1</v>
      </c>
      <c r="F541" s="56">
        <v>1600.9</v>
      </c>
      <c r="G541" s="56">
        <v>7170.2</v>
      </c>
      <c r="H541" s="56">
        <v>3862.6</v>
      </c>
      <c r="I541" s="56">
        <v>274362.7</v>
      </c>
      <c r="J541" s="67">
        <f t="shared" si="64"/>
        <v>558987.32228591293</v>
      </c>
      <c r="K541" s="67">
        <f t="shared" si="65"/>
        <v>6457.0477209075316</v>
      </c>
      <c r="L541" s="52">
        <f t="shared" si="69"/>
        <v>0.22254631279517748</v>
      </c>
      <c r="M541" s="49">
        <f t="shared" si="66"/>
        <v>0.90125899747460991</v>
      </c>
      <c r="N541" s="49">
        <f t="shared" si="67"/>
        <v>0.93</v>
      </c>
      <c r="O541" s="49">
        <f t="shared" si="68"/>
        <v>21.228497693201238</v>
      </c>
    </row>
    <row r="542" spans="1:21" x14ac:dyDescent="0.25">
      <c r="A542" s="1" t="s">
        <v>591</v>
      </c>
      <c r="B542" s="17" t="str">
        <f t="shared" si="72"/>
        <v>SG23.0774.DATA</v>
      </c>
      <c r="C542" t="str">
        <f t="shared" si="73"/>
        <v>SG23.0774</v>
      </c>
      <c r="D542" s="56">
        <v>5363417.5</v>
      </c>
      <c r="E542" s="56">
        <v>8949.6</v>
      </c>
      <c r="F542" s="56">
        <v>581.1</v>
      </c>
      <c r="G542" s="56">
        <v>4396.8</v>
      </c>
      <c r="H542" s="56">
        <v>5528.8</v>
      </c>
      <c r="I542" s="56">
        <v>421583.3</v>
      </c>
      <c r="J542" s="67">
        <f t="shared" si="64"/>
        <v>482403.20833880187</v>
      </c>
      <c r="K542" s="67">
        <f t="shared" si="65"/>
        <v>7258.1460881275125</v>
      </c>
      <c r="L542" s="52">
        <f t="shared" si="69"/>
        <v>7.1538891839909996E-2</v>
      </c>
      <c r="M542" s="49">
        <f t="shared" si="66"/>
        <v>0.55260528615286542</v>
      </c>
      <c r="N542" s="49">
        <f t="shared" si="67"/>
        <v>0.93</v>
      </c>
      <c r="O542" s="49">
        <f t="shared" si="68"/>
        <v>33.001314768913829</v>
      </c>
    </row>
    <row r="543" spans="1:21" x14ac:dyDescent="0.25">
      <c r="A543" s="1" t="s">
        <v>592</v>
      </c>
      <c r="B543" s="17" t="str">
        <f t="shared" si="72"/>
        <v>SG23.0779.DATA</v>
      </c>
      <c r="C543" t="str">
        <f t="shared" si="73"/>
        <v>SG23.0779</v>
      </c>
      <c r="D543" s="56">
        <v>3871082.3</v>
      </c>
      <c r="E543" s="56">
        <v>8011.3</v>
      </c>
      <c r="F543" s="56">
        <v>35.200000000000003</v>
      </c>
      <c r="G543" s="56">
        <v>429.8</v>
      </c>
      <c r="H543" s="56">
        <v>7285.6</v>
      </c>
      <c r="I543" s="56">
        <v>696970.6</v>
      </c>
      <c r="J543" s="67">
        <f t="shared" si="64"/>
        <v>344409.90918941278</v>
      </c>
      <c r="K543" s="67">
        <f t="shared" si="65"/>
        <v>6474.7478620071288</v>
      </c>
      <c r="L543" s="52">
        <f t="shared" si="69"/>
        <v>-9.2955375575017596E-3</v>
      </c>
      <c r="M543" s="49">
        <f t="shared" si="66"/>
        <v>5.3899988390782534E-2</v>
      </c>
      <c r="N543" s="49">
        <f t="shared" si="67"/>
        <v>0.93</v>
      </c>
      <c r="O543" s="49">
        <f t="shared" si="68"/>
        <v>55.023262158575243</v>
      </c>
    </row>
    <row r="544" spans="1:21" x14ac:dyDescent="0.25">
      <c r="A544" s="1" t="s">
        <v>593</v>
      </c>
      <c r="B544" s="17" t="str">
        <f t="shared" si="72"/>
        <v>SG23.0748.DATA</v>
      </c>
      <c r="C544" t="str">
        <f t="shared" si="73"/>
        <v>SG23.0748</v>
      </c>
      <c r="D544" s="56">
        <v>5837669.2000000002</v>
      </c>
      <c r="E544" s="56">
        <v>10520.6</v>
      </c>
      <c r="F544" s="56">
        <v>613.29999999999995</v>
      </c>
      <c r="G544" s="56">
        <v>4258.1000000000004</v>
      </c>
      <c r="H544" s="56">
        <v>4431.3</v>
      </c>
      <c r="I544" s="56">
        <v>333854.5</v>
      </c>
      <c r="J544" s="67">
        <f t="shared" si="64"/>
        <v>526256.32974892901</v>
      </c>
      <c r="K544" s="67">
        <f t="shared" si="65"/>
        <v>8569.7933365929512</v>
      </c>
      <c r="L544" s="52">
        <f t="shared" si="69"/>
        <v>7.6306923762600329E-2</v>
      </c>
      <c r="M544" s="49">
        <f t="shared" si="66"/>
        <v>0.53516882918296349</v>
      </c>
      <c r="N544" s="49">
        <f t="shared" si="67"/>
        <v>0.93</v>
      </c>
      <c r="O544" s="49">
        <f t="shared" si="68"/>
        <v>25.985889518155613</v>
      </c>
    </row>
    <row r="545" spans="1:21" x14ac:dyDescent="0.25">
      <c r="A545" s="1" t="s">
        <v>594</v>
      </c>
      <c r="B545" s="17" t="str">
        <f t="shared" si="72"/>
        <v>SG23.0754.DATA</v>
      </c>
      <c r="C545" t="str">
        <f t="shared" si="73"/>
        <v>SG23.0754</v>
      </c>
      <c r="D545" s="56">
        <v>1906788</v>
      </c>
      <c r="E545" s="56">
        <v>5692.9</v>
      </c>
      <c r="F545" s="56">
        <v>1262.8</v>
      </c>
      <c r="G545" s="56">
        <v>20411.099999999999</v>
      </c>
      <c r="H545" s="56">
        <v>8238.9</v>
      </c>
      <c r="I545" s="56">
        <v>967361.9</v>
      </c>
      <c r="J545" s="67">
        <f t="shared" si="64"/>
        <v>162775.48084024576</v>
      </c>
      <c r="K545" s="67">
        <f t="shared" si="65"/>
        <v>4539.0871485492826</v>
      </c>
      <c r="L545" s="52">
        <f t="shared" si="69"/>
        <v>0.17248197760692885</v>
      </c>
      <c r="M545" s="49">
        <f t="shared" si="66"/>
        <v>2.5658183564708192</v>
      </c>
      <c r="N545" s="49">
        <f t="shared" si="67"/>
        <v>0.93</v>
      </c>
      <c r="O545" s="49">
        <f t="shared" si="68"/>
        <v>76.645693487914514</v>
      </c>
    </row>
    <row r="546" spans="1:21" x14ac:dyDescent="0.25">
      <c r="A546" s="1" t="s">
        <v>595</v>
      </c>
      <c r="B546" s="17" t="str">
        <f t="shared" si="72"/>
        <v>SG23.0753.DATA</v>
      </c>
      <c r="C546" t="str">
        <f t="shared" si="73"/>
        <v>SG23.0753</v>
      </c>
      <c r="D546" s="56">
        <v>5372319.0999999996</v>
      </c>
      <c r="E546" s="56">
        <v>7845.1</v>
      </c>
      <c r="F546" s="56">
        <v>769.5</v>
      </c>
      <c r="G546" s="56">
        <v>4231.8</v>
      </c>
      <c r="H546" s="56">
        <v>5472.6</v>
      </c>
      <c r="I546" s="56">
        <v>434387.7</v>
      </c>
      <c r="J546" s="67">
        <f t="shared" si="64"/>
        <v>483226.32177317515</v>
      </c>
      <c r="K546" s="67">
        <f t="shared" si="65"/>
        <v>6335.9854350848145</v>
      </c>
      <c r="L546" s="52">
        <f t="shared" si="69"/>
        <v>9.9436320853414986E-2</v>
      </c>
      <c r="M546" s="49">
        <f t="shared" si="66"/>
        <v>0.53186256517208808</v>
      </c>
      <c r="N546" s="49">
        <f t="shared" si="67"/>
        <v>0.93</v>
      </c>
      <c r="O546" s="49">
        <f t="shared" si="68"/>
        <v>34.025246602938786</v>
      </c>
    </row>
    <row r="547" spans="1:21" x14ac:dyDescent="0.25">
      <c r="A547" s="1" t="s">
        <v>399</v>
      </c>
      <c r="B547" s="17" t="s">
        <v>667</v>
      </c>
      <c r="C547" s="17" t="s">
        <v>667</v>
      </c>
      <c r="D547" s="56">
        <v>264255.3</v>
      </c>
      <c r="E547" s="56">
        <v>2914.3</v>
      </c>
      <c r="F547" s="56">
        <v>6516.4</v>
      </c>
      <c r="G547" s="56">
        <v>5423.8</v>
      </c>
      <c r="H547" s="56">
        <v>1920.3</v>
      </c>
      <c r="I547" s="103"/>
      <c r="J547" s="67">
        <f>($D547*$C$28)+$C$30</f>
        <v>22841.938734301006</v>
      </c>
      <c r="K547" s="67">
        <f t="shared" si="65"/>
        <v>2219.1997872596135</v>
      </c>
      <c r="L547" s="52">
        <f t="shared" si="69"/>
        <v>0.9504115586332017</v>
      </c>
      <c r="M547" s="49">
        <f t="shared" si="66"/>
        <v>0.68171301007564311</v>
      </c>
      <c r="N547" s="49">
        <f t="shared" si="67"/>
        <v>0.93</v>
      </c>
      <c r="O547" s="49">
        <f t="shared" si="68"/>
        <v>-0.71151531787609912</v>
      </c>
      <c r="P547" s="90">
        <f>((J547-$B$26)/$B$26)*100</f>
        <v>1.51972770800447</v>
      </c>
      <c r="Q547" s="90">
        <f>((K547-$F$26)/$F$26)*100</f>
        <v>-11.232008509615461</v>
      </c>
      <c r="R547" s="90">
        <f>((L547-$J$26)/$J$26)*100</f>
        <v>-4.6728627248543919</v>
      </c>
    </row>
    <row r="548" spans="1:21" x14ac:dyDescent="0.25">
      <c r="A548" s="1" t="s">
        <v>400</v>
      </c>
      <c r="B548" s="17" t="s">
        <v>667</v>
      </c>
      <c r="C548" s="17" t="s">
        <v>667</v>
      </c>
      <c r="D548" s="56">
        <v>205.7</v>
      </c>
      <c r="E548" s="56">
        <v>522.20000000000005</v>
      </c>
      <c r="F548" s="56">
        <v>2335</v>
      </c>
      <c r="G548" s="56">
        <v>168439</v>
      </c>
      <c r="H548" s="56">
        <v>8042.3</v>
      </c>
      <c r="I548" s="56">
        <v>975152.9</v>
      </c>
      <c r="J548" s="67">
        <f t="shared" si="64"/>
        <v>132.45596741353606</v>
      </c>
      <c r="K548" s="67">
        <f t="shared" si="65"/>
        <v>484.46605357656244</v>
      </c>
      <c r="L548" s="52">
        <f t="shared" si="69"/>
        <v>0.3312485561009843</v>
      </c>
      <c r="M548" s="49">
        <f t="shared" si="66"/>
        <v>21.174917914473298</v>
      </c>
      <c r="N548" s="49">
        <f t="shared" si="67"/>
        <v>0.93</v>
      </c>
      <c r="O548" s="49">
        <f t="shared" si="68"/>
        <v>77.268717832584201</v>
      </c>
      <c r="P548" s="90"/>
      <c r="Q548" s="90"/>
      <c r="R548" s="90"/>
      <c r="S548" s="91">
        <f>((G548-AVERAGE($E$50:$E$52))/AVERAGE($E$50:$E$52))*100</f>
        <v>1.0737903856516497</v>
      </c>
      <c r="T548" s="91">
        <f>((H548-AVERAGE($F$50:$F$52))/AVERAGE($F$50:$F$52))*100</f>
        <v>1.2378366810871104</v>
      </c>
      <c r="U548" s="91">
        <f>((I548-AVERAGE($G$50:$G$52))/AVERAGE($G$50:$G$52))*100</f>
        <v>-1.0345226768951121</v>
      </c>
    </row>
    <row r="549" spans="1:21" x14ac:dyDescent="0.25">
      <c r="A549" s="1" t="s">
        <v>596</v>
      </c>
      <c r="B549" s="17" t="str">
        <f t="shared" si="72"/>
        <v>SG23.0758.DATA</v>
      </c>
      <c r="C549" t="str">
        <f t="shared" si="73"/>
        <v>SG23.0758</v>
      </c>
      <c r="D549" s="56">
        <v>4713805.4000000004</v>
      </c>
      <c r="E549" s="56">
        <v>7508.5</v>
      </c>
      <c r="F549" s="56">
        <v>634.79999999999995</v>
      </c>
      <c r="G549" s="56">
        <v>4873.3</v>
      </c>
      <c r="H549" s="56">
        <v>6240.6</v>
      </c>
      <c r="I549" s="56">
        <v>590150.5</v>
      </c>
      <c r="J549" s="67">
        <f>($D549*$C$28)+$C$30</f>
        <v>405523.75804534118</v>
      </c>
      <c r="K549" s="67">
        <f t="shared" si="65"/>
        <v>6054.9539495129065</v>
      </c>
      <c r="L549" s="52">
        <f t="shared" si="69"/>
        <v>7.9490547561912206E-2</v>
      </c>
      <c r="M549" s="49">
        <f t="shared" si="66"/>
        <v>0.61250775007614056</v>
      </c>
      <c r="N549" s="49">
        <f t="shared" si="67"/>
        <v>0.93</v>
      </c>
      <c r="O549" s="49">
        <f t="shared" si="68"/>
        <v>46.481159373303839</v>
      </c>
      <c r="P549" s="90"/>
      <c r="Q549" s="90"/>
      <c r="R549" s="90"/>
    </row>
    <row r="550" spans="1:21" x14ac:dyDescent="0.25">
      <c r="A550" s="1" t="s">
        <v>597</v>
      </c>
      <c r="B550" s="17" t="str">
        <f t="shared" si="72"/>
        <v>SG23.0749.DATA</v>
      </c>
      <c r="C550" t="str">
        <f t="shared" si="73"/>
        <v>SG23.0749</v>
      </c>
      <c r="D550" s="56">
        <v>5896096.4000000004</v>
      </c>
      <c r="E550" s="56">
        <v>9955.9</v>
      </c>
      <c r="F550" s="56">
        <v>662.9</v>
      </c>
      <c r="G550" s="56">
        <v>4837.2</v>
      </c>
      <c r="H550" s="56">
        <v>4445.5</v>
      </c>
      <c r="I550" s="56">
        <v>330163.8</v>
      </c>
      <c r="J550" s="67">
        <f t="shared" si="64"/>
        <v>531658.97795293923</v>
      </c>
      <c r="K550" s="67">
        <f t="shared" si="65"/>
        <v>8098.318351737169</v>
      </c>
      <c r="L550" s="52">
        <f t="shared" si="69"/>
        <v>8.3651469829850056E-2</v>
      </c>
      <c r="M550" s="49">
        <f t="shared" si="66"/>
        <v>0.60796949415246737</v>
      </c>
      <c r="N550" s="49">
        <f t="shared" si="67"/>
        <v>0.93</v>
      </c>
      <c r="O550" s="49">
        <f t="shared" si="68"/>
        <v>25.690754625475293</v>
      </c>
      <c r="R550" s="108"/>
      <c r="S550" s="91"/>
      <c r="T550" s="91"/>
      <c r="U550" s="91"/>
    </row>
    <row r="551" spans="1:21" x14ac:dyDescent="0.25">
      <c r="A551" s="1" t="s">
        <v>598</v>
      </c>
      <c r="B551" s="17" t="str">
        <f t="shared" si="72"/>
        <v>SG23.0772.DATA</v>
      </c>
      <c r="C551" t="str">
        <f t="shared" si="73"/>
        <v>SG23.0772</v>
      </c>
      <c r="D551" s="56">
        <v>5262139.4000000004</v>
      </c>
      <c r="E551" s="56">
        <v>8769.2000000000007</v>
      </c>
      <c r="F551" s="56">
        <v>790.3</v>
      </c>
      <c r="G551" s="56">
        <v>6714.7</v>
      </c>
      <c r="H551" s="56">
        <v>5570.3</v>
      </c>
      <c r="I551" s="56">
        <v>425417.8</v>
      </c>
      <c r="J551" s="67">
        <f t="shared" si="64"/>
        <v>473038.22173888673</v>
      </c>
      <c r="K551" s="67">
        <f t="shared" si="65"/>
        <v>7107.5279063177322</v>
      </c>
      <c r="L551" s="52">
        <f t="shared" si="69"/>
        <v>0.10251629178484228</v>
      </c>
      <c r="M551" s="49">
        <f t="shared" si="66"/>
        <v>0.84399651622161553</v>
      </c>
      <c r="N551" s="49">
        <f t="shared" si="67"/>
        <v>0.93</v>
      </c>
      <c r="O551" s="49">
        <f t="shared" si="68"/>
        <v>33.307948942914074</v>
      </c>
      <c r="R551" s="108"/>
    </row>
    <row r="552" spans="1:21" x14ac:dyDescent="0.25">
      <c r="A552" s="1" t="s">
        <v>599</v>
      </c>
      <c r="B552" s="17" t="str">
        <f t="shared" si="72"/>
        <v>SG23.0756.DATA</v>
      </c>
      <c r="C552" t="str">
        <f t="shared" si="73"/>
        <v>SG23.0756</v>
      </c>
      <c r="D552" s="56">
        <v>1887521.4</v>
      </c>
      <c r="E552" s="56">
        <v>5518.8</v>
      </c>
      <c r="F552" s="56">
        <v>1380.2</v>
      </c>
      <c r="G552" s="56">
        <v>21192.5</v>
      </c>
      <c r="H552" s="56">
        <v>8268.2999999999993</v>
      </c>
      <c r="I552" s="56">
        <v>966760.8</v>
      </c>
      <c r="J552" s="67">
        <f t="shared" si="64"/>
        <v>160993.9362533516</v>
      </c>
      <c r="K552" s="67">
        <f t="shared" si="65"/>
        <v>4393.7289143304206</v>
      </c>
      <c r="L552" s="52">
        <f t="shared" si="69"/>
        <v>0.1898660443064272</v>
      </c>
      <c r="M552" s="49">
        <f t="shared" si="66"/>
        <v>2.6640508544973613</v>
      </c>
      <c r="N552" s="49">
        <f t="shared" si="67"/>
        <v>0.93</v>
      </c>
      <c r="O552" s="49">
        <f t="shared" si="68"/>
        <v>76.597625212522303</v>
      </c>
      <c r="R552" s="108"/>
    </row>
    <row r="553" spans="1:21" x14ac:dyDescent="0.25">
      <c r="A553" s="1" t="s">
        <v>600</v>
      </c>
      <c r="B553" s="17" t="str">
        <f t="shared" si="72"/>
        <v>SG23.0762.DATA</v>
      </c>
      <c r="C553" t="str">
        <f t="shared" si="73"/>
        <v>SG23.0762</v>
      </c>
      <c r="D553" s="56">
        <v>2112929</v>
      </c>
      <c r="E553" s="56">
        <v>3902</v>
      </c>
      <c r="F553" s="56">
        <v>1667.3</v>
      </c>
      <c r="G553" s="56">
        <v>37451.599999999999</v>
      </c>
      <c r="H553" s="56">
        <v>8136.4</v>
      </c>
      <c r="I553" s="56">
        <v>925409</v>
      </c>
      <c r="J553" s="67">
        <f t="shared" si="64"/>
        <v>181836.93344148053</v>
      </c>
      <c r="K553" s="67">
        <f t="shared" si="65"/>
        <v>3043.8426817913223</v>
      </c>
      <c r="L553" s="52">
        <f t="shared" si="69"/>
        <v>0.23237852769165693</v>
      </c>
      <c r="M553" s="49">
        <f t="shared" si="66"/>
        <v>4.7080385799431594</v>
      </c>
      <c r="N553" s="49">
        <f t="shared" si="67"/>
        <v>0.93</v>
      </c>
      <c r="O553" s="49">
        <f t="shared" si="68"/>
        <v>73.290838138217111</v>
      </c>
      <c r="R553" s="108"/>
    </row>
    <row r="554" spans="1:21" x14ac:dyDescent="0.25">
      <c r="A554" s="1" t="s">
        <v>601</v>
      </c>
      <c r="B554" s="17" t="str">
        <f t="shared" si="72"/>
        <v>SG23.0773.DATA</v>
      </c>
      <c r="C554" t="str">
        <f t="shared" si="73"/>
        <v>SG23.0773</v>
      </c>
      <c r="D554" s="56">
        <v>5399009.9000000004</v>
      </c>
      <c r="E554" s="56">
        <v>8713.9</v>
      </c>
      <c r="F554" s="56">
        <v>728.6</v>
      </c>
      <c r="G554" s="56">
        <v>6155.2</v>
      </c>
      <c r="H554" s="56">
        <v>5571.4</v>
      </c>
      <c r="I554" s="56">
        <v>429951.7</v>
      </c>
      <c r="J554" s="67">
        <f t="shared" si="64"/>
        <v>485694.36752384604</v>
      </c>
      <c r="K554" s="67">
        <f t="shared" si="65"/>
        <v>7061.3572552418946</v>
      </c>
      <c r="L554" s="52">
        <f t="shared" si="69"/>
        <v>9.3380031858444956E-2</v>
      </c>
      <c r="M554" s="49">
        <f t="shared" si="66"/>
        <v>0.77365983507770686</v>
      </c>
      <c r="N554" s="49">
        <f t="shared" si="67"/>
        <v>0.93</v>
      </c>
      <c r="O554" s="49">
        <f t="shared" si="68"/>
        <v>33.670512166671976</v>
      </c>
      <c r="R554" s="108"/>
    </row>
    <row r="555" spans="1:21" x14ac:dyDescent="0.25">
      <c r="A555" s="1" t="s">
        <v>602</v>
      </c>
      <c r="B555" s="17" t="str">
        <f t="shared" si="72"/>
        <v>SG23.0757.DATA</v>
      </c>
      <c r="C555" t="str">
        <f t="shared" si="73"/>
        <v>SG23.0757</v>
      </c>
      <c r="D555" s="56">
        <v>4423806.5</v>
      </c>
      <c r="E555" s="56">
        <v>7723.5</v>
      </c>
      <c r="F555" s="56">
        <v>518.20000000000005</v>
      </c>
      <c r="G555" s="56">
        <v>4120.8999999999996</v>
      </c>
      <c r="H555" s="56">
        <v>6207.8</v>
      </c>
      <c r="I555" s="56">
        <v>588371</v>
      </c>
      <c r="J555" s="67">
        <f t="shared" si="64"/>
        <v>395519.22824702581</v>
      </c>
      <c r="K555" s="67">
        <f t="shared" si="65"/>
        <v>6234.4600974569357</v>
      </c>
      <c r="L555" s="52">
        <f t="shared" si="69"/>
        <v>6.2224941282853399E-2</v>
      </c>
      <c r="M555" s="49">
        <f t="shared" si="66"/>
        <v>0.51792094240379583</v>
      </c>
      <c r="N555" s="49">
        <f t="shared" si="67"/>
        <v>0.93</v>
      </c>
      <c r="O555" s="49">
        <f t="shared" si="68"/>
        <v>46.338857766149474</v>
      </c>
      <c r="R555" s="108"/>
    </row>
    <row r="556" spans="1:21" x14ac:dyDescent="0.25">
      <c r="A556" s="1" t="s">
        <v>603</v>
      </c>
      <c r="B556" s="17" t="str">
        <f t="shared" si="72"/>
        <v>SG23.0743.DATA</v>
      </c>
      <c r="C556" t="str">
        <f t="shared" si="73"/>
        <v>SG23.0743</v>
      </c>
      <c r="D556" s="56">
        <v>5805480</v>
      </c>
      <c r="E556" s="56">
        <v>5173.8</v>
      </c>
      <c r="F556" s="56">
        <v>2225.1</v>
      </c>
      <c r="G556" s="56">
        <v>18078.2</v>
      </c>
      <c r="H556" s="56">
        <v>4200.8</v>
      </c>
      <c r="I556" s="56">
        <v>304004.7</v>
      </c>
      <c r="J556" s="67">
        <f t="shared" si="64"/>
        <v>523279.85777066328</v>
      </c>
      <c r="K556" s="67">
        <f t="shared" si="65"/>
        <v>4105.6841653039555</v>
      </c>
      <c r="L556" s="52">
        <f t="shared" si="69"/>
        <v>0.31497505584310642</v>
      </c>
      <c r="M556" s="49">
        <f t="shared" si="66"/>
        <v>2.272541424494726</v>
      </c>
      <c r="N556" s="49">
        <f t="shared" si="67"/>
        <v>0.93</v>
      </c>
      <c r="O556" s="49">
        <f t="shared" si="68"/>
        <v>23.598885015072447</v>
      </c>
      <c r="R556" s="108"/>
    </row>
    <row r="557" spans="1:21" x14ac:dyDescent="0.25">
      <c r="A557" s="1" t="s">
        <v>604</v>
      </c>
      <c r="B557" s="17" t="str">
        <f t="shared" si="72"/>
        <v>SG23.0765.DATA</v>
      </c>
      <c r="C557" t="str">
        <f t="shared" si="73"/>
        <v>SG23.0765</v>
      </c>
      <c r="D557" s="56">
        <v>5734445.5</v>
      </c>
      <c r="E557" s="56">
        <v>6560.1</v>
      </c>
      <c r="F557" s="56">
        <v>793.7</v>
      </c>
      <c r="G557" s="56">
        <v>5817.5</v>
      </c>
      <c r="H557" s="56">
        <v>4428.3999999999996</v>
      </c>
      <c r="I557" s="56">
        <v>321278.7</v>
      </c>
      <c r="J557" s="67">
        <f t="shared" si="64"/>
        <v>516711.43734579679</v>
      </c>
      <c r="K557" s="67">
        <f t="shared" si="65"/>
        <v>5263.1231090007341</v>
      </c>
      <c r="L557" s="52">
        <f t="shared" si="69"/>
        <v>0.10301974857171022</v>
      </c>
      <c r="M557" s="49">
        <f t="shared" si="66"/>
        <v>0.73120639947038268</v>
      </c>
      <c r="N557" s="49">
        <f t="shared" si="67"/>
        <v>0.93</v>
      </c>
      <c r="O557" s="49">
        <f t="shared" si="68"/>
        <v>24.980238182807529</v>
      </c>
      <c r="R557" s="108"/>
    </row>
    <row r="558" spans="1:21" x14ac:dyDescent="0.25">
      <c r="A558" s="1" t="s">
        <v>605</v>
      </c>
      <c r="B558" s="17" t="str">
        <f t="shared" si="72"/>
        <v>SG23.0769.DATA</v>
      </c>
      <c r="C558" t="str">
        <f t="shared" si="73"/>
        <v>SG23.0769</v>
      </c>
      <c r="D558" s="56">
        <v>5508768.0999999996</v>
      </c>
      <c r="E558" s="56">
        <v>7564.2</v>
      </c>
      <c r="F558" s="56">
        <v>814.3</v>
      </c>
      <c r="G558" s="56">
        <v>4966.2</v>
      </c>
      <c r="H558" s="56">
        <v>4757.5</v>
      </c>
      <c r="I558" s="56">
        <v>361358.7</v>
      </c>
      <c r="J558" s="67">
        <f t="shared" si="64"/>
        <v>495843.49228261231</v>
      </c>
      <c r="K558" s="67">
        <f t="shared" si="65"/>
        <v>6101.4585655151504</v>
      </c>
      <c r="L558" s="52">
        <f t="shared" si="69"/>
        <v>0.10607010439802764</v>
      </c>
      <c r="M558" s="49">
        <f t="shared" si="66"/>
        <v>0.62418653055562057</v>
      </c>
      <c r="N558" s="49">
        <f t="shared" si="67"/>
        <v>0.93</v>
      </c>
      <c r="O558" s="49">
        <f t="shared" si="68"/>
        <v>28.18532299019563</v>
      </c>
      <c r="R558" s="108"/>
    </row>
    <row r="559" spans="1:21" x14ac:dyDescent="0.25">
      <c r="A559" s="1" t="s">
        <v>401</v>
      </c>
      <c r="B559" s="17" t="s">
        <v>667</v>
      </c>
      <c r="C559" s="17" t="s">
        <v>667</v>
      </c>
      <c r="D559" s="56">
        <v>257629.9</v>
      </c>
      <c r="E559" s="56">
        <v>4248.8999999999996</v>
      </c>
      <c r="F559" s="56">
        <v>6532.1</v>
      </c>
      <c r="G559" s="56">
        <v>6342.9</v>
      </c>
      <c r="H559" s="56">
        <v>1663.7</v>
      </c>
      <c r="I559" s="103"/>
      <c r="J559" s="67">
        <f t="shared" si="64"/>
        <v>22272.123793760533</v>
      </c>
      <c r="K559" s="67">
        <f t="shared" si="65"/>
        <v>3333.4737642182226</v>
      </c>
      <c r="L559" s="52">
        <f t="shared" si="69"/>
        <v>0.9527363443843273</v>
      </c>
      <c r="M559" s="49">
        <f t="shared" si="66"/>
        <v>0.79725625161159719</v>
      </c>
      <c r="N559" s="49">
        <f t="shared" si="67"/>
        <v>0.93</v>
      </c>
      <c r="O559" s="49">
        <f t="shared" si="68"/>
        <v>-0.71151531787609912</v>
      </c>
      <c r="P559" s="90">
        <f>((J559-$B$26)/$B$26)*100</f>
        <v>-1.012783138842076</v>
      </c>
      <c r="Q559" s="90">
        <f>((K559-$F$26)/$F$26)*100</f>
        <v>33.338950568728904</v>
      </c>
      <c r="R559" s="90">
        <f>((L559-$J$26)/$J$26)*100</f>
        <v>-4.4396846154135101</v>
      </c>
    </row>
    <row r="560" spans="1:21" x14ac:dyDescent="0.25">
      <c r="A560" s="1" t="s">
        <v>402</v>
      </c>
      <c r="B560" s="17" t="s">
        <v>667</v>
      </c>
      <c r="C560" s="17" t="s">
        <v>667</v>
      </c>
      <c r="D560" s="56">
        <v>237.1</v>
      </c>
      <c r="E560" s="56">
        <v>503.7</v>
      </c>
      <c r="F560" s="56">
        <v>2345.4</v>
      </c>
      <c r="G560" s="56">
        <v>167829.9</v>
      </c>
      <c r="H560" s="56">
        <v>8017</v>
      </c>
      <c r="I560" s="56">
        <v>973521</v>
      </c>
      <c r="J560" s="67">
        <f t="shared" si="64"/>
        <v>135.15651215543403</v>
      </c>
      <c r="K560" s="67">
        <f t="shared" si="65"/>
        <v>467.85760473096491</v>
      </c>
      <c r="L560" s="52">
        <f t="shared" si="69"/>
        <v>0.33278854156669802</v>
      </c>
      <c r="M560" s="49">
        <f t="shared" si="66"/>
        <v>21.098345845689103</v>
      </c>
      <c r="N560" s="49">
        <f t="shared" si="67"/>
        <v>0.93</v>
      </c>
      <c r="O560" s="49">
        <f t="shared" si="68"/>
        <v>77.138219382055837</v>
      </c>
      <c r="P560" s="90"/>
      <c r="Q560" s="90"/>
      <c r="R560" s="90"/>
      <c r="S560" s="91">
        <f>((G560-AVERAGE($E$50:$E$52))/AVERAGE($E$50:$E$52))*100</f>
        <v>0.7082928125011263</v>
      </c>
      <c r="T560" s="91">
        <f>((H560-AVERAGE($F$50:$F$52))/AVERAGE($F$50:$F$52))*100</f>
        <v>0.91935598924130479</v>
      </c>
      <c r="U560" s="91">
        <f>((I560-AVERAGE($G$50:$G$52))/AVERAGE($G$50:$G$52))*100</f>
        <v>-1.2001395380494777</v>
      </c>
    </row>
    <row r="561" spans="1:21" x14ac:dyDescent="0.25">
      <c r="A561" s="1" t="s">
        <v>606</v>
      </c>
      <c r="B561" s="17" t="str">
        <f t="shared" si="72"/>
        <v>SG23.0745.DATA</v>
      </c>
      <c r="C561" t="str">
        <f t="shared" si="73"/>
        <v>SG23.0745</v>
      </c>
      <c r="D561" s="56">
        <v>5614874.5</v>
      </c>
      <c r="E561" s="56">
        <v>6484.8</v>
      </c>
      <c r="F561" s="56">
        <v>942</v>
      </c>
      <c r="G561" s="56">
        <v>4611.8</v>
      </c>
      <c r="H561" s="56">
        <v>5381.8</v>
      </c>
      <c r="I561" s="56">
        <v>408357.9</v>
      </c>
      <c r="J561" s="67">
        <f t="shared" si="64"/>
        <v>505654.94228182483</v>
      </c>
      <c r="K561" s="67">
        <f t="shared" si="65"/>
        <v>5200.2542116045233</v>
      </c>
      <c r="L561" s="52">
        <f t="shared" si="69"/>
        <v>0.12497934901068469</v>
      </c>
      <c r="M561" s="49">
        <f t="shared" si="66"/>
        <v>0.57963368015812067</v>
      </c>
      <c r="N561" s="49">
        <f t="shared" si="67"/>
        <v>0.93</v>
      </c>
      <c r="O561" s="49">
        <f t="shared" si="68"/>
        <v>31.943716749661569</v>
      </c>
      <c r="P561" s="90"/>
      <c r="Q561" s="90"/>
      <c r="R561" s="90"/>
    </row>
    <row r="562" spans="1:21" x14ac:dyDescent="0.25">
      <c r="A562" s="1" t="s">
        <v>607</v>
      </c>
      <c r="B562" s="17" t="str">
        <f t="shared" si="72"/>
        <v>SG23.0751.DATA</v>
      </c>
      <c r="C562" t="str">
        <f t="shared" si="73"/>
        <v>SG23.0751</v>
      </c>
      <c r="D562" s="56">
        <v>5240948.4000000004</v>
      </c>
      <c r="E562" s="56">
        <v>7820.7</v>
      </c>
      <c r="F562" s="56">
        <v>618.9</v>
      </c>
      <c r="G562" s="56">
        <v>4644.3999999999996</v>
      </c>
      <c r="H562" s="56">
        <v>5468.8</v>
      </c>
      <c r="I562" s="56">
        <v>435460.5</v>
      </c>
      <c r="J562" s="67">
        <f t="shared" si="64"/>
        <v>471078.73167105566</v>
      </c>
      <c r="K562" s="67">
        <f t="shared" si="65"/>
        <v>6315.6135745739566</v>
      </c>
      <c r="L562" s="52">
        <f t="shared" si="69"/>
        <v>7.7136146705676922E-2</v>
      </c>
      <c r="M562" s="49">
        <f t="shared" si="66"/>
        <v>0.58373193897008024</v>
      </c>
      <c r="N562" s="49">
        <f t="shared" si="67"/>
        <v>0.93</v>
      </c>
      <c r="O562" s="49">
        <f t="shared" si="68"/>
        <v>34.111035399879057</v>
      </c>
      <c r="R562" s="108"/>
      <c r="S562" s="91"/>
      <c r="T562" s="91"/>
      <c r="U562" s="91"/>
    </row>
    <row r="563" spans="1:21" x14ac:dyDescent="0.25">
      <c r="A563" s="1" t="s">
        <v>608</v>
      </c>
      <c r="B563" s="17" t="str">
        <f t="shared" si="72"/>
        <v>SG23.0771.DATA</v>
      </c>
      <c r="C563" t="str">
        <f t="shared" si="73"/>
        <v>SG23.0771</v>
      </c>
      <c r="D563" s="56">
        <v>5561986</v>
      </c>
      <c r="E563" s="56">
        <v>7880.2</v>
      </c>
      <c r="F563" s="56">
        <v>789.3</v>
      </c>
      <c r="G563" s="56">
        <v>4954.5</v>
      </c>
      <c r="H563" s="56">
        <v>4736.6000000000004</v>
      </c>
      <c r="I563" s="56">
        <v>360928.1</v>
      </c>
      <c r="J563" s="67">
        <f t="shared" si="64"/>
        <v>500764.44676710234</v>
      </c>
      <c r="K563" s="67">
        <f t="shared" si="65"/>
        <v>6365.2908573770719</v>
      </c>
      <c r="L563" s="52">
        <f t="shared" si="69"/>
        <v>0.10236821625929289</v>
      </c>
      <c r="M563" s="49">
        <f t="shared" si="66"/>
        <v>0.62271568306789271</v>
      </c>
      <c r="N563" s="49">
        <f t="shared" si="67"/>
        <v>0.93</v>
      </c>
      <c r="O563" s="49">
        <f t="shared" si="68"/>
        <v>28.150889119984516</v>
      </c>
      <c r="R563" s="108"/>
    </row>
    <row r="564" spans="1:21" x14ac:dyDescent="0.25">
      <c r="A564" s="1" t="s">
        <v>609</v>
      </c>
      <c r="B564" s="17" t="str">
        <f t="shared" si="72"/>
        <v>SG23.0770.DATA</v>
      </c>
      <c r="C564" t="str">
        <f t="shared" si="73"/>
        <v>SG23.0770</v>
      </c>
      <c r="D564" s="56">
        <v>5517914.5999999996</v>
      </c>
      <c r="E564" s="56">
        <v>7768.3</v>
      </c>
      <c r="F564" s="56">
        <v>843.4</v>
      </c>
      <c r="G564" s="56">
        <v>4699.3</v>
      </c>
      <c r="H564" s="56">
        <v>4741</v>
      </c>
      <c r="I564" s="56">
        <v>359528.1</v>
      </c>
      <c r="J564" s="67">
        <f t="shared" si="64"/>
        <v>496689.25113804231</v>
      </c>
      <c r="K564" s="67">
        <f t="shared" si="65"/>
        <v>6271.8641692145748</v>
      </c>
      <c r="L564" s="52">
        <f t="shared" si="69"/>
        <v>0.11037910219151487</v>
      </c>
      <c r="M564" s="49">
        <f t="shared" si="66"/>
        <v>0.59063360795095721</v>
      </c>
      <c r="N564" s="49">
        <f t="shared" si="67"/>
        <v>0.93</v>
      </c>
      <c r="O564" s="49">
        <f t="shared" si="68"/>
        <v>28.03893505984621</v>
      </c>
      <c r="R564" s="108"/>
    </row>
    <row r="565" spans="1:21" x14ac:dyDescent="0.25">
      <c r="A565" s="1" t="s">
        <v>610</v>
      </c>
      <c r="B565" s="17" t="str">
        <f t="shared" si="72"/>
        <v>SG23.0747.DATA</v>
      </c>
      <c r="C565" t="str">
        <f t="shared" si="73"/>
        <v>SG23.0747</v>
      </c>
      <c r="D565" s="56">
        <v>5269565.5999999996</v>
      </c>
      <c r="E565" s="56">
        <v>6715.5</v>
      </c>
      <c r="F565" s="56">
        <v>819.3</v>
      </c>
      <c r="G565" s="56">
        <v>4666.6000000000004</v>
      </c>
      <c r="H565" s="56">
        <v>5387.4</v>
      </c>
      <c r="I565" s="56">
        <v>407403.6</v>
      </c>
      <c r="J565" s="67">
        <f t="shared" si="64"/>
        <v>473724.90783872746</v>
      </c>
      <c r="K565" s="67">
        <f t="shared" si="65"/>
        <v>5392.8684829100457</v>
      </c>
      <c r="L565" s="52">
        <f t="shared" si="69"/>
        <v>0.10681048202577458</v>
      </c>
      <c r="M565" s="49">
        <f t="shared" si="66"/>
        <v>0.58652277779294859</v>
      </c>
      <c r="N565" s="49">
        <f t="shared" si="67"/>
        <v>0.93</v>
      </c>
      <c r="O565" s="49">
        <f t="shared" si="68"/>
        <v>31.867404064240148</v>
      </c>
      <c r="R565" s="108"/>
    </row>
    <row r="566" spans="1:21" x14ac:dyDescent="0.25">
      <c r="A566" s="1" t="s">
        <v>611</v>
      </c>
      <c r="B566" s="17" t="str">
        <f t="shared" si="72"/>
        <v>SG23.0752.DATA</v>
      </c>
      <c r="C566" t="str">
        <f t="shared" si="73"/>
        <v>SG23.0752</v>
      </c>
      <c r="D566" s="56">
        <v>5106983.4000000004</v>
      </c>
      <c r="E566" s="56">
        <v>7502.7</v>
      </c>
      <c r="F566" s="56">
        <v>710.1</v>
      </c>
      <c r="G566" s="56">
        <v>5140.7</v>
      </c>
      <c r="H566" s="56">
        <v>5462.8</v>
      </c>
      <c r="I566" s="56">
        <v>433823.1</v>
      </c>
      <c r="J566" s="67">
        <f t="shared" si="64"/>
        <v>458691.251753308</v>
      </c>
      <c r="K566" s="67">
        <f t="shared" si="65"/>
        <v>6050.1114580799976</v>
      </c>
      <c r="L566" s="52">
        <f t="shared" si="69"/>
        <v>9.0640634635781245E-2</v>
      </c>
      <c r="M566" s="49">
        <f t="shared" si="66"/>
        <v>0.64612352941104867</v>
      </c>
      <c r="N566" s="49">
        <f t="shared" si="67"/>
        <v>0.93</v>
      </c>
      <c r="O566" s="49">
        <f t="shared" si="68"/>
        <v>33.980097129828721</v>
      </c>
      <c r="R566" s="108"/>
    </row>
    <row r="567" spans="1:21" x14ac:dyDescent="0.25">
      <c r="A567" s="1" t="s">
        <v>612</v>
      </c>
      <c r="B567" s="17" t="str">
        <f t="shared" si="72"/>
        <v>SG23.0778.DATA</v>
      </c>
      <c r="C567" t="str">
        <f t="shared" si="73"/>
        <v>SG23.0778</v>
      </c>
      <c r="D567" s="56">
        <v>3750024.5</v>
      </c>
      <c r="E567" s="56">
        <v>5734.4</v>
      </c>
      <c r="F567" s="56">
        <v>1623.2</v>
      </c>
      <c r="G567" s="56">
        <v>2803.8</v>
      </c>
      <c r="H567" s="56">
        <v>7138</v>
      </c>
      <c r="I567" s="56">
        <v>692606.1</v>
      </c>
      <c r="J567" s="67">
        <f t="shared" si="64"/>
        <v>333215.93265534262</v>
      </c>
      <c r="K567" s="67">
        <f t="shared" si="65"/>
        <v>4573.7360096640605</v>
      </c>
      <c r="L567" s="52">
        <f t="shared" si="69"/>
        <v>0.22584839701492884</v>
      </c>
      <c r="M567" s="49">
        <f t="shared" si="66"/>
        <v>0.35234374359299697</v>
      </c>
      <c r="N567" s="49">
        <f t="shared" si="67"/>
        <v>0.93</v>
      </c>
      <c r="O567" s="49">
        <f t="shared" si="68"/>
        <v>54.674245376094071</v>
      </c>
      <c r="R567" s="108"/>
    </row>
    <row r="568" spans="1:21" x14ac:dyDescent="0.25">
      <c r="A568" s="1" t="s">
        <v>613</v>
      </c>
      <c r="B568" s="17" t="str">
        <f t="shared" si="72"/>
        <v>SG23.0746.DATA</v>
      </c>
      <c r="C568" t="str">
        <f t="shared" si="73"/>
        <v>SG23.0746</v>
      </c>
      <c r="D568" s="56">
        <v>5307082.5999999996</v>
      </c>
      <c r="E568" s="56">
        <v>6144.6</v>
      </c>
      <c r="F568" s="56">
        <v>933.6</v>
      </c>
      <c r="G568" s="56">
        <v>5371.8</v>
      </c>
      <c r="H568" s="56">
        <v>5425.5</v>
      </c>
      <c r="I568" s="56">
        <v>410181.6</v>
      </c>
      <c r="J568" s="67">
        <f t="shared" si="64"/>
        <v>477194.03099831496</v>
      </c>
      <c r="K568" s="67">
        <f t="shared" si="65"/>
        <v>4916.2170416949475</v>
      </c>
      <c r="L568" s="52">
        <f t="shared" si="69"/>
        <v>0.12373551459606982</v>
      </c>
      <c r="M568" s="49">
        <f t="shared" si="66"/>
        <v>0.67517591013018596</v>
      </c>
      <c r="N568" s="49">
        <f t="shared" si="67"/>
        <v>0.93</v>
      </c>
      <c r="O568" s="49">
        <f t="shared" si="68"/>
        <v>32.089552906428878</v>
      </c>
      <c r="R568" s="108"/>
    </row>
    <row r="569" spans="1:21" x14ac:dyDescent="0.25">
      <c r="A569" s="1" t="s">
        <v>614</v>
      </c>
      <c r="B569" s="17" t="str">
        <f t="shared" si="72"/>
        <v>SG23.0764.DATA</v>
      </c>
      <c r="C569" t="str">
        <f t="shared" si="73"/>
        <v>SG23.0764</v>
      </c>
      <c r="D569" s="56">
        <v>5720208.4000000004</v>
      </c>
      <c r="E569" s="56">
        <v>7096</v>
      </c>
      <c r="F569" s="56">
        <v>760.2</v>
      </c>
      <c r="G569" s="56">
        <v>4331.3999999999996</v>
      </c>
      <c r="H569" s="56">
        <v>4392.8999999999996</v>
      </c>
      <c r="I569" s="56">
        <v>317514.8</v>
      </c>
      <c r="J569" s="67">
        <f t="shared" si="64"/>
        <v>515394.96072625468</v>
      </c>
      <c r="K569" s="67">
        <f t="shared" si="65"/>
        <v>5710.5526191551762</v>
      </c>
      <c r="L569" s="52">
        <f t="shared" si="69"/>
        <v>9.8059218465805675E-2</v>
      </c>
      <c r="M569" s="49">
        <f t="shared" si="66"/>
        <v>0.54438362583684818</v>
      </c>
      <c r="N569" s="49">
        <f t="shared" si="67"/>
        <v>0.93</v>
      </c>
      <c r="O569" s="49">
        <f t="shared" si="68"/>
        <v>24.679249692125687</v>
      </c>
      <c r="R569" s="108"/>
    </row>
    <row r="570" spans="1:21" x14ac:dyDescent="0.25">
      <c r="A570" s="1" t="s">
        <v>615</v>
      </c>
      <c r="B570" s="17" t="str">
        <f t="shared" si="72"/>
        <v>SG23.0755.DATA</v>
      </c>
      <c r="C570" t="str">
        <f t="shared" si="73"/>
        <v>SG23.0755</v>
      </c>
      <c r="D570" s="56">
        <v>1834787.7</v>
      </c>
      <c r="E570" s="56">
        <v>5591.3</v>
      </c>
      <c r="F570" s="56">
        <v>1277</v>
      </c>
      <c r="G570" s="56">
        <v>20087.3</v>
      </c>
      <c r="H570" s="56">
        <v>8239.4</v>
      </c>
      <c r="I570" s="56">
        <v>965338.1</v>
      </c>
      <c r="J570" s="67">
        <f t="shared" si="64"/>
        <v>156117.75478999526</v>
      </c>
      <c r="K570" s="67">
        <f t="shared" si="65"/>
        <v>4454.2600572417796</v>
      </c>
      <c r="L570" s="52">
        <f t="shared" si="69"/>
        <v>0.17458465006973017</v>
      </c>
      <c r="M570" s="49">
        <f t="shared" si="66"/>
        <v>2.5251123379642997</v>
      </c>
      <c r="N570" s="49">
        <f t="shared" si="67"/>
        <v>0.93</v>
      </c>
      <c r="O570" s="49">
        <f t="shared" si="68"/>
        <v>76.483855897266011</v>
      </c>
      <c r="R570" s="108"/>
    </row>
    <row r="571" spans="1:21" x14ac:dyDescent="0.25">
      <c r="A571" s="1" t="s">
        <v>403</v>
      </c>
      <c r="B571" s="17" t="s">
        <v>667</v>
      </c>
      <c r="C571" s="17" t="s">
        <v>667</v>
      </c>
      <c r="D571" s="56">
        <v>268454</v>
      </c>
      <c r="E571" s="56">
        <v>2803.9</v>
      </c>
      <c r="F571" s="56">
        <v>6660.1</v>
      </c>
      <c r="G571" s="56">
        <v>6638.8</v>
      </c>
      <c r="H571" s="56">
        <v>1956.9</v>
      </c>
      <c r="I571" s="103"/>
      <c r="J571" s="67">
        <f>($D571*$C$28)+$C$30</f>
        <v>23203.046288689766</v>
      </c>
      <c r="K571" s="67">
        <f t="shared" si="65"/>
        <v>2127.0254675711444</v>
      </c>
      <c r="L571" s="52">
        <f t="shared" si="69"/>
        <v>0.97169001165464908</v>
      </c>
      <c r="M571" s="49">
        <f t="shared" si="66"/>
        <v>0.83445486457045792</v>
      </c>
      <c r="N571" s="49">
        <f t="shared" si="67"/>
        <v>0.93</v>
      </c>
      <c r="O571" s="49">
        <f t="shared" si="68"/>
        <v>-0.71151531787609912</v>
      </c>
      <c r="P571" s="90">
        <f>((J571-$B$26)/$B$26)*100</f>
        <v>3.1246501719545146</v>
      </c>
      <c r="Q571" s="90">
        <f>((K571-$F$26)/$F$26)*100</f>
        <v>-14.918981297154223</v>
      </c>
      <c r="R571" s="90">
        <f>((L571-$J$26)/$J$26)*100</f>
        <v>-2.5386146785708044</v>
      </c>
    </row>
    <row r="572" spans="1:21" x14ac:dyDescent="0.25">
      <c r="A572" s="1" t="s">
        <v>404</v>
      </c>
      <c r="B572" s="17" t="s">
        <v>667</v>
      </c>
      <c r="C572" s="17" t="s">
        <v>667</v>
      </c>
      <c r="D572" s="56">
        <v>174.4</v>
      </c>
      <c r="E572" s="56">
        <v>525.9</v>
      </c>
      <c r="F572" s="56">
        <v>2345.5</v>
      </c>
      <c r="G572" s="56">
        <v>167985.6</v>
      </c>
      <c r="H572" s="56">
        <v>8016.1</v>
      </c>
      <c r="I572" s="56">
        <v>972858.6</v>
      </c>
      <c r="J572" s="67">
        <f t="shared" si="64"/>
        <v>129.76402313259953</v>
      </c>
      <c r="K572" s="67">
        <f t="shared" si="65"/>
        <v>487.78774334568192</v>
      </c>
      <c r="L572" s="52">
        <f t="shared" si="69"/>
        <v>0.33280334911925291</v>
      </c>
      <c r="M572" s="49">
        <f t="shared" si="66"/>
        <v>21.11791943148733</v>
      </c>
      <c r="N572" s="49">
        <f t="shared" si="67"/>
        <v>0.93</v>
      </c>
      <c r="O572" s="49">
        <f t="shared" si="68"/>
        <v>77.085249118173266</v>
      </c>
      <c r="P572" s="90"/>
      <c r="Q572" s="90"/>
      <c r="R572" s="90"/>
      <c r="S572" s="91">
        <f>((G572-AVERAGE($E$50:$E$52))/AVERAGE($E$50:$E$52))*100</f>
        <v>0.80172241706448244</v>
      </c>
      <c r="T572" s="91">
        <f>((H572-AVERAGE($F$50:$F$52))/AVERAGE($F$50:$F$52))*100</f>
        <v>0.90802663656695282</v>
      </c>
      <c r="U572" s="91">
        <f>((I572-AVERAGE($G$50:$G$52))/AVERAGE($G$50:$G$52))*100</f>
        <v>-1.2673646185253982</v>
      </c>
    </row>
    <row r="573" spans="1:21" x14ac:dyDescent="0.25">
      <c r="A573" s="1" t="s">
        <v>616</v>
      </c>
      <c r="B573" s="17" t="str">
        <f t="shared" si="72"/>
        <v>SG23.0750.DATA</v>
      </c>
      <c r="C573" t="str">
        <f t="shared" si="73"/>
        <v>SG23.0750</v>
      </c>
      <c r="D573" s="56">
        <v>6052997.2000000002</v>
      </c>
      <c r="E573" s="56">
        <v>10228.799999999999</v>
      </c>
      <c r="F573" s="56">
        <v>635.5</v>
      </c>
      <c r="G573" s="56">
        <v>4352.8999999999996</v>
      </c>
      <c r="H573" s="56">
        <v>4428.3999999999996</v>
      </c>
      <c r="I573" s="56">
        <v>328260.3</v>
      </c>
      <c r="J573" s="67">
        <f>($D573*$C$28)+$C$30</f>
        <v>520700.42600339529</v>
      </c>
      <c r="K573" s="67">
        <f t="shared" si="65"/>
        <v>8326.1659227786822</v>
      </c>
      <c r="L573" s="52">
        <f t="shared" si="69"/>
        <v>7.9594200429796785E-2</v>
      </c>
      <c r="M573" s="49">
        <f t="shared" si="66"/>
        <v>0.5470864652373737</v>
      </c>
      <c r="N573" s="49">
        <f t="shared" si="67"/>
        <v>0.93</v>
      </c>
      <c r="O573" s="49">
        <f t="shared" si="68"/>
        <v>25.538537087280101</v>
      </c>
      <c r="P573" s="90"/>
      <c r="Q573" s="90"/>
      <c r="R573" s="90"/>
    </row>
    <row r="574" spans="1:21" x14ac:dyDescent="0.25">
      <c r="A574" s="1" t="s">
        <v>617</v>
      </c>
      <c r="B574" s="17" t="str">
        <f t="shared" si="72"/>
        <v>SG23.0760.DATA</v>
      </c>
      <c r="C574" t="str">
        <f t="shared" si="73"/>
        <v>SG23.0760</v>
      </c>
      <c r="D574" s="56">
        <v>2036970.5</v>
      </c>
      <c r="E574" s="56">
        <v>4078.7</v>
      </c>
      <c r="F574" s="56">
        <v>1645.4</v>
      </c>
      <c r="G574" s="56">
        <v>37295.300000000003</v>
      </c>
      <c r="H574" s="56">
        <v>8125.7</v>
      </c>
      <c r="I574" s="56">
        <v>923125.9</v>
      </c>
      <c r="J574" s="67">
        <f t="shared" si="64"/>
        <v>174813.20042664654</v>
      </c>
      <c r="K574" s="67">
        <f t="shared" si="65"/>
        <v>3191.3716880318334</v>
      </c>
      <c r="L574" s="52">
        <f t="shared" si="69"/>
        <v>0.22913567368212531</v>
      </c>
      <c r="M574" s="49">
        <f t="shared" si="66"/>
        <v>4.6883895660686417</v>
      </c>
      <c r="N574" s="49">
        <f t="shared" si="67"/>
        <v>0.93</v>
      </c>
      <c r="O574" s="49">
        <f t="shared" si="68"/>
        <v>73.10826505628728</v>
      </c>
      <c r="R574" s="108"/>
      <c r="S574" s="91"/>
      <c r="T574" s="91"/>
      <c r="U574" s="91"/>
    </row>
    <row r="575" spans="1:21" x14ac:dyDescent="0.25">
      <c r="A575" s="1" t="s">
        <v>618</v>
      </c>
      <c r="B575" s="17" t="str">
        <f t="shared" si="72"/>
        <v>SG23.0759.DATA</v>
      </c>
      <c r="C575" t="str">
        <f t="shared" si="73"/>
        <v>SG23.0759</v>
      </c>
      <c r="D575" s="56">
        <v>4482271.9000000004</v>
      </c>
      <c r="E575" s="56">
        <v>7442.7</v>
      </c>
      <c r="F575" s="56">
        <v>720.9</v>
      </c>
      <c r="G575" s="56">
        <v>5005.8999999999996</v>
      </c>
      <c r="H575" s="56">
        <v>6241.5</v>
      </c>
      <c r="I575" s="56">
        <v>588729.9</v>
      </c>
      <c r="J575" s="67">
        <f t="shared" si="64"/>
        <v>400925.40872986155</v>
      </c>
      <c r="K575" s="67">
        <f t="shared" si="65"/>
        <v>6000.016719118873</v>
      </c>
      <c r="L575" s="52">
        <f t="shared" si="69"/>
        <v>9.2239850311714652E-2</v>
      </c>
      <c r="M575" s="49">
        <f t="shared" si="66"/>
        <v>0.62917735493705607</v>
      </c>
      <c r="N575" s="49">
        <f t="shared" si="67"/>
        <v>0.93</v>
      </c>
      <c r="O575" s="49">
        <f t="shared" si="68"/>
        <v>46.367557989137786</v>
      </c>
      <c r="R575" s="108"/>
    </row>
    <row r="576" spans="1:21" x14ac:dyDescent="0.25">
      <c r="A576" s="1" t="s">
        <v>619</v>
      </c>
      <c r="B576" s="17" t="str">
        <f t="shared" si="72"/>
        <v>SG23.0780.DATA</v>
      </c>
      <c r="C576" t="str">
        <f t="shared" si="73"/>
        <v>SG23.0780</v>
      </c>
      <c r="D576" s="56">
        <v>3835484.6</v>
      </c>
      <c r="E576" s="56">
        <v>4406</v>
      </c>
      <c r="F576" s="56">
        <v>708.1</v>
      </c>
      <c r="G576" s="56">
        <v>5030.2</v>
      </c>
      <c r="H576" s="56">
        <v>7147.8</v>
      </c>
      <c r="I576" s="56">
        <v>692348.5</v>
      </c>
      <c r="J576" s="67">
        <f t="shared" si="64"/>
        <v>341118.25992379861</v>
      </c>
      <c r="K576" s="67">
        <f t="shared" si="65"/>
        <v>3464.6384890647673</v>
      </c>
      <c r="L576" s="52">
        <f t="shared" si="69"/>
        <v>9.0344483584682472E-2</v>
      </c>
      <c r="M576" s="49">
        <f t="shared" si="66"/>
        <v>0.63223219202695236</v>
      </c>
      <c r="N576" s="49">
        <f t="shared" si="67"/>
        <v>0.93</v>
      </c>
      <c r="O576" s="49">
        <f t="shared" si="68"/>
        <v>54.653645829028619</v>
      </c>
      <c r="R576" s="108"/>
    </row>
    <row r="577" spans="1:21" x14ac:dyDescent="0.25">
      <c r="A577" s="1" t="s">
        <v>620</v>
      </c>
      <c r="B577" s="17" t="str">
        <f t="shared" si="72"/>
        <v>SG23.0742.DATA</v>
      </c>
      <c r="C577" t="str">
        <f t="shared" si="73"/>
        <v>SG23.0742</v>
      </c>
      <c r="D577" s="56">
        <v>5801442.9000000004</v>
      </c>
      <c r="E577" s="56">
        <v>4901.1000000000004</v>
      </c>
      <c r="F577" s="56">
        <v>2245.5</v>
      </c>
      <c r="G577" s="56">
        <v>18150.7</v>
      </c>
      <c r="H577" s="56">
        <v>4164.2</v>
      </c>
      <c r="I577" s="56">
        <v>303512.59999999998</v>
      </c>
      <c r="J577" s="67">
        <f t="shared" si="64"/>
        <v>522906.55507834867</v>
      </c>
      <c r="K577" s="67">
        <f t="shared" si="65"/>
        <v>3878.0035767256454</v>
      </c>
      <c r="L577" s="52">
        <f t="shared" si="69"/>
        <v>0.31799579656431398</v>
      </c>
      <c r="M577" s="49">
        <f t="shared" si="66"/>
        <v>2.2816556503802188</v>
      </c>
      <c r="N577" s="49">
        <f t="shared" si="67"/>
        <v>0.93</v>
      </c>
      <c r="O577" s="49">
        <f t="shared" si="68"/>
        <v>23.559533162933828</v>
      </c>
      <c r="R577" s="108"/>
    </row>
    <row r="578" spans="1:21" x14ac:dyDescent="0.25">
      <c r="A578" s="1" t="s">
        <v>621</v>
      </c>
      <c r="B578" s="17" t="str">
        <f t="shared" si="72"/>
        <v>SG23.0761.DATA</v>
      </c>
      <c r="C578" t="str">
        <f t="shared" si="73"/>
        <v>SG23.0761</v>
      </c>
      <c r="D578" s="56">
        <v>1989134.7</v>
      </c>
      <c r="E578" s="56">
        <v>3927.6</v>
      </c>
      <c r="F578" s="56">
        <v>1671.4</v>
      </c>
      <c r="G578" s="56">
        <v>37031.199999999997</v>
      </c>
      <c r="H578" s="56">
        <v>8139.5</v>
      </c>
      <c r="I578" s="56">
        <v>922567.3</v>
      </c>
      <c r="J578" s="67">
        <f t="shared" si="64"/>
        <v>170389.91813762035</v>
      </c>
      <c r="K578" s="67">
        <f t="shared" si="65"/>
        <v>3065.2164370814021</v>
      </c>
      <c r="L578" s="52">
        <f t="shared" si="69"/>
        <v>0.23298563734640942</v>
      </c>
      <c r="M578" s="49">
        <f t="shared" si="66"/>
        <v>4.6551886411533481</v>
      </c>
      <c r="N578" s="49">
        <f t="shared" si="67"/>
        <v>0.93</v>
      </c>
      <c r="O578" s="49">
        <f t="shared" si="68"/>
        <v>73.063595386292093</v>
      </c>
      <c r="R578" s="108"/>
    </row>
    <row r="579" spans="1:21" x14ac:dyDescent="0.25">
      <c r="A579" s="1" t="s">
        <v>622</v>
      </c>
      <c r="B579" s="17" t="str">
        <f t="shared" si="72"/>
        <v>SG23.0650.DATA</v>
      </c>
      <c r="C579" t="str">
        <f t="shared" si="73"/>
        <v>SG23.0650</v>
      </c>
      <c r="D579" s="56">
        <v>4805978.5999999996</v>
      </c>
      <c r="E579" s="56">
        <v>7716.7</v>
      </c>
      <c r="F579" s="56">
        <v>654.9</v>
      </c>
      <c r="G579" s="56">
        <v>5340.4</v>
      </c>
      <c r="H579" s="56">
        <v>6087.8</v>
      </c>
      <c r="I579" s="56">
        <v>519194.7</v>
      </c>
      <c r="J579" s="67">
        <f t="shared" si="64"/>
        <v>430857.93025033595</v>
      </c>
      <c r="K579" s="67">
        <f t="shared" si="65"/>
        <v>6228.7826937080081</v>
      </c>
      <c r="L579" s="52">
        <f t="shared" si="69"/>
        <v>8.2466865625454938E-2</v>
      </c>
      <c r="M579" s="49">
        <f t="shared" si="66"/>
        <v>0.67122850747081375</v>
      </c>
      <c r="N579" s="49">
        <f t="shared" si="67"/>
        <v>0.93</v>
      </c>
      <c r="O579" s="49">
        <f t="shared" si="68"/>
        <v>40.807023730188355</v>
      </c>
      <c r="R579" s="108"/>
    </row>
    <row r="580" spans="1:21" x14ac:dyDescent="0.25">
      <c r="A580" s="1" t="s">
        <v>623</v>
      </c>
      <c r="B580" s="17" t="str">
        <f t="shared" si="72"/>
        <v>SG23.0651.DATA</v>
      </c>
      <c r="C580" t="str">
        <f t="shared" si="73"/>
        <v>SG23.0651</v>
      </c>
      <c r="D580" s="56">
        <v>4722096.0999999996</v>
      </c>
      <c r="E580" s="56">
        <v>7357.7</v>
      </c>
      <c r="F580" s="56">
        <v>679.7</v>
      </c>
      <c r="G580" s="56">
        <v>5135.7</v>
      </c>
      <c r="H580" s="56">
        <v>6076.5</v>
      </c>
      <c r="I580" s="56">
        <v>519110.3</v>
      </c>
      <c r="J580" s="67">
        <f t="shared" ref="J580:J635" si="74">IF($D580&lt;=$B$37,($D580*$C$28)+$C$30,($D580*$E$28)+$E$30)</f>
        <v>423101.48054929113</v>
      </c>
      <c r="K580" s="67">
        <f t="shared" ref="K580:K635" si="75">IF($E580&lt;=$C$37,($E580*$G$28)+$G$30,($E580*$I$28)+$I$30)</f>
        <v>5929.0491722572806</v>
      </c>
      <c r="L580" s="52">
        <f t="shared" si="69"/>
        <v>8.6139138659079809E-2</v>
      </c>
      <c r="M580" s="49">
        <f t="shared" ref="M580:M635" si="76">$G580*$O$28+$O$30</f>
        <v>0.64549496210860091</v>
      </c>
      <c r="N580" s="49">
        <f t="shared" ref="N580:N635" si="77">$H580*$Q$28+$Q$30</f>
        <v>0.93</v>
      </c>
      <c r="O580" s="49">
        <f t="shared" ref="O580:O635" si="78">$I580*$S$28+$S$30</f>
        <v>40.800274499705729</v>
      </c>
      <c r="R580" s="108"/>
    </row>
    <row r="581" spans="1:21" x14ac:dyDescent="0.25">
      <c r="A581" s="1" t="s">
        <v>624</v>
      </c>
      <c r="B581" s="17" t="str">
        <f t="shared" si="72"/>
        <v>SG23.0652.DATA</v>
      </c>
      <c r="C581" t="str">
        <f t="shared" si="73"/>
        <v>SG23.0652</v>
      </c>
      <c r="D581" s="56">
        <v>4699516.2</v>
      </c>
      <c r="E581" s="56">
        <v>7705.4</v>
      </c>
      <c r="F581" s="56">
        <v>643.29999999999995</v>
      </c>
      <c r="G581" s="56">
        <v>5323.7</v>
      </c>
      <c r="H581" s="56">
        <v>6095.7</v>
      </c>
      <c r="I581" s="56">
        <v>518899.1</v>
      </c>
      <c r="J581" s="67">
        <f t="shared" si="74"/>
        <v>421013.56163170264</v>
      </c>
      <c r="K581" s="67">
        <f t="shared" si="75"/>
        <v>6219.3481845369961</v>
      </c>
      <c r="L581" s="52">
        <f t="shared" ref="L581:L635" si="79">IF($F581&lt;7000,($F581*$K$28)+$K$30,($F581*$M$28)+$M$30)</f>
        <v>8.0749189529082013E-2</v>
      </c>
      <c r="M581" s="49">
        <f t="shared" si="76"/>
        <v>0.66912909268063814</v>
      </c>
      <c r="N581" s="49">
        <f t="shared" si="77"/>
        <v>0.93</v>
      </c>
      <c r="O581" s="49">
        <f t="shared" si="78"/>
        <v>40.783385430062005</v>
      </c>
      <c r="R581" s="108"/>
    </row>
    <row r="582" spans="1:21" x14ac:dyDescent="0.25">
      <c r="A582" s="1" t="s">
        <v>625</v>
      </c>
      <c r="B582" s="17" t="str">
        <f t="shared" si="72"/>
        <v>SG23.0653.DATA</v>
      </c>
      <c r="C582" t="str">
        <f t="shared" si="73"/>
        <v>SG23.0653</v>
      </c>
      <c r="D582" s="56">
        <v>6223585.2000000002</v>
      </c>
      <c r="E582" s="56">
        <v>10025.1</v>
      </c>
      <c r="F582" s="56">
        <v>699.2</v>
      </c>
      <c r="G582" s="56">
        <v>4821</v>
      </c>
      <c r="H582" s="56">
        <v>3204.1</v>
      </c>
      <c r="I582" s="56">
        <v>212948.9</v>
      </c>
      <c r="J582" s="67">
        <f t="shared" si="74"/>
        <v>561941.22281754762</v>
      </c>
      <c r="K582" s="67">
        <f t="shared" si="75"/>
        <v>8156.0942840056669</v>
      </c>
      <c r="L582" s="52">
        <f t="shared" si="79"/>
        <v>8.9026611407292913E-2</v>
      </c>
      <c r="M582" s="49">
        <f t="shared" si="76"/>
        <v>0.60593293609253651</v>
      </c>
      <c r="N582" s="49">
        <f t="shared" si="77"/>
        <v>0.93</v>
      </c>
      <c r="O582" s="49">
        <f t="shared" si="78"/>
        <v>16.317408937114124</v>
      </c>
      <c r="R582" s="108"/>
    </row>
    <row r="583" spans="1:21" x14ac:dyDescent="0.25">
      <c r="A583" s="1" t="s">
        <v>405</v>
      </c>
      <c r="B583" s="17" t="s">
        <v>667</v>
      </c>
      <c r="C583" s="17" t="s">
        <v>667</v>
      </c>
      <c r="D583" s="56">
        <v>247997.8</v>
      </c>
      <c r="E583" s="56">
        <v>2846.8</v>
      </c>
      <c r="F583" s="56">
        <v>6620</v>
      </c>
      <c r="G583" s="56">
        <v>5969.2</v>
      </c>
      <c r="H583" s="56">
        <v>1564.2</v>
      </c>
      <c r="I583" s="103"/>
      <c r="J583" s="67">
        <f>($D583*$C$28)+$C$30</f>
        <v>21443.71879349188</v>
      </c>
      <c r="K583" s="67">
        <f t="shared" si="75"/>
        <v>2162.8432059283487</v>
      </c>
      <c r="L583" s="52">
        <f t="shared" si="79"/>
        <v>0.96575218308011856</v>
      </c>
      <c r="M583" s="49">
        <f t="shared" si="76"/>
        <v>0.75027713142664887</v>
      </c>
      <c r="N583" s="49">
        <f t="shared" si="77"/>
        <v>0.93</v>
      </c>
      <c r="O583" s="49">
        <f t="shared" si="78"/>
        <v>-0.71151531787609912</v>
      </c>
      <c r="P583" s="90">
        <f>((J583-$B$26)/$B$26)*100</f>
        <v>-4.6945831400360873</v>
      </c>
      <c r="Q583" s="90">
        <f>((K583-$F$26)/$F$26)*100</f>
        <v>-13.486271762866053</v>
      </c>
      <c r="R583" s="90">
        <f>((L583-$J$26)/$J$26)*100</f>
        <v>-3.1341842447223103</v>
      </c>
    </row>
    <row r="584" spans="1:21" x14ac:dyDescent="0.25">
      <c r="A584" s="1" t="s">
        <v>406</v>
      </c>
      <c r="B584" s="17" t="s">
        <v>667</v>
      </c>
      <c r="C584" s="17" t="s">
        <v>667</v>
      </c>
      <c r="D584" s="56">
        <v>227.3</v>
      </c>
      <c r="E584" s="56">
        <v>541.70000000000005</v>
      </c>
      <c r="F584" s="56">
        <v>2340.8000000000002</v>
      </c>
      <c r="G584" s="56">
        <v>168168.1</v>
      </c>
      <c r="H584" s="56">
        <v>8041.7</v>
      </c>
      <c r="I584" s="56">
        <v>972735.4</v>
      </c>
      <c r="J584" s="67">
        <f t="shared" si="74"/>
        <v>134.3136669812111</v>
      </c>
      <c r="K584" s="67">
        <f t="shared" si="75"/>
        <v>501.97225641381385</v>
      </c>
      <c r="L584" s="52">
        <f t="shared" si="79"/>
        <v>0.33210739414917084</v>
      </c>
      <c r="M584" s="49">
        <f t="shared" si="76"/>
        <v>21.140862138026677</v>
      </c>
      <c r="N584" s="49">
        <f t="shared" si="77"/>
        <v>0.93</v>
      </c>
      <c r="O584" s="49">
        <f t="shared" si="78"/>
        <v>77.075397160881096</v>
      </c>
      <c r="P584" s="90"/>
      <c r="Q584" s="90"/>
      <c r="R584" s="90"/>
      <c r="S584" s="91">
        <f>((G584-AVERAGE($E$50:$E$52))/AVERAGE($E$50:$E$52))*100</f>
        <v>0.91123367482177986</v>
      </c>
      <c r="T584" s="91">
        <f>((H584-AVERAGE($F$50:$F$52))/AVERAGE($F$50:$F$52))*100</f>
        <v>1.2302837793042014</v>
      </c>
      <c r="U584" s="91">
        <f>((I584-AVERAGE($G$50:$G$52))/AVERAGE($G$50:$G$52))*100</f>
        <v>-1.2798678339762284</v>
      </c>
    </row>
    <row r="585" spans="1:21" x14ac:dyDescent="0.25">
      <c r="A585" s="1" t="s">
        <v>626</v>
      </c>
      <c r="B585" s="17" t="str">
        <f t="shared" ref="B585:B633" si="80">RIGHT(A585,14)</f>
        <v>SG23.0660.DATA</v>
      </c>
      <c r="C585" t="str">
        <f t="shared" ref="C585:C633" si="81">LEFT(B585,9)</f>
        <v>SG23.0660</v>
      </c>
      <c r="D585" s="56">
        <v>5853732.4000000004</v>
      </c>
      <c r="E585" s="56">
        <v>8521.2000000000007</v>
      </c>
      <c r="F585" s="56">
        <v>635.29999999999995</v>
      </c>
      <c r="G585" s="56">
        <v>4843.8999999999996</v>
      </c>
      <c r="H585" s="56">
        <v>4503.1000000000004</v>
      </c>
      <c r="I585" s="56">
        <v>350591.1</v>
      </c>
      <c r="J585" s="67">
        <f t="shared" si="74"/>
        <v>527741.66224185447</v>
      </c>
      <c r="K585" s="67">
        <f t="shared" si="75"/>
        <v>6900.4696519450845</v>
      </c>
      <c r="L585" s="52">
        <f t="shared" si="79"/>
        <v>7.9564585324686909E-2</v>
      </c>
      <c r="M585" s="49">
        <f t="shared" si="76"/>
        <v>0.60881177433774747</v>
      </c>
      <c r="N585" s="49">
        <f t="shared" si="77"/>
        <v>0.93</v>
      </c>
      <c r="O585" s="49">
        <f t="shared" si="78"/>
        <v>27.324268320234747</v>
      </c>
      <c r="P585" s="90"/>
      <c r="Q585" s="90"/>
      <c r="R585" s="90"/>
    </row>
    <row r="586" spans="1:21" x14ac:dyDescent="0.25">
      <c r="A586" s="1" t="s">
        <v>627</v>
      </c>
      <c r="B586" s="17" t="str">
        <f t="shared" si="80"/>
        <v>SG23.0661.DATA</v>
      </c>
      <c r="C586" t="str">
        <f t="shared" si="81"/>
        <v>SG23.0661</v>
      </c>
      <c r="D586" s="56">
        <v>5588212</v>
      </c>
      <c r="E586" s="56">
        <v>8166.6</v>
      </c>
      <c r="F586" s="56">
        <v>732</v>
      </c>
      <c r="G586" s="56">
        <v>5469.8</v>
      </c>
      <c r="H586" s="56">
        <v>4551</v>
      </c>
      <c r="I586" s="56">
        <v>352675.8</v>
      </c>
      <c r="J586" s="67">
        <f t="shared" si="74"/>
        <v>503189.51337646187</v>
      </c>
      <c r="K586" s="67">
        <f t="shared" si="75"/>
        <v>6604.4097446848391</v>
      </c>
      <c r="L586" s="52">
        <f t="shared" si="79"/>
        <v>9.3883488645312874E-2</v>
      </c>
      <c r="M586" s="49">
        <f t="shared" si="76"/>
        <v>0.68749582925816277</v>
      </c>
      <c r="N586" s="49">
        <f t="shared" si="77"/>
        <v>0.93</v>
      </c>
      <c r="O586" s="49">
        <f t="shared" si="78"/>
        <v>27.490975912499266</v>
      </c>
      <c r="R586" s="108"/>
      <c r="S586" s="91"/>
      <c r="T586" s="91"/>
      <c r="U586" s="91"/>
    </row>
    <row r="587" spans="1:21" x14ac:dyDescent="0.25">
      <c r="A587" s="1" t="s">
        <v>628</v>
      </c>
      <c r="B587" s="17" t="str">
        <f t="shared" si="80"/>
        <v>SG23.0659.DATA</v>
      </c>
      <c r="C587" t="str">
        <f t="shared" si="81"/>
        <v>SG23.0659</v>
      </c>
      <c r="D587" s="56">
        <v>5532673.7999999998</v>
      </c>
      <c r="E587" s="56">
        <v>8283.2999999999993</v>
      </c>
      <c r="F587" s="56">
        <v>686.5</v>
      </c>
      <c r="G587" s="56">
        <v>4683.7</v>
      </c>
      <c r="H587" s="56">
        <v>4483.8999999999996</v>
      </c>
      <c r="I587" s="56">
        <v>351349.2</v>
      </c>
      <c r="J587" s="67">
        <f t="shared" si="74"/>
        <v>498054.00531713403</v>
      </c>
      <c r="K587" s="67">
        <f t="shared" si="75"/>
        <v>6701.8440119642255</v>
      </c>
      <c r="L587" s="52">
        <f t="shared" si="79"/>
        <v>8.7146052232815657E-2</v>
      </c>
      <c r="M587" s="49">
        <f t="shared" si="76"/>
        <v>0.58867247796732003</v>
      </c>
      <c r="N587" s="49">
        <f t="shared" si="77"/>
        <v>0.93</v>
      </c>
      <c r="O587" s="49">
        <f t="shared" si="78"/>
        <v>27.384891443799642</v>
      </c>
      <c r="R587" s="108"/>
    </row>
    <row r="588" spans="1:21" x14ac:dyDescent="0.25">
      <c r="A588" s="1" t="s">
        <v>629</v>
      </c>
      <c r="B588" s="17" t="str">
        <f t="shared" si="80"/>
        <v>SG23.0658.DATA</v>
      </c>
      <c r="C588" t="str">
        <f t="shared" si="81"/>
        <v>SG23.0658</v>
      </c>
      <c r="D588" s="56">
        <v>5265627.0999999996</v>
      </c>
      <c r="E588" s="56">
        <v>7571.4</v>
      </c>
      <c r="F588" s="56">
        <v>2334.1999999999998</v>
      </c>
      <c r="G588" s="56">
        <v>35949.5</v>
      </c>
      <c r="H588" s="56">
        <v>4847.1000000000004</v>
      </c>
      <c r="I588" s="56">
        <v>351240.4</v>
      </c>
      <c r="J588" s="67">
        <f t="shared" si="74"/>
        <v>473360.72249437601</v>
      </c>
      <c r="K588" s="67">
        <f t="shared" si="75"/>
        <v>6107.4699341904852</v>
      </c>
      <c r="L588" s="52">
        <f t="shared" si="79"/>
        <v>0.3311300956805448</v>
      </c>
      <c r="M588" s="49">
        <f t="shared" si="76"/>
        <v>4.519204390941792</v>
      </c>
      <c r="N588" s="49">
        <f t="shared" si="77"/>
        <v>0.93</v>
      </c>
      <c r="O588" s="49">
        <f t="shared" si="78"/>
        <v>27.376191013983181</v>
      </c>
      <c r="R588" s="108"/>
    </row>
    <row r="589" spans="1:21" x14ac:dyDescent="0.25">
      <c r="A589" s="1" t="s">
        <v>630</v>
      </c>
      <c r="B589" s="17" t="str">
        <f t="shared" si="80"/>
        <v>SG23.0657.DATA</v>
      </c>
      <c r="C589" t="str">
        <f t="shared" si="81"/>
        <v>SG23.0657</v>
      </c>
      <c r="D589" s="56">
        <v>5251437</v>
      </c>
      <c r="E589" s="56">
        <v>7912.8</v>
      </c>
      <c r="F589" s="56">
        <v>2344.1</v>
      </c>
      <c r="G589" s="56">
        <v>36269.300000000003</v>
      </c>
      <c r="H589" s="56">
        <v>4848.5</v>
      </c>
      <c r="I589" s="56">
        <v>351095.4</v>
      </c>
      <c r="J589" s="67">
        <f t="shared" si="74"/>
        <v>472048.5918723417</v>
      </c>
      <c r="K589" s="67">
        <f t="shared" si="75"/>
        <v>6392.5089988792834</v>
      </c>
      <c r="L589" s="52">
        <f t="shared" si="79"/>
        <v>0.33259604338348375</v>
      </c>
      <c r="M589" s="49">
        <f t="shared" si="76"/>
        <v>4.5594075556063531</v>
      </c>
      <c r="N589" s="49">
        <f t="shared" si="77"/>
        <v>0.93</v>
      </c>
      <c r="O589" s="49">
        <f t="shared" si="78"/>
        <v>27.364595772040285</v>
      </c>
      <c r="R589" s="108"/>
    </row>
    <row r="590" spans="1:21" x14ac:dyDescent="0.25">
      <c r="A590" s="1" t="s">
        <v>631</v>
      </c>
      <c r="B590" s="17" t="str">
        <f t="shared" si="80"/>
        <v>SG23.0656.DATA</v>
      </c>
      <c r="C590" t="str">
        <f t="shared" si="81"/>
        <v>SG23.0656</v>
      </c>
      <c r="D590" s="56">
        <v>5253731.2</v>
      </c>
      <c r="E590" s="56">
        <v>7735.8</v>
      </c>
      <c r="F590" s="56">
        <v>2321.9</v>
      </c>
      <c r="G590" s="56">
        <v>35829.1</v>
      </c>
      <c r="H590" s="56">
        <v>4826.2</v>
      </c>
      <c r="I590" s="56">
        <v>351163.3</v>
      </c>
      <c r="J590" s="67">
        <f t="shared" si="74"/>
        <v>472260.73203154223</v>
      </c>
      <c r="K590" s="67">
        <f t="shared" si="75"/>
        <v>6244.7295189439665</v>
      </c>
      <c r="L590" s="52">
        <f t="shared" si="79"/>
        <v>0.32930876671628734</v>
      </c>
      <c r="M590" s="49">
        <f t="shared" si="76"/>
        <v>4.5040684902988488</v>
      </c>
      <c r="N590" s="49">
        <f t="shared" si="77"/>
        <v>0.93</v>
      </c>
      <c r="O590" s="49">
        <f t="shared" si="78"/>
        <v>27.370025543956988</v>
      </c>
      <c r="R590" s="108"/>
    </row>
    <row r="591" spans="1:21" x14ac:dyDescent="0.25">
      <c r="A591" s="1" t="s">
        <v>632</v>
      </c>
      <c r="B591" s="17" t="str">
        <f t="shared" si="80"/>
        <v>SG23.0655.DATA</v>
      </c>
      <c r="C591" t="str">
        <f t="shared" si="81"/>
        <v>SG23.0655</v>
      </c>
      <c r="D591" s="56">
        <v>6145682.5999999996</v>
      </c>
      <c r="E591" s="56">
        <v>9278.1</v>
      </c>
      <c r="F591" s="56">
        <v>706.5</v>
      </c>
      <c r="G591" s="56">
        <v>5503.8</v>
      </c>
      <c r="H591" s="56">
        <v>3217.7</v>
      </c>
      <c r="I591" s="56">
        <v>212679.2</v>
      </c>
      <c r="J591" s="67">
        <f t="shared" si="74"/>
        <v>554737.72270154464</v>
      </c>
      <c r="K591" s="67">
        <f t="shared" si="75"/>
        <v>7532.4147839396683</v>
      </c>
      <c r="L591" s="52">
        <f t="shared" si="79"/>
        <v>9.0107562743803452E-2</v>
      </c>
      <c r="M591" s="49">
        <f t="shared" si="76"/>
        <v>0.6917700869148079</v>
      </c>
      <c r="N591" s="49">
        <f t="shared" si="77"/>
        <v>0.93</v>
      </c>
      <c r="O591" s="49">
        <f t="shared" si="78"/>
        <v>16.29584178710034</v>
      </c>
      <c r="R591" s="108"/>
    </row>
    <row r="592" spans="1:21" x14ac:dyDescent="0.25">
      <c r="A592" s="1" t="s">
        <v>633</v>
      </c>
      <c r="B592" s="17" t="str">
        <f t="shared" si="80"/>
        <v>SG23.0654.DATA</v>
      </c>
      <c r="C592" t="str">
        <f t="shared" si="81"/>
        <v>SG23.0654</v>
      </c>
      <c r="D592" s="56">
        <v>6112554.7000000002</v>
      </c>
      <c r="E592" s="56">
        <v>9556.9</v>
      </c>
      <c r="F592" s="56">
        <v>619</v>
      </c>
      <c r="G592" s="56">
        <v>5042.8999999999996</v>
      </c>
      <c r="H592" s="56">
        <v>3190.4</v>
      </c>
      <c r="I592" s="56">
        <v>209616.3</v>
      </c>
      <c r="J592" s="67">
        <f t="shared" si="74"/>
        <v>551674.45098156459</v>
      </c>
      <c r="K592" s="67">
        <f t="shared" si="75"/>
        <v>7765.1883376456917</v>
      </c>
      <c r="L592" s="52">
        <f t="shared" si="79"/>
        <v>7.715095425823186E-2</v>
      </c>
      <c r="M592" s="49">
        <f t="shared" si="76"/>
        <v>0.63382875297516972</v>
      </c>
      <c r="N592" s="49">
        <f t="shared" si="77"/>
        <v>0.93</v>
      </c>
      <c r="O592" s="49">
        <f t="shared" si="78"/>
        <v>16.050910293673464</v>
      </c>
      <c r="R592" s="108"/>
    </row>
    <row r="593" spans="1:21" x14ac:dyDescent="0.25">
      <c r="A593" s="1" t="s">
        <v>634</v>
      </c>
      <c r="B593" s="17" t="str">
        <f t="shared" si="80"/>
        <v>SG23.0379.DATA</v>
      </c>
      <c r="C593" t="str">
        <f t="shared" si="81"/>
        <v>SG23.0379</v>
      </c>
      <c r="D593" s="56">
        <v>5459972.2999999998</v>
      </c>
      <c r="E593" s="56">
        <v>10631.9</v>
      </c>
      <c r="F593" s="56">
        <v>636.20000000000005</v>
      </c>
      <c r="G593" s="56">
        <v>4549.3999999999996</v>
      </c>
      <c r="H593" s="56">
        <v>4505.8</v>
      </c>
      <c r="I593" s="56">
        <v>342232.2</v>
      </c>
      <c r="J593" s="67">
        <f t="shared" si="74"/>
        <v>491331.44068278826</v>
      </c>
      <c r="K593" s="67">
        <f t="shared" si="75"/>
        <v>8662.7190773658367</v>
      </c>
      <c r="L593" s="52">
        <f t="shared" si="79"/>
        <v>7.9697853297681365E-2</v>
      </c>
      <c r="M593" s="49">
        <f t="shared" si="76"/>
        <v>0.57178916022357207</v>
      </c>
      <c r="N593" s="49">
        <f t="shared" si="77"/>
        <v>0.93</v>
      </c>
      <c r="O593" s="49">
        <f t="shared" si="78"/>
        <v>26.655830610741823</v>
      </c>
      <c r="R593" s="108"/>
    </row>
    <row r="594" spans="1:21" x14ac:dyDescent="0.25">
      <c r="A594" s="1" t="s">
        <v>635</v>
      </c>
      <c r="B594" s="17" t="str">
        <f t="shared" si="80"/>
        <v>SG23.0380.DATA</v>
      </c>
      <c r="C594" t="str">
        <f t="shared" si="81"/>
        <v>SG23.0380</v>
      </c>
      <c r="D594" s="56">
        <v>5468044.9000000004</v>
      </c>
      <c r="E594" s="56">
        <v>10166.6</v>
      </c>
      <c r="F594" s="56">
        <v>625.6</v>
      </c>
      <c r="G594" s="56">
        <v>5137.6000000000004</v>
      </c>
      <c r="H594" s="56">
        <v>4483.5</v>
      </c>
      <c r="I594" s="56">
        <v>343101.8</v>
      </c>
      <c r="J594" s="67">
        <f t="shared" si="74"/>
        <v>492077.89811856637</v>
      </c>
      <c r="K594" s="67">
        <f t="shared" si="75"/>
        <v>8274.2343767223174</v>
      </c>
      <c r="L594" s="52">
        <f t="shared" si="79"/>
        <v>7.8128252726857833E-2</v>
      </c>
      <c r="M594" s="49">
        <f t="shared" si="76"/>
        <v>0.64573381768353111</v>
      </c>
      <c r="N594" s="49">
        <f t="shared" si="77"/>
        <v>0.93</v>
      </c>
      <c r="O594" s="49">
        <f t="shared" si="78"/>
        <v>26.725370075524875</v>
      </c>
      <c r="R594" s="108"/>
    </row>
    <row r="595" spans="1:21" x14ac:dyDescent="0.25">
      <c r="A595" s="1" t="s">
        <v>407</v>
      </c>
      <c r="B595" s="17" t="s">
        <v>667</v>
      </c>
      <c r="C595" s="17" t="s">
        <v>667</v>
      </c>
      <c r="D595" s="56">
        <v>249092.2</v>
      </c>
      <c r="E595" s="56">
        <v>2974.2</v>
      </c>
      <c r="F595" s="56">
        <v>6558.3</v>
      </c>
      <c r="G595" s="56">
        <v>6229.8</v>
      </c>
      <c r="H595" s="56">
        <v>1672.5</v>
      </c>
      <c r="I595" s="103"/>
      <c r="J595" s="67">
        <f t="shared" si="74"/>
        <v>21537.842238254085</v>
      </c>
      <c r="K595" s="67">
        <f t="shared" si="75"/>
        <v>2269.2110349891359</v>
      </c>
      <c r="L595" s="52">
        <f t="shared" si="79"/>
        <v>0.95661592315372124</v>
      </c>
      <c r="M595" s="49">
        <f t="shared" si="76"/>
        <v>0.78303805923022807</v>
      </c>
      <c r="N595" s="49">
        <f t="shared" si="77"/>
        <v>0.93</v>
      </c>
      <c r="O595" s="49">
        <f t="shared" si="78"/>
        <v>-0.71151531787609912</v>
      </c>
      <c r="P595" s="90">
        <f>((J595-$B$26)/$B$26)*100</f>
        <v>-4.2762567188707346</v>
      </c>
      <c r="Q595" s="90">
        <f>((K595-$F$26)/$F$26)*100</f>
        <v>-9.231558600434564</v>
      </c>
      <c r="R595" s="90">
        <f>((L595-$J$26)/$J$26)*100</f>
        <v>-4.0505593627160241</v>
      </c>
    </row>
    <row r="596" spans="1:21" x14ac:dyDescent="0.25">
      <c r="A596" s="1" t="s">
        <v>408</v>
      </c>
      <c r="B596" s="17" t="s">
        <v>667</v>
      </c>
      <c r="C596" s="17" t="s">
        <v>667</v>
      </c>
      <c r="D596" s="56">
        <v>256.39999999999998</v>
      </c>
      <c r="E596" s="56">
        <v>492.1</v>
      </c>
      <c r="F596" s="56">
        <v>2341</v>
      </c>
      <c r="G596" s="56">
        <v>168445.5</v>
      </c>
      <c r="H596" s="56">
        <v>8073.6</v>
      </c>
      <c r="I596" s="56">
        <v>974246.3</v>
      </c>
      <c r="J596" s="67">
        <f t="shared" si="74"/>
        <v>136.81640112099555</v>
      </c>
      <c r="K596" s="67">
        <f t="shared" si="75"/>
        <v>457.4436584277795</v>
      </c>
      <c r="L596" s="52">
        <f t="shared" si="79"/>
        <v>0.33213700925428069</v>
      </c>
      <c r="M596" s="49">
        <f t="shared" si="76"/>
        <v>21.175735051966477</v>
      </c>
      <c r="N596" s="49">
        <f t="shared" si="77"/>
        <v>0.93</v>
      </c>
      <c r="O596" s="49">
        <f t="shared" si="78"/>
        <v>77.196219581926073</v>
      </c>
      <c r="P596" s="90"/>
      <c r="Q596" s="90"/>
      <c r="R596" s="90"/>
      <c r="S596" s="91">
        <f>((G596-AVERAGE($E$50:$E$52))/AVERAGE($E$50:$E$52))*100</f>
        <v>1.0776907866128684</v>
      </c>
      <c r="T596" s="91">
        <f>((H596-AVERAGE($F$50:$F$52))/AVERAGE($F$50:$F$52))*100</f>
        <v>1.6318463907619603</v>
      </c>
      <c r="U596" s="91">
        <f>((I596-AVERAGE($G$50:$G$52))/AVERAGE($G$50:$G$52))*100</f>
        <v>-1.1265309165682182</v>
      </c>
    </row>
    <row r="597" spans="1:21" x14ac:dyDescent="0.25">
      <c r="A597" s="1" t="s">
        <v>636</v>
      </c>
      <c r="B597" s="17" t="str">
        <f t="shared" si="80"/>
        <v>SG23.0381.DATA</v>
      </c>
      <c r="C597" t="str">
        <f t="shared" si="81"/>
        <v>SG23.0381</v>
      </c>
      <c r="D597" s="56">
        <v>5853569.9000000004</v>
      </c>
      <c r="E597" s="56">
        <v>10554.7</v>
      </c>
      <c r="F597" s="56">
        <v>535.9</v>
      </c>
      <c r="G597" s="56">
        <v>4308.8999999999996</v>
      </c>
      <c r="H597" s="56">
        <v>4438.2</v>
      </c>
      <c r="I597" s="56">
        <v>341207.8</v>
      </c>
      <c r="J597" s="67">
        <f t="shared" si="74"/>
        <v>527726.63618664141</v>
      </c>
      <c r="K597" s="67">
        <f t="shared" si="75"/>
        <v>8598.2638465691907</v>
      </c>
      <c r="L597" s="52">
        <f t="shared" si="79"/>
        <v>6.484587808507758E-2</v>
      </c>
      <c r="M597" s="49">
        <f t="shared" si="76"/>
        <v>0.54155507297583305</v>
      </c>
      <c r="N597" s="49">
        <f t="shared" si="77"/>
        <v>0.93</v>
      </c>
      <c r="O597" s="49">
        <f t="shared" si="78"/>
        <v>26.573912225594906</v>
      </c>
      <c r="P597" s="90"/>
      <c r="Q597" s="90"/>
      <c r="R597" s="90"/>
    </row>
    <row r="598" spans="1:21" x14ac:dyDescent="0.25">
      <c r="A598" s="1" t="s">
        <v>637</v>
      </c>
      <c r="B598" s="17" t="str">
        <f t="shared" si="80"/>
        <v>SG23.0376.DATA</v>
      </c>
      <c r="C598" t="str">
        <f t="shared" si="81"/>
        <v>SG23.0376</v>
      </c>
      <c r="D598" s="56">
        <v>5901916.2000000002</v>
      </c>
      <c r="E598" s="56">
        <v>10620.5</v>
      </c>
      <c r="F598" s="56">
        <v>923.1</v>
      </c>
      <c r="G598" s="56">
        <v>3680.9</v>
      </c>
      <c r="H598" s="56">
        <v>3883.1</v>
      </c>
      <c r="I598" s="56">
        <v>282183.09999999998</v>
      </c>
      <c r="J598" s="67">
        <f t="shared" si="74"/>
        <v>532197.12340604491</v>
      </c>
      <c r="K598" s="67">
        <f t="shared" si="75"/>
        <v>8653.2010769632234</v>
      </c>
      <c r="L598" s="52">
        <f t="shared" si="79"/>
        <v>0.12218072157780122</v>
      </c>
      <c r="M598" s="49">
        <f t="shared" si="76"/>
        <v>0.4626070197883897</v>
      </c>
      <c r="N598" s="49">
        <f t="shared" si="77"/>
        <v>0.93</v>
      </c>
      <c r="O598" s="49">
        <f t="shared" si="78"/>
        <v>21.853873073133816</v>
      </c>
      <c r="S598" s="91"/>
      <c r="T598" s="91"/>
      <c r="U598" s="91"/>
    </row>
    <row r="599" spans="1:21" x14ac:dyDescent="0.25">
      <c r="A599" s="1" t="s">
        <v>638</v>
      </c>
      <c r="B599" s="17" t="str">
        <f t="shared" si="80"/>
        <v>SG23.0377.DATA</v>
      </c>
      <c r="C599" t="str">
        <f t="shared" si="81"/>
        <v>SG23.0377</v>
      </c>
      <c r="D599" s="56">
        <v>5824663.5999999996</v>
      </c>
      <c r="E599" s="56">
        <v>10518.8</v>
      </c>
      <c r="F599" s="56">
        <v>549.4</v>
      </c>
      <c r="G599" s="56">
        <v>4400.5</v>
      </c>
      <c r="H599" s="56">
        <v>3881.2</v>
      </c>
      <c r="I599" s="56">
        <v>280989.90000000002</v>
      </c>
      <c r="J599" s="67">
        <f t="shared" si="74"/>
        <v>525053.72751089465</v>
      </c>
      <c r="K599" s="67">
        <f t="shared" si="75"/>
        <v>8568.2904944241182</v>
      </c>
      <c r="L599" s="52">
        <f t="shared" si="79"/>
        <v>6.6844897679994339E-2</v>
      </c>
      <c r="M599" s="49">
        <f t="shared" si="76"/>
        <v>0.55307042595667677</v>
      </c>
      <c r="N599" s="49">
        <f t="shared" si="77"/>
        <v>0.93</v>
      </c>
      <c r="O599" s="49">
        <f t="shared" si="78"/>
        <v>21.758456227021657</v>
      </c>
    </row>
    <row r="600" spans="1:21" x14ac:dyDescent="0.25">
      <c r="A600" s="1" t="s">
        <v>639</v>
      </c>
      <c r="B600" s="17" t="str">
        <f t="shared" si="80"/>
        <v>SG23.0378.DATA</v>
      </c>
      <c r="C600" t="str">
        <f t="shared" si="81"/>
        <v>SG23.0378</v>
      </c>
      <c r="D600" s="56">
        <v>5789136.5</v>
      </c>
      <c r="E600" s="56">
        <v>10147.700000000001</v>
      </c>
      <c r="F600" s="56">
        <v>629.79999999999995</v>
      </c>
      <c r="G600" s="56">
        <v>4566.8</v>
      </c>
      <c r="H600" s="56">
        <v>3900.3</v>
      </c>
      <c r="I600" s="56">
        <v>281957.3</v>
      </c>
      <c r="J600" s="67">
        <f t="shared" si="74"/>
        <v>521768.60648834548</v>
      </c>
      <c r="K600" s="67">
        <f t="shared" si="75"/>
        <v>8258.4545339495635</v>
      </c>
      <c r="L600" s="52">
        <f t="shared" si="79"/>
        <v>7.8750169934165254E-2</v>
      </c>
      <c r="M600" s="49">
        <f t="shared" si="76"/>
        <v>0.57397657443609051</v>
      </c>
      <c r="N600" s="49">
        <f t="shared" si="77"/>
        <v>0.93</v>
      </c>
      <c r="O600" s="49">
        <f t="shared" si="78"/>
        <v>21.835816482577226</v>
      </c>
    </row>
    <row r="601" spans="1:21" x14ac:dyDescent="0.25">
      <c r="A601" s="1" t="s">
        <v>640</v>
      </c>
      <c r="B601" s="17" t="str">
        <f t="shared" si="80"/>
        <v>SG23.0372.DATA</v>
      </c>
      <c r="C601" t="str">
        <f t="shared" si="81"/>
        <v>SG23.0372</v>
      </c>
      <c r="D601" s="56">
        <v>5568185.2000000002</v>
      </c>
      <c r="E601" s="56">
        <v>7729.5</v>
      </c>
      <c r="F601" s="56">
        <v>588.6</v>
      </c>
      <c r="G601" s="56">
        <v>4071.7</v>
      </c>
      <c r="H601" s="56">
        <v>4402.8</v>
      </c>
      <c r="I601" s="56">
        <v>326196.8</v>
      </c>
      <c r="J601" s="67">
        <f t="shared" si="74"/>
        <v>501337.67459157965</v>
      </c>
      <c r="K601" s="67">
        <f t="shared" si="75"/>
        <v>6239.4695713530482</v>
      </c>
      <c r="L601" s="52">
        <f t="shared" si="79"/>
        <v>7.2649458281530424E-2</v>
      </c>
      <c r="M601" s="49">
        <f t="shared" si="76"/>
        <v>0.51173584014770956</v>
      </c>
      <c r="N601" s="49">
        <f t="shared" si="77"/>
        <v>0.93</v>
      </c>
      <c r="O601" s="49">
        <f t="shared" si="78"/>
        <v>25.373524799354819</v>
      </c>
    </row>
    <row r="602" spans="1:21" x14ac:dyDescent="0.25">
      <c r="A602" s="1" t="s">
        <v>641</v>
      </c>
      <c r="B602" s="17" t="str">
        <f t="shared" si="80"/>
        <v>SG23.0374.DATA</v>
      </c>
      <c r="C602" t="str">
        <f t="shared" si="81"/>
        <v>SG23.0374</v>
      </c>
      <c r="D602" s="56">
        <v>5565022.0999999996</v>
      </c>
      <c r="E602" s="56">
        <v>7651</v>
      </c>
      <c r="F602" s="56">
        <v>546.9</v>
      </c>
      <c r="G602" s="56">
        <v>4537.8</v>
      </c>
      <c r="H602" s="56">
        <v>4397.8999999999996</v>
      </c>
      <c r="I602" s="56">
        <v>325205.2</v>
      </c>
      <c r="J602" s="67">
        <f t="shared" si="74"/>
        <v>501045.18895930378</v>
      </c>
      <c r="K602" s="67">
        <f t="shared" si="75"/>
        <v>6173.9289545455767</v>
      </c>
      <c r="L602" s="52">
        <f t="shared" si="79"/>
        <v>6.6474708866120877E-2</v>
      </c>
      <c r="M602" s="49">
        <f t="shared" si="76"/>
        <v>0.57033088408189325</v>
      </c>
      <c r="N602" s="49">
        <f t="shared" si="77"/>
        <v>0.93</v>
      </c>
      <c r="O602" s="49">
        <f t="shared" si="78"/>
        <v>25.294229337902571</v>
      </c>
    </row>
    <row r="603" spans="1:21" x14ac:dyDescent="0.25">
      <c r="A603" s="1" t="s">
        <v>642</v>
      </c>
      <c r="B603" s="17" t="str">
        <f t="shared" si="80"/>
        <v>SG23.0375.DATA</v>
      </c>
      <c r="C603" t="str">
        <f t="shared" si="81"/>
        <v>SG23.0375</v>
      </c>
      <c r="D603" s="56">
        <v>5554838.9000000004</v>
      </c>
      <c r="E603" s="56">
        <v>7625.7</v>
      </c>
      <c r="F603" s="56">
        <v>675.8</v>
      </c>
      <c r="G603" s="56">
        <v>4551.3</v>
      </c>
      <c r="H603" s="56">
        <v>4444.2</v>
      </c>
      <c r="I603" s="56">
        <v>327198.7</v>
      </c>
      <c r="J603" s="67">
        <f t="shared" si="74"/>
        <v>500103.56849501538</v>
      </c>
      <c r="K603" s="67">
        <f t="shared" si="75"/>
        <v>6152.8056729503023</v>
      </c>
      <c r="L603" s="52">
        <f t="shared" si="79"/>
        <v>8.5561644109437174E-2</v>
      </c>
      <c r="M603" s="49">
        <f t="shared" si="76"/>
        <v>0.57202801579850238</v>
      </c>
      <c r="N603" s="49">
        <f t="shared" si="77"/>
        <v>0.93</v>
      </c>
      <c r="O603" s="49">
        <f t="shared" si="78"/>
        <v>25.453643922820941</v>
      </c>
    </row>
    <row r="604" spans="1:21" x14ac:dyDescent="0.25">
      <c r="A604" s="1" t="s">
        <v>643</v>
      </c>
      <c r="B604" s="17" t="str">
        <f t="shared" si="80"/>
        <v>SG23.0369.DATA</v>
      </c>
      <c r="C604" t="str">
        <f t="shared" si="81"/>
        <v>SG23.0369</v>
      </c>
      <c r="D604" s="56">
        <v>6652558.2999999998</v>
      </c>
      <c r="E604" s="56">
        <v>8611.7000000000007</v>
      </c>
      <c r="F604" s="56">
        <v>1781.8</v>
      </c>
      <c r="G604" s="56">
        <v>8816.7000000000007</v>
      </c>
      <c r="H604" s="56">
        <v>4823.5</v>
      </c>
      <c r="I604" s="56">
        <v>376383.9</v>
      </c>
      <c r="J604" s="67">
        <f t="shared" si="74"/>
        <v>601607.52119028638</v>
      </c>
      <c r="K604" s="67">
        <f t="shared" si="75"/>
        <v>6976.0292165447809</v>
      </c>
      <c r="L604" s="52">
        <f t="shared" si="79"/>
        <v>0.24933317536706201</v>
      </c>
      <c r="M604" s="49">
        <f t="shared" si="76"/>
        <v>1.1082462101706698</v>
      </c>
      <c r="N604" s="49">
        <f t="shared" si="77"/>
        <v>0.93</v>
      </c>
      <c r="O604" s="49">
        <f t="shared" si="78"/>
        <v>29.386845950474267</v>
      </c>
    </row>
    <row r="605" spans="1:21" x14ac:dyDescent="0.25">
      <c r="A605" s="1" t="s">
        <v>644</v>
      </c>
      <c r="B605" s="17" t="str">
        <f t="shared" si="80"/>
        <v>SG23.0370.DATA</v>
      </c>
      <c r="C605" t="str">
        <f t="shared" si="81"/>
        <v>SG23.0370</v>
      </c>
      <c r="D605" s="56">
        <v>6061815</v>
      </c>
      <c r="E605" s="56">
        <v>9295.1</v>
      </c>
      <c r="F605" s="56">
        <v>1797.8</v>
      </c>
      <c r="G605" s="56">
        <v>8472.6</v>
      </c>
      <c r="H605" s="56">
        <v>4808.8999999999996</v>
      </c>
      <c r="I605" s="56">
        <v>376125.2</v>
      </c>
      <c r="J605" s="67">
        <f t="shared" si="74"/>
        <v>546982.65077417786</v>
      </c>
      <c r="K605" s="67">
        <f t="shared" si="75"/>
        <v>7546.6082933119869</v>
      </c>
      <c r="L605" s="52">
        <f t="shared" si="79"/>
        <v>0.25170238377585225</v>
      </c>
      <c r="M605" s="49">
        <f t="shared" si="76"/>
        <v>1.0649882084162123</v>
      </c>
      <c r="N605" s="49">
        <f t="shared" si="77"/>
        <v>0.93</v>
      </c>
      <c r="O605" s="49">
        <f t="shared" si="78"/>
        <v>29.366158439504424</v>
      </c>
    </row>
    <row r="606" spans="1:21" x14ac:dyDescent="0.25">
      <c r="A606" s="1" t="s">
        <v>645</v>
      </c>
      <c r="B606" s="17" t="str">
        <f t="shared" si="80"/>
        <v>SG23.0371.DATA</v>
      </c>
      <c r="C606" t="str">
        <f t="shared" si="81"/>
        <v>SG23.0371</v>
      </c>
      <c r="D606" s="56">
        <v>5810979.7000000002</v>
      </c>
      <c r="E606" s="56">
        <v>9130.4</v>
      </c>
      <c r="F606" s="56">
        <v>1786</v>
      </c>
      <c r="G606" s="56">
        <v>8013.4</v>
      </c>
      <c r="H606" s="56">
        <v>4805.7</v>
      </c>
      <c r="I606" s="56">
        <v>376037.9</v>
      </c>
      <c r="J606" s="67">
        <f t="shared" si="74"/>
        <v>523788.40420669987</v>
      </c>
      <c r="K606" s="67">
        <f t="shared" si="75"/>
        <v>7409.0982348636999</v>
      </c>
      <c r="L606" s="52">
        <f t="shared" si="79"/>
        <v>0.24995509257436949</v>
      </c>
      <c r="M606" s="49">
        <f t="shared" si="76"/>
        <v>1.0072605873594065</v>
      </c>
      <c r="N606" s="49">
        <f t="shared" si="77"/>
        <v>0.93</v>
      </c>
      <c r="O606" s="49">
        <f t="shared" si="78"/>
        <v>29.359177304182943</v>
      </c>
    </row>
    <row r="607" spans="1:21" x14ac:dyDescent="0.25">
      <c r="A607" s="1" t="s">
        <v>409</v>
      </c>
      <c r="B607" s="17" t="s">
        <v>667</v>
      </c>
      <c r="C607" s="17" t="s">
        <v>667</v>
      </c>
      <c r="D607" s="56">
        <v>269945.7</v>
      </c>
      <c r="E607" s="56">
        <v>2840.1</v>
      </c>
      <c r="F607" s="56">
        <v>6665.9</v>
      </c>
      <c r="G607" s="56">
        <v>6083.4</v>
      </c>
      <c r="H607" s="56">
        <v>1664</v>
      </c>
      <c r="I607" s="103"/>
      <c r="J607" s="67">
        <f>($D607*$C$28)+$C$30</f>
        <v>23331.339364851847</v>
      </c>
      <c r="K607" s="67">
        <f t="shared" si="75"/>
        <v>2157.2492934110228</v>
      </c>
      <c r="L607" s="52">
        <f t="shared" si="79"/>
        <v>0.97254884970283551</v>
      </c>
      <c r="M607" s="49">
        <f t="shared" si="76"/>
        <v>0.76463360861455654</v>
      </c>
      <c r="N607" s="49">
        <f t="shared" si="77"/>
        <v>0.93</v>
      </c>
      <c r="O607" s="49">
        <f t="shared" si="78"/>
        <v>-0.71151531787609912</v>
      </c>
      <c r="P607" s="90">
        <f>((J607-$B$26)/$B$26)*100</f>
        <v>3.6948416215637638</v>
      </c>
      <c r="Q607" s="90">
        <f>((K607-$F$26)/$F$26)*100</f>
        <v>-13.710028263559087</v>
      </c>
      <c r="R607" s="90">
        <f>((L607-$J$26)/$J$26)*100</f>
        <v>-2.4524724470576222</v>
      </c>
    </row>
    <row r="608" spans="1:21" x14ac:dyDescent="0.25">
      <c r="A608" s="1" t="s">
        <v>410</v>
      </c>
      <c r="B608" s="17" t="s">
        <v>667</v>
      </c>
      <c r="C608" s="17" t="s">
        <v>667</v>
      </c>
      <c r="D608" s="56">
        <v>442.4</v>
      </c>
      <c r="E608" s="56">
        <v>563.29999999999995</v>
      </c>
      <c r="F608" s="56">
        <v>2350.9</v>
      </c>
      <c r="G608" s="56">
        <v>167367.29999999999</v>
      </c>
      <c r="H608" s="56">
        <v>7994.2</v>
      </c>
      <c r="I608" s="56">
        <v>969151</v>
      </c>
      <c r="J608" s="67">
        <f t="shared" si="74"/>
        <v>152.81325850930847</v>
      </c>
      <c r="K608" s="67">
        <f t="shared" si="75"/>
        <v>521.36374263353844</v>
      </c>
      <c r="L608" s="52">
        <f t="shared" si="79"/>
        <v>0.33360295695721964</v>
      </c>
      <c r="M608" s="49">
        <f t="shared" si="76"/>
        <v>21.040190798866632</v>
      </c>
      <c r="N608" s="49">
        <f t="shared" si="77"/>
        <v>0.93</v>
      </c>
      <c r="O608" s="49">
        <f t="shared" si="78"/>
        <v>76.788762780052707</v>
      </c>
      <c r="P608" s="90"/>
      <c r="Q608" s="90"/>
      <c r="R608" s="90"/>
      <c r="S608" s="91">
        <f>((G608-AVERAGE($E$50:$E$52))/AVERAGE($E$50:$E$52))*100</f>
        <v>0.43070427639961162</v>
      </c>
      <c r="T608" s="91">
        <f>((H608-AVERAGE($F$50:$F$52))/AVERAGE($F$50:$F$52))*100</f>
        <v>0.63234572149093438</v>
      </c>
      <c r="U608" s="91">
        <f>((I608-AVERAGE($G$50:$G$52))/AVERAGE($G$50:$G$52))*100</f>
        <v>-1.6436383328558803</v>
      </c>
    </row>
    <row r="609" spans="1:21" x14ac:dyDescent="0.25">
      <c r="A609" s="1" t="s">
        <v>646</v>
      </c>
      <c r="B609" s="17" t="str">
        <f t="shared" si="80"/>
        <v>SG23.0368.DATA</v>
      </c>
      <c r="C609" t="str">
        <f t="shared" si="81"/>
        <v>SG23.0368</v>
      </c>
      <c r="D609" s="56">
        <v>6085623.7999999998</v>
      </c>
      <c r="E609" s="56">
        <v>7897.6</v>
      </c>
      <c r="F609" s="56">
        <v>475.7</v>
      </c>
      <c r="G609" s="56">
        <v>3924.4</v>
      </c>
      <c r="H609" s="56">
        <v>4682.6000000000004</v>
      </c>
      <c r="I609" s="56">
        <v>357985.9</v>
      </c>
      <c r="J609" s="67">
        <f t="shared" si="74"/>
        <v>549184.20365639101</v>
      </c>
      <c r="K609" s="67">
        <f t="shared" si="75"/>
        <v>6379.8183316757986</v>
      </c>
      <c r="L609" s="52">
        <f t="shared" si="79"/>
        <v>5.5931731447004335E-2</v>
      </c>
      <c r="M609" s="49">
        <f t="shared" si="76"/>
        <v>0.49321824741759746</v>
      </c>
      <c r="N609" s="49">
        <f t="shared" si="77"/>
        <v>0.93</v>
      </c>
      <c r="O609" s="49">
        <f t="shared" si="78"/>
        <v>27.915609665885288</v>
      </c>
    </row>
    <row r="610" spans="1:21" x14ac:dyDescent="0.25">
      <c r="A610" s="1" t="s">
        <v>647</v>
      </c>
      <c r="B610" s="17" t="str">
        <f t="shared" si="80"/>
        <v>SG23.0366.DATA</v>
      </c>
      <c r="C610" t="str">
        <f t="shared" si="81"/>
        <v>SG23.0366</v>
      </c>
      <c r="D610" s="56">
        <v>5720606.5</v>
      </c>
      <c r="E610" s="56">
        <v>5530.4</v>
      </c>
      <c r="F610" s="56">
        <v>679.7</v>
      </c>
      <c r="G610" s="56">
        <v>4164.1000000000004</v>
      </c>
      <c r="H610" s="56">
        <v>4969.5</v>
      </c>
      <c r="I610" s="56">
        <v>369761.8</v>
      </c>
      <c r="J610" s="67">
        <f>($D610*$C$28)+$C$30</f>
        <v>492113.29361037642</v>
      </c>
      <c r="K610" s="67">
        <f t="shared" si="75"/>
        <v>4403.4138971962375</v>
      </c>
      <c r="L610" s="52">
        <f t="shared" si="79"/>
        <v>8.6139138659079809E-2</v>
      </c>
      <c r="M610" s="49">
        <f t="shared" si="76"/>
        <v>0.52335176389694493</v>
      </c>
      <c r="N610" s="49">
        <f t="shared" si="77"/>
        <v>0.93</v>
      </c>
      <c r="O610" s="49">
        <f t="shared" si="78"/>
        <v>28.85729524930149</v>
      </c>
      <c r="P610" s="90"/>
      <c r="Q610" s="90"/>
      <c r="R610" s="90"/>
    </row>
    <row r="611" spans="1:21" x14ac:dyDescent="0.25">
      <c r="A611" s="1" t="s">
        <v>648</v>
      </c>
      <c r="B611" s="17" t="str">
        <f t="shared" si="80"/>
        <v>SG23.0367.DATA</v>
      </c>
      <c r="C611" t="str">
        <f t="shared" si="81"/>
        <v>SG23.0367</v>
      </c>
      <c r="D611" s="56">
        <v>5645576.7999999998</v>
      </c>
      <c r="E611" s="56">
        <v>7787.8</v>
      </c>
      <c r="F611" s="56">
        <v>589.6</v>
      </c>
      <c r="G611" s="56">
        <v>4323.1000000000004</v>
      </c>
      <c r="H611" s="56">
        <v>4695.5</v>
      </c>
      <c r="I611" s="56">
        <v>359245.2</v>
      </c>
      <c r="J611" s="67">
        <f t="shared" si="74"/>
        <v>508493.92354318907</v>
      </c>
      <c r="K611" s="67">
        <f t="shared" si="75"/>
        <v>6288.1449593769403</v>
      </c>
      <c r="L611" s="52">
        <f t="shared" si="79"/>
        <v>7.2797533807079817E-2</v>
      </c>
      <c r="M611" s="49">
        <f t="shared" si="76"/>
        <v>0.5433402041147849</v>
      </c>
      <c r="N611" s="49">
        <f t="shared" si="77"/>
        <v>0.93</v>
      </c>
      <c r="O611" s="49">
        <f t="shared" si="78"/>
        <v>28.016312342979692</v>
      </c>
      <c r="S611" s="91"/>
      <c r="T611" s="91"/>
      <c r="U611" s="91"/>
    </row>
    <row r="612" spans="1:21" x14ac:dyDescent="0.25">
      <c r="A612" s="1" t="s">
        <v>649</v>
      </c>
      <c r="B612" s="17" t="str">
        <f t="shared" si="80"/>
        <v>SG23.0373.DATA</v>
      </c>
      <c r="C612" t="str">
        <f t="shared" si="81"/>
        <v>SG23.0373</v>
      </c>
      <c r="D612" s="56">
        <v>5590168.7000000002</v>
      </c>
      <c r="E612" s="56">
        <v>10109.5</v>
      </c>
      <c r="F612" s="56">
        <v>694.9</v>
      </c>
      <c r="G612" s="56">
        <v>1332.1</v>
      </c>
      <c r="H612" s="56">
        <v>4780</v>
      </c>
      <c r="I612" s="56">
        <v>360870.9</v>
      </c>
      <c r="J612" s="67">
        <f t="shared" si="74"/>
        <v>503370.445574835</v>
      </c>
      <c r="K612" s="67">
        <f t="shared" si="75"/>
        <v>8226.5608834776485</v>
      </c>
      <c r="L612" s="52">
        <f t="shared" si="79"/>
        <v>8.8389886647430527E-2</v>
      </c>
      <c r="M612" s="49">
        <f t="shared" si="76"/>
        <v>0.16733124379051212</v>
      </c>
      <c r="N612" s="49">
        <f t="shared" si="77"/>
        <v>0.93</v>
      </c>
      <c r="O612" s="49">
        <f t="shared" si="78"/>
        <v>28.146314996956011</v>
      </c>
    </row>
    <row r="613" spans="1:21" x14ac:dyDescent="0.25">
      <c r="A613" s="1" t="s">
        <v>650</v>
      </c>
      <c r="B613" s="17" t="str">
        <f t="shared" si="80"/>
        <v>SG23.0364.DATA</v>
      </c>
      <c r="C613" t="str">
        <f t="shared" si="81"/>
        <v>SG23.0364</v>
      </c>
      <c r="D613" s="56">
        <v>5510106.0999999996</v>
      </c>
      <c r="E613" s="56">
        <v>5807.1</v>
      </c>
      <c r="F613" s="56">
        <v>654</v>
      </c>
      <c r="G613" s="56">
        <v>4662.2</v>
      </c>
      <c r="H613" s="56">
        <v>4951.2</v>
      </c>
      <c r="I613" s="56">
        <v>369482.3</v>
      </c>
      <c r="J613" s="67">
        <f t="shared" si="74"/>
        <v>495967.21450953686</v>
      </c>
      <c r="K613" s="67">
        <f t="shared" si="75"/>
        <v>4634.434135038623</v>
      </c>
      <c r="L613" s="52">
        <f t="shared" si="79"/>
        <v>8.2333597652460497E-2</v>
      </c>
      <c r="M613" s="49">
        <f t="shared" si="76"/>
        <v>0.58596963856679452</v>
      </c>
      <c r="N613" s="49">
        <f t="shared" si="77"/>
        <v>0.93</v>
      </c>
      <c r="O613" s="49">
        <f t="shared" si="78"/>
        <v>28.834944420866737</v>
      </c>
    </row>
    <row r="614" spans="1:21" x14ac:dyDescent="0.25">
      <c r="A614" s="1" t="s">
        <v>651</v>
      </c>
      <c r="B614" s="17" t="str">
        <f t="shared" si="80"/>
        <v>SG23.0365.DATA</v>
      </c>
      <c r="C614" t="str">
        <f t="shared" si="81"/>
        <v>SG23.0365</v>
      </c>
      <c r="D614" s="56">
        <v>5469479.7000000002</v>
      </c>
      <c r="E614" s="56">
        <v>6006.9</v>
      </c>
      <c r="F614" s="56">
        <v>637.79999999999995</v>
      </c>
      <c r="G614" s="56">
        <v>4300.1000000000004</v>
      </c>
      <c r="H614" s="56">
        <v>4968.7</v>
      </c>
      <c r="I614" s="56">
        <v>370965.3</v>
      </c>
      <c r="J614" s="67">
        <f t="shared" si="74"/>
        <v>492210.57125099638</v>
      </c>
      <c r="K614" s="67">
        <f t="shared" si="75"/>
        <v>4801.2496157791666</v>
      </c>
      <c r="L614" s="52">
        <f t="shared" si="79"/>
        <v>7.9934774138560372E-2</v>
      </c>
      <c r="M614" s="49">
        <f t="shared" si="76"/>
        <v>0.54044879452352501</v>
      </c>
      <c r="N614" s="49">
        <f t="shared" si="77"/>
        <v>0.93</v>
      </c>
      <c r="O614" s="49">
        <f t="shared" si="78"/>
        <v>28.953535757427527</v>
      </c>
    </row>
    <row r="615" spans="1:21" x14ac:dyDescent="0.25">
      <c r="A615" s="1" t="s">
        <v>652</v>
      </c>
      <c r="B615" s="17" t="str">
        <f t="shared" si="80"/>
        <v>SG23.0361.DATA</v>
      </c>
      <c r="C615" t="str">
        <f t="shared" si="81"/>
        <v>SG23.0361</v>
      </c>
      <c r="D615" s="56">
        <v>5192146.2</v>
      </c>
      <c r="E615" s="56">
        <v>4717.8</v>
      </c>
      <c r="F615" s="56">
        <v>2483.1</v>
      </c>
      <c r="G615" s="56">
        <v>34753.800000000003</v>
      </c>
      <c r="H615" s="56">
        <v>5060.5</v>
      </c>
      <c r="I615" s="56">
        <v>374632.3</v>
      </c>
      <c r="J615" s="67">
        <f t="shared" si="74"/>
        <v>466566.08827582625</v>
      </c>
      <c r="K615" s="67">
        <f t="shared" si="75"/>
        <v>3724.9641491994103</v>
      </c>
      <c r="L615" s="52">
        <f t="shared" si="79"/>
        <v>0.35317854143484889</v>
      </c>
      <c r="M615" s="49">
        <f t="shared" si="76"/>
        <v>4.368888806234426</v>
      </c>
      <c r="N615" s="49">
        <f t="shared" si="77"/>
        <v>0.93</v>
      </c>
      <c r="O615" s="49">
        <f t="shared" si="78"/>
        <v>29.246775427804078</v>
      </c>
    </row>
    <row r="616" spans="1:21" x14ac:dyDescent="0.25">
      <c r="A616" s="1" t="s">
        <v>653</v>
      </c>
      <c r="B616" s="17" t="str">
        <f t="shared" si="80"/>
        <v>SG23.0362.DATA</v>
      </c>
      <c r="C616" t="str">
        <f t="shared" si="81"/>
        <v>SG23.0362</v>
      </c>
      <c r="D616" s="56">
        <v>5209303.3</v>
      </c>
      <c r="E616" s="56">
        <v>4770.8</v>
      </c>
      <c r="F616" s="56">
        <v>2462.1999999999998</v>
      </c>
      <c r="G616" s="56">
        <v>33920.199999999997</v>
      </c>
      <c r="H616" s="56">
        <v>5037</v>
      </c>
      <c r="I616" s="56">
        <v>372964.6</v>
      </c>
      <c r="J616" s="67">
        <f t="shared" si="74"/>
        <v>468152.57154904527</v>
      </c>
      <c r="K616" s="67">
        <f t="shared" si="75"/>
        <v>3769.2145019484033</v>
      </c>
      <c r="L616" s="52">
        <f t="shared" si="79"/>
        <v>0.35008376295086663</v>
      </c>
      <c r="M616" s="49">
        <f t="shared" si="76"/>
        <v>4.2640940655703279</v>
      </c>
      <c r="N616" s="49">
        <f t="shared" si="77"/>
        <v>0.93</v>
      </c>
      <c r="O616" s="49">
        <f t="shared" si="78"/>
        <v>29.113414152023612</v>
      </c>
    </row>
    <row r="617" spans="1:21" x14ac:dyDescent="0.25">
      <c r="A617" s="1" t="s">
        <v>654</v>
      </c>
      <c r="B617" s="17" t="str">
        <f t="shared" si="80"/>
        <v>SG23.0363.DATA</v>
      </c>
      <c r="C617" t="str">
        <f t="shared" si="81"/>
        <v>SG23.0363</v>
      </c>
      <c r="D617" s="56">
        <v>5186900.2</v>
      </c>
      <c r="E617" s="56">
        <v>4555.6000000000004</v>
      </c>
      <c r="F617" s="56">
        <v>2449.9</v>
      </c>
      <c r="G617" s="56">
        <v>34019</v>
      </c>
      <c r="H617" s="56">
        <v>5034.6000000000004</v>
      </c>
      <c r="I617" s="56">
        <v>372472.3</v>
      </c>
      <c r="J617" s="67">
        <f t="shared" si="74"/>
        <v>466081.0009795287</v>
      </c>
      <c r="K617" s="67">
        <f t="shared" si="75"/>
        <v>3589.541371541171</v>
      </c>
      <c r="L617" s="52">
        <f t="shared" si="79"/>
        <v>0.34826243398660922</v>
      </c>
      <c r="M617" s="49">
        <f t="shared" si="76"/>
        <v>4.2765145554666972</v>
      </c>
      <c r="N617" s="49">
        <f t="shared" si="77"/>
        <v>0.93</v>
      </c>
      <c r="O617" s="49">
        <f t="shared" si="78"/>
        <v>29.074046306447833</v>
      </c>
    </row>
    <row r="618" spans="1:21" x14ac:dyDescent="0.25">
      <c r="A618" s="1" t="s">
        <v>655</v>
      </c>
      <c r="B618" s="17" t="str">
        <f t="shared" si="80"/>
        <v>SG23.0358.DATA</v>
      </c>
      <c r="C618" t="str">
        <f t="shared" si="81"/>
        <v>SG23.0358</v>
      </c>
      <c r="D618" s="56">
        <v>5918837.0999999996</v>
      </c>
      <c r="E618" s="56">
        <v>10948.8</v>
      </c>
      <c r="F618" s="56">
        <v>867</v>
      </c>
      <c r="G618" s="56">
        <v>4368.2</v>
      </c>
      <c r="H618" s="56">
        <v>3753.3</v>
      </c>
      <c r="I618" s="56">
        <v>266180.2</v>
      </c>
      <c r="J618" s="67">
        <f t="shared" si="74"/>
        <v>533761.76573008625</v>
      </c>
      <c r="K618" s="67">
        <f t="shared" si="75"/>
        <v>8927.3027903121747</v>
      </c>
      <c r="L618" s="52">
        <f t="shared" si="79"/>
        <v>0.11387368459448047</v>
      </c>
      <c r="M618" s="49">
        <f t="shared" si="76"/>
        <v>0.54900988118286398</v>
      </c>
      <c r="N618" s="49">
        <f t="shared" si="77"/>
        <v>0.93</v>
      </c>
      <c r="O618" s="49">
        <f t="shared" si="78"/>
        <v>20.574166195285738</v>
      </c>
    </row>
    <row r="619" spans="1:21" x14ac:dyDescent="0.25">
      <c r="A619" s="1" t="s">
        <v>411</v>
      </c>
      <c r="B619" s="17" t="s">
        <v>667</v>
      </c>
      <c r="C619" s="17" t="s">
        <v>667</v>
      </c>
      <c r="D619" s="56">
        <v>255284.5</v>
      </c>
      <c r="E619" s="56">
        <v>2804.3</v>
      </c>
      <c r="F619" s="56">
        <v>6647.2</v>
      </c>
      <c r="G619" s="56">
        <v>7199.1</v>
      </c>
      <c r="H619" s="56">
        <v>2555.6</v>
      </c>
      <c r="I619" s="103"/>
      <c r="J619" s="67">
        <f t="shared" si="74"/>
        <v>22070.408582370485</v>
      </c>
      <c r="K619" s="67">
        <f t="shared" si="75"/>
        <v>2127.359432497552</v>
      </c>
      <c r="L619" s="52">
        <f t="shared" si="79"/>
        <v>0.9697798373750619</v>
      </c>
      <c r="M619" s="49">
        <f t="shared" si="76"/>
        <v>0.90489211648275825</v>
      </c>
      <c r="N619" s="49">
        <f t="shared" si="77"/>
        <v>0.93</v>
      </c>
      <c r="O619" s="49">
        <f t="shared" si="78"/>
        <v>-0.71151531787609912</v>
      </c>
      <c r="P619" s="90">
        <f>((J619-$B$26)/$B$26)*100</f>
        <v>-1.9092951894645132</v>
      </c>
      <c r="Q619" s="90">
        <f>((K619-$F$26)/$F$26)*100</f>
        <v>-14.90562270009792</v>
      </c>
      <c r="R619" s="90">
        <f>((L619-$J$26)/$J$26)*100</f>
        <v>-2.7302068831432389</v>
      </c>
    </row>
    <row r="620" spans="1:21" x14ac:dyDescent="0.25">
      <c r="A620" s="1" t="s">
        <v>412</v>
      </c>
      <c r="B620" s="17" t="s">
        <v>667</v>
      </c>
      <c r="C620" s="17" t="s">
        <v>667</v>
      </c>
      <c r="D620" s="56">
        <v>620</v>
      </c>
      <c r="E620" s="56">
        <v>503.8</v>
      </c>
      <c r="F620" s="56">
        <v>2325.4</v>
      </c>
      <c r="G620" s="56">
        <v>167152.70000000001</v>
      </c>
      <c r="H620" s="56">
        <v>7996.1</v>
      </c>
      <c r="I620" s="56">
        <v>968702.7</v>
      </c>
      <c r="J620" s="67">
        <f t="shared" si="74"/>
        <v>168.08767717685885</v>
      </c>
      <c r="K620" s="67">
        <f t="shared" si="75"/>
        <v>467.94738013013034</v>
      </c>
      <c r="L620" s="52">
        <f t="shared" si="79"/>
        <v>0.32982703105571021</v>
      </c>
      <c r="M620" s="49">
        <f t="shared" si="76"/>
        <v>21.013212690245574</v>
      </c>
      <c r="N620" s="49">
        <f t="shared" si="77"/>
        <v>0.93</v>
      </c>
      <c r="O620" s="49">
        <f t="shared" si="78"/>
        <v>76.752913490652702</v>
      </c>
      <c r="P620" s="90"/>
      <c r="Q620" s="90"/>
      <c r="R620" s="90"/>
      <c r="S620" s="91">
        <f>((G620-AVERAGE($E$50:$E$52))/AVERAGE($E$50:$E$52))*100</f>
        <v>0.30193103851077058</v>
      </c>
      <c r="T620" s="91">
        <f>((H620-AVERAGE($F$50:$F$52))/AVERAGE($F$50:$F$52))*100</f>
        <v>0.6562632438034719</v>
      </c>
      <c r="U620" s="91">
        <f>((I620-AVERAGE($G$50:$G$52))/AVERAGE($G$50:$G$52))*100</f>
        <v>-1.6891350170004413</v>
      </c>
    </row>
    <row r="621" spans="1:21" x14ac:dyDescent="0.25">
      <c r="A621" s="1" t="s">
        <v>656</v>
      </c>
      <c r="B621" s="17" t="str">
        <f t="shared" si="80"/>
        <v>SG23.0359.DATA</v>
      </c>
      <c r="C621" t="str">
        <f t="shared" si="81"/>
        <v>SG23.0359</v>
      </c>
      <c r="D621" s="56">
        <v>6246269.5999999996</v>
      </c>
      <c r="E621" s="56">
        <v>11221.5</v>
      </c>
      <c r="F621" s="56">
        <v>1045.7</v>
      </c>
      <c r="G621" s="56">
        <v>4074.8</v>
      </c>
      <c r="H621" s="56">
        <v>3788</v>
      </c>
      <c r="I621" s="56">
        <v>267302.7</v>
      </c>
      <c r="J621" s="67">
        <f t="shared" si="74"/>
        <v>564038.80464448873</v>
      </c>
      <c r="K621" s="67">
        <f t="shared" si="75"/>
        <v>9154.9833788904853</v>
      </c>
      <c r="L621" s="52">
        <f t="shared" si="79"/>
        <v>0.1403347810101564</v>
      </c>
      <c r="M621" s="49">
        <f t="shared" si="76"/>
        <v>0.51212555187522724</v>
      </c>
      <c r="N621" s="49">
        <f t="shared" si="77"/>
        <v>0.93</v>
      </c>
      <c r="O621" s="49">
        <f t="shared" si="78"/>
        <v>20.663929361360918</v>
      </c>
    </row>
    <row r="622" spans="1:21" x14ac:dyDescent="0.25">
      <c r="A622" s="1" t="s">
        <v>657</v>
      </c>
      <c r="B622" s="17" t="str">
        <f t="shared" si="80"/>
        <v>SG23.0360.DATA</v>
      </c>
      <c r="C622" t="str">
        <f t="shared" si="81"/>
        <v>SG23.0360</v>
      </c>
      <c r="D622" s="56">
        <v>5971735.5</v>
      </c>
      <c r="E622" s="56">
        <v>10455.200000000001</v>
      </c>
      <c r="F622" s="56">
        <v>1006.9</v>
      </c>
      <c r="G622" s="56">
        <v>4732.1000000000004</v>
      </c>
      <c r="H622" s="56">
        <v>3782.8</v>
      </c>
      <c r="I622" s="56">
        <v>267247.40000000002</v>
      </c>
      <c r="J622" s="67">
        <f t="shared" si="74"/>
        <v>538653.17667832645</v>
      </c>
      <c r="K622" s="67">
        <f t="shared" si="75"/>
        <v>8515.1900711253274</v>
      </c>
      <c r="L622" s="52">
        <f t="shared" si="79"/>
        <v>0.13458945061884006</v>
      </c>
      <c r="M622" s="49">
        <f t="shared" si="76"/>
        <v>0.59475700945501475</v>
      </c>
      <c r="N622" s="49">
        <f t="shared" si="77"/>
        <v>0.93</v>
      </c>
      <c r="O622" s="49">
        <f t="shared" si="78"/>
        <v>20.659507175985453</v>
      </c>
      <c r="P622" s="90"/>
      <c r="Q622" s="90"/>
      <c r="R622" s="90"/>
    </row>
    <row r="623" spans="1:21" x14ac:dyDescent="0.25">
      <c r="A623" s="1" t="s">
        <v>658</v>
      </c>
      <c r="B623" s="17" t="str">
        <f t="shared" si="80"/>
        <v>SG23.0346.DATA</v>
      </c>
      <c r="C623" t="str">
        <f t="shared" si="81"/>
        <v>SG23.0346</v>
      </c>
      <c r="D623" s="56">
        <v>5587515.2999999998</v>
      </c>
      <c r="E623" s="56">
        <v>8340.7000000000007</v>
      </c>
      <c r="F623" s="56">
        <v>630</v>
      </c>
      <c r="G623" s="56">
        <v>5529.6</v>
      </c>
      <c r="H623" s="56">
        <v>4428</v>
      </c>
      <c r="I623" s="56">
        <v>331522.8</v>
      </c>
      <c r="J623" s="67">
        <f t="shared" si="74"/>
        <v>503125.09089851094</v>
      </c>
      <c r="K623" s="67">
        <f t="shared" si="75"/>
        <v>6749.767978903702</v>
      </c>
      <c r="L623" s="52">
        <f t="shared" si="79"/>
        <v>7.8779785039275144E-2</v>
      </c>
      <c r="M623" s="49">
        <f t="shared" si="76"/>
        <v>0.69501349419543856</v>
      </c>
      <c r="N623" s="49">
        <f t="shared" si="77"/>
        <v>0.93</v>
      </c>
      <c r="O623" s="49">
        <f t="shared" si="78"/>
        <v>25.799430030995264</v>
      </c>
      <c r="S623" s="91"/>
      <c r="T623" s="91"/>
      <c r="U623" s="91"/>
    </row>
    <row r="624" spans="1:21" x14ac:dyDescent="0.25">
      <c r="A624" s="1" t="s">
        <v>659</v>
      </c>
      <c r="B624" s="17" t="str">
        <f t="shared" si="80"/>
        <v>SG23.0347.DATA</v>
      </c>
      <c r="C624" t="str">
        <f t="shared" si="81"/>
        <v>SG23.0347</v>
      </c>
      <c r="D624" s="56">
        <v>5607338</v>
      </c>
      <c r="E624" s="56">
        <v>8627.4</v>
      </c>
      <c r="F624" s="56">
        <v>631.20000000000005</v>
      </c>
      <c r="G624" s="56">
        <v>4262.1000000000004</v>
      </c>
      <c r="H624" s="56">
        <v>4399.3999999999996</v>
      </c>
      <c r="I624" s="56">
        <v>325276.90000000002</v>
      </c>
      <c r="J624" s="67">
        <f t="shared" si="74"/>
        <v>504958.05695804546</v>
      </c>
      <c r="K624" s="67">
        <f t="shared" si="75"/>
        <v>6989.1373399062741</v>
      </c>
      <c r="L624" s="52">
        <f t="shared" si="79"/>
        <v>7.8957475669934413E-2</v>
      </c>
      <c r="M624" s="49">
        <f t="shared" si="76"/>
        <v>0.53567168302492174</v>
      </c>
      <c r="N624" s="49">
        <f t="shared" si="77"/>
        <v>0.93</v>
      </c>
      <c r="O624" s="49">
        <f t="shared" si="78"/>
        <v>25.299962985125372</v>
      </c>
    </row>
    <row r="625" spans="1:21" x14ac:dyDescent="0.25">
      <c r="A625" s="1" t="s">
        <v>660</v>
      </c>
      <c r="B625" s="17" t="str">
        <f t="shared" si="80"/>
        <v>SG23.0348.DATA</v>
      </c>
      <c r="C625" t="str">
        <f t="shared" si="81"/>
        <v>SG23.0348</v>
      </c>
      <c r="D625" s="56">
        <v>5581322.2000000002</v>
      </c>
      <c r="E625" s="56">
        <v>8709.5</v>
      </c>
      <c r="F625" s="56">
        <v>706.8</v>
      </c>
      <c r="G625" s="56">
        <v>4335.3999999999996</v>
      </c>
      <c r="H625" s="56">
        <v>4413.8</v>
      </c>
      <c r="I625" s="56">
        <v>326799.8</v>
      </c>
      <c r="J625" s="67">
        <f t="shared" si="74"/>
        <v>502552.42712902935</v>
      </c>
      <c r="K625" s="67">
        <f t="shared" si="75"/>
        <v>7057.6836410514125</v>
      </c>
      <c r="L625" s="52">
        <f t="shared" si="79"/>
        <v>9.0151985401468251E-2</v>
      </c>
      <c r="M625" s="49">
        <f t="shared" si="76"/>
        <v>0.54488647967880632</v>
      </c>
      <c r="N625" s="49">
        <f t="shared" si="77"/>
        <v>0.93</v>
      </c>
      <c r="O625" s="49">
        <f t="shared" si="78"/>
        <v>25.421745012400102</v>
      </c>
    </row>
    <row r="626" spans="1:21" x14ac:dyDescent="0.25">
      <c r="A626" s="1" t="s">
        <v>661</v>
      </c>
      <c r="B626" s="17" t="str">
        <f t="shared" si="80"/>
        <v>SG23.0666.DATA</v>
      </c>
      <c r="C626" t="str">
        <f t="shared" si="81"/>
        <v>SG23.0666</v>
      </c>
      <c r="D626" s="56">
        <v>5072431.5</v>
      </c>
      <c r="E626" s="56">
        <v>6806.9</v>
      </c>
      <c r="F626" s="56">
        <v>577.29999999999995</v>
      </c>
      <c r="G626" s="56">
        <v>4814</v>
      </c>
      <c r="H626" s="56">
        <v>5184.1000000000004</v>
      </c>
      <c r="I626" s="56">
        <v>428072.2</v>
      </c>
      <c r="J626" s="67">
        <f t="shared" si="74"/>
        <v>455496.30555564421</v>
      </c>
      <c r="K626" s="67">
        <f t="shared" si="75"/>
        <v>5469.1794685941586</v>
      </c>
      <c r="L626" s="52">
        <f t="shared" si="79"/>
        <v>7.0976204842822313E-2</v>
      </c>
      <c r="M626" s="49">
        <f t="shared" si="76"/>
        <v>0.60505294186910963</v>
      </c>
      <c r="N626" s="49">
        <f t="shared" si="77"/>
        <v>0.93</v>
      </c>
      <c r="O626" s="49">
        <f t="shared" si="78"/>
        <v>33.5202138409363</v>
      </c>
    </row>
    <row r="627" spans="1:21" x14ac:dyDescent="0.25">
      <c r="A627" s="1" t="s">
        <v>662</v>
      </c>
      <c r="B627" s="17" t="str">
        <f t="shared" si="80"/>
        <v>SG23.0667.DATA</v>
      </c>
      <c r="C627" t="str">
        <f t="shared" si="81"/>
        <v>SG23.0667</v>
      </c>
      <c r="D627" s="56">
        <v>5090017.8</v>
      </c>
      <c r="E627" s="56">
        <v>6867</v>
      </c>
      <c r="F627" s="56">
        <v>592.29999999999995</v>
      </c>
      <c r="G627" s="56">
        <v>4784</v>
      </c>
      <c r="H627" s="56">
        <v>5171.1000000000004</v>
      </c>
      <c r="I627" s="56">
        <v>427963.7</v>
      </c>
      <c r="J627" s="67">
        <f t="shared" si="74"/>
        <v>457122.47610823245</v>
      </c>
      <c r="K627" s="67">
        <f t="shared" si="75"/>
        <v>5519.3576987868846</v>
      </c>
      <c r="L627" s="52">
        <f t="shared" si="79"/>
        <v>7.3197337726063155E-2</v>
      </c>
      <c r="M627" s="49">
        <f t="shared" si="76"/>
        <v>0.60128153805442286</v>
      </c>
      <c r="N627" s="49">
        <f t="shared" si="77"/>
        <v>0.93</v>
      </c>
      <c r="O627" s="49">
        <f t="shared" si="78"/>
        <v>33.511537401275582</v>
      </c>
    </row>
    <row r="628" spans="1:21" x14ac:dyDescent="0.25">
      <c r="A628" s="1" t="s">
        <v>663</v>
      </c>
      <c r="B628" s="17" t="str">
        <f t="shared" si="80"/>
        <v>SG23.0664.DATA</v>
      </c>
      <c r="C628" t="str">
        <f t="shared" si="81"/>
        <v>SG23.0664</v>
      </c>
      <c r="D628" s="56">
        <v>5160768.9000000004</v>
      </c>
      <c r="E628" s="56">
        <v>6529.8</v>
      </c>
      <c r="F628" s="56">
        <v>627.70000000000005</v>
      </c>
      <c r="G628" s="56">
        <v>4587.6000000000004</v>
      </c>
      <c r="H628" s="56">
        <v>5072.1000000000004</v>
      </c>
      <c r="I628" s="56">
        <v>411453.4</v>
      </c>
      <c r="J628" s="67">
        <f t="shared" si="74"/>
        <v>463664.69109280728</v>
      </c>
      <c r="K628" s="67">
        <f t="shared" si="75"/>
        <v>5237.8252658253659</v>
      </c>
      <c r="L628" s="52">
        <f t="shared" si="79"/>
        <v>7.8439211330511557E-2</v>
      </c>
      <c r="M628" s="49">
        <f t="shared" si="76"/>
        <v>0.57659141441427342</v>
      </c>
      <c r="N628" s="49">
        <f t="shared" si="77"/>
        <v>0.93</v>
      </c>
      <c r="O628" s="49">
        <f t="shared" si="78"/>
        <v>32.191255173345951</v>
      </c>
    </row>
    <row r="629" spans="1:21" x14ac:dyDescent="0.25">
      <c r="A629" s="1" t="s">
        <v>664</v>
      </c>
      <c r="B629" s="17" t="str">
        <f t="shared" si="80"/>
        <v>SG23.0665.DATA</v>
      </c>
      <c r="C629" t="str">
        <f t="shared" si="81"/>
        <v>SG23.0665</v>
      </c>
      <c r="D629" s="56">
        <v>5076496.0999999996</v>
      </c>
      <c r="E629" s="56">
        <v>6687.8</v>
      </c>
      <c r="F629" s="56">
        <v>622.79999999999995</v>
      </c>
      <c r="G629" s="56">
        <v>5032.6000000000004</v>
      </c>
      <c r="H629" s="56">
        <v>5197.6000000000004</v>
      </c>
      <c r="I629" s="56">
        <v>426905.3</v>
      </c>
      <c r="J629" s="67">
        <f t="shared" si="74"/>
        <v>455872.15111884114</v>
      </c>
      <c r="K629" s="67">
        <f t="shared" si="75"/>
        <v>5369.7414117563267</v>
      </c>
      <c r="L629" s="52">
        <f t="shared" si="79"/>
        <v>7.7713641255319529E-2</v>
      </c>
      <c r="M629" s="49">
        <f t="shared" si="76"/>
        <v>0.63253390433212742</v>
      </c>
      <c r="N629" s="49">
        <f t="shared" si="77"/>
        <v>0.93</v>
      </c>
      <c r="O629" s="49">
        <f t="shared" si="78"/>
        <v>33.426900131811024</v>
      </c>
    </row>
    <row r="630" spans="1:21" x14ac:dyDescent="0.25">
      <c r="A630" s="1" t="s">
        <v>665</v>
      </c>
      <c r="B630" s="17" t="str">
        <f t="shared" si="80"/>
        <v>SG23.0662.DATA</v>
      </c>
      <c r="C630" t="str">
        <f t="shared" si="81"/>
        <v>SG23.0662</v>
      </c>
      <c r="D630" s="56">
        <v>5173197.7</v>
      </c>
      <c r="E630" s="56">
        <v>6784.4</v>
      </c>
      <c r="F630" s="56">
        <v>504</v>
      </c>
      <c r="G630" s="56">
        <v>4488.8999999999996</v>
      </c>
      <c r="H630" s="56">
        <v>5048.8999999999996</v>
      </c>
      <c r="I630" s="56">
        <v>409763.5</v>
      </c>
      <c r="J630" s="67">
        <f t="shared" si="74"/>
        <v>464813.95776993711</v>
      </c>
      <c r="K630" s="67">
        <f t="shared" si="75"/>
        <v>5450.3939414837369</v>
      </c>
      <c r="L630" s="52">
        <f t="shared" si="79"/>
        <v>6.0122268820052061E-2</v>
      </c>
      <c r="M630" s="49">
        <f t="shared" si="76"/>
        <v>0.56418349586395378</v>
      </c>
      <c r="N630" s="49">
        <f t="shared" si="77"/>
        <v>0.93</v>
      </c>
      <c r="O630" s="49">
        <f t="shared" si="78"/>
        <v>32.05611862604043</v>
      </c>
    </row>
    <row r="631" spans="1:21" x14ac:dyDescent="0.25">
      <c r="A631" s="1" t="s">
        <v>413</v>
      </c>
      <c r="B631" s="17" t="s">
        <v>667</v>
      </c>
      <c r="C631" s="17" t="s">
        <v>667</v>
      </c>
      <c r="D631" s="56">
        <v>251923.9</v>
      </c>
      <c r="E631" s="56">
        <v>2894.6</v>
      </c>
      <c r="F631" s="56">
        <v>6686.8</v>
      </c>
      <c r="G631" s="56">
        <v>5844.4</v>
      </c>
      <c r="H631" s="56">
        <v>1569.5</v>
      </c>
      <c r="I631" s="103"/>
      <c r="J631" s="67">
        <f t="shared" si="74"/>
        <v>21781.381491299708</v>
      </c>
      <c r="K631" s="67">
        <f t="shared" si="75"/>
        <v>2202.7520146340444</v>
      </c>
      <c r="L631" s="52">
        <f t="shared" si="79"/>
        <v>0.97564362818681782</v>
      </c>
      <c r="M631" s="49">
        <f t="shared" si="76"/>
        <v>0.73458809155755178</v>
      </c>
      <c r="N631" s="49">
        <f t="shared" si="77"/>
        <v>0.93</v>
      </c>
      <c r="O631" s="49">
        <f t="shared" si="78"/>
        <v>-0.71151531787609912</v>
      </c>
    </row>
    <row r="632" spans="1:21" x14ac:dyDescent="0.25">
      <c r="A632" s="1" t="s">
        <v>414</v>
      </c>
      <c r="B632" s="17" t="s">
        <v>667</v>
      </c>
      <c r="C632" s="17" t="s">
        <v>667</v>
      </c>
      <c r="D632" s="56">
        <v>291.10000000000002</v>
      </c>
      <c r="E632" s="56">
        <v>496.3</v>
      </c>
      <c r="F632" s="56">
        <v>2357.4</v>
      </c>
      <c r="G632" s="56">
        <v>166663.6</v>
      </c>
      <c r="H632" s="56">
        <v>7983.5</v>
      </c>
      <c r="I632" s="56">
        <v>966382</v>
      </c>
      <c r="J632" s="67">
        <f t="shared" si="74"/>
        <v>139.80076107462168</v>
      </c>
      <c r="K632" s="67">
        <f t="shared" si="75"/>
        <v>461.21422519272596</v>
      </c>
      <c r="L632" s="52">
        <f t="shared" si="79"/>
        <v>0.33456544787329068</v>
      </c>
      <c r="M632" s="49">
        <f t="shared" si="76"/>
        <v>20.951726236720134</v>
      </c>
      <c r="N632" s="49">
        <f t="shared" si="77"/>
        <v>0.93</v>
      </c>
      <c r="O632" s="49">
        <f t="shared" si="78"/>
        <v>76.567333642536283</v>
      </c>
    </row>
    <row r="633" spans="1:21" x14ac:dyDescent="0.25">
      <c r="A633" s="1" t="s">
        <v>666</v>
      </c>
      <c r="B633" s="17" t="str">
        <f t="shared" si="80"/>
        <v>SG23.0663.DATA</v>
      </c>
      <c r="C633" t="str">
        <f t="shared" si="81"/>
        <v>SG23.0663</v>
      </c>
      <c r="D633" s="56">
        <v>5508845.0999999996</v>
      </c>
      <c r="E633" s="56">
        <v>6786.5</v>
      </c>
      <c r="F633" s="56">
        <v>646.5</v>
      </c>
      <c r="G633" s="56">
        <v>4176.8999999999996</v>
      </c>
      <c r="H633" s="56">
        <v>5046.7</v>
      </c>
      <c r="I633" s="56">
        <v>410123.8</v>
      </c>
      <c r="J633" s="67">
        <f t="shared" si="74"/>
        <v>495850.61232108256</v>
      </c>
      <c r="K633" s="67">
        <f t="shared" si="75"/>
        <v>5452.1472573473766</v>
      </c>
      <c r="L633" s="52">
        <f t="shared" si="79"/>
        <v>8.1223031210840069E-2</v>
      </c>
      <c r="M633" s="49">
        <f t="shared" si="76"/>
        <v>0.52496089619121122</v>
      </c>
      <c r="N633" s="49">
        <f t="shared" si="77"/>
        <v>0.93</v>
      </c>
      <c r="O633" s="49">
        <f t="shared" si="78"/>
        <v>32.084930803088881</v>
      </c>
    </row>
    <row r="634" spans="1:21" x14ac:dyDescent="0.25">
      <c r="A634" s="1" t="s">
        <v>415</v>
      </c>
      <c r="B634" s="17" t="s">
        <v>667</v>
      </c>
      <c r="C634" s="17" t="s">
        <v>667</v>
      </c>
      <c r="D634" s="56">
        <v>261221.2</v>
      </c>
      <c r="E634" s="56">
        <v>2796.9</v>
      </c>
      <c r="F634" s="56">
        <v>6584.2</v>
      </c>
      <c r="G634" s="56">
        <v>4098.6000000000004</v>
      </c>
      <c r="H634" s="56">
        <v>1580.9</v>
      </c>
      <c r="I634" s="103"/>
      <c r="J634" s="67">
        <f t="shared" si="74"/>
        <v>22580.992148269394</v>
      </c>
      <c r="K634" s="67">
        <f t="shared" si="75"/>
        <v>2121.1810813590137</v>
      </c>
      <c r="L634" s="52">
        <f t="shared" si="79"/>
        <v>0.96045107926545037</v>
      </c>
      <c r="M634" s="49">
        <f t="shared" si="76"/>
        <v>0.51511753223487877</v>
      </c>
      <c r="N634" s="49">
        <f t="shared" si="77"/>
        <v>0.93</v>
      </c>
      <c r="O634" s="49">
        <f t="shared" si="78"/>
        <v>-0.71151531787609912</v>
      </c>
      <c r="P634" s="90">
        <f>((J634-$B$26)/$B$26)*100</f>
        <v>0.3599651034195267</v>
      </c>
      <c r="Q634" s="90">
        <f>((K634-$F$26)/$F$26)*100</f>
        <v>-15.152756745639454</v>
      </c>
      <c r="R634" s="90">
        <f>((L634-$J$26)/$J$26)*100</f>
        <v>-3.6658897426830115</v>
      </c>
    </row>
    <row r="635" spans="1:21" x14ac:dyDescent="0.25">
      <c r="A635" s="1" t="s">
        <v>416</v>
      </c>
      <c r="B635" s="17" t="s">
        <v>667</v>
      </c>
      <c r="C635" s="17" t="s">
        <v>667</v>
      </c>
      <c r="D635" s="56">
        <v>214.3</v>
      </c>
      <c r="E635" s="56">
        <v>501.8</v>
      </c>
      <c r="F635" s="56">
        <v>2355.8000000000002</v>
      </c>
      <c r="G635" s="56">
        <v>166684.4</v>
      </c>
      <c r="H635" s="56">
        <v>7974.7</v>
      </c>
      <c r="I635" s="56">
        <v>966062.3</v>
      </c>
      <c r="J635" s="67">
        <f t="shared" si="74"/>
        <v>133.19560705622149</v>
      </c>
      <c r="K635" s="67">
        <f t="shared" si="75"/>
        <v>466.15187214682248</v>
      </c>
      <c r="L635" s="52">
        <f t="shared" si="79"/>
        <v>0.33432852703241167</v>
      </c>
      <c r="M635" s="49">
        <f t="shared" si="76"/>
        <v>20.954341076698313</v>
      </c>
      <c r="N635" s="49">
        <f t="shared" si="77"/>
        <v>0.93</v>
      </c>
      <c r="O635" s="49">
        <f t="shared" si="78"/>
        <v>76.541768133231869</v>
      </c>
      <c r="S635" s="91">
        <f>((G635-AVERAGE($E$50:$E$52))/AVERAGE($E$50:$E$52))*100</f>
        <v>2.0922150797103106E-2</v>
      </c>
      <c r="T635" s="91">
        <f>((H635-AVERAGE($F$50:$F$52))/AVERAGE($F$50:$F$52))*100</f>
        <v>0.38687641354654051</v>
      </c>
      <c r="U635" s="91">
        <f>((I635-AVERAGE($G$50:$G$52))/AVERAGE($G$50:$G$52))*100</f>
        <v>-1.9571016572308264</v>
      </c>
    </row>
    <row r="636" spans="1:21" x14ac:dyDescent="0.25">
      <c r="A636" s="1"/>
      <c r="D636" s="2"/>
      <c r="E636" s="2"/>
      <c r="F636" s="2"/>
      <c r="G636" s="2"/>
      <c r="H636" s="2"/>
      <c r="I636" s="2"/>
      <c r="J636" s="67"/>
      <c r="K636" s="67"/>
      <c r="L636" s="52"/>
      <c r="M636" s="49"/>
      <c r="N636" s="49"/>
      <c r="O636" s="49"/>
    </row>
    <row r="637" spans="1:21" x14ac:dyDescent="0.25">
      <c r="A637" s="1"/>
    </row>
    <row r="638" spans="1:21" x14ac:dyDescent="0.25">
      <c r="A638" s="1"/>
    </row>
    <row r="639" spans="1:21" x14ac:dyDescent="0.25">
      <c r="A639" s="1"/>
    </row>
    <row r="640" spans="1:2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</sheetData>
  <mergeCells count="6">
    <mergeCell ref="D66:E66"/>
    <mergeCell ref="G66:I66"/>
    <mergeCell ref="E35:G35"/>
    <mergeCell ref="B35:C35"/>
    <mergeCell ref="Q144:X144"/>
    <mergeCell ref="S128:U128"/>
  </mergeCells>
  <phoneticPr fontId="3" type="noConversion"/>
  <pageMargins left="0.75" right="0.75" top="1" bottom="1" header="0" footer="0"/>
  <pageSetup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1"/>
  <sheetViews>
    <sheetView topLeftCell="E242" zoomScale="120" zoomScaleNormal="120" workbookViewId="0">
      <selection activeCell="E241" sqref="E241:E243"/>
    </sheetView>
  </sheetViews>
  <sheetFormatPr defaultRowHeight="13.2" x14ac:dyDescent="0.25"/>
  <cols>
    <col min="1" max="1" width="9.109375" hidden="1" customWidth="1"/>
    <col min="2" max="2" width="5.33203125" hidden="1" customWidth="1"/>
    <col min="3" max="3" width="9.109375" hidden="1" customWidth="1"/>
    <col min="4" max="4" width="18.88671875" hidden="1" customWidth="1"/>
    <col min="5" max="5" width="32.109375" customWidth="1"/>
    <col min="6" max="6" width="9.109375" hidden="1" customWidth="1"/>
    <col min="7" max="7" width="42.109375" style="103" customWidth="1"/>
    <col min="8" max="8" width="18" style="103" customWidth="1"/>
    <col min="9" max="9" width="11.88671875" style="103" customWidth="1"/>
    <col min="10" max="10" width="15.109375" style="103" customWidth="1"/>
    <col min="11" max="11" width="13.44140625" style="103" customWidth="1"/>
    <col min="12" max="12" width="14.5546875" style="103" customWidth="1"/>
  </cols>
  <sheetData>
    <row r="1" spans="2:12" x14ac:dyDescent="0.25">
      <c r="F1" s="1" t="s">
        <v>0</v>
      </c>
      <c r="G1" s="57" t="s">
        <v>1</v>
      </c>
      <c r="H1" s="57" t="s">
        <v>0</v>
      </c>
      <c r="I1" s="57" t="s">
        <v>94</v>
      </c>
      <c r="J1" s="57" t="s">
        <v>95</v>
      </c>
      <c r="K1" s="57" t="s">
        <v>96</v>
      </c>
      <c r="L1" s="57" t="s">
        <v>3</v>
      </c>
    </row>
    <row r="2" spans="2:12" x14ac:dyDescent="0.25">
      <c r="B2" s="1"/>
      <c r="C2" s="1"/>
      <c r="E2" s="1" t="s">
        <v>73</v>
      </c>
      <c r="F2" s="2">
        <v>61847.9</v>
      </c>
      <c r="G2" s="56">
        <v>262844.59999999998</v>
      </c>
      <c r="H2" s="56">
        <v>2739.3</v>
      </c>
      <c r="K2" s="56">
        <v>6456</v>
      </c>
      <c r="L2" s="56">
        <v>6707.2</v>
      </c>
    </row>
    <row r="3" spans="2:12" x14ac:dyDescent="0.25">
      <c r="B3" s="2"/>
      <c r="C3" s="2"/>
      <c r="D3" s="1"/>
      <c r="E3" s="1" t="s">
        <v>74</v>
      </c>
      <c r="F3" s="2">
        <v>52836.5</v>
      </c>
      <c r="G3" s="56">
        <v>191386.5</v>
      </c>
      <c r="H3" s="56">
        <v>2113.1</v>
      </c>
      <c r="J3" s="56">
        <v>4851.8</v>
      </c>
      <c r="K3" s="56">
        <v>14799.8</v>
      </c>
      <c r="L3" s="56">
        <v>5156.8</v>
      </c>
    </row>
    <row r="4" spans="2:12" x14ac:dyDescent="0.25">
      <c r="B4" s="2"/>
      <c r="C4" s="2"/>
      <c r="D4" s="1"/>
      <c r="E4" s="1" t="s">
        <v>75</v>
      </c>
      <c r="F4" s="2">
        <v>33375.5</v>
      </c>
      <c r="G4" s="56">
        <v>130557.8</v>
      </c>
      <c r="H4" s="56">
        <v>1381.4</v>
      </c>
      <c r="J4" s="56">
        <v>4789.1000000000004</v>
      </c>
      <c r="K4" s="56">
        <v>10099.1</v>
      </c>
      <c r="L4" s="56">
        <v>3596.4</v>
      </c>
    </row>
    <row r="5" spans="2:12" x14ac:dyDescent="0.25">
      <c r="B5" s="2"/>
      <c r="C5" s="2"/>
      <c r="D5" s="1"/>
      <c r="E5" s="1" t="s">
        <v>76</v>
      </c>
      <c r="F5" s="2">
        <v>20556</v>
      </c>
      <c r="G5" s="56">
        <v>61557.5</v>
      </c>
      <c r="H5" s="56">
        <v>644.20000000000005</v>
      </c>
      <c r="J5" s="56">
        <v>2625.5</v>
      </c>
      <c r="K5" s="56">
        <v>8922.9</v>
      </c>
      <c r="L5" s="56">
        <v>1964.3</v>
      </c>
    </row>
    <row r="6" spans="2:12" x14ac:dyDescent="0.25">
      <c r="B6" s="2"/>
      <c r="C6" s="2"/>
      <c r="D6" s="1"/>
      <c r="E6" s="1" t="s">
        <v>77</v>
      </c>
      <c r="F6" s="2">
        <v>4819.3999999999996</v>
      </c>
      <c r="G6" s="56">
        <v>11673.4</v>
      </c>
      <c r="H6" s="56">
        <v>133.1</v>
      </c>
      <c r="J6" s="56">
        <v>812.9</v>
      </c>
      <c r="K6" s="56">
        <v>10116.5</v>
      </c>
      <c r="L6" s="56">
        <v>320.8</v>
      </c>
    </row>
    <row r="7" spans="2:12" x14ac:dyDescent="0.25">
      <c r="B7" s="2"/>
      <c r="C7" s="2"/>
      <c r="D7" s="1"/>
      <c r="E7" s="1" t="s">
        <v>78</v>
      </c>
      <c r="F7" s="2">
        <v>1994.6</v>
      </c>
      <c r="G7" s="56">
        <v>6002.3</v>
      </c>
      <c r="H7" s="56">
        <v>43.4</v>
      </c>
      <c r="I7" s="56">
        <v>762.5</v>
      </c>
      <c r="J7" s="56">
        <v>4590.2</v>
      </c>
      <c r="K7" s="56">
        <v>11897.2</v>
      </c>
      <c r="L7" s="56">
        <v>156.19999999999999</v>
      </c>
    </row>
    <row r="8" spans="2:12" x14ac:dyDescent="0.25">
      <c r="B8" s="2"/>
      <c r="C8" s="2"/>
      <c r="D8" s="1"/>
      <c r="E8" s="1" t="s">
        <v>79</v>
      </c>
      <c r="F8" s="2">
        <v>735</v>
      </c>
      <c r="G8" s="56">
        <v>1600.9</v>
      </c>
      <c r="H8" s="56">
        <v>8</v>
      </c>
      <c r="I8" s="56">
        <v>962.4</v>
      </c>
      <c r="J8" s="56">
        <v>4523</v>
      </c>
      <c r="K8" s="56">
        <v>11343.8</v>
      </c>
      <c r="L8" s="56">
        <v>155.4</v>
      </c>
    </row>
    <row r="9" spans="2:12" x14ac:dyDescent="0.25">
      <c r="B9" s="2"/>
      <c r="C9" s="2"/>
      <c r="D9" s="1"/>
      <c r="E9" s="1" t="s">
        <v>80</v>
      </c>
      <c r="F9" s="2">
        <v>140177.70000000001</v>
      </c>
      <c r="G9" s="56">
        <v>9790288.3000000007</v>
      </c>
      <c r="H9" s="56">
        <v>119692.5</v>
      </c>
      <c r="J9" s="56">
        <v>142.4</v>
      </c>
      <c r="K9" s="56">
        <v>6326.7</v>
      </c>
      <c r="L9" s="56">
        <v>150141.4</v>
      </c>
    </row>
    <row r="10" spans="2:12" x14ac:dyDescent="0.25">
      <c r="B10" s="2"/>
      <c r="C10" s="2"/>
      <c r="D10" s="1"/>
      <c r="E10" s="1" t="s">
        <v>81</v>
      </c>
      <c r="F10" s="2">
        <v>161250.5</v>
      </c>
      <c r="G10" s="56">
        <v>7394173.5</v>
      </c>
      <c r="H10" s="56">
        <v>90349.9</v>
      </c>
      <c r="J10" s="56">
        <v>142.6</v>
      </c>
      <c r="K10" s="56">
        <v>6876.6</v>
      </c>
      <c r="L10" s="56">
        <v>117073.8</v>
      </c>
    </row>
    <row r="11" spans="2:12" x14ac:dyDescent="0.25">
      <c r="B11" s="2"/>
      <c r="C11" s="2"/>
      <c r="D11" s="1"/>
      <c r="E11" s="1" t="s">
        <v>584</v>
      </c>
      <c r="F11" s="2">
        <v>183014.5</v>
      </c>
      <c r="G11" s="56">
        <v>5183474.2</v>
      </c>
      <c r="H11" s="56">
        <v>60470.7</v>
      </c>
      <c r="J11" s="56">
        <v>106.6</v>
      </c>
      <c r="K11" s="56">
        <v>6962.6</v>
      </c>
      <c r="L11" s="56">
        <v>81764.5</v>
      </c>
    </row>
    <row r="12" spans="2:12" x14ac:dyDescent="0.25">
      <c r="B12" s="2"/>
      <c r="C12" s="2"/>
      <c r="D12" s="1"/>
      <c r="E12" s="1" t="s">
        <v>83</v>
      </c>
      <c r="F12" s="2">
        <v>193800.3</v>
      </c>
      <c r="G12" s="56">
        <v>2743868.6</v>
      </c>
      <c r="H12" s="56">
        <v>30119.4</v>
      </c>
      <c r="J12" s="56">
        <v>670.8</v>
      </c>
      <c r="K12" s="56">
        <v>10968.5</v>
      </c>
      <c r="L12" s="56">
        <v>43944.3</v>
      </c>
    </row>
    <row r="13" spans="2:12" x14ac:dyDescent="0.25">
      <c r="B13" s="2"/>
      <c r="C13" s="2"/>
      <c r="D13" s="1"/>
      <c r="E13" s="1" t="s">
        <v>84</v>
      </c>
      <c r="F13" s="2">
        <v>95660.5</v>
      </c>
      <c r="G13" s="56">
        <v>554457.69999999995</v>
      </c>
      <c r="H13" s="56">
        <v>6118.2</v>
      </c>
      <c r="J13" s="56">
        <v>3798.2</v>
      </c>
      <c r="K13" s="56">
        <v>9537.5</v>
      </c>
      <c r="L13" s="56">
        <v>10546.1</v>
      </c>
    </row>
    <row r="14" spans="2:12" x14ac:dyDescent="0.25">
      <c r="B14" s="2"/>
      <c r="C14" s="2"/>
      <c r="D14" s="1"/>
      <c r="E14" s="1" t="s">
        <v>82</v>
      </c>
      <c r="F14" s="2">
        <v>73230.5</v>
      </c>
      <c r="G14" s="56">
        <v>275121.59999999998</v>
      </c>
      <c r="H14" s="56">
        <v>3202.7</v>
      </c>
      <c r="J14" s="56">
        <v>4390.6000000000004</v>
      </c>
      <c r="K14" s="56">
        <v>11127.6</v>
      </c>
      <c r="L14" s="56">
        <v>5851.7</v>
      </c>
    </row>
    <row r="15" spans="2:12" x14ac:dyDescent="0.25">
      <c r="B15" s="2"/>
      <c r="C15" s="2"/>
      <c r="D15" s="1"/>
      <c r="E15" s="1" t="s">
        <v>85</v>
      </c>
      <c r="F15" s="2">
        <v>54.7</v>
      </c>
      <c r="G15" s="56">
        <v>0.6</v>
      </c>
      <c r="H15" s="56">
        <v>1.8</v>
      </c>
      <c r="K15" s="56">
        <v>9943.5</v>
      </c>
    </row>
    <row r="16" spans="2:12" x14ac:dyDescent="0.25">
      <c r="B16" s="2"/>
      <c r="C16" s="2"/>
      <c r="D16" s="1"/>
      <c r="E16" s="1" t="s">
        <v>86</v>
      </c>
      <c r="F16" s="2">
        <v>51.2</v>
      </c>
      <c r="G16" s="56">
        <v>0.3</v>
      </c>
      <c r="H16" s="56">
        <v>1.6</v>
      </c>
      <c r="J16" s="56">
        <v>10.5</v>
      </c>
      <c r="K16" s="56">
        <v>8791.1</v>
      </c>
      <c r="L16" s="56">
        <v>218.2</v>
      </c>
    </row>
    <row r="17" spans="1:12" x14ac:dyDescent="0.25">
      <c r="B17" s="1"/>
      <c r="C17" s="1"/>
      <c r="D17" s="1"/>
      <c r="E17" s="1" t="s">
        <v>87</v>
      </c>
      <c r="F17" s="2">
        <v>43.5</v>
      </c>
      <c r="G17" s="56">
        <v>0.1</v>
      </c>
      <c r="H17" s="56">
        <v>2</v>
      </c>
      <c r="J17" s="56">
        <v>0.6</v>
      </c>
      <c r="K17" s="56">
        <v>7962.9</v>
      </c>
    </row>
    <row r="18" spans="1:12" x14ac:dyDescent="0.25">
      <c r="B18" s="2"/>
      <c r="C18" s="2"/>
      <c r="D18" s="2"/>
      <c r="E18" s="1" t="s">
        <v>88</v>
      </c>
      <c r="F18" s="2">
        <v>25.9</v>
      </c>
      <c r="G18" s="56">
        <v>2.2999999999999998</v>
      </c>
      <c r="H18" s="56">
        <v>479.9</v>
      </c>
      <c r="I18" s="56">
        <v>7937.4</v>
      </c>
      <c r="J18" s="56">
        <v>166663.20000000001</v>
      </c>
      <c r="K18" s="56">
        <v>984298.4</v>
      </c>
      <c r="L18" s="56">
        <v>2173.6999999999998</v>
      </c>
    </row>
    <row r="19" spans="1:12" x14ac:dyDescent="0.25">
      <c r="B19" s="2"/>
      <c r="C19" s="2"/>
      <c r="D19" s="2"/>
      <c r="E19" s="1" t="s">
        <v>89</v>
      </c>
      <c r="F19" s="2">
        <v>37.200000000000003</v>
      </c>
      <c r="G19" s="56">
        <v>0.6</v>
      </c>
      <c r="H19" s="56">
        <v>478</v>
      </c>
      <c r="I19" s="56">
        <v>7926.4</v>
      </c>
      <c r="J19" s="56">
        <v>166353.5</v>
      </c>
      <c r="K19" s="56">
        <v>985167.5</v>
      </c>
      <c r="L19" s="56">
        <v>2165</v>
      </c>
    </row>
    <row r="20" spans="1:12" x14ac:dyDescent="0.25">
      <c r="B20" s="2"/>
      <c r="C20" s="2"/>
      <c r="D20" s="2"/>
      <c r="E20" s="1" t="s">
        <v>90</v>
      </c>
      <c r="F20" s="2">
        <v>18.899999999999999</v>
      </c>
      <c r="G20" s="56">
        <v>0.1</v>
      </c>
      <c r="H20" s="56">
        <v>479.5</v>
      </c>
      <c r="I20" s="56">
        <v>7968.1</v>
      </c>
      <c r="J20" s="56">
        <v>166931.9</v>
      </c>
      <c r="K20" s="56">
        <v>986573.7</v>
      </c>
      <c r="L20" s="56">
        <v>2171.9</v>
      </c>
    </row>
    <row r="21" spans="1:12" x14ac:dyDescent="0.25">
      <c r="B21" s="2"/>
      <c r="C21" s="2"/>
      <c r="D21" s="1"/>
      <c r="E21" s="1" t="s">
        <v>91</v>
      </c>
      <c r="F21" s="2">
        <v>30635.8</v>
      </c>
      <c r="G21" s="56">
        <v>87770.6</v>
      </c>
      <c r="H21" s="56">
        <v>18573.099999999999</v>
      </c>
      <c r="I21" s="56">
        <v>417.1</v>
      </c>
      <c r="K21" s="56">
        <v>7256.4</v>
      </c>
      <c r="L21" s="56">
        <v>51619</v>
      </c>
    </row>
    <row r="22" spans="1:12" x14ac:dyDescent="0.25">
      <c r="B22" s="2"/>
      <c r="C22" s="2"/>
      <c r="D22" s="1"/>
      <c r="E22" s="1" t="s">
        <v>92</v>
      </c>
      <c r="F22" s="2">
        <v>32013.200000000001</v>
      </c>
      <c r="G22" s="56">
        <v>86056.7</v>
      </c>
      <c r="H22" s="56">
        <v>18570.5</v>
      </c>
      <c r="J22" s="56">
        <v>2859.6</v>
      </c>
      <c r="K22" s="56">
        <v>7880.9</v>
      </c>
      <c r="L22" s="56">
        <v>51597.3</v>
      </c>
    </row>
    <row r="23" spans="1:12" x14ac:dyDescent="0.25">
      <c r="C23" s="2"/>
      <c r="D23" s="1"/>
      <c r="E23" s="1" t="s">
        <v>93</v>
      </c>
      <c r="F23" s="2">
        <v>29688</v>
      </c>
      <c r="G23" s="56">
        <v>86627.6</v>
      </c>
      <c r="H23" s="56">
        <v>18372.599999999999</v>
      </c>
      <c r="I23" s="56">
        <v>408.7</v>
      </c>
      <c r="K23" s="56">
        <v>7686.2</v>
      </c>
      <c r="L23" s="56">
        <v>50921.2</v>
      </c>
    </row>
    <row r="24" spans="1:12" x14ac:dyDescent="0.25">
      <c r="C24" s="2"/>
      <c r="D24" s="1"/>
      <c r="E24" s="1" t="s">
        <v>97</v>
      </c>
      <c r="F24" s="2">
        <v>21.1</v>
      </c>
      <c r="G24" s="56">
        <v>0.1</v>
      </c>
      <c r="H24" s="56">
        <v>590.9</v>
      </c>
      <c r="I24" s="56">
        <v>8090.5</v>
      </c>
      <c r="J24" s="56">
        <v>169365.3</v>
      </c>
      <c r="K24" s="56">
        <v>993456.8</v>
      </c>
      <c r="L24" s="56">
        <v>2490.9</v>
      </c>
    </row>
    <row r="25" spans="1:12" x14ac:dyDescent="0.25">
      <c r="C25" s="2"/>
      <c r="D25" s="1"/>
      <c r="E25" s="1" t="s">
        <v>98</v>
      </c>
      <c r="F25" s="2">
        <v>28540.3</v>
      </c>
      <c r="G25" s="56">
        <v>242065.9</v>
      </c>
      <c r="H25" s="56">
        <v>2446.6</v>
      </c>
      <c r="I25" s="56">
        <v>1749.3</v>
      </c>
      <c r="J25" s="56">
        <v>35696.1</v>
      </c>
      <c r="K25" s="56">
        <v>211233.8</v>
      </c>
      <c r="L25" s="56">
        <v>5860.7</v>
      </c>
    </row>
    <row r="26" spans="1:12" x14ac:dyDescent="0.25">
      <c r="A26" s="2"/>
      <c r="B26" s="2"/>
      <c r="C26" s="2"/>
      <c r="D26" s="1"/>
      <c r="E26" s="1" t="s">
        <v>585</v>
      </c>
      <c r="F26" s="2">
        <v>104644.7</v>
      </c>
      <c r="G26" s="56">
        <v>8134206.5999999996</v>
      </c>
      <c r="H26" s="56">
        <v>16196.6</v>
      </c>
      <c r="I26" s="56">
        <v>3481.9</v>
      </c>
      <c r="J26" s="56">
        <v>22246.7</v>
      </c>
      <c r="K26" s="56">
        <v>260241.9</v>
      </c>
      <c r="L26" s="56">
        <v>3033.7</v>
      </c>
    </row>
    <row r="27" spans="1:12" x14ac:dyDescent="0.25">
      <c r="A27" s="2"/>
      <c r="B27" s="2"/>
      <c r="C27" s="2"/>
      <c r="D27" s="1"/>
      <c r="E27" s="1" t="s">
        <v>99</v>
      </c>
      <c r="F27" s="2">
        <v>95700.9</v>
      </c>
      <c r="G27" s="56">
        <v>7501676.5</v>
      </c>
      <c r="H27" s="56">
        <v>47683</v>
      </c>
      <c r="I27" s="56">
        <v>4033</v>
      </c>
      <c r="J27" s="56">
        <v>1861.1</v>
      </c>
      <c r="K27" s="56">
        <v>329438.7</v>
      </c>
      <c r="L27" s="56">
        <v>1210.7</v>
      </c>
    </row>
    <row r="28" spans="1:12" x14ac:dyDescent="0.25">
      <c r="A28" s="2"/>
      <c r="B28" s="2"/>
      <c r="C28" s="2"/>
      <c r="D28" s="1"/>
      <c r="E28" s="1" t="s">
        <v>100</v>
      </c>
      <c r="F28" s="2">
        <v>98315.7</v>
      </c>
      <c r="G28" s="56">
        <v>7355320.7000000002</v>
      </c>
      <c r="H28" s="56">
        <v>49849.8</v>
      </c>
      <c r="I28" s="56">
        <v>3981.1</v>
      </c>
      <c r="J28" s="56">
        <v>1450.8</v>
      </c>
      <c r="K28" s="56">
        <v>324504.90000000002</v>
      </c>
      <c r="L28" s="56">
        <v>1071.8</v>
      </c>
    </row>
    <row r="29" spans="1:12" x14ac:dyDescent="0.25">
      <c r="A29" s="2"/>
      <c r="B29" s="2"/>
      <c r="C29" s="2"/>
      <c r="D29" s="1"/>
      <c r="E29" s="1" t="s">
        <v>101</v>
      </c>
      <c r="F29" s="2">
        <v>90219.4</v>
      </c>
      <c r="G29" s="56">
        <v>7580148.4000000004</v>
      </c>
      <c r="H29" s="56">
        <v>58295.199999999997</v>
      </c>
      <c r="I29" s="56">
        <v>3239.3</v>
      </c>
      <c r="J29" s="56">
        <v>1954.3</v>
      </c>
      <c r="K29" s="56">
        <v>261454.7</v>
      </c>
      <c r="L29" s="56">
        <v>4929.8999999999996</v>
      </c>
    </row>
    <row r="30" spans="1:12" x14ac:dyDescent="0.25">
      <c r="A30" s="2"/>
      <c r="B30" s="2"/>
      <c r="C30" s="2"/>
      <c r="D30" s="1"/>
      <c r="E30" s="1" t="s">
        <v>102</v>
      </c>
      <c r="F30" s="2">
        <v>93702.7</v>
      </c>
      <c r="G30" s="56">
        <v>7441420.5999999996</v>
      </c>
      <c r="H30" s="56">
        <v>59851.3</v>
      </c>
      <c r="I30" s="56">
        <v>3220.3</v>
      </c>
      <c r="J30" s="56">
        <v>2118.1</v>
      </c>
      <c r="K30" s="56">
        <v>260099</v>
      </c>
      <c r="L30" s="56">
        <v>5144.8</v>
      </c>
    </row>
    <row r="31" spans="1:12" x14ac:dyDescent="0.25">
      <c r="A31" s="2"/>
      <c r="B31" s="2"/>
      <c r="C31" s="2"/>
      <c r="D31" s="1"/>
      <c r="E31" s="1" t="s">
        <v>103</v>
      </c>
      <c r="F31" s="2">
        <v>107720.6</v>
      </c>
      <c r="G31" s="56">
        <v>7310847.4000000004</v>
      </c>
      <c r="H31" s="56">
        <v>55880.2</v>
      </c>
      <c r="I31" s="56">
        <v>3257.1</v>
      </c>
      <c r="J31" s="56">
        <v>2392.6999999999998</v>
      </c>
      <c r="K31" s="56">
        <v>265185.7</v>
      </c>
      <c r="L31" s="56">
        <v>4776.3</v>
      </c>
    </row>
    <row r="32" spans="1:12" x14ac:dyDescent="0.25">
      <c r="A32" s="2"/>
      <c r="B32" s="2"/>
      <c r="C32" s="2"/>
      <c r="D32" s="1"/>
      <c r="E32" s="1" t="s">
        <v>104</v>
      </c>
      <c r="F32" s="2">
        <v>97034.5</v>
      </c>
      <c r="G32" s="56">
        <v>6219701.7999999998</v>
      </c>
      <c r="H32" s="56">
        <v>40404.300000000003</v>
      </c>
      <c r="I32" s="56">
        <v>4787.8</v>
      </c>
      <c r="J32" s="56">
        <v>1816.3</v>
      </c>
      <c r="K32" s="56">
        <v>415131.2</v>
      </c>
      <c r="L32" s="56">
        <v>1328.8</v>
      </c>
    </row>
    <row r="33" spans="1:12" x14ac:dyDescent="0.25">
      <c r="A33" s="2"/>
      <c r="B33" s="2"/>
      <c r="C33" s="2"/>
      <c r="D33" s="1"/>
      <c r="E33" s="1" t="s">
        <v>105</v>
      </c>
      <c r="F33" s="2">
        <v>96003.1</v>
      </c>
      <c r="G33" s="56">
        <v>6703788.7000000002</v>
      </c>
      <c r="H33" s="56">
        <v>41703.199999999997</v>
      </c>
      <c r="I33" s="56">
        <v>4160.2</v>
      </c>
      <c r="J33" s="56">
        <v>2065</v>
      </c>
      <c r="K33" s="56">
        <v>332539.40000000002</v>
      </c>
      <c r="L33" s="56">
        <v>1484.1</v>
      </c>
    </row>
    <row r="34" spans="1:12" x14ac:dyDescent="0.25">
      <c r="A34" s="2"/>
      <c r="B34" s="2"/>
      <c r="C34" s="2"/>
      <c r="D34" s="1"/>
      <c r="E34" s="1" t="s">
        <v>106</v>
      </c>
      <c r="F34" s="2">
        <v>114543.9</v>
      </c>
      <c r="G34" s="56">
        <v>6719802.0999999996</v>
      </c>
      <c r="H34" s="56">
        <v>47208.3</v>
      </c>
      <c r="I34" s="56">
        <v>4016.9</v>
      </c>
      <c r="J34" s="56">
        <v>1457.4</v>
      </c>
      <c r="K34" s="56">
        <v>315088.2</v>
      </c>
      <c r="L34" s="56">
        <v>2050.1</v>
      </c>
    </row>
    <row r="35" spans="1:12" x14ac:dyDescent="0.25">
      <c r="A35" s="2"/>
      <c r="B35" s="2"/>
      <c r="C35" s="2"/>
      <c r="D35" s="1"/>
      <c r="E35" s="1" t="s">
        <v>107</v>
      </c>
      <c r="F35" s="2">
        <v>95461</v>
      </c>
      <c r="G35" s="56">
        <v>6649080</v>
      </c>
      <c r="H35" s="56">
        <v>46077.1</v>
      </c>
      <c r="I35" s="56">
        <v>4085.9</v>
      </c>
      <c r="J35" s="56">
        <v>1684.2</v>
      </c>
      <c r="K35" s="56">
        <v>326536.09999999998</v>
      </c>
      <c r="L35" s="56">
        <v>1525.3</v>
      </c>
    </row>
    <row r="36" spans="1:12" x14ac:dyDescent="0.25">
      <c r="A36" s="2"/>
      <c r="B36" s="2"/>
      <c r="C36" s="2"/>
      <c r="D36" s="1"/>
      <c r="E36" s="1" t="s">
        <v>108</v>
      </c>
      <c r="F36" s="2">
        <v>34975.1</v>
      </c>
      <c r="G36" s="56">
        <v>238203.7</v>
      </c>
      <c r="H36" s="56">
        <v>2446.1999999999998</v>
      </c>
      <c r="I36" s="56">
        <v>1808.9</v>
      </c>
      <c r="J36" s="56">
        <v>36662.199999999997</v>
      </c>
      <c r="K36" s="56">
        <v>215579.7</v>
      </c>
      <c r="L36" s="56">
        <v>5716.4</v>
      </c>
    </row>
    <row r="37" spans="1:12" x14ac:dyDescent="0.25">
      <c r="A37" s="2"/>
      <c r="B37" s="2"/>
      <c r="C37" s="2"/>
      <c r="D37" s="1"/>
      <c r="E37" s="1" t="s">
        <v>109</v>
      </c>
      <c r="F37" s="2">
        <v>54.7</v>
      </c>
      <c r="G37" s="56">
        <v>0.2</v>
      </c>
      <c r="H37" s="56">
        <v>490.6</v>
      </c>
      <c r="I37" s="56">
        <v>8095.7</v>
      </c>
      <c r="J37" s="56">
        <v>169430.6</v>
      </c>
      <c r="K37" s="56">
        <v>992664.4</v>
      </c>
      <c r="L37" s="56">
        <v>2390.1999999999998</v>
      </c>
    </row>
    <row r="38" spans="1:12" x14ac:dyDescent="0.25">
      <c r="A38" s="2"/>
      <c r="B38" s="2"/>
      <c r="C38" s="2"/>
      <c r="D38" s="1"/>
      <c r="E38" s="1" t="s">
        <v>110</v>
      </c>
      <c r="F38" s="2">
        <v>101250.4</v>
      </c>
      <c r="G38" s="56">
        <v>7202872.7999999998</v>
      </c>
      <c r="H38" s="56">
        <v>35933.699999999997</v>
      </c>
      <c r="I38" s="56">
        <v>3659.5</v>
      </c>
      <c r="J38" s="56">
        <v>2365.1</v>
      </c>
      <c r="K38" s="56">
        <v>276184.90000000002</v>
      </c>
      <c r="L38" s="56">
        <v>1575.9</v>
      </c>
    </row>
    <row r="39" spans="1:12" x14ac:dyDescent="0.25">
      <c r="A39" s="2"/>
      <c r="B39" s="2"/>
      <c r="C39" s="2"/>
      <c r="D39" s="1"/>
      <c r="E39" s="1" t="s">
        <v>111</v>
      </c>
      <c r="F39" s="2">
        <v>98373.8</v>
      </c>
      <c r="G39" s="56">
        <v>5985485.7999999998</v>
      </c>
      <c r="H39" s="56">
        <v>24450.7</v>
      </c>
      <c r="I39" s="56">
        <v>5201.8999999999996</v>
      </c>
      <c r="J39" s="56">
        <v>1943.6</v>
      </c>
      <c r="K39" s="56">
        <v>445511.9</v>
      </c>
      <c r="L39" s="56">
        <v>1008.3</v>
      </c>
    </row>
    <row r="40" spans="1:12" x14ac:dyDescent="0.25">
      <c r="A40" s="2"/>
      <c r="B40" s="2"/>
      <c r="C40" s="2"/>
      <c r="D40" s="1"/>
      <c r="E40" s="1" t="s">
        <v>112</v>
      </c>
      <c r="F40" s="2">
        <v>71916.800000000003</v>
      </c>
      <c r="G40" s="56">
        <v>3742411.3</v>
      </c>
      <c r="H40" s="56">
        <v>27573.599999999999</v>
      </c>
      <c r="I40" s="56">
        <v>7430.5</v>
      </c>
      <c r="J40" s="56">
        <v>2293</v>
      </c>
      <c r="K40" s="56">
        <v>763498.9</v>
      </c>
      <c r="L40" s="56">
        <v>595.79999999999995</v>
      </c>
    </row>
    <row r="41" spans="1:12" x14ac:dyDescent="0.25">
      <c r="A41" s="2"/>
      <c r="B41" s="2"/>
      <c r="C41" s="2"/>
      <c r="D41" s="1"/>
      <c r="E41" s="1" t="s">
        <v>113</v>
      </c>
      <c r="F41" s="2">
        <v>98997.1</v>
      </c>
      <c r="G41" s="56">
        <v>6157936.7999999998</v>
      </c>
      <c r="H41" s="56">
        <v>26883.5</v>
      </c>
      <c r="I41" s="56">
        <v>4866.8</v>
      </c>
      <c r="J41" s="56">
        <v>1162.9000000000001</v>
      </c>
      <c r="K41" s="56">
        <v>415860.7</v>
      </c>
      <c r="L41" s="56">
        <v>4377.3</v>
      </c>
    </row>
    <row r="42" spans="1:12" x14ac:dyDescent="0.25">
      <c r="A42" s="2"/>
      <c r="B42" s="2"/>
      <c r="C42" s="2"/>
      <c r="D42" s="1"/>
      <c r="E42" s="1" t="s">
        <v>114</v>
      </c>
      <c r="F42" s="2">
        <v>94006.399999999994</v>
      </c>
      <c r="G42" s="56">
        <v>6212178.2000000002</v>
      </c>
      <c r="H42" s="56">
        <v>22460.400000000001</v>
      </c>
      <c r="I42" s="56">
        <v>5111.3999999999996</v>
      </c>
      <c r="J42" s="56">
        <v>1509.9</v>
      </c>
      <c r="K42" s="56">
        <v>401816</v>
      </c>
      <c r="L42" s="56">
        <v>1353</v>
      </c>
    </row>
    <row r="43" spans="1:12" x14ac:dyDescent="0.25">
      <c r="A43" s="2"/>
      <c r="B43" s="2"/>
      <c r="C43" s="2"/>
      <c r="D43" s="1"/>
      <c r="E43" s="1" t="s">
        <v>115</v>
      </c>
      <c r="F43" s="2">
        <v>91154.4</v>
      </c>
      <c r="G43" s="56">
        <v>5938976.2000000002</v>
      </c>
      <c r="H43" s="56">
        <v>24485.9</v>
      </c>
      <c r="I43" s="56">
        <v>5150.2</v>
      </c>
      <c r="J43" s="56">
        <v>1921.8</v>
      </c>
      <c r="K43" s="56">
        <v>439384.9</v>
      </c>
      <c r="L43" s="56">
        <v>701</v>
      </c>
    </row>
    <row r="44" spans="1:12" x14ac:dyDescent="0.25">
      <c r="A44" s="2"/>
      <c r="B44" s="2"/>
      <c r="C44" s="2"/>
      <c r="D44" s="1"/>
      <c r="E44" s="1" t="s">
        <v>116</v>
      </c>
      <c r="F44" s="2">
        <v>103826.7</v>
      </c>
      <c r="G44" s="56">
        <v>5420545.2999999998</v>
      </c>
      <c r="H44" s="56">
        <v>23919.200000000001</v>
      </c>
      <c r="I44" s="56">
        <v>5783.9</v>
      </c>
      <c r="J44" s="56">
        <v>2587.5</v>
      </c>
      <c r="K44" s="56">
        <v>512549.8</v>
      </c>
      <c r="L44" s="56">
        <v>2143.1999999999998</v>
      </c>
    </row>
    <row r="45" spans="1:12" x14ac:dyDescent="0.25">
      <c r="A45" s="2"/>
      <c r="B45" s="2"/>
      <c r="C45" s="2"/>
      <c r="D45" s="1"/>
      <c r="E45" s="1" t="s">
        <v>117</v>
      </c>
      <c r="F45" s="2">
        <v>85626.1</v>
      </c>
      <c r="G45" s="56">
        <v>5417012.5</v>
      </c>
      <c r="H45" s="56">
        <v>23841.3</v>
      </c>
      <c r="I45" s="56">
        <v>5829</v>
      </c>
      <c r="J45" s="56">
        <v>2806.8</v>
      </c>
      <c r="K45" s="56">
        <v>513164.79999999999</v>
      </c>
      <c r="L45" s="56">
        <v>1028.2</v>
      </c>
    </row>
    <row r="46" spans="1:12" x14ac:dyDescent="0.25">
      <c r="A46" s="2"/>
      <c r="B46" s="2"/>
      <c r="C46" s="2"/>
      <c r="D46" s="1"/>
      <c r="E46" s="1" t="s">
        <v>118</v>
      </c>
      <c r="F46" s="2">
        <v>70588.2</v>
      </c>
      <c r="G46" s="56">
        <v>3775705</v>
      </c>
      <c r="H46" s="56">
        <v>28244.9</v>
      </c>
      <c r="I46" s="56">
        <v>6493.1</v>
      </c>
      <c r="J46" s="56">
        <v>33659.1</v>
      </c>
      <c r="K46" s="56">
        <v>690948.3</v>
      </c>
      <c r="L46" s="56">
        <v>3947</v>
      </c>
    </row>
    <row r="47" spans="1:12" x14ac:dyDescent="0.25">
      <c r="A47" s="2"/>
      <c r="B47" s="2"/>
      <c r="C47" s="2"/>
      <c r="D47" s="1"/>
      <c r="E47" s="1" t="s">
        <v>119</v>
      </c>
      <c r="F47" s="2">
        <v>71969.3</v>
      </c>
      <c r="G47" s="56">
        <v>3803526.3</v>
      </c>
      <c r="H47" s="56">
        <v>28199</v>
      </c>
      <c r="I47" s="56">
        <v>6488.5</v>
      </c>
      <c r="J47" s="56">
        <v>33469.4</v>
      </c>
      <c r="K47" s="56">
        <v>689907.1</v>
      </c>
      <c r="L47" s="56">
        <v>3855.7</v>
      </c>
    </row>
    <row r="48" spans="1:12" x14ac:dyDescent="0.25">
      <c r="A48" s="2"/>
      <c r="B48" s="2"/>
      <c r="C48" s="2"/>
      <c r="D48" s="1"/>
      <c r="E48" s="1" t="s">
        <v>120</v>
      </c>
      <c r="F48" s="2">
        <v>30962.799999999999</v>
      </c>
      <c r="G48" s="56">
        <v>238458.8</v>
      </c>
      <c r="H48" s="56">
        <v>2467</v>
      </c>
      <c r="I48" s="56">
        <v>1823.1</v>
      </c>
      <c r="J48" s="56">
        <v>36813.1</v>
      </c>
      <c r="K48" s="56">
        <v>217292</v>
      </c>
      <c r="L48" s="56">
        <v>5683.8</v>
      </c>
    </row>
    <row r="49" spans="1:12" x14ac:dyDescent="0.25">
      <c r="A49" s="2"/>
      <c r="B49" s="2"/>
      <c r="C49" s="2"/>
      <c r="D49" s="1"/>
      <c r="E49" s="1" t="s">
        <v>121</v>
      </c>
      <c r="F49" s="2">
        <v>34.4</v>
      </c>
      <c r="G49" s="56">
        <v>0.5</v>
      </c>
      <c r="H49" s="56">
        <v>496.1</v>
      </c>
      <c r="I49" s="56">
        <v>8094.7</v>
      </c>
      <c r="J49" s="56">
        <v>168811.7</v>
      </c>
      <c r="K49" s="56">
        <v>992387.5</v>
      </c>
      <c r="L49" s="56">
        <v>2146.5</v>
      </c>
    </row>
    <row r="50" spans="1:12" x14ac:dyDescent="0.25">
      <c r="A50" s="2"/>
      <c r="B50" s="2"/>
      <c r="C50" s="2"/>
      <c r="D50" s="1"/>
      <c r="E50" s="1" t="s">
        <v>122</v>
      </c>
      <c r="F50" s="2">
        <v>90375.8</v>
      </c>
      <c r="G50" s="56">
        <v>7479998.7000000002</v>
      </c>
      <c r="H50" s="56">
        <v>51845.8</v>
      </c>
      <c r="I50" s="56">
        <v>3965.3</v>
      </c>
      <c r="J50" s="56">
        <v>1287.5</v>
      </c>
      <c r="K50" s="56">
        <v>320438.40000000002</v>
      </c>
      <c r="L50" s="56">
        <v>1093.2</v>
      </c>
    </row>
    <row r="51" spans="1:12" x14ac:dyDescent="0.25">
      <c r="A51" s="2"/>
      <c r="B51" s="2"/>
      <c r="C51" s="2"/>
      <c r="D51" s="1"/>
      <c r="E51" s="1" t="s">
        <v>123</v>
      </c>
      <c r="F51" s="2">
        <v>69107.600000000006</v>
      </c>
      <c r="G51" s="56">
        <v>3823103.5</v>
      </c>
      <c r="H51" s="56">
        <v>28102.7</v>
      </c>
      <c r="I51" s="56">
        <v>6582.1</v>
      </c>
      <c r="J51" s="56">
        <v>36087.5</v>
      </c>
      <c r="K51" s="56">
        <v>706985.6</v>
      </c>
      <c r="L51" s="56">
        <v>4357.3999999999996</v>
      </c>
    </row>
    <row r="52" spans="1:12" x14ac:dyDescent="0.25">
      <c r="A52" s="2"/>
      <c r="B52" s="2"/>
      <c r="C52" s="2"/>
      <c r="D52" s="1"/>
      <c r="E52" s="1" t="s">
        <v>124</v>
      </c>
      <c r="F52" s="2">
        <v>76789.3</v>
      </c>
      <c r="G52" s="56">
        <v>3779940.2</v>
      </c>
      <c r="H52" s="56">
        <v>6140.3</v>
      </c>
      <c r="I52" s="56">
        <v>7485.2</v>
      </c>
      <c r="J52" s="56">
        <v>29924</v>
      </c>
      <c r="K52" s="56">
        <v>750916.5</v>
      </c>
      <c r="L52" s="56">
        <v>2728.2</v>
      </c>
    </row>
    <row r="53" spans="1:12" x14ac:dyDescent="0.25">
      <c r="A53" s="2"/>
      <c r="B53" s="2"/>
      <c r="C53" s="2"/>
      <c r="D53" s="1"/>
      <c r="E53" s="1" t="s">
        <v>125</v>
      </c>
      <c r="F53" s="2">
        <v>98532.2</v>
      </c>
      <c r="G53" s="56">
        <v>6709282.9000000004</v>
      </c>
      <c r="H53" s="56">
        <v>9401.6</v>
      </c>
      <c r="I53" s="56">
        <v>4091.5</v>
      </c>
      <c r="J53" s="56">
        <v>20761.3</v>
      </c>
      <c r="K53" s="56">
        <v>324039.90000000002</v>
      </c>
      <c r="L53" s="56">
        <v>2527.6999999999998</v>
      </c>
    </row>
    <row r="54" spans="1:12" x14ac:dyDescent="0.25">
      <c r="A54" s="2"/>
      <c r="B54" s="2"/>
      <c r="C54" s="2"/>
      <c r="D54" s="1"/>
      <c r="E54" s="1" t="s">
        <v>126</v>
      </c>
      <c r="F54" s="2">
        <v>92317.6</v>
      </c>
      <c r="G54" s="56">
        <v>6671659.9000000004</v>
      </c>
      <c r="H54" s="56">
        <v>11435.1</v>
      </c>
      <c r="I54" s="56">
        <v>3990.4</v>
      </c>
      <c r="J54" s="56">
        <v>19648.599999999999</v>
      </c>
      <c r="K54" s="56">
        <v>315680.90000000002</v>
      </c>
      <c r="L54" s="56">
        <v>2374.9</v>
      </c>
    </row>
    <row r="55" spans="1:12" x14ac:dyDescent="0.25">
      <c r="A55" s="2"/>
      <c r="B55" s="2"/>
      <c r="C55" s="2"/>
      <c r="D55" s="1"/>
      <c r="E55" s="1" t="s">
        <v>127</v>
      </c>
      <c r="F55" s="2">
        <v>99176.2</v>
      </c>
      <c r="G55" s="56">
        <v>6282735.5</v>
      </c>
      <c r="H55" s="56">
        <v>10530.6</v>
      </c>
      <c r="I55" s="56">
        <v>4539.8999999999996</v>
      </c>
      <c r="J55" s="56">
        <v>23718</v>
      </c>
      <c r="K55" s="56">
        <v>361149</v>
      </c>
      <c r="L55" s="56">
        <v>26713.7</v>
      </c>
    </row>
    <row r="56" spans="1:12" x14ac:dyDescent="0.25">
      <c r="A56" s="2"/>
      <c r="B56" s="2"/>
      <c r="C56" s="2"/>
      <c r="D56" s="1"/>
      <c r="E56" s="1" t="s">
        <v>128</v>
      </c>
      <c r="F56" s="2">
        <v>81050.899999999994</v>
      </c>
      <c r="G56" s="56">
        <v>4680608.7</v>
      </c>
      <c r="H56" s="56">
        <v>6029.8</v>
      </c>
      <c r="I56" s="56">
        <v>6000.7</v>
      </c>
      <c r="J56" s="56">
        <v>59327.4</v>
      </c>
      <c r="K56" s="56">
        <v>555626.5</v>
      </c>
      <c r="L56" s="56">
        <v>2711.2</v>
      </c>
    </row>
    <row r="57" spans="1:12" x14ac:dyDescent="0.25">
      <c r="A57" s="2"/>
      <c r="B57" s="2"/>
      <c r="C57" s="2"/>
      <c r="D57" s="1"/>
      <c r="E57" s="1" t="s">
        <v>129</v>
      </c>
      <c r="F57" s="2">
        <v>80893.899999999994</v>
      </c>
      <c r="G57" s="56">
        <v>5126254.4000000004</v>
      </c>
      <c r="H57" s="56">
        <v>12653.5</v>
      </c>
      <c r="I57" s="56">
        <v>6308.6</v>
      </c>
      <c r="J57" s="56">
        <v>15040.4</v>
      </c>
      <c r="K57" s="56">
        <v>551431.5</v>
      </c>
      <c r="L57" s="56">
        <v>51639.7</v>
      </c>
    </row>
    <row r="58" spans="1:12" x14ac:dyDescent="0.25">
      <c r="A58" s="2"/>
      <c r="B58" s="2"/>
      <c r="C58" s="2"/>
      <c r="D58" s="1"/>
      <c r="E58" s="1" t="s">
        <v>130</v>
      </c>
      <c r="F58" s="2">
        <v>83171.100000000006</v>
      </c>
      <c r="G58" s="56">
        <v>5051245.4000000004</v>
      </c>
      <c r="H58" s="56">
        <v>11467.7</v>
      </c>
      <c r="I58" s="56">
        <v>6387.4</v>
      </c>
      <c r="J58" s="56">
        <v>16102</v>
      </c>
      <c r="K58" s="56">
        <v>556126.9</v>
      </c>
      <c r="L58" s="56">
        <v>45199</v>
      </c>
    </row>
    <row r="59" spans="1:12" x14ac:dyDescent="0.25">
      <c r="A59" s="2"/>
      <c r="B59" s="2"/>
      <c r="C59" s="2"/>
      <c r="D59" s="1"/>
      <c r="E59" s="1" t="s">
        <v>131</v>
      </c>
      <c r="F59" s="2">
        <v>91848.1</v>
      </c>
      <c r="G59" s="56">
        <v>6254829.2999999998</v>
      </c>
      <c r="H59" s="56">
        <v>11712.3</v>
      </c>
      <c r="I59" s="56">
        <v>4917.8999999999996</v>
      </c>
      <c r="J59" s="56">
        <v>7740.1</v>
      </c>
      <c r="K59" s="56">
        <v>377981.2</v>
      </c>
      <c r="L59" s="56">
        <v>1456.7</v>
      </c>
    </row>
    <row r="60" spans="1:12" x14ac:dyDescent="0.25">
      <c r="A60" s="2"/>
      <c r="B60" s="2"/>
      <c r="C60" s="2"/>
      <c r="D60" s="2"/>
      <c r="E60" s="1" t="s">
        <v>132</v>
      </c>
      <c r="F60" s="2">
        <v>29447.8</v>
      </c>
      <c r="G60" s="56">
        <v>241236.7</v>
      </c>
      <c r="H60" s="56">
        <v>2468.1999999999998</v>
      </c>
      <c r="I60" s="56">
        <v>1642.2</v>
      </c>
      <c r="J60" s="56">
        <v>33165.800000000003</v>
      </c>
      <c r="K60" s="56">
        <v>196705.4</v>
      </c>
      <c r="L60" s="56">
        <v>5893.8</v>
      </c>
    </row>
    <row r="61" spans="1:12" x14ac:dyDescent="0.25">
      <c r="A61" s="2"/>
      <c r="B61" s="2"/>
      <c r="C61" s="2"/>
      <c r="D61" s="2"/>
      <c r="E61" s="1" t="s">
        <v>133</v>
      </c>
      <c r="F61" s="2">
        <v>43.4</v>
      </c>
      <c r="G61" s="56">
        <v>0.3</v>
      </c>
      <c r="H61" s="56">
        <v>499.8</v>
      </c>
      <c r="I61" s="56">
        <v>8122.8</v>
      </c>
      <c r="J61" s="56">
        <v>169744.7</v>
      </c>
      <c r="K61" s="56">
        <v>993955.2</v>
      </c>
      <c r="L61" s="56">
        <v>2452.4</v>
      </c>
    </row>
    <row r="62" spans="1:12" x14ac:dyDescent="0.25">
      <c r="A62" s="2"/>
      <c r="B62" s="2"/>
      <c r="C62" s="2"/>
      <c r="D62" s="2"/>
      <c r="E62" s="1" t="s">
        <v>134</v>
      </c>
      <c r="F62" s="2">
        <v>86473.9</v>
      </c>
      <c r="G62" s="56">
        <v>5893314.5</v>
      </c>
      <c r="H62" s="56">
        <v>13153.8</v>
      </c>
      <c r="I62" s="56">
        <v>4334.5</v>
      </c>
      <c r="J62" s="56">
        <v>50193.7</v>
      </c>
      <c r="K62" s="56">
        <v>400415.9</v>
      </c>
      <c r="L62" s="56">
        <v>2970.4</v>
      </c>
    </row>
    <row r="63" spans="1:12" x14ac:dyDescent="0.25">
      <c r="A63" s="2"/>
      <c r="B63" s="2"/>
      <c r="C63" s="2"/>
      <c r="D63" s="2"/>
      <c r="E63" s="1" t="s">
        <v>135</v>
      </c>
      <c r="F63" s="2">
        <v>83292.399999999994</v>
      </c>
      <c r="G63" s="56">
        <v>4387110.4000000004</v>
      </c>
      <c r="H63" s="56">
        <v>9612.4</v>
      </c>
      <c r="I63" s="56">
        <v>5469.8</v>
      </c>
      <c r="J63" s="56">
        <v>84097.2</v>
      </c>
      <c r="K63" s="56">
        <v>568761.1</v>
      </c>
      <c r="L63" s="56">
        <v>2851.3</v>
      </c>
    </row>
    <row r="64" spans="1:12" x14ac:dyDescent="0.25">
      <c r="A64" s="2"/>
      <c r="B64" s="2"/>
      <c r="C64" s="2"/>
      <c r="D64" s="2"/>
      <c r="E64" s="1" t="s">
        <v>136</v>
      </c>
      <c r="F64" s="2">
        <v>72876.100000000006</v>
      </c>
      <c r="G64" s="56">
        <v>3333322.5</v>
      </c>
      <c r="H64" s="56">
        <v>7068.8</v>
      </c>
      <c r="I64" s="56">
        <v>6204.3</v>
      </c>
      <c r="J64" s="56">
        <v>108215.4</v>
      </c>
      <c r="K64" s="56">
        <v>688486</v>
      </c>
      <c r="L64" s="56">
        <v>2372.5</v>
      </c>
    </row>
    <row r="65" spans="1:12" x14ac:dyDescent="0.25">
      <c r="A65" s="2"/>
      <c r="B65" s="2"/>
      <c r="C65" s="2"/>
      <c r="D65" s="2"/>
      <c r="E65" s="1" t="s">
        <v>137</v>
      </c>
      <c r="F65" s="2">
        <v>64301.3</v>
      </c>
      <c r="G65" s="56">
        <v>2527466.6</v>
      </c>
      <c r="H65" s="56">
        <v>5179.5</v>
      </c>
      <c r="I65" s="56">
        <v>6741.3</v>
      </c>
      <c r="J65" s="56">
        <v>125505.9</v>
      </c>
      <c r="K65" s="56">
        <v>774354.4</v>
      </c>
      <c r="L65" s="56">
        <v>2319.3000000000002</v>
      </c>
    </row>
    <row r="66" spans="1:12" x14ac:dyDescent="0.25">
      <c r="A66" s="2"/>
      <c r="B66" s="2"/>
      <c r="C66" s="2"/>
      <c r="D66" s="2"/>
      <c r="E66" s="1" t="s">
        <v>138</v>
      </c>
      <c r="F66" s="2">
        <v>73582.100000000006</v>
      </c>
      <c r="G66" s="56">
        <v>1882146.2</v>
      </c>
      <c r="H66" s="56">
        <v>3865.7</v>
      </c>
      <c r="I66" s="56">
        <v>7099.5</v>
      </c>
      <c r="J66" s="56">
        <v>137914.1</v>
      </c>
      <c r="K66" s="56">
        <v>836507.3</v>
      </c>
      <c r="L66" s="56">
        <v>2279.5</v>
      </c>
    </row>
    <row r="67" spans="1:12" x14ac:dyDescent="0.25">
      <c r="A67" s="2"/>
      <c r="B67" s="2"/>
      <c r="C67" s="2"/>
      <c r="D67" s="2"/>
      <c r="E67" s="1" t="s">
        <v>139</v>
      </c>
      <c r="F67" s="2">
        <v>43405.5</v>
      </c>
      <c r="G67" s="56">
        <v>1398540.5</v>
      </c>
      <c r="H67" s="56">
        <v>2931</v>
      </c>
      <c r="I67" s="56">
        <v>7432.3</v>
      </c>
      <c r="J67" s="56">
        <v>147116.70000000001</v>
      </c>
      <c r="K67" s="56">
        <v>882097.9</v>
      </c>
      <c r="L67" s="56">
        <v>2223.4</v>
      </c>
    </row>
    <row r="68" spans="1:12" x14ac:dyDescent="0.25">
      <c r="A68" s="2"/>
      <c r="B68" s="2"/>
      <c r="C68" s="2"/>
      <c r="D68" s="2"/>
      <c r="E68" s="1" t="s">
        <v>140</v>
      </c>
      <c r="F68" s="2">
        <v>35739.800000000003</v>
      </c>
      <c r="G68" s="56">
        <v>1009539.4</v>
      </c>
      <c r="H68" s="56">
        <v>2242.4</v>
      </c>
      <c r="I68" s="56">
        <v>7608</v>
      </c>
      <c r="J68" s="56">
        <v>153494</v>
      </c>
      <c r="K68" s="56">
        <v>914845.9</v>
      </c>
      <c r="L68" s="56">
        <v>2214.3000000000002</v>
      </c>
    </row>
    <row r="69" spans="1:12" x14ac:dyDescent="0.25">
      <c r="A69" s="2"/>
      <c r="B69" s="2"/>
      <c r="C69" s="2"/>
      <c r="D69" s="2"/>
      <c r="E69" s="1" t="s">
        <v>141</v>
      </c>
      <c r="F69" s="2">
        <v>31379.4</v>
      </c>
      <c r="G69" s="56">
        <v>720065.3</v>
      </c>
      <c r="H69" s="56">
        <v>1729.2</v>
      </c>
      <c r="I69" s="56">
        <v>7780.4</v>
      </c>
      <c r="J69" s="56">
        <v>158473.4</v>
      </c>
      <c r="K69" s="56">
        <v>938666.7</v>
      </c>
      <c r="L69" s="56">
        <v>2184.5</v>
      </c>
    </row>
    <row r="70" spans="1:12" x14ac:dyDescent="0.25">
      <c r="A70" s="2"/>
      <c r="B70" s="2"/>
      <c r="C70" s="2"/>
      <c r="D70" s="2"/>
      <c r="E70" s="1" t="s">
        <v>142</v>
      </c>
      <c r="F70" s="2">
        <v>21556.9</v>
      </c>
      <c r="G70" s="56">
        <v>518203</v>
      </c>
      <c r="H70" s="56">
        <v>1348.3</v>
      </c>
      <c r="I70" s="56">
        <v>7824.4</v>
      </c>
      <c r="J70" s="56">
        <v>161447.70000000001</v>
      </c>
      <c r="K70" s="56">
        <v>954989.3</v>
      </c>
      <c r="L70" s="56">
        <v>2170.6999999999998</v>
      </c>
    </row>
    <row r="71" spans="1:12" x14ac:dyDescent="0.25">
      <c r="A71" s="2"/>
      <c r="B71" s="2"/>
      <c r="C71" s="2"/>
      <c r="D71" s="2"/>
      <c r="E71" s="1" t="s">
        <v>143</v>
      </c>
      <c r="F71" s="2">
        <v>21701</v>
      </c>
      <c r="G71" s="56">
        <v>367385</v>
      </c>
      <c r="H71" s="56">
        <v>1128.5</v>
      </c>
      <c r="I71" s="56">
        <v>7946.3</v>
      </c>
      <c r="J71" s="56">
        <v>163707.20000000001</v>
      </c>
      <c r="K71" s="56">
        <v>966919.1</v>
      </c>
      <c r="L71" s="56">
        <v>2162.8000000000002</v>
      </c>
    </row>
    <row r="72" spans="1:12" x14ac:dyDescent="0.25">
      <c r="A72" s="2"/>
      <c r="B72" s="2"/>
      <c r="C72" s="2"/>
      <c r="D72" s="2"/>
      <c r="E72" s="1" t="s">
        <v>144</v>
      </c>
      <c r="F72" s="2">
        <v>31942.6</v>
      </c>
      <c r="G72" s="56">
        <v>231679.4</v>
      </c>
      <c r="H72" s="56">
        <v>2410.6</v>
      </c>
      <c r="I72" s="56">
        <v>1813</v>
      </c>
      <c r="J72" s="56">
        <v>36393.599999999999</v>
      </c>
      <c r="K72" s="56">
        <v>215974.5</v>
      </c>
      <c r="L72" s="56">
        <v>5625.8</v>
      </c>
    </row>
    <row r="73" spans="1:12" x14ac:dyDescent="0.25">
      <c r="A73" s="2"/>
      <c r="B73" s="2"/>
      <c r="C73" s="2"/>
      <c r="D73" s="2"/>
      <c r="E73" s="1" t="s">
        <v>145</v>
      </c>
      <c r="F73" s="2">
        <v>30.1</v>
      </c>
      <c r="G73" s="56">
        <v>70.099999999999994</v>
      </c>
      <c r="H73" s="56">
        <v>479.2</v>
      </c>
      <c r="I73" s="56">
        <v>8103.5</v>
      </c>
      <c r="J73" s="56">
        <v>169697.5</v>
      </c>
      <c r="K73" s="56">
        <v>994064.1</v>
      </c>
      <c r="L73" s="56">
        <v>2135.4</v>
      </c>
    </row>
    <row r="74" spans="1:12" x14ac:dyDescent="0.25">
      <c r="A74" s="2"/>
      <c r="B74" s="2"/>
      <c r="C74" s="2"/>
      <c r="D74" s="2"/>
      <c r="E74" s="1" t="s">
        <v>146</v>
      </c>
      <c r="F74" s="2">
        <v>39848.699999999997</v>
      </c>
      <c r="G74" s="56">
        <v>279128.8</v>
      </c>
      <c r="H74" s="56">
        <v>2738.6</v>
      </c>
      <c r="J74" s="56">
        <v>726.5</v>
      </c>
      <c r="K74" s="56">
        <v>10457</v>
      </c>
      <c r="L74" s="56">
        <v>6699.7</v>
      </c>
    </row>
    <row r="75" spans="1:12" x14ac:dyDescent="0.25">
      <c r="A75" s="2"/>
      <c r="B75" s="2"/>
      <c r="C75" s="2"/>
      <c r="D75" s="2"/>
      <c r="E75" s="1" t="s">
        <v>147</v>
      </c>
      <c r="F75" s="2">
        <v>18.8</v>
      </c>
      <c r="G75" s="56">
        <v>0.2</v>
      </c>
      <c r="H75" s="56">
        <v>489.8</v>
      </c>
      <c r="I75" s="56">
        <v>8102.3</v>
      </c>
      <c r="J75" s="56">
        <v>169237.3</v>
      </c>
      <c r="K75" s="56">
        <v>986884.5</v>
      </c>
      <c r="L75" s="56">
        <v>2556.6</v>
      </c>
    </row>
    <row r="76" spans="1:12" x14ac:dyDescent="0.25">
      <c r="A76" s="2"/>
      <c r="B76" s="2"/>
      <c r="C76" s="2"/>
      <c r="D76" s="2"/>
      <c r="E76" s="1" t="s">
        <v>148</v>
      </c>
      <c r="F76" s="2">
        <v>79739</v>
      </c>
      <c r="G76" s="56">
        <v>5958152.2999999998</v>
      </c>
      <c r="H76" s="56">
        <v>10406.700000000001</v>
      </c>
      <c r="I76" s="56">
        <v>6295.9</v>
      </c>
      <c r="J76" s="56">
        <v>16714.599999999999</v>
      </c>
      <c r="K76" s="56">
        <v>555454.4</v>
      </c>
      <c r="L76" s="56">
        <v>15126.3</v>
      </c>
    </row>
    <row r="77" spans="1:12" x14ac:dyDescent="0.25">
      <c r="A77" s="2"/>
      <c r="B77" s="2"/>
      <c r="C77" s="2"/>
      <c r="D77" s="2"/>
      <c r="E77" s="1" t="s">
        <v>149</v>
      </c>
      <c r="F77" s="2">
        <v>96738.6</v>
      </c>
      <c r="G77" s="56">
        <v>7397903.4000000004</v>
      </c>
      <c r="H77" s="56">
        <v>11515.3</v>
      </c>
      <c r="I77" s="56">
        <v>4883.6000000000004</v>
      </c>
      <c r="J77" s="56">
        <v>9397.5</v>
      </c>
      <c r="K77" s="56">
        <v>357000.8</v>
      </c>
      <c r="L77" s="56">
        <v>15633.9</v>
      </c>
    </row>
    <row r="78" spans="1:12" x14ac:dyDescent="0.25">
      <c r="A78" s="2"/>
      <c r="B78" s="2"/>
      <c r="C78" s="2"/>
      <c r="D78" s="2"/>
      <c r="E78" s="1" t="s">
        <v>150</v>
      </c>
      <c r="F78" s="2">
        <v>96086.6</v>
      </c>
      <c r="G78" s="56">
        <v>6767768.9000000004</v>
      </c>
      <c r="H78" s="56">
        <v>5416.8</v>
      </c>
      <c r="I78" s="56">
        <v>4884.3999999999996</v>
      </c>
      <c r="J78" s="56">
        <v>29033.4</v>
      </c>
      <c r="K78" s="56">
        <v>395747</v>
      </c>
      <c r="L78" s="56">
        <v>2755.3</v>
      </c>
    </row>
    <row r="79" spans="1:12" x14ac:dyDescent="0.25">
      <c r="A79" s="2"/>
      <c r="B79" s="2"/>
      <c r="C79" s="2"/>
      <c r="D79" s="2"/>
      <c r="E79" s="1" t="s">
        <v>151</v>
      </c>
      <c r="F79" s="2">
        <v>94352.7</v>
      </c>
      <c r="G79" s="56">
        <v>4841328</v>
      </c>
      <c r="H79" s="56">
        <v>14808.8</v>
      </c>
      <c r="I79" s="56">
        <v>7147</v>
      </c>
      <c r="J79" s="56">
        <v>8073.7</v>
      </c>
      <c r="K79" s="56">
        <v>663148</v>
      </c>
      <c r="L79" s="56">
        <v>6469.5</v>
      </c>
    </row>
    <row r="80" spans="1:12" x14ac:dyDescent="0.25">
      <c r="A80" s="2"/>
      <c r="B80" s="2"/>
      <c r="C80" s="2"/>
      <c r="D80" s="2"/>
      <c r="E80" s="1" t="s">
        <v>152</v>
      </c>
      <c r="F80" s="2">
        <v>93281.3</v>
      </c>
      <c r="G80" s="56">
        <v>5568059.4000000004</v>
      </c>
      <c r="H80" s="56">
        <v>9078.5</v>
      </c>
      <c r="I80" s="56">
        <v>6178.5</v>
      </c>
      <c r="J80" s="56">
        <v>20635.7</v>
      </c>
      <c r="K80" s="56">
        <v>547543</v>
      </c>
      <c r="L80" s="56">
        <v>12843.3</v>
      </c>
    </row>
    <row r="81" spans="1:12" x14ac:dyDescent="0.25">
      <c r="A81" s="2"/>
      <c r="B81" s="2"/>
      <c r="C81" s="2"/>
      <c r="D81" s="2"/>
      <c r="E81" s="1" t="s">
        <v>153</v>
      </c>
      <c r="F81" s="2">
        <v>99156.6</v>
      </c>
      <c r="G81" s="56">
        <v>7025974.5</v>
      </c>
      <c r="H81" s="56">
        <v>15467.3</v>
      </c>
      <c r="I81" s="56">
        <v>4190.7</v>
      </c>
      <c r="J81" s="56">
        <v>6116</v>
      </c>
      <c r="K81" s="56">
        <v>338701.7</v>
      </c>
      <c r="L81" s="56">
        <v>2227.8000000000002</v>
      </c>
    </row>
    <row r="82" spans="1:12" x14ac:dyDescent="0.25">
      <c r="A82" s="2"/>
      <c r="B82" s="2"/>
      <c r="C82" s="2"/>
      <c r="D82" s="2"/>
      <c r="E82" s="1" t="s">
        <v>154</v>
      </c>
      <c r="F82" s="2">
        <v>83006.8</v>
      </c>
      <c r="G82" s="56">
        <v>6202320</v>
      </c>
      <c r="H82" s="56">
        <v>13659.9</v>
      </c>
      <c r="I82" s="56">
        <v>4985.1000000000004</v>
      </c>
      <c r="J82" s="56">
        <v>14988.3</v>
      </c>
      <c r="K82" s="56">
        <v>433988.3</v>
      </c>
      <c r="L82" s="56">
        <v>1512.3</v>
      </c>
    </row>
    <row r="83" spans="1:12" x14ac:dyDescent="0.25">
      <c r="A83" s="2"/>
      <c r="B83" s="2"/>
      <c r="C83" s="2"/>
      <c r="D83" s="2"/>
      <c r="E83" s="1" t="s">
        <v>155</v>
      </c>
      <c r="F83" s="2">
        <v>107376.6</v>
      </c>
      <c r="G83" s="56">
        <v>6315389.4000000004</v>
      </c>
      <c r="H83" s="56">
        <v>11051.2</v>
      </c>
      <c r="I83" s="56">
        <v>5142.5</v>
      </c>
      <c r="J83" s="56">
        <v>9836.1</v>
      </c>
      <c r="K83" s="56">
        <v>427238.7</v>
      </c>
      <c r="L83" s="56">
        <v>1258.0999999999999</v>
      </c>
    </row>
    <row r="84" spans="1:12" x14ac:dyDescent="0.25">
      <c r="A84" s="2"/>
      <c r="B84" s="2"/>
      <c r="C84" s="2"/>
      <c r="D84" s="2"/>
      <c r="E84" s="1" t="s">
        <v>156</v>
      </c>
      <c r="F84" s="2">
        <v>90327.9</v>
      </c>
      <c r="G84" s="56">
        <v>5926780.9000000004</v>
      </c>
      <c r="H84" s="56">
        <v>14654.8</v>
      </c>
      <c r="I84" s="56">
        <v>5526</v>
      </c>
      <c r="J84" s="56">
        <v>2087.3000000000002</v>
      </c>
      <c r="K84" s="56">
        <v>474300.6</v>
      </c>
      <c r="L84" s="56">
        <v>668.6</v>
      </c>
    </row>
    <row r="85" spans="1:12" x14ac:dyDescent="0.25">
      <c r="A85" s="2"/>
      <c r="B85" s="2"/>
      <c r="C85" s="2"/>
      <c r="D85" s="2"/>
      <c r="E85" s="1" t="s">
        <v>157</v>
      </c>
      <c r="F85" s="2">
        <v>111105.60000000001</v>
      </c>
      <c r="G85" s="56">
        <v>4183072</v>
      </c>
      <c r="H85" s="56">
        <v>9040.2999999999993</v>
      </c>
      <c r="I85" s="56">
        <v>6381.4</v>
      </c>
      <c r="J85" s="56">
        <v>52361.599999999999</v>
      </c>
      <c r="K85" s="56">
        <v>638073.4</v>
      </c>
      <c r="L85" s="56">
        <v>1731.8</v>
      </c>
    </row>
    <row r="86" spans="1:12" x14ac:dyDescent="0.25">
      <c r="A86" s="2"/>
      <c r="B86" s="2"/>
      <c r="C86" s="2"/>
      <c r="D86" s="2"/>
      <c r="E86" s="1" t="s">
        <v>158</v>
      </c>
      <c r="F86" s="2">
        <v>35638.9</v>
      </c>
      <c r="G86" s="56">
        <v>281724.3</v>
      </c>
      <c r="H86" s="56">
        <v>2876.6</v>
      </c>
      <c r="I86" s="56">
        <v>82.3</v>
      </c>
      <c r="J86" s="56">
        <v>1565</v>
      </c>
      <c r="K86" s="56">
        <v>12631.1</v>
      </c>
      <c r="L86" s="56">
        <v>6637.2</v>
      </c>
    </row>
    <row r="87" spans="1:12" x14ac:dyDescent="0.25">
      <c r="A87" s="2"/>
      <c r="B87" s="2"/>
      <c r="C87" s="2"/>
      <c r="D87" s="2"/>
      <c r="E87" s="1" t="s">
        <v>159</v>
      </c>
      <c r="F87" s="2">
        <v>42.8</v>
      </c>
      <c r="G87" s="56">
        <v>0.2</v>
      </c>
      <c r="H87" s="56">
        <v>511.6</v>
      </c>
      <c r="I87" s="56">
        <v>8136.9</v>
      </c>
      <c r="J87" s="56">
        <v>170131.9</v>
      </c>
      <c r="K87" s="56">
        <v>993463.6</v>
      </c>
      <c r="L87" s="56">
        <v>2344</v>
      </c>
    </row>
    <row r="88" spans="1:12" x14ac:dyDescent="0.25">
      <c r="A88" s="2"/>
      <c r="B88" s="2"/>
      <c r="C88" s="2"/>
      <c r="D88" s="2"/>
      <c r="E88" s="1" t="s">
        <v>160</v>
      </c>
      <c r="F88" s="2">
        <v>114184.3</v>
      </c>
      <c r="G88" s="56">
        <v>7330007.2999999998</v>
      </c>
      <c r="H88" s="56">
        <v>14176.1</v>
      </c>
      <c r="I88" s="56">
        <v>4333.8999999999996</v>
      </c>
      <c r="J88" s="56">
        <v>6802.9</v>
      </c>
      <c r="K88" s="56">
        <v>347628.4</v>
      </c>
      <c r="L88" s="56">
        <v>2209.8000000000002</v>
      </c>
    </row>
    <row r="89" spans="1:12" x14ac:dyDescent="0.25">
      <c r="A89" s="2"/>
      <c r="B89" s="2"/>
      <c r="C89" s="2"/>
      <c r="D89" s="2"/>
      <c r="E89" s="1" t="s">
        <v>161</v>
      </c>
      <c r="F89" s="2">
        <v>105267.9</v>
      </c>
      <c r="G89" s="56">
        <v>6995094.2999999998</v>
      </c>
      <c r="H89" s="56">
        <v>17039.599999999999</v>
      </c>
      <c r="I89" s="56">
        <v>4193</v>
      </c>
      <c r="J89" s="56">
        <v>6113.9</v>
      </c>
      <c r="K89" s="56">
        <v>335488.7</v>
      </c>
      <c r="L89" s="56">
        <v>1755</v>
      </c>
    </row>
    <row r="90" spans="1:12" x14ac:dyDescent="0.25">
      <c r="A90" s="2"/>
      <c r="B90" s="2"/>
      <c r="C90" s="2"/>
      <c r="D90" s="2"/>
      <c r="E90" s="1" t="s">
        <v>162</v>
      </c>
      <c r="F90" s="2">
        <v>75013.899999999994</v>
      </c>
      <c r="G90" s="56">
        <v>6288681.4000000004</v>
      </c>
      <c r="H90" s="56">
        <v>23103</v>
      </c>
      <c r="I90" s="56">
        <v>4841.8999999999996</v>
      </c>
      <c r="J90" s="56">
        <v>3016.1</v>
      </c>
      <c r="K90" s="56">
        <v>411206.7</v>
      </c>
      <c r="L90" s="56">
        <v>1605.6</v>
      </c>
    </row>
    <row r="91" spans="1:12" x14ac:dyDescent="0.25">
      <c r="A91" s="2"/>
      <c r="B91" s="2"/>
      <c r="C91" s="2"/>
      <c r="D91" s="2"/>
      <c r="E91" s="1" t="s">
        <v>163</v>
      </c>
      <c r="F91" s="2">
        <v>74482.100000000006</v>
      </c>
      <c r="G91" s="56">
        <v>6168381.0999999996</v>
      </c>
      <c r="H91" s="56">
        <v>18721.8</v>
      </c>
      <c r="I91" s="56">
        <v>4986.3</v>
      </c>
      <c r="J91" s="56">
        <v>1308.3</v>
      </c>
      <c r="K91" s="56">
        <v>419153.6</v>
      </c>
      <c r="L91" s="56">
        <v>1762.9</v>
      </c>
    </row>
    <row r="92" spans="1:12" x14ac:dyDescent="0.25">
      <c r="A92" s="2"/>
      <c r="B92" s="2"/>
      <c r="C92" s="2"/>
      <c r="D92" s="2"/>
      <c r="E92" s="1" t="s">
        <v>164</v>
      </c>
      <c r="F92" s="2">
        <v>88521.9</v>
      </c>
      <c r="G92" s="56">
        <v>6888040.5999999996</v>
      </c>
      <c r="H92" s="56">
        <v>18288.8</v>
      </c>
      <c r="I92" s="56">
        <v>3424.8</v>
      </c>
      <c r="J92" s="56">
        <v>21802.1</v>
      </c>
      <c r="K92" s="56">
        <v>257721.8</v>
      </c>
      <c r="L92" s="56">
        <v>3086.1</v>
      </c>
    </row>
    <row r="93" spans="1:12" x14ac:dyDescent="0.25">
      <c r="A93" s="2"/>
      <c r="B93" s="2"/>
      <c r="C93" s="2"/>
      <c r="D93" s="2"/>
      <c r="E93" s="1" t="s">
        <v>165</v>
      </c>
      <c r="F93" s="2">
        <v>84034.4</v>
      </c>
      <c r="G93" s="56">
        <v>5707017.0999999996</v>
      </c>
      <c r="H93" s="56">
        <v>12313.9</v>
      </c>
      <c r="I93" s="56">
        <v>5110.8999999999996</v>
      </c>
      <c r="J93" s="56">
        <v>15532.7</v>
      </c>
      <c r="K93" s="56">
        <v>445201.5</v>
      </c>
      <c r="L93" s="56">
        <v>1472.7</v>
      </c>
    </row>
    <row r="94" spans="1:12" x14ac:dyDescent="0.25">
      <c r="A94" s="2"/>
      <c r="B94" s="2"/>
      <c r="C94" s="2"/>
      <c r="D94" s="2"/>
      <c r="E94" s="1" t="s">
        <v>166</v>
      </c>
      <c r="F94" s="2">
        <v>82831.399999999994</v>
      </c>
      <c r="G94" s="56">
        <v>6812988.5</v>
      </c>
      <c r="H94" s="56">
        <v>19586</v>
      </c>
      <c r="I94" s="56">
        <v>3377.8</v>
      </c>
      <c r="J94" s="56">
        <v>21078.400000000001</v>
      </c>
      <c r="K94" s="56">
        <v>252310.39999999999</v>
      </c>
      <c r="L94" s="56">
        <v>3176.3</v>
      </c>
    </row>
    <row r="95" spans="1:12" x14ac:dyDescent="0.25">
      <c r="A95" s="2"/>
      <c r="B95" s="2"/>
      <c r="C95" s="2"/>
      <c r="D95" s="2"/>
      <c r="E95" s="1" t="s">
        <v>167</v>
      </c>
      <c r="F95" s="2">
        <v>75805.600000000006</v>
      </c>
      <c r="G95" s="56">
        <v>5985904.2000000002</v>
      </c>
      <c r="H95" s="56">
        <v>12993.7</v>
      </c>
      <c r="I95" s="56">
        <v>4943.8</v>
      </c>
      <c r="J95" s="56">
        <v>7999.2</v>
      </c>
      <c r="K95" s="56">
        <v>406463.9</v>
      </c>
      <c r="L95" s="56">
        <v>1145.7</v>
      </c>
    </row>
    <row r="96" spans="1:12" x14ac:dyDescent="0.25">
      <c r="E96" s="1" t="s">
        <v>168</v>
      </c>
      <c r="F96" s="2">
        <v>78891.600000000006</v>
      </c>
      <c r="G96" s="56">
        <v>5902816.0999999996</v>
      </c>
      <c r="H96" s="56">
        <v>11954.4</v>
      </c>
      <c r="I96" s="56">
        <v>5039.2</v>
      </c>
      <c r="J96" s="56">
        <v>8624</v>
      </c>
      <c r="K96" s="56">
        <v>415056</v>
      </c>
      <c r="L96" s="56">
        <v>1189.5</v>
      </c>
    </row>
    <row r="97" spans="5:12" x14ac:dyDescent="0.25">
      <c r="E97" s="1" t="s">
        <v>169</v>
      </c>
      <c r="F97" s="2">
        <v>89803</v>
      </c>
      <c r="G97" s="56">
        <v>5838726.7000000002</v>
      </c>
      <c r="H97" s="56">
        <v>11327.2</v>
      </c>
      <c r="I97" s="56">
        <v>5146.3</v>
      </c>
      <c r="J97" s="56">
        <v>8126.9</v>
      </c>
      <c r="K97" s="56">
        <v>417720.2</v>
      </c>
      <c r="L97" s="56">
        <v>644.79999999999995</v>
      </c>
    </row>
    <row r="98" spans="5:12" x14ac:dyDescent="0.25">
      <c r="E98" s="1" t="s">
        <v>170</v>
      </c>
      <c r="F98" s="2">
        <v>37575</v>
      </c>
      <c r="G98" s="56">
        <v>279770.5</v>
      </c>
      <c r="H98" s="56">
        <v>2923.5</v>
      </c>
      <c r="I98" s="56">
        <v>1100.7</v>
      </c>
      <c r="J98" s="56">
        <v>2191.6999999999998</v>
      </c>
      <c r="K98" s="56">
        <v>12619.7</v>
      </c>
      <c r="L98" s="56">
        <v>6536.1</v>
      </c>
    </row>
    <row r="99" spans="5:12" x14ac:dyDescent="0.25">
      <c r="E99" s="1" t="s">
        <v>171</v>
      </c>
      <c r="F99" s="2">
        <v>29.6</v>
      </c>
      <c r="G99" s="56">
        <v>0</v>
      </c>
      <c r="H99" s="56">
        <v>518.9</v>
      </c>
      <c r="I99" s="56">
        <v>8134.2</v>
      </c>
      <c r="J99" s="56">
        <v>170136.3</v>
      </c>
      <c r="K99" s="56">
        <v>993958.40000000002</v>
      </c>
      <c r="L99" s="56">
        <v>2326</v>
      </c>
    </row>
    <row r="100" spans="5:12" x14ac:dyDescent="0.25">
      <c r="E100" s="1" t="s">
        <v>172</v>
      </c>
      <c r="F100" s="2">
        <v>93729.600000000006</v>
      </c>
      <c r="G100" s="56">
        <v>4883728.3</v>
      </c>
      <c r="H100" s="56">
        <v>12271.3</v>
      </c>
      <c r="I100" s="56">
        <v>6360.3</v>
      </c>
      <c r="J100" s="56">
        <v>13920.1</v>
      </c>
      <c r="K100" s="56">
        <v>602095.19999999995</v>
      </c>
      <c r="L100" s="56">
        <v>1517.7</v>
      </c>
    </row>
    <row r="101" spans="5:12" x14ac:dyDescent="0.25">
      <c r="E101" s="1" t="s">
        <v>173</v>
      </c>
      <c r="F101" s="2">
        <v>103242.8</v>
      </c>
      <c r="G101" s="56">
        <v>7564113.2000000002</v>
      </c>
      <c r="H101" s="56">
        <v>20127.099999999999</v>
      </c>
      <c r="I101" s="56">
        <v>2349.1</v>
      </c>
      <c r="J101" s="56">
        <v>7485.3</v>
      </c>
      <c r="K101" s="56">
        <v>157670.29999999999</v>
      </c>
      <c r="L101" s="56">
        <v>2574.1999999999998</v>
      </c>
    </row>
    <row r="102" spans="5:12" x14ac:dyDescent="0.25">
      <c r="E102" s="1" t="s">
        <v>174</v>
      </c>
      <c r="F102" s="2">
        <v>92267.1</v>
      </c>
      <c r="G102" s="56">
        <v>7398614.7000000002</v>
      </c>
      <c r="H102" s="56">
        <v>21254.2</v>
      </c>
      <c r="I102" s="56">
        <v>2322.1999999999998</v>
      </c>
      <c r="J102" s="56">
        <v>7122.2</v>
      </c>
      <c r="K102" s="56">
        <v>155954.4</v>
      </c>
      <c r="L102" s="56">
        <v>2528.1</v>
      </c>
    </row>
    <row r="103" spans="5:12" x14ac:dyDescent="0.25">
      <c r="E103" s="1" t="s">
        <v>175</v>
      </c>
      <c r="F103" s="2">
        <v>96388.1</v>
      </c>
      <c r="G103" s="56">
        <v>7339938.4000000004</v>
      </c>
      <c r="H103" s="56">
        <v>20889.5</v>
      </c>
      <c r="I103" s="56">
        <v>2309.1</v>
      </c>
      <c r="J103" s="56">
        <v>7216.5</v>
      </c>
      <c r="K103" s="56">
        <v>156189.9</v>
      </c>
      <c r="L103" s="56">
        <v>2525.4</v>
      </c>
    </row>
    <row r="104" spans="5:12" x14ac:dyDescent="0.25">
      <c r="E104" s="1" t="s">
        <v>176</v>
      </c>
      <c r="F104" s="2">
        <v>88796.5</v>
      </c>
      <c r="G104" s="56">
        <v>6876776.5</v>
      </c>
      <c r="H104" s="56">
        <v>13862.3</v>
      </c>
      <c r="I104" s="56">
        <v>3266.2</v>
      </c>
      <c r="J104" s="56">
        <v>7865</v>
      </c>
      <c r="K104" s="56">
        <v>237463.1</v>
      </c>
      <c r="L104" s="56">
        <v>2262.8000000000002</v>
      </c>
    </row>
    <row r="105" spans="5:12" x14ac:dyDescent="0.25">
      <c r="E105" s="1" t="s">
        <v>177</v>
      </c>
      <c r="F105" s="2">
        <v>93317.7</v>
      </c>
      <c r="G105" s="56">
        <v>6865264.7999999998</v>
      </c>
      <c r="H105" s="56">
        <v>14594.1</v>
      </c>
      <c r="I105" s="56">
        <v>3184</v>
      </c>
      <c r="J105" s="56">
        <v>8712.7000000000007</v>
      </c>
      <c r="K105" s="56">
        <v>231071.9</v>
      </c>
      <c r="L105" s="56">
        <v>2225</v>
      </c>
    </row>
    <row r="106" spans="5:12" x14ac:dyDescent="0.25">
      <c r="E106" s="1" t="s">
        <v>178</v>
      </c>
      <c r="F106" s="2">
        <v>94423.2</v>
      </c>
      <c r="G106" s="56">
        <v>6860480.2000000002</v>
      </c>
      <c r="H106" s="56">
        <v>15535.9</v>
      </c>
      <c r="I106" s="56">
        <v>3171.5</v>
      </c>
      <c r="J106" s="56">
        <v>8111.9</v>
      </c>
      <c r="K106" s="56">
        <v>229011.3</v>
      </c>
      <c r="L106" s="56">
        <v>2182.1</v>
      </c>
    </row>
    <row r="107" spans="5:12" x14ac:dyDescent="0.25">
      <c r="E107" s="1" t="s">
        <v>179</v>
      </c>
      <c r="F107" s="2">
        <v>52236.4</v>
      </c>
      <c r="G107" s="56">
        <v>2110369.5</v>
      </c>
      <c r="H107" s="56">
        <v>2176.9</v>
      </c>
      <c r="I107" s="56">
        <v>6894.7</v>
      </c>
      <c r="J107" s="56">
        <v>128268.1</v>
      </c>
      <c r="K107" s="56">
        <v>794486.9</v>
      </c>
      <c r="L107" s="56">
        <v>2284.6</v>
      </c>
    </row>
    <row r="108" spans="5:12" x14ac:dyDescent="0.25">
      <c r="E108" s="1" t="s">
        <v>180</v>
      </c>
      <c r="F108" s="2">
        <v>84612.2</v>
      </c>
      <c r="G108" s="56">
        <v>5825017.5</v>
      </c>
      <c r="H108" s="56">
        <v>6908.2</v>
      </c>
      <c r="I108" s="56">
        <v>4505.2</v>
      </c>
      <c r="J108" s="56">
        <v>41961.2</v>
      </c>
      <c r="K108" s="56">
        <v>384393.2</v>
      </c>
      <c r="L108" s="56">
        <v>2344.8000000000002</v>
      </c>
    </row>
    <row r="109" spans="5:12" x14ac:dyDescent="0.25">
      <c r="E109" s="1" t="s">
        <v>181</v>
      </c>
      <c r="F109" s="2">
        <v>82144.800000000003</v>
      </c>
      <c r="G109" s="56">
        <v>5197882.4000000004</v>
      </c>
      <c r="H109" s="56">
        <v>6370.8</v>
      </c>
      <c r="I109" s="56">
        <v>4999.6000000000004</v>
      </c>
      <c r="J109" s="56">
        <v>56802.2</v>
      </c>
      <c r="K109" s="56">
        <v>462462.3</v>
      </c>
      <c r="L109" s="56">
        <v>2334.3000000000002</v>
      </c>
    </row>
    <row r="110" spans="5:12" x14ac:dyDescent="0.25">
      <c r="E110" s="1" t="s">
        <v>182</v>
      </c>
      <c r="F110" s="2">
        <v>41464.699999999997</v>
      </c>
      <c r="G110" s="56">
        <v>275412</v>
      </c>
      <c r="H110" s="56">
        <v>2880.1</v>
      </c>
      <c r="I110" s="56">
        <v>3383.4</v>
      </c>
      <c r="J110" s="56">
        <v>6535.8</v>
      </c>
      <c r="K110" s="56">
        <v>13441.1</v>
      </c>
      <c r="L110" s="56">
        <v>6406</v>
      </c>
    </row>
    <row r="111" spans="5:12" x14ac:dyDescent="0.25">
      <c r="E111" s="1" t="s">
        <v>183</v>
      </c>
      <c r="F111" s="2">
        <v>55.7</v>
      </c>
      <c r="G111" s="56">
        <v>0.5</v>
      </c>
      <c r="H111" s="56">
        <v>465</v>
      </c>
      <c r="I111" s="56">
        <v>8115</v>
      </c>
      <c r="J111" s="56">
        <v>169502</v>
      </c>
      <c r="K111" s="56">
        <v>991890.9</v>
      </c>
      <c r="L111" s="56">
        <v>2288.9</v>
      </c>
    </row>
    <row r="112" spans="5:12" x14ac:dyDescent="0.25">
      <c r="E112" s="1" t="s">
        <v>184</v>
      </c>
      <c r="F112" s="2">
        <v>84831.1</v>
      </c>
      <c r="G112" s="56">
        <v>5945398.9000000004</v>
      </c>
      <c r="H112" s="56">
        <v>7468.4</v>
      </c>
      <c r="I112" s="56">
        <v>4915.2</v>
      </c>
      <c r="J112" s="56">
        <v>20578.7</v>
      </c>
      <c r="K112" s="56">
        <v>413288.6</v>
      </c>
      <c r="L112" s="56">
        <v>2467.8000000000002</v>
      </c>
    </row>
    <row r="113" spans="5:12" x14ac:dyDescent="0.25">
      <c r="E113" s="1" t="s">
        <v>185</v>
      </c>
      <c r="F113" s="2">
        <v>89269</v>
      </c>
      <c r="G113" s="56">
        <v>6864883.7999999998</v>
      </c>
      <c r="H113" s="56">
        <v>13603.3</v>
      </c>
      <c r="I113" s="56">
        <v>3193.6</v>
      </c>
      <c r="J113" s="56">
        <v>16616.900000000001</v>
      </c>
      <c r="K113" s="56">
        <v>229698.6</v>
      </c>
      <c r="L113" s="56">
        <v>1976.1</v>
      </c>
    </row>
    <row r="114" spans="5:12" x14ac:dyDescent="0.25">
      <c r="E114" s="1" t="s">
        <v>186</v>
      </c>
      <c r="F114" s="2">
        <v>88482.9</v>
      </c>
      <c r="G114" s="56">
        <v>6767427.7999999998</v>
      </c>
      <c r="H114" s="56">
        <v>13829.6</v>
      </c>
      <c r="I114" s="56">
        <v>3154.5</v>
      </c>
      <c r="J114" s="56">
        <v>16360.7</v>
      </c>
      <c r="K114" s="56">
        <v>228801</v>
      </c>
      <c r="L114" s="56">
        <v>1925.4</v>
      </c>
    </row>
    <row r="115" spans="5:12" x14ac:dyDescent="0.25">
      <c r="E115" s="1" t="s">
        <v>187</v>
      </c>
      <c r="F115" s="2">
        <v>91373.9</v>
      </c>
      <c r="G115" s="56">
        <v>6716387.2000000002</v>
      </c>
      <c r="H115" s="56">
        <v>14163.7</v>
      </c>
      <c r="I115" s="56">
        <v>3188.8</v>
      </c>
      <c r="J115" s="56">
        <v>16473.7</v>
      </c>
      <c r="K115" s="56">
        <v>229597.6</v>
      </c>
      <c r="L115" s="56">
        <v>1910.7</v>
      </c>
    </row>
    <row r="116" spans="5:12" x14ac:dyDescent="0.25">
      <c r="E116" s="1" t="s">
        <v>188</v>
      </c>
      <c r="F116" s="2">
        <v>78270.399999999994</v>
      </c>
      <c r="G116" s="56">
        <v>4642845.3</v>
      </c>
      <c r="H116" s="56">
        <v>3409.7</v>
      </c>
      <c r="I116" s="56">
        <v>5693.8</v>
      </c>
      <c r="J116" s="56">
        <v>58395.5</v>
      </c>
      <c r="K116" s="56">
        <v>532318.9</v>
      </c>
      <c r="L116" s="56">
        <v>2414.4</v>
      </c>
    </row>
    <row r="117" spans="5:12" x14ac:dyDescent="0.25">
      <c r="E117" s="1" t="s">
        <v>189</v>
      </c>
      <c r="F117" s="2">
        <v>79987.100000000006</v>
      </c>
      <c r="G117" s="56">
        <v>4713392.0999999996</v>
      </c>
      <c r="H117" s="56">
        <v>3292.3</v>
      </c>
      <c r="I117" s="56">
        <v>5690.6</v>
      </c>
      <c r="J117" s="56">
        <v>58691.8</v>
      </c>
      <c r="K117" s="56">
        <v>529731.69999999995</v>
      </c>
      <c r="L117" s="56">
        <v>2425.6</v>
      </c>
    </row>
    <row r="118" spans="5:12" x14ac:dyDescent="0.25">
      <c r="E118" s="1" t="s">
        <v>190</v>
      </c>
      <c r="F118" s="2">
        <v>88985.600000000006</v>
      </c>
      <c r="G118" s="56">
        <v>6193136.7999999998</v>
      </c>
      <c r="H118" s="56">
        <v>10354.9</v>
      </c>
      <c r="I118" s="56">
        <v>3949.3</v>
      </c>
      <c r="J118" s="56">
        <v>7076</v>
      </c>
      <c r="K118" s="56">
        <v>317138.8</v>
      </c>
      <c r="L118" s="56">
        <v>1917.3</v>
      </c>
    </row>
    <row r="119" spans="5:12" x14ac:dyDescent="0.25">
      <c r="E119" s="1" t="s">
        <v>191</v>
      </c>
      <c r="F119" s="2">
        <v>93202.1</v>
      </c>
      <c r="G119" s="56">
        <v>6326133.7000000002</v>
      </c>
      <c r="H119" s="56">
        <v>12205</v>
      </c>
      <c r="I119" s="56">
        <v>3997.1</v>
      </c>
      <c r="J119" s="56">
        <v>4245.7</v>
      </c>
      <c r="K119" s="56">
        <v>313153.40000000002</v>
      </c>
      <c r="L119" s="56">
        <v>1945.6</v>
      </c>
    </row>
    <row r="120" spans="5:12" x14ac:dyDescent="0.25">
      <c r="E120" s="1" t="s">
        <v>192</v>
      </c>
      <c r="F120" s="2">
        <v>93783.6</v>
      </c>
      <c r="G120" s="56">
        <v>6886956.4000000004</v>
      </c>
      <c r="H120" s="56">
        <v>13044.7</v>
      </c>
      <c r="I120" s="56">
        <v>2691.9</v>
      </c>
      <c r="J120" s="56">
        <v>6863.3</v>
      </c>
      <c r="K120" s="56">
        <v>207021.1</v>
      </c>
      <c r="L120" s="56">
        <v>1123.8</v>
      </c>
    </row>
    <row r="121" spans="5:12" x14ac:dyDescent="0.25">
      <c r="E121" s="1" t="s">
        <v>193</v>
      </c>
      <c r="F121" s="2">
        <v>40820.400000000001</v>
      </c>
      <c r="G121" s="56">
        <v>275675.59999999998</v>
      </c>
      <c r="H121" s="56">
        <v>2940.7</v>
      </c>
      <c r="I121" s="56">
        <v>2991.2</v>
      </c>
      <c r="J121" s="56">
        <v>4643.3</v>
      </c>
      <c r="K121" s="56">
        <v>11029.6</v>
      </c>
      <c r="L121" s="56">
        <v>6371.4</v>
      </c>
    </row>
    <row r="122" spans="5:12" x14ac:dyDescent="0.25">
      <c r="E122" s="1" t="s">
        <v>194</v>
      </c>
      <c r="F122" s="2">
        <v>32.6</v>
      </c>
      <c r="G122" s="56">
        <v>241.5</v>
      </c>
      <c r="H122" s="56">
        <v>482.8</v>
      </c>
      <c r="I122" s="56">
        <v>8119.1</v>
      </c>
      <c r="J122" s="56">
        <v>169822</v>
      </c>
      <c r="K122" s="56">
        <v>992307.9</v>
      </c>
      <c r="L122" s="56">
        <v>2277.6999999999998</v>
      </c>
    </row>
    <row r="123" spans="5:12" x14ac:dyDescent="0.25">
      <c r="E123" s="1" t="s">
        <v>195</v>
      </c>
      <c r="F123" s="2">
        <v>80933.7</v>
      </c>
      <c r="G123" s="56">
        <v>8248546.4000000004</v>
      </c>
      <c r="H123" s="56">
        <v>13006.6</v>
      </c>
      <c r="I123" s="56">
        <v>2658.4</v>
      </c>
      <c r="J123" s="56">
        <v>5438.1</v>
      </c>
      <c r="K123" s="56">
        <v>196835.5</v>
      </c>
      <c r="L123" s="56">
        <v>1181.5</v>
      </c>
    </row>
    <row r="124" spans="5:12" x14ac:dyDescent="0.25">
      <c r="E124" s="1" t="s">
        <v>196</v>
      </c>
      <c r="F124" s="2">
        <v>89194.9</v>
      </c>
      <c r="G124" s="56">
        <v>7679481.2000000002</v>
      </c>
      <c r="H124" s="56">
        <v>13094.6</v>
      </c>
      <c r="I124" s="56">
        <v>2632.2</v>
      </c>
      <c r="J124" s="56">
        <v>5084</v>
      </c>
      <c r="K124" s="56">
        <v>193622.8</v>
      </c>
      <c r="L124" s="56">
        <v>1153.2</v>
      </c>
    </row>
    <row r="125" spans="5:12" x14ac:dyDescent="0.25">
      <c r="E125" s="1" t="s">
        <v>197</v>
      </c>
      <c r="F125" s="2">
        <v>87832</v>
      </c>
      <c r="G125" s="56">
        <v>6796811.9000000004</v>
      </c>
      <c r="H125" s="56">
        <v>6239.1</v>
      </c>
      <c r="I125" s="56">
        <v>3625.6</v>
      </c>
      <c r="J125" s="56">
        <v>18928.2</v>
      </c>
      <c r="K125" s="56">
        <v>275678.59999999998</v>
      </c>
      <c r="L125" s="56">
        <v>2337.1999999999998</v>
      </c>
    </row>
    <row r="126" spans="5:12" x14ac:dyDescent="0.25">
      <c r="E126" s="1" t="s">
        <v>198</v>
      </c>
      <c r="F126" s="2">
        <v>104044.3</v>
      </c>
      <c r="G126" s="56">
        <v>6606195.2000000002</v>
      </c>
      <c r="H126" s="56">
        <v>5696.1</v>
      </c>
      <c r="I126" s="56">
        <v>3628.4</v>
      </c>
      <c r="J126" s="56">
        <v>19808</v>
      </c>
      <c r="K126" s="56">
        <v>277945.8</v>
      </c>
      <c r="L126" s="56">
        <v>2354</v>
      </c>
    </row>
    <row r="127" spans="5:12" x14ac:dyDescent="0.25">
      <c r="E127" s="1" t="s">
        <v>199</v>
      </c>
      <c r="F127" s="2">
        <v>112803.6</v>
      </c>
      <c r="G127" s="56">
        <v>6470698</v>
      </c>
      <c r="H127" s="56">
        <v>5425.9</v>
      </c>
      <c r="I127" s="56">
        <v>3673.1</v>
      </c>
      <c r="J127" s="56">
        <v>21094</v>
      </c>
      <c r="K127" s="56">
        <v>282755.3</v>
      </c>
      <c r="L127" s="56">
        <v>2398.6</v>
      </c>
    </row>
    <row r="128" spans="5:12" x14ac:dyDescent="0.25">
      <c r="E128" s="1" t="s">
        <v>200</v>
      </c>
      <c r="F128" s="2">
        <v>84824</v>
      </c>
      <c r="G128" s="56">
        <v>6356520.7000000002</v>
      </c>
      <c r="H128" s="56">
        <v>10312.4</v>
      </c>
      <c r="I128" s="56">
        <v>3966.6</v>
      </c>
      <c r="J128" s="56">
        <v>10129.9</v>
      </c>
      <c r="K128" s="56">
        <v>296611</v>
      </c>
      <c r="L128" s="56">
        <v>2288</v>
      </c>
    </row>
    <row r="129" spans="5:12" x14ac:dyDescent="0.25">
      <c r="E129" s="1" t="s">
        <v>201</v>
      </c>
      <c r="F129" s="2">
        <v>92760.2</v>
      </c>
      <c r="G129" s="56">
        <v>6098663</v>
      </c>
      <c r="H129" s="56">
        <v>7993.3</v>
      </c>
      <c r="I129" s="56">
        <v>3951.4</v>
      </c>
      <c r="J129" s="56">
        <v>13346.1</v>
      </c>
      <c r="K129" s="56">
        <v>302596.40000000002</v>
      </c>
      <c r="L129" s="56">
        <v>2276.3000000000002</v>
      </c>
    </row>
    <row r="130" spans="5:12" x14ac:dyDescent="0.25">
      <c r="E130" s="1" t="s">
        <v>202</v>
      </c>
      <c r="F130" s="2">
        <v>83483.199999999997</v>
      </c>
      <c r="G130" s="56">
        <v>6290343.5999999996</v>
      </c>
      <c r="H130" s="56">
        <v>9699.2999999999993</v>
      </c>
      <c r="I130" s="56">
        <v>3981.7</v>
      </c>
      <c r="J130" s="56">
        <v>10884.2</v>
      </c>
      <c r="K130" s="56">
        <v>297145.59999999998</v>
      </c>
      <c r="L130" s="56">
        <v>2314.4</v>
      </c>
    </row>
    <row r="131" spans="5:12" x14ac:dyDescent="0.25">
      <c r="E131" s="1" t="s">
        <v>203</v>
      </c>
      <c r="F131" s="2">
        <v>121644.5</v>
      </c>
      <c r="G131" s="56">
        <v>6936495.2999999998</v>
      </c>
      <c r="H131" s="56">
        <v>23071.8</v>
      </c>
      <c r="I131" s="56">
        <v>2642.6</v>
      </c>
      <c r="J131" s="56">
        <v>7006</v>
      </c>
      <c r="K131" s="56">
        <v>191140</v>
      </c>
      <c r="L131" s="56">
        <v>1512.2</v>
      </c>
    </row>
    <row r="132" spans="5:12" x14ac:dyDescent="0.25">
      <c r="E132" s="1" t="s">
        <v>204</v>
      </c>
      <c r="F132" s="2">
        <v>112945.4</v>
      </c>
      <c r="G132" s="56">
        <v>5674626.2999999998</v>
      </c>
      <c r="H132" s="56">
        <v>17728.400000000001</v>
      </c>
      <c r="I132" s="56">
        <v>3831.8</v>
      </c>
      <c r="J132" s="56">
        <v>43170.400000000001</v>
      </c>
      <c r="K132" s="56">
        <v>371147.3</v>
      </c>
      <c r="L132" s="56">
        <v>1978</v>
      </c>
    </row>
    <row r="133" spans="5:12" x14ac:dyDescent="0.25">
      <c r="E133" s="1" t="s">
        <v>205</v>
      </c>
      <c r="F133" s="2">
        <v>41.6</v>
      </c>
      <c r="G133" s="56">
        <v>0.2</v>
      </c>
      <c r="H133" s="56">
        <v>542.1</v>
      </c>
      <c r="I133" s="56">
        <v>8117.7</v>
      </c>
      <c r="J133" s="56">
        <v>170205.8</v>
      </c>
      <c r="K133" s="56">
        <v>992895.1</v>
      </c>
      <c r="L133" s="56">
        <v>2346.1999999999998</v>
      </c>
    </row>
    <row r="134" spans="5:12" x14ac:dyDescent="0.25">
      <c r="E134" s="1" t="s">
        <v>206</v>
      </c>
      <c r="F134" s="2">
        <v>44643.5</v>
      </c>
      <c r="G134" s="56">
        <v>277127.3</v>
      </c>
      <c r="H134" s="56">
        <v>2914.3</v>
      </c>
      <c r="J134" s="56">
        <v>2312.6999999999998</v>
      </c>
      <c r="K134" s="56">
        <v>5992.5</v>
      </c>
      <c r="L134" s="56">
        <v>6594</v>
      </c>
    </row>
    <row r="135" spans="5:12" x14ac:dyDescent="0.25">
      <c r="E135" s="1" t="s">
        <v>207</v>
      </c>
      <c r="F135" s="2">
        <v>57227.5</v>
      </c>
      <c r="G135" s="56">
        <v>3552484.2</v>
      </c>
      <c r="H135" s="56">
        <v>9656.1</v>
      </c>
      <c r="I135" s="56">
        <v>5861.9</v>
      </c>
      <c r="J135" s="56">
        <v>102905.2</v>
      </c>
      <c r="K135" s="56">
        <v>663442.19999999995</v>
      </c>
      <c r="L135" s="56">
        <v>2152.4</v>
      </c>
    </row>
    <row r="136" spans="5:12" x14ac:dyDescent="0.25">
      <c r="E136" s="1" t="s">
        <v>208</v>
      </c>
      <c r="F136" s="2">
        <v>68763</v>
      </c>
      <c r="G136" s="56">
        <v>3679354.4</v>
      </c>
      <c r="H136" s="56">
        <v>13483.4</v>
      </c>
      <c r="I136" s="56">
        <v>5730.5</v>
      </c>
      <c r="J136" s="56">
        <v>94784.4</v>
      </c>
      <c r="K136" s="56">
        <v>640739.30000000005</v>
      </c>
      <c r="L136" s="56">
        <v>2127.8000000000002</v>
      </c>
    </row>
    <row r="137" spans="5:12" x14ac:dyDescent="0.25">
      <c r="E137" s="1" t="s">
        <v>209</v>
      </c>
      <c r="F137" s="2">
        <v>92662.8</v>
      </c>
      <c r="G137" s="56">
        <v>6792723.9000000004</v>
      </c>
      <c r="H137" s="56">
        <v>28577.599999999999</v>
      </c>
      <c r="I137" s="56">
        <v>2766.4</v>
      </c>
      <c r="J137" s="56">
        <v>8255.4</v>
      </c>
      <c r="K137" s="56">
        <v>239415.7</v>
      </c>
      <c r="L137" s="56">
        <v>1972.8</v>
      </c>
    </row>
    <row r="138" spans="5:12" x14ac:dyDescent="0.25">
      <c r="E138" s="1" t="s">
        <v>210</v>
      </c>
      <c r="F138" s="2">
        <v>76468</v>
      </c>
      <c r="G138" s="56">
        <v>8044125.9000000004</v>
      </c>
      <c r="H138" s="56">
        <v>29394.6</v>
      </c>
      <c r="I138" s="56">
        <v>3042.5</v>
      </c>
      <c r="J138" s="56">
        <v>8115.4</v>
      </c>
      <c r="K138" s="56">
        <v>233810</v>
      </c>
      <c r="L138" s="56">
        <v>1980.8</v>
      </c>
    </row>
    <row r="139" spans="5:12" x14ac:dyDescent="0.25">
      <c r="E139" s="1" t="s">
        <v>211</v>
      </c>
      <c r="F139" s="2">
        <v>80021</v>
      </c>
      <c r="G139" s="56">
        <v>6467244.5</v>
      </c>
      <c r="H139" s="56">
        <v>10387.299999999999</v>
      </c>
      <c r="I139" s="56">
        <v>4730.6000000000004</v>
      </c>
      <c r="J139" s="56">
        <v>15021.5</v>
      </c>
      <c r="K139" s="56">
        <v>393202.3</v>
      </c>
      <c r="L139" s="56">
        <v>2294.6999999999998</v>
      </c>
    </row>
    <row r="140" spans="5:12" x14ac:dyDescent="0.25">
      <c r="E140" s="1" t="s">
        <v>212</v>
      </c>
      <c r="F140" s="2">
        <v>81063.5</v>
      </c>
      <c r="G140" s="56">
        <v>6247891.0999999996</v>
      </c>
      <c r="H140" s="56">
        <v>11327</v>
      </c>
      <c r="I140" s="56">
        <v>4681.6000000000004</v>
      </c>
      <c r="J140" s="56">
        <v>13517</v>
      </c>
      <c r="K140" s="56">
        <v>386991.2</v>
      </c>
      <c r="L140" s="56">
        <v>2177</v>
      </c>
    </row>
    <row r="141" spans="5:12" x14ac:dyDescent="0.25">
      <c r="E141" s="1" t="s">
        <v>213</v>
      </c>
      <c r="F141" s="2">
        <v>80186.899999999994</v>
      </c>
      <c r="G141" s="56">
        <v>3234178.7</v>
      </c>
      <c r="H141" s="56">
        <v>5566.1</v>
      </c>
      <c r="I141" s="56">
        <v>6414.3</v>
      </c>
      <c r="J141" s="56">
        <v>95544.4</v>
      </c>
      <c r="K141" s="56">
        <v>702226.4</v>
      </c>
      <c r="L141" s="56">
        <v>2236.6</v>
      </c>
    </row>
    <row r="142" spans="5:12" x14ac:dyDescent="0.25">
      <c r="E142" s="1" t="s">
        <v>214</v>
      </c>
      <c r="F142" s="2">
        <v>73648.399999999994</v>
      </c>
      <c r="G142" s="56">
        <v>6198131.7999999998</v>
      </c>
      <c r="H142" s="56">
        <v>11711.9</v>
      </c>
      <c r="I142" s="56">
        <v>4470</v>
      </c>
      <c r="J142" s="56">
        <v>4855.3999999999996</v>
      </c>
      <c r="K142" s="56">
        <v>360188.9</v>
      </c>
      <c r="L142" s="56">
        <v>838.7</v>
      </c>
    </row>
    <row r="143" spans="5:12" x14ac:dyDescent="0.25">
      <c r="E143" s="1" t="s">
        <v>215</v>
      </c>
      <c r="F143" s="2">
        <v>93589.4</v>
      </c>
      <c r="G143" s="56">
        <v>6050565.0999999996</v>
      </c>
      <c r="H143" s="56">
        <v>11774.2</v>
      </c>
      <c r="I143" s="56">
        <v>4491.1000000000004</v>
      </c>
      <c r="J143" s="56">
        <v>5133.1000000000004</v>
      </c>
      <c r="K143" s="56">
        <v>359762.6</v>
      </c>
      <c r="L143" s="56">
        <v>915.7</v>
      </c>
    </row>
    <row r="144" spans="5:12" x14ac:dyDescent="0.25">
      <c r="E144" s="1" t="s">
        <v>216</v>
      </c>
      <c r="F144" s="2">
        <v>88847.5</v>
      </c>
      <c r="G144" s="56">
        <v>6278626.5999999996</v>
      </c>
      <c r="H144" s="56">
        <v>8041.9</v>
      </c>
      <c r="I144" s="56">
        <v>4119.2</v>
      </c>
      <c r="J144" s="56">
        <v>13768.7</v>
      </c>
      <c r="K144" s="56">
        <v>313298.8</v>
      </c>
      <c r="L144" s="56">
        <v>1345.4</v>
      </c>
    </row>
    <row r="145" spans="5:12" x14ac:dyDescent="0.25">
      <c r="E145" s="1" t="s">
        <v>217</v>
      </c>
      <c r="F145" s="2">
        <v>48192.1</v>
      </c>
      <c r="G145" s="56">
        <v>271844.3</v>
      </c>
      <c r="H145" s="56">
        <v>2969.7</v>
      </c>
      <c r="J145" s="56">
        <v>3704</v>
      </c>
      <c r="K145" s="56">
        <v>7003.3</v>
      </c>
      <c r="L145" s="56">
        <v>6563.1</v>
      </c>
    </row>
    <row r="146" spans="5:12" x14ac:dyDescent="0.25">
      <c r="E146" s="1" t="s">
        <v>218</v>
      </c>
      <c r="F146" s="2">
        <v>25.2</v>
      </c>
      <c r="G146" s="56">
        <v>0.1</v>
      </c>
      <c r="H146" s="56">
        <v>511.8</v>
      </c>
      <c r="I146" s="56">
        <v>8136</v>
      </c>
      <c r="J146" s="56">
        <v>170708.8</v>
      </c>
      <c r="K146" s="56">
        <v>996791.8</v>
      </c>
      <c r="L146" s="56">
        <v>2338.1999999999998</v>
      </c>
    </row>
    <row r="147" spans="5:12" x14ac:dyDescent="0.25">
      <c r="E147" s="1" t="s">
        <v>219</v>
      </c>
      <c r="F147" s="2">
        <v>104814.5</v>
      </c>
      <c r="G147" s="56">
        <v>6514455.5999999996</v>
      </c>
      <c r="H147" s="56">
        <v>7658.5</v>
      </c>
      <c r="I147" s="56">
        <v>4136.3</v>
      </c>
      <c r="J147" s="56">
        <v>14072.8</v>
      </c>
      <c r="K147" s="56">
        <v>314849.90000000002</v>
      </c>
      <c r="L147" s="56">
        <v>1351.3</v>
      </c>
    </row>
    <row r="148" spans="5:12" x14ac:dyDescent="0.25">
      <c r="E148" s="1" t="s">
        <v>220</v>
      </c>
      <c r="F148" s="2">
        <v>91937.4</v>
      </c>
      <c r="G148" s="56">
        <v>6295237.7000000002</v>
      </c>
      <c r="H148" s="56">
        <v>8016.4</v>
      </c>
      <c r="I148" s="56">
        <v>4128.6000000000004</v>
      </c>
      <c r="J148" s="56">
        <v>13431.4</v>
      </c>
      <c r="K148" s="56">
        <v>312486.5</v>
      </c>
      <c r="L148" s="56">
        <v>1346.9</v>
      </c>
    </row>
    <row r="149" spans="5:12" x14ac:dyDescent="0.25">
      <c r="E149" s="1" t="s">
        <v>221</v>
      </c>
      <c r="F149" s="2">
        <v>94404.2</v>
      </c>
      <c r="G149" s="56">
        <v>5770593.9000000004</v>
      </c>
      <c r="H149" s="56">
        <v>7415.6</v>
      </c>
      <c r="I149" s="56">
        <v>4746.3</v>
      </c>
      <c r="J149" s="56">
        <v>20909.8</v>
      </c>
      <c r="K149" s="56">
        <v>391696.8</v>
      </c>
      <c r="L149" s="56">
        <v>1623.7</v>
      </c>
    </row>
    <row r="150" spans="5:12" x14ac:dyDescent="0.25">
      <c r="E150" s="1" t="s">
        <v>222</v>
      </c>
      <c r="F150" s="2">
        <v>76385.2</v>
      </c>
      <c r="G150" s="56">
        <v>5768710.7000000002</v>
      </c>
      <c r="H150" s="56">
        <v>7828.7</v>
      </c>
      <c r="I150" s="56">
        <v>4734.6000000000004</v>
      </c>
      <c r="J150" s="56">
        <v>20473.3</v>
      </c>
      <c r="K150" s="56">
        <v>389990.8</v>
      </c>
      <c r="L150" s="56">
        <v>1610.6</v>
      </c>
    </row>
    <row r="151" spans="5:12" x14ac:dyDescent="0.25">
      <c r="E151" s="1" t="s">
        <v>223</v>
      </c>
      <c r="F151" s="2">
        <v>92462</v>
      </c>
      <c r="G151" s="56">
        <v>5745176.5999999996</v>
      </c>
      <c r="H151" s="56">
        <v>8405.1</v>
      </c>
      <c r="I151" s="56">
        <v>4722.2</v>
      </c>
      <c r="J151" s="56">
        <v>20255.7</v>
      </c>
      <c r="K151" s="56">
        <v>390105.3</v>
      </c>
      <c r="L151" s="56">
        <v>1618.5</v>
      </c>
    </row>
    <row r="152" spans="5:12" x14ac:dyDescent="0.25">
      <c r="E152" s="1" t="s">
        <v>224</v>
      </c>
      <c r="F152" s="2">
        <v>84056</v>
      </c>
      <c r="G152" s="56">
        <v>6116112.7000000002</v>
      </c>
      <c r="H152" s="56">
        <v>8830.6</v>
      </c>
      <c r="I152" s="56">
        <v>4370</v>
      </c>
      <c r="J152" s="56">
        <v>10043.4</v>
      </c>
      <c r="K152" s="56">
        <v>338352.5</v>
      </c>
      <c r="L152" s="56">
        <v>1337.2</v>
      </c>
    </row>
    <row r="153" spans="5:12" x14ac:dyDescent="0.25">
      <c r="E153" s="1" t="s">
        <v>225</v>
      </c>
      <c r="F153" s="2">
        <v>83578</v>
      </c>
      <c r="G153" s="56">
        <v>6071404.2999999998</v>
      </c>
      <c r="H153" s="56">
        <v>8382</v>
      </c>
      <c r="I153" s="56">
        <v>4387</v>
      </c>
      <c r="J153" s="56">
        <v>10328.4</v>
      </c>
      <c r="K153" s="56">
        <v>340293.3</v>
      </c>
      <c r="L153" s="56">
        <v>1363.6</v>
      </c>
    </row>
    <row r="154" spans="5:12" x14ac:dyDescent="0.25">
      <c r="E154" s="1" t="s">
        <v>226</v>
      </c>
      <c r="F154" s="2">
        <v>95858.3</v>
      </c>
      <c r="G154" s="56">
        <v>6041631.2999999998</v>
      </c>
      <c r="H154" s="56">
        <v>8016.4</v>
      </c>
      <c r="I154" s="56">
        <v>4420.5</v>
      </c>
      <c r="J154" s="56">
        <v>10838.5</v>
      </c>
      <c r="K154" s="56">
        <v>341714.5</v>
      </c>
      <c r="L154" s="56">
        <v>1363.1</v>
      </c>
    </row>
    <row r="155" spans="5:12" x14ac:dyDescent="0.25">
      <c r="E155" s="1" t="s">
        <v>227</v>
      </c>
      <c r="F155" s="2">
        <v>89725.7</v>
      </c>
      <c r="G155" s="56">
        <v>5250952</v>
      </c>
      <c r="H155" s="56">
        <v>8991.7000000000007</v>
      </c>
      <c r="I155" s="56">
        <v>5025.1000000000004</v>
      </c>
      <c r="J155" s="56">
        <v>27594</v>
      </c>
      <c r="K155" s="56">
        <v>452899.1</v>
      </c>
      <c r="L155" s="56">
        <v>706.1</v>
      </c>
    </row>
    <row r="156" spans="5:12" x14ac:dyDescent="0.25">
      <c r="E156" s="1" t="s">
        <v>228</v>
      </c>
      <c r="F156" s="2">
        <v>81008.7</v>
      </c>
      <c r="G156" s="56">
        <v>5970507.7999999998</v>
      </c>
      <c r="H156" s="56">
        <v>9815.4</v>
      </c>
      <c r="I156" s="56">
        <v>4585.2</v>
      </c>
      <c r="J156" s="56">
        <v>2617.1999999999998</v>
      </c>
      <c r="K156" s="56">
        <v>355069.5</v>
      </c>
      <c r="L156" s="56">
        <v>498</v>
      </c>
    </row>
    <row r="157" spans="5:12" x14ac:dyDescent="0.25">
      <c r="E157" s="1" t="s">
        <v>229</v>
      </c>
      <c r="F157" s="2">
        <v>36111.699999999997</v>
      </c>
      <c r="G157" s="56">
        <v>277449.8</v>
      </c>
      <c r="H157" s="56">
        <v>2905.4</v>
      </c>
      <c r="I157" s="56">
        <v>1908.6</v>
      </c>
      <c r="J157" s="56">
        <v>5795.7</v>
      </c>
      <c r="K157" s="56">
        <v>12462.3</v>
      </c>
      <c r="L157" s="56">
        <v>6431</v>
      </c>
    </row>
    <row r="158" spans="5:12" x14ac:dyDescent="0.25">
      <c r="E158" s="1" t="s">
        <v>230</v>
      </c>
      <c r="F158" s="2">
        <v>26.1</v>
      </c>
      <c r="G158" s="56">
        <v>0.4</v>
      </c>
      <c r="H158" s="56">
        <v>486.6</v>
      </c>
      <c r="I158" s="56">
        <v>8121.9</v>
      </c>
      <c r="J158" s="56">
        <v>170289.7</v>
      </c>
      <c r="K158" s="56">
        <v>996251.8</v>
      </c>
      <c r="L158" s="56">
        <v>2296.6999999999998</v>
      </c>
    </row>
    <row r="159" spans="5:12" x14ac:dyDescent="0.25">
      <c r="E159" s="1" t="s">
        <v>231</v>
      </c>
      <c r="F159" s="2">
        <v>78564.2</v>
      </c>
      <c r="G159" s="56">
        <v>6297957.9000000004</v>
      </c>
      <c r="H159" s="56">
        <v>9913.7000000000007</v>
      </c>
      <c r="I159" s="56">
        <v>4557.1000000000004</v>
      </c>
      <c r="J159" s="56">
        <v>2192.8000000000002</v>
      </c>
      <c r="K159" s="56">
        <v>353120.2</v>
      </c>
      <c r="L159" s="56">
        <v>421</v>
      </c>
    </row>
    <row r="160" spans="5:12" x14ac:dyDescent="0.25">
      <c r="E160" s="1" t="s">
        <v>232</v>
      </c>
      <c r="F160" s="2">
        <v>97769.4</v>
      </c>
      <c r="G160" s="56">
        <v>6001290</v>
      </c>
      <c r="H160" s="56">
        <v>11203</v>
      </c>
      <c r="I160" s="56">
        <v>4605.7</v>
      </c>
      <c r="J160" s="56">
        <v>1152.9000000000001</v>
      </c>
      <c r="K160" s="56">
        <v>360973.2</v>
      </c>
      <c r="L160" s="56">
        <v>196.2</v>
      </c>
    </row>
    <row r="161" spans="5:12" x14ac:dyDescent="0.25">
      <c r="E161" s="1" t="s">
        <v>233</v>
      </c>
      <c r="F161" s="2">
        <v>78363</v>
      </c>
      <c r="G161" s="56">
        <v>5880898.4000000004</v>
      </c>
      <c r="H161" s="56">
        <v>10211.200000000001</v>
      </c>
      <c r="I161" s="56">
        <v>4658.6000000000004</v>
      </c>
      <c r="J161" s="56">
        <v>4521.8</v>
      </c>
      <c r="K161" s="56">
        <v>370759.1</v>
      </c>
      <c r="L161" s="56">
        <v>353.2</v>
      </c>
    </row>
    <row r="162" spans="5:12" x14ac:dyDescent="0.25">
      <c r="E162" s="1" t="s">
        <v>234</v>
      </c>
      <c r="F162" s="2">
        <v>77719.600000000006</v>
      </c>
      <c r="G162" s="56">
        <v>5887696.7999999998</v>
      </c>
      <c r="H162" s="56">
        <v>9717.2999999999993</v>
      </c>
      <c r="I162" s="56">
        <v>4668.3</v>
      </c>
      <c r="J162" s="56">
        <v>1931.8</v>
      </c>
      <c r="K162" s="56">
        <v>367933.6</v>
      </c>
      <c r="L162" s="56">
        <v>347.1</v>
      </c>
    </row>
    <row r="163" spans="5:12" x14ac:dyDescent="0.25">
      <c r="E163" s="1" t="s">
        <v>235</v>
      </c>
      <c r="F163" s="2">
        <v>86729.7</v>
      </c>
      <c r="G163" s="56">
        <v>5957337.2000000002</v>
      </c>
      <c r="H163" s="56">
        <v>11319.7</v>
      </c>
      <c r="I163" s="56">
        <v>4448</v>
      </c>
      <c r="J163" s="56">
        <v>2070.1</v>
      </c>
      <c r="K163" s="56">
        <v>349315.8</v>
      </c>
      <c r="L163" s="56">
        <v>534.70000000000005</v>
      </c>
    </row>
    <row r="164" spans="5:12" x14ac:dyDescent="0.25">
      <c r="E164" s="1" t="s">
        <v>236</v>
      </c>
      <c r="F164" s="2">
        <v>85274.4</v>
      </c>
      <c r="G164" s="56">
        <v>5948358.7000000002</v>
      </c>
      <c r="H164" s="56">
        <v>11083.6</v>
      </c>
      <c r="I164" s="56">
        <v>4447</v>
      </c>
      <c r="J164" s="56">
        <v>2092.3000000000002</v>
      </c>
      <c r="K164" s="56">
        <v>348977.7</v>
      </c>
      <c r="L164" s="56">
        <v>550.5</v>
      </c>
    </row>
    <row r="165" spans="5:12" x14ac:dyDescent="0.25">
      <c r="E165" s="1" t="s">
        <v>237</v>
      </c>
      <c r="F165" s="2">
        <v>72181.8</v>
      </c>
      <c r="G165" s="56">
        <v>5866523.4000000004</v>
      </c>
      <c r="H165" s="56">
        <v>10621.6</v>
      </c>
      <c r="I165" s="56">
        <v>4414.2</v>
      </c>
      <c r="J165" s="56">
        <v>2776.4</v>
      </c>
      <c r="K165" s="56">
        <v>347256.9</v>
      </c>
      <c r="L165" s="56">
        <v>570.6</v>
      </c>
    </row>
    <row r="166" spans="5:12" x14ac:dyDescent="0.25">
      <c r="E166" s="1" t="s">
        <v>238</v>
      </c>
      <c r="F166" s="2">
        <v>79249.399999999994</v>
      </c>
      <c r="G166" s="56">
        <v>5832934.2000000002</v>
      </c>
      <c r="H166" s="56">
        <v>8497.1</v>
      </c>
      <c r="I166" s="56">
        <v>4612.2</v>
      </c>
      <c r="J166" s="56">
        <v>8848.4</v>
      </c>
      <c r="K166" s="56">
        <v>357921.2</v>
      </c>
      <c r="L166" s="56">
        <v>1346</v>
      </c>
    </row>
    <row r="167" spans="5:12" x14ac:dyDescent="0.25">
      <c r="E167" s="1" t="s">
        <v>239</v>
      </c>
      <c r="F167" s="2">
        <v>81751.3</v>
      </c>
      <c r="G167" s="56">
        <v>5824479.2999999998</v>
      </c>
      <c r="H167" s="56">
        <v>8210.2999999999993</v>
      </c>
      <c r="I167" s="56">
        <v>4620.8999999999996</v>
      </c>
      <c r="J167" s="56">
        <v>9061.5</v>
      </c>
      <c r="K167" s="56">
        <v>359302.8</v>
      </c>
      <c r="L167" s="56">
        <v>1365.5</v>
      </c>
    </row>
    <row r="168" spans="5:12" x14ac:dyDescent="0.25">
      <c r="E168" s="1" t="s">
        <v>240</v>
      </c>
      <c r="F168" s="2">
        <v>90579</v>
      </c>
      <c r="G168" s="56">
        <v>5818478.5999999996</v>
      </c>
      <c r="H168" s="56">
        <v>8579</v>
      </c>
      <c r="I168" s="56">
        <v>4610</v>
      </c>
      <c r="J168" s="56">
        <v>8647.6</v>
      </c>
      <c r="K168" s="56">
        <v>358328.6</v>
      </c>
      <c r="L168" s="56">
        <v>1360</v>
      </c>
    </row>
    <row r="169" spans="5:12" x14ac:dyDescent="0.25">
      <c r="E169" s="1" t="s">
        <v>241</v>
      </c>
      <c r="F169" s="2">
        <v>38281.300000000003</v>
      </c>
      <c r="G169" s="56">
        <v>274245.2</v>
      </c>
      <c r="H169" s="56">
        <v>2879.2</v>
      </c>
      <c r="I169" s="56">
        <v>1898</v>
      </c>
      <c r="J169" s="56">
        <v>5753.6</v>
      </c>
      <c r="K169" s="56">
        <v>12909.8</v>
      </c>
      <c r="L169" s="56">
        <v>6424.7</v>
      </c>
    </row>
    <row r="170" spans="5:12" x14ac:dyDescent="0.25">
      <c r="E170" s="1" t="s">
        <v>242</v>
      </c>
      <c r="F170" s="2">
        <v>28.3</v>
      </c>
      <c r="G170" s="56">
        <v>0.1</v>
      </c>
      <c r="H170" s="56">
        <v>519</v>
      </c>
      <c r="I170" s="56">
        <v>8075.5</v>
      </c>
      <c r="J170" s="56">
        <v>169744.2</v>
      </c>
      <c r="K170" s="56">
        <v>994026.2</v>
      </c>
      <c r="L170" s="56">
        <v>2290.6</v>
      </c>
    </row>
    <row r="171" spans="5:12" x14ac:dyDescent="0.25">
      <c r="E171" s="1" t="s">
        <v>243</v>
      </c>
      <c r="F171" s="2">
        <v>86422.7</v>
      </c>
      <c r="G171" s="56">
        <v>6169056.7000000002</v>
      </c>
      <c r="H171" s="56">
        <v>9635.5</v>
      </c>
      <c r="I171" s="56">
        <v>4607.1000000000004</v>
      </c>
      <c r="J171" s="56">
        <v>1759.9</v>
      </c>
      <c r="K171" s="56">
        <v>358400.5</v>
      </c>
      <c r="L171" s="56">
        <v>327.60000000000002</v>
      </c>
    </row>
    <row r="172" spans="5:12" x14ac:dyDescent="0.25">
      <c r="E172" s="1" t="s">
        <v>244</v>
      </c>
      <c r="F172" s="2">
        <v>79962.899999999994</v>
      </c>
      <c r="G172" s="56">
        <v>5963921.2999999998</v>
      </c>
      <c r="H172" s="56">
        <v>10175.5</v>
      </c>
      <c r="I172" s="56">
        <v>4604.1000000000004</v>
      </c>
      <c r="J172" s="56">
        <v>1387.7</v>
      </c>
      <c r="K172" s="56">
        <v>357077.9</v>
      </c>
      <c r="L172" s="56">
        <v>267.39999999999998</v>
      </c>
    </row>
    <row r="173" spans="5:12" x14ac:dyDescent="0.25">
      <c r="E173" s="1" t="s">
        <v>245</v>
      </c>
      <c r="F173" s="2">
        <v>79759.5</v>
      </c>
      <c r="G173" s="56">
        <v>5889369.2999999998</v>
      </c>
      <c r="H173" s="56">
        <v>9187.1</v>
      </c>
      <c r="I173" s="56">
        <v>4631.2</v>
      </c>
      <c r="J173" s="56">
        <v>2163.6</v>
      </c>
      <c r="K173" s="56">
        <v>360646.1</v>
      </c>
      <c r="L173" s="56">
        <v>379.3</v>
      </c>
    </row>
    <row r="174" spans="5:12" x14ac:dyDescent="0.25">
      <c r="E174" s="1" t="s">
        <v>246</v>
      </c>
      <c r="F174" s="2">
        <v>82237.5</v>
      </c>
      <c r="G174" s="56">
        <v>5861812.5999999996</v>
      </c>
      <c r="H174" s="56">
        <v>10494.8</v>
      </c>
      <c r="I174" s="56">
        <v>4759.6000000000004</v>
      </c>
      <c r="J174" s="56">
        <v>1065.5999999999999</v>
      </c>
      <c r="K174" s="56">
        <v>371885.8</v>
      </c>
      <c r="L174" s="56">
        <v>193.9</v>
      </c>
    </row>
    <row r="175" spans="5:12" x14ac:dyDescent="0.25">
      <c r="E175" s="1" t="s">
        <v>247</v>
      </c>
      <c r="F175" s="2">
        <v>79072.600000000006</v>
      </c>
      <c r="G175" s="56">
        <v>5820367.2000000002</v>
      </c>
      <c r="H175" s="56">
        <v>9934.7000000000007</v>
      </c>
      <c r="I175" s="56">
        <v>4773.7</v>
      </c>
      <c r="J175" s="56">
        <v>2356.4</v>
      </c>
      <c r="K175" s="56">
        <v>377346.2</v>
      </c>
      <c r="L175" s="56">
        <v>259.10000000000002</v>
      </c>
    </row>
    <row r="176" spans="5:12" x14ac:dyDescent="0.25">
      <c r="E176" s="1" t="s">
        <v>248</v>
      </c>
      <c r="F176" s="2">
        <v>83812.5</v>
      </c>
      <c r="G176" s="56">
        <v>5831759.7000000002</v>
      </c>
      <c r="H176" s="56">
        <v>9119.2000000000007</v>
      </c>
      <c r="I176" s="56">
        <v>4768</v>
      </c>
      <c r="J176" s="56">
        <v>1916.4</v>
      </c>
      <c r="K176" s="56">
        <v>374037</v>
      </c>
      <c r="L176" s="56">
        <v>322.8</v>
      </c>
    </row>
    <row r="177" spans="5:12" x14ac:dyDescent="0.25">
      <c r="E177" s="1" t="s">
        <v>249</v>
      </c>
      <c r="F177" s="2">
        <v>82942</v>
      </c>
      <c r="G177" s="56">
        <v>5835080.5999999996</v>
      </c>
      <c r="H177" s="56">
        <v>10058.4</v>
      </c>
      <c r="I177" s="56">
        <v>4585.2</v>
      </c>
      <c r="J177" s="56">
        <v>2714.5</v>
      </c>
      <c r="K177" s="56">
        <v>357408.8</v>
      </c>
      <c r="L177" s="56">
        <v>750.2</v>
      </c>
    </row>
    <row r="178" spans="5:12" x14ac:dyDescent="0.25">
      <c r="E178" s="1" t="s">
        <v>250</v>
      </c>
      <c r="F178" s="2">
        <v>78136.800000000003</v>
      </c>
      <c r="G178" s="56">
        <v>5832174.7000000002</v>
      </c>
      <c r="H178" s="56">
        <v>10228.799999999999</v>
      </c>
      <c r="I178" s="56">
        <v>4572.3999999999996</v>
      </c>
      <c r="J178" s="56">
        <v>2645.2</v>
      </c>
      <c r="K178" s="56">
        <v>358321.4</v>
      </c>
      <c r="L178" s="56">
        <v>745</v>
      </c>
    </row>
    <row r="179" spans="5:12" x14ac:dyDescent="0.25">
      <c r="E179" s="1" t="s">
        <v>251</v>
      </c>
      <c r="F179" s="2">
        <v>98216.3</v>
      </c>
      <c r="G179" s="56">
        <v>5805616.9000000004</v>
      </c>
      <c r="H179" s="56">
        <v>9618.9</v>
      </c>
      <c r="I179" s="56">
        <v>4594.2</v>
      </c>
      <c r="J179" s="56">
        <v>2987.9</v>
      </c>
      <c r="K179" s="56">
        <v>360024.3</v>
      </c>
      <c r="L179" s="56">
        <v>787.5</v>
      </c>
    </row>
    <row r="180" spans="5:12" x14ac:dyDescent="0.25">
      <c r="E180" s="1" t="s">
        <v>252</v>
      </c>
      <c r="F180" s="2">
        <v>78354.100000000006</v>
      </c>
      <c r="G180" s="56">
        <v>5825756</v>
      </c>
      <c r="H180" s="56">
        <v>8985.1</v>
      </c>
      <c r="I180" s="56">
        <v>4497.8</v>
      </c>
      <c r="J180" s="56">
        <v>7461.7</v>
      </c>
      <c r="K180" s="56">
        <v>350669.5</v>
      </c>
      <c r="L180" s="56">
        <v>1173.5</v>
      </c>
    </row>
    <row r="181" spans="5:12" x14ac:dyDescent="0.25">
      <c r="E181" s="1" t="s">
        <v>253</v>
      </c>
      <c r="F181" s="2">
        <v>35221.5</v>
      </c>
      <c r="G181" s="56">
        <v>277268.59999999998</v>
      </c>
      <c r="H181" s="56">
        <v>3005.6</v>
      </c>
      <c r="J181" s="56">
        <v>1936.8</v>
      </c>
      <c r="K181" s="56">
        <v>7108.5</v>
      </c>
      <c r="L181" s="56">
        <v>6481.6</v>
      </c>
    </row>
    <row r="182" spans="5:12" x14ac:dyDescent="0.25">
      <c r="E182" s="1" t="s">
        <v>254</v>
      </c>
      <c r="F182" s="2">
        <v>16.7</v>
      </c>
      <c r="G182" s="56">
        <v>247.2</v>
      </c>
      <c r="H182" s="56">
        <v>551</v>
      </c>
      <c r="I182" s="56">
        <v>8119.7</v>
      </c>
      <c r="J182" s="56">
        <v>169926.6</v>
      </c>
      <c r="K182" s="56">
        <v>994265.5</v>
      </c>
      <c r="L182" s="56">
        <v>2320.5</v>
      </c>
    </row>
    <row r="183" spans="5:12" x14ac:dyDescent="0.25">
      <c r="E183" s="1" t="s">
        <v>255</v>
      </c>
      <c r="F183" s="2">
        <v>94035.5</v>
      </c>
      <c r="G183" s="56">
        <v>6145992</v>
      </c>
      <c r="H183" s="56">
        <v>8605.7999999999993</v>
      </c>
      <c r="I183" s="56">
        <v>4487.8999999999996</v>
      </c>
      <c r="J183" s="56">
        <v>7741.5</v>
      </c>
      <c r="K183" s="56">
        <v>350773.2</v>
      </c>
      <c r="L183" s="56">
        <v>1189.7</v>
      </c>
    </row>
    <row r="184" spans="5:12" x14ac:dyDescent="0.25">
      <c r="E184" s="1" t="s">
        <v>256</v>
      </c>
      <c r="F184" s="2">
        <v>80594</v>
      </c>
      <c r="G184" s="56">
        <v>5860434.7999999998</v>
      </c>
      <c r="H184" s="56">
        <v>8732.1</v>
      </c>
      <c r="I184" s="56">
        <v>4440</v>
      </c>
      <c r="J184" s="56">
        <v>7468.7</v>
      </c>
      <c r="K184" s="56">
        <v>345648</v>
      </c>
      <c r="L184" s="56">
        <v>1167.7</v>
      </c>
    </row>
    <row r="185" spans="5:12" x14ac:dyDescent="0.25">
      <c r="E185" s="1" t="s">
        <v>257</v>
      </c>
      <c r="F185" s="2">
        <v>82477.100000000006</v>
      </c>
      <c r="G185" s="56">
        <v>5928502.5999999996</v>
      </c>
      <c r="H185" s="56">
        <v>8846.9</v>
      </c>
      <c r="I185" s="56">
        <v>4454.5</v>
      </c>
      <c r="J185" s="56">
        <v>5766.5</v>
      </c>
      <c r="K185" s="56">
        <v>343018</v>
      </c>
      <c r="L185" s="56">
        <v>1016.9</v>
      </c>
    </row>
    <row r="186" spans="5:12" x14ac:dyDescent="0.25">
      <c r="E186" s="1" t="s">
        <v>258</v>
      </c>
      <c r="F186" s="2">
        <v>72653.399999999994</v>
      </c>
      <c r="G186" s="56">
        <v>5889846.4000000004</v>
      </c>
      <c r="H186" s="56">
        <v>8466.5</v>
      </c>
      <c r="I186" s="56">
        <v>4455.2</v>
      </c>
      <c r="J186" s="56">
        <v>6180.5</v>
      </c>
      <c r="K186" s="56">
        <v>344545.3</v>
      </c>
      <c r="L186" s="56">
        <v>1052.7</v>
      </c>
    </row>
    <row r="187" spans="5:12" x14ac:dyDescent="0.25">
      <c r="E187" s="1" t="s">
        <v>259</v>
      </c>
      <c r="F187" s="2">
        <v>75107.5</v>
      </c>
      <c r="G187" s="56">
        <v>5801319.0999999996</v>
      </c>
      <c r="H187" s="56">
        <v>9188.4</v>
      </c>
      <c r="I187" s="56">
        <v>4357.7</v>
      </c>
      <c r="J187" s="56">
        <v>5334.4</v>
      </c>
      <c r="K187" s="56">
        <v>335780.4</v>
      </c>
      <c r="L187" s="56">
        <v>978.6</v>
      </c>
    </row>
    <row r="188" spans="5:12" x14ac:dyDescent="0.25">
      <c r="E188" s="1" t="s">
        <v>260</v>
      </c>
      <c r="F188" s="2">
        <v>72524.399999999994</v>
      </c>
      <c r="G188" s="56">
        <v>6695745.4000000004</v>
      </c>
      <c r="H188" s="56">
        <v>29062.2</v>
      </c>
      <c r="I188" s="56">
        <v>2522</v>
      </c>
      <c r="J188" s="56">
        <v>9072.9</v>
      </c>
      <c r="K188" s="56">
        <v>172523.7</v>
      </c>
      <c r="L188" s="56">
        <v>1160.3</v>
      </c>
    </row>
    <row r="189" spans="5:12" x14ac:dyDescent="0.25">
      <c r="E189" s="1" t="s">
        <v>261</v>
      </c>
      <c r="F189" s="2">
        <v>91111.5</v>
      </c>
      <c r="G189" s="56">
        <v>6653402.5999999996</v>
      </c>
      <c r="H189" s="56">
        <v>28068.1</v>
      </c>
      <c r="I189" s="56">
        <v>2554.1999999999998</v>
      </c>
      <c r="J189" s="56">
        <v>9342.7999999999993</v>
      </c>
      <c r="K189" s="56">
        <v>174149.8</v>
      </c>
      <c r="L189" s="56">
        <v>1164.3</v>
      </c>
    </row>
    <row r="190" spans="5:12" x14ac:dyDescent="0.25">
      <c r="E190" s="1" t="s">
        <v>262</v>
      </c>
      <c r="F190" s="2">
        <v>73943.399999999994</v>
      </c>
      <c r="G190" s="56">
        <v>6593095.0999999996</v>
      </c>
      <c r="H190" s="56">
        <v>27026</v>
      </c>
      <c r="I190" s="56">
        <v>2518.9</v>
      </c>
      <c r="J190" s="56">
        <v>9321.7000000000007</v>
      </c>
      <c r="K190" s="56">
        <v>172129</v>
      </c>
      <c r="L190" s="56">
        <v>1166.8</v>
      </c>
    </row>
    <row r="191" spans="5:12" x14ac:dyDescent="0.25">
      <c r="E191" s="1" t="s">
        <v>263</v>
      </c>
      <c r="F191" s="2">
        <v>72557.8</v>
      </c>
      <c r="G191" s="56">
        <v>4771741.7</v>
      </c>
      <c r="H191" s="56">
        <v>3083.3</v>
      </c>
      <c r="I191" s="56">
        <v>5943.5</v>
      </c>
      <c r="J191" s="56">
        <v>35483.1</v>
      </c>
      <c r="K191" s="56">
        <v>517695.5</v>
      </c>
      <c r="L191" s="56">
        <v>1891.6</v>
      </c>
    </row>
    <row r="192" spans="5:12" x14ac:dyDescent="0.25">
      <c r="E192" s="1" t="s">
        <v>264</v>
      </c>
      <c r="F192" s="2">
        <v>69691.8</v>
      </c>
      <c r="G192" s="56">
        <v>4810106</v>
      </c>
      <c r="H192" s="56">
        <v>2465.6999999999998</v>
      </c>
      <c r="I192" s="56">
        <v>5928.2</v>
      </c>
      <c r="J192" s="56">
        <v>36617.9</v>
      </c>
      <c r="K192" s="56">
        <v>518962.6</v>
      </c>
      <c r="L192" s="56">
        <v>1905.9</v>
      </c>
    </row>
    <row r="193" spans="5:12" x14ac:dyDescent="0.25">
      <c r="E193" s="1" t="s">
        <v>265</v>
      </c>
      <c r="F193" s="2">
        <v>32687.7</v>
      </c>
      <c r="G193" s="56">
        <v>280138.90000000002</v>
      </c>
      <c r="H193" s="56">
        <v>2966.8</v>
      </c>
      <c r="J193" s="56">
        <v>2257.3000000000002</v>
      </c>
      <c r="K193" s="56">
        <v>6935.7</v>
      </c>
      <c r="L193" s="56">
        <v>6451.7</v>
      </c>
    </row>
    <row r="194" spans="5:12" x14ac:dyDescent="0.25">
      <c r="E194" s="1" t="s">
        <v>266</v>
      </c>
      <c r="F194" s="2">
        <v>55.6</v>
      </c>
      <c r="G194" s="56">
        <v>237.4</v>
      </c>
      <c r="H194" s="56">
        <v>604.20000000000005</v>
      </c>
      <c r="I194" s="56">
        <v>8111.1</v>
      </c>
      <c r="J194" s="56">
        <v>169843.5</v>
      </c>
      <c r="K194" s="56">
        <v>992548.6</v>
      </c>
      <c r="L194" s="56">
        <v>2315.9</v>
      </c>
    </row>
    <row r="195" spans="5:12" x14ac:dyDescent="0.25">
      <c r="E195" s="1" t="s">
        <v>267</v>
      </c>
      <c r="F195" s="2">
        <v>75165.899999999994</v>
      </c>
      <c r="G195" s="56">
        <v>5409342.0999999996</v>
      </c>
      <c r="H195" s="56">
        <v>713.9</v>
      </c>
      <c r="I195" s="56">
        <v>5104.8</v>
      </c>
      <c r="J195" s="56">
        <v>44875.7</v>
      </c>
      <c r="K195" s="56">
        <v>427202.2</v>
      </c>
      <c r="L195" s="56">
        <v>2005.5</v>
      </c>
    </row>
    <row r="196" spans="5:12" x14ac:dyDescent="0.25">
      <c r="E196" s="1" t="s">
        <v>268</v>
      </c>
      <c r="F196" s="2">
        <v>72506.399999999994</v>
      </c>
      <c r="G196" s="56">
        <v>5214401.4000000004</v>
      </c>
      <c r="H196" s="56">
        <v>701.2</v>
      </c>
      <c r="I196" s="56">
        <v>5098.6000000000004</v>
      </c>
      <c r="J196" s="56">
        <v>45009.7</v>
      </c>
      <c r="K196" s="56">
        <v>427381.9</v>
      </c>
      <c r="L196" s="56">
        <v>1999.9</v>
      </c>
    </row>
    <row r="197" spans="5:12" x14ac:dyDescent="0.25">
      <c r="E197" s="1" t="s">
        <v>269</v>
      </c>
      <c r="F197" s="2">
        <v>74689.899999999994</v>
      </c>
      <c r="G197" s="56">
        <v>5171985.7</v>
      </c>
      <c r="H197" s="56">
        <v>785.2</v>
      </c>
      <c r="I197" s="56">
        <v>5114.3</v>
      </c>
      <c r="J197" s="56">
        <v>44639</v>
      </c>
      <c r="K197" s="56">
        <v>426517.6</v>
      </c>
      <c r="L197" s="56">
        <v>1993.4</v>
      </c>
    </row>
    <row r="198" spans="5:12" x14ac:dyDescent="0.25">
      <c r="E198" s="1" t="s">
        <v>270</v>
      </c>
      <c r="F198" s="2">
        <v>82140.899999999994</v>
      </c>
      <c r="G198" s="56">
        <v>5089733.8</v>
      </c>
      <c r="H198" s="56">
        <v>634.79999999999995</v>
      </c>
      <c r="I198" s="56">
        <v>5227</v>
      </c>
      <c r="J198" s="56">
        <v>39451.800000000003</v>
      </c>
      <c r="K198" s="56">
        <v>446353.7</v>
      </c>
      <c r="L198" s="56">
        <v>1983.4</v>
      </c>
    </row>
    <row r="199" spans="5:12" x14ac:dyDescent="0.25">
      <c r="E199" s="1" t="s">
        <v>271</v>
      </c>
      <c r="F199" s="2">
        <v>75254.7</v>
      </c>
      <c r="G199" s="56">
        <v>5367969.5</v>
      </c>
      <c r="H199" s="56">
        <v>5679.6</v>
      </c>
      <c r="I199" s="56">
        <v>5356.2</v>
      </c>
      <c r="J199" s="56">
        <v>13034.1</v>
      </c>
      <c r="K199" s="56">
        <v>448457.7</v>
      </c>
      <c r="L199" s="56">
        <v>1132.4000000000001</v>
      </c>
    </row>
    <row r="200" spans="5:12" x14ac:dyDescent="0.25">
      <c r="E200" s="1" t="s">
        <v>272</v>
      </c>
      <c r="F200" s="2">
        <v>70564.800000000003</v>
      </c>
      <c r="G200" s="56">
        <v>5389448</v>
      </c>
      <c r="H200" s="56">
        <v>6402.1</v>
      </c>
      <c r="I200" s="56">
        <v>5329.1</v>
      </c>
      <c r="J200" s="56">
        <v>12188.7</v>
      </c>
      <c r="K200" s="56">
        <v>446229.1</v>
      </c>
      <c r="L200" s="56">
        <v>1056.2</v>
      </c>
    </row>
    <row r="201" spans="5:12" x14ac:dyDescent="0.25">
      <c r="E201" s="1" t="s">
        <v>273</v>
      </c>
      <c r="F201" s="2">
        <v>72718.899999999994</v>
      </c>
      <c r="G201" s="56">
        <v>5066197.3</v>
      </c>
      <c r="H201" s="56">
        <v>4742.1000000000004</v>
      </c>
      <c r="I201" s="56">
        <v>5514.2</v>
      </c>
      <c r="J201" s="56">
        <v>15575.3</v>
      </c>
      <c r="K201" s="56">
        <v>475511.8</v>
      </c>
      <c r="L201" s="56">
        <v>1273</v>
      </c>
    </row>
    <row r="202" spans="5:12" x14ac:dyDescent="0.25">
      <c r="E202" s="1" t="s">
        <v>274</v>
      </c>
      <c r="F202" s="2">
        <v>88404.1</v>
      </c>
      <c r="G202" s="56">
        <v>5108739.8</v>
      </c>
      <c r="H202" s="56">
        <v>4717.1000000000004</v>
      </c>
      <c r="I202" s="56">
        <v>5670.9</v>
      </c>
      <c r="J202" s="56">
        <v>16890.400000000001</v>
      </c>
      <c r="K202" s="56">
        <v>485935.2</v>
      </c>
      <c r="L202" s="56">
        <v>1358.2</v>
      </c>
    </row>
    <row r="203" spans="5:12" x14ac:dyDescent="0.25">
      <c r="E203" s="1" t="s">
        <v>275</v>
      </c>
      <c r="F203" s="2">
        <v>71823</v>
      </c>
      <c r="G203" s="56">
        <v>4928751.2</v>
      </c>
      <c r="H203" s="56">
        <v>1985.6</v>
      </c>
      <c r="I203" s="56">
        <v>5594.1</v>
      </c>
      <c r="J203" s="56">
        <v>29643.4</v>
      </c>
      <c r="K203" s="56">
        <v>483607.7</v>
      </c>
      <c r="L203" s="56">
        <v>1842.6</v>
      </c>
    </row>
    <row r="204" spans="5:12" x14ac:dyDescent="0.25">
      <c r="E204" s="1" t="s">
        <v>276</v>
      </c>
      <c r="F204" s="2">
        <v>66450.2</v>
      </c>
      <c r="G204" s="56">
        <v>4951171.5999999996</v>
      </c>
      <c r="H204" s="56">
        <v>2613.9</v>
      </c>
      <c r="I204" s="56">
        <v>5581.9</v>
      </c>
      <c r="J204" s="56">
        <v>28504.2</v>
      </c>
      <c r="K204" s="56">
        <v>479032.3</v>
      </c>
      <c r="L204" s="56">
        <v>1822.9</v>
      </c>
    </row>
    <row r="205" spans="5:12" x14ac:dyDescent="0.25">
      <c r="E205" s="1" t="s">
        <v>277</v>
      </c>
      <c r="F205" s="2">
        <v>38371.5</v>
      </c>
      <c r="G205" s="56">
        <v>272109.3</v>
      </c>
      <c r="H205" s="56">
        <v>2897.9</v>
      </c>
      <c r="I205" s="56">
        <v>1880.7</v>
      </c>
      <c r="J205" s="56">
        <v>5682.2</v>
      </c>
      <c r="K205" s="56">
        <v>12555.9</v>
      </c>
      <c r="L205" s="56">
        <v>6374.1</v>
      </c>
    </row>
    <row r="206" spans="5:12" x14ac:dyDescent="0.25">
      <c r="E206" s="1" t="s">
        <v>278</v>
      </c>
      <c r="F206" s="2">
        <v>45</v>
      </c>
      <c r="G206" s="56">
        <v>0.1</v>
      </c>
      <c r="H206" s="56">
        <v>613.70000000000005</v>
      </c>
      <c r="I206" s="56">
        <v>8116.1</v>
      </c>
      <c r="J206" s="56">
        <v>170011</v>
      </c>
      <c r="K206" s="56">
        <v>994152.3</v>
      </c>
      <c r="L206" s="56">
        <v>2310.1</v>
      </c>
    </row>
    <row r="207" spans="5:12" x14ac:dyDescent="0.25">
      <c r="E207" s="1" t="s">
        <v>279</v>
      </c>
      <c r="F207" s="2">
        <v>72596.600000000006</v>
      </c>
      <c r="G207" s="56">
        <v>5513558.0999999996</v>
      </c>
      <c r="H207" s="56">
        <v>887.5</v>
      </c>
      <c r="I207" s="56">
        <v>4988.6000000000004</v>
      </c>
      <c r="J207" s="56">
        <v>37990.5</v>
      </c>
      <c r="K207" s="56">
        <v>420988.5</v>
      </c>
      <c r="L207" s="56">
        <v>1848.8</v>
      </c>
    </row>
    <row r="208" spans="5:12" x14ac:dyDescent="0.25">
      <c r="E208" s="1" t="s">
        <v>280</v>
      </c>
      <c r="F208" s="2">
        <v>89393.5</v>
      </c>
      <c r="G208" s="56">
        <v>6749312.7999999998</v>
      </c>
      <c r="H208" s="56">
        <v>865.3</v>
      </c>
      <c r="I208" s="56">
        <v>4912.6000000000004</v>
      </c>
      <c r="J208" s="56">
        <v>37673.599999999999</v>
      </c>
      <c r="K208" s="56">
        <v>417149.7</v>
      </c>
      <c r="L208" s="56">
        <v>1927.4</v>
      </c>
    </row>
    <row r="209" spans="5:12" x14ac:dyDescent="0.25">
      <c r="E209" s="1" t="s">
        <v>281</v>
      </c>
      <c r="F209" s="2">
        <v>87608.5</v>
      </c>
      <c r="G209" s="56">
        <v>6417057.5999999996</v>
      </c>
      <c r="H209" s="56">
        <v>983.3</v>
      </c>
      <c r="I209" s="56">
        <v>4906.1000000000004</v>
      </c>
      <c r="J209" s="56">
        <v>37465</v>
      </c>
      <c r="K209" s="56">
        <v>418233.7</v>
      </c>
      <c r="L209" s="56">
        <v>1907.8</v>
      </c>
    </row>
    <row r="210" spans="5:12" x14ac:dyDescent="0.25">
      <c r="E210" s="1" t="s">
        <v>282</v>
      </c>
      <c r="F210" s="2">
        <v>91008.9</v>
      </c>
      <c r="G210" s="56">
        <v>6324911.5999999996</v>
      </c>
      <c r="H210" s="56">
        <v>7070.8</v>
      </c>
      <c r="I210" s="56">
        <v>5370.8</v>
      </c>
      <c r="J210" s="56">
        <v>8345.9</v>
      </c>
      <c r="K210" s="56">
        <v>462646.4</v>
      </c>
      <c r="L210" s="56">
        <v>1236.2</v>
      </c>
    </row>
    <row r="211" spans="5:12" x14ac:dyDescent="0.25">
      <c r="E211" s="1" t="s">
        <v>283</v>
      </c>
      <c r="F211" s="2">
        <v>103054.39999999999</v>
      </c>
      <c r="G211" s="56">
        <v>6187091.7999999998</v>
      </c>
      <c r="H211" s="56">
        <v>6080.6</v>
      </c>
      <c r="I211" s="56">
        <v>5230</v>
      </c>
      <c r="J211" s="56">
        <v>10597.2</v>
      </c>
      <c r="K211" s="56">
        <v>450952.1</v>
      </c>
      <c r="L211" s="56">
        <v>1230.5</v>
      </c>
    </row>
    <row r="212" spans="5:12" x14ac:dyDescent="0.25">
      <c r="E212" s="1" t="s">
        <v>284</v>
      </c>
      <c r="F212" s="2">
        <v>92947.8</v>
      </c>
      <c r="G212" s="56">
        <v>6043679.7999999998</v>
      </c>
      <c r="H212" s="56">
        <v>6515.9</v>
      </c>
      <c r="I212" s="56">
        <v>5194.5</v>
      </c>
      <c r="J212" s="56">
        <v>10039</v>
      </c>
      <c r="K212" s="56">
        <v>447790</v>
      </c>
      <c r="L212" s="56">
        <v>1157.2</v>
      </c>
    </row>
    <row r="213" spans="5:12" x14ac:dyDescent="0.25">
      <c r="E213" s="1" t="s">
        <v>285</v>
      </c>
      <c r="F213" s="2">
        <v>92547.7</v>
      </c>
      <c r="G213" s="56">
        <v>5317341.7</v>
      </c>
      <c r="H213" s="56">
        <v>6301</v>
      </c>
      <c r="I213" s="56">
        <v>5798.7</v>
      </c>
      <c r="J213" s="56">
        <v>8938.2999999999993</v>
      </c>
      <c r="K213" s="56">
        <v>522123</v>
      </c>
      <c r="L213" s="56">
        <v>1086.9000000000001</v>
      </c>
    </row>
    <row r="214" spans="5:12" x14ac:dyDescent="0.25">
      <c r="E214" s="1" t="s">
        <v>286</v>
      </c>
      <c r="F214" s="2">
        <v>85090.1</v>
      </c>
      <c r="G214" s="56">
        <v>5170773.5</v>
      </c>
      <c r="H214" s="56">
        <v>5470.2</v>
      </c>
      <c r="I214" s="56">
        <v>5971.1</v>
      </c>
      <c r="J214" s="56">
        <v>11073.6</v>
      </c>
      <c r="K214" s="56">
        <v>532441</v>
      </c>
      <c r="L214" s="56">
        <v>945.3</v>
      </c>
    </row>
    <row r="215" spans="5:12" x14ac:dyDescent="0.25">
      <c r="E215" s="1" t="s">
        <v>287</v>
      </c>
      <c r="F215" s="2">
        <v>94021</v>
      </c>
      <c r="G215" s="56">
        <v>6211341.7999999998</v>
      </c>
      <c r="H215" s="56">
        <v>5876.7</v>
      </c>
      <c r="I215" s="56">
        <v>4590.8</v>
      </c>
      <c r="J215" s="56">
        <v>14340.4</v>
      </c>
      <c r="K215" s="56">
        <v>362121.3</v>
      </c>
      <c r="L215" s="56">
        <v>1405.9</v>
      </c>
    </row>
    <row r="216" spans="5:12" x14ac:dyDescent="0.25">
      <c r="E216" s="1" t="s">
        <v>288</v>
      </c>
      <c r="F216" s="2">
        <v>94230.3</v>
      </c>
      <c r="G216" s="56">
        <v>6123492.5999999996</v>
      </c>
      <c r="H216" s="56">
        <v>6159.5</v>
      </c>
      <c r="I216" s="56">
        <v>4591.2</v>
      </c>
      <c r="J216" s="56">
        <v>13914.1</v>
      </c>
      <c r="K216" s="56">
        <v>360492.7</v>
      </c>
      <c r="L216" s="56">
        <v>1363</v>
      </c>
    </row>
    <row r="217" spans="5:12" x14ac:dyDescent="0.25">
      <c r="E217" s="1" t="s">
        <v>289</v>
      </c>
      <c r="F217" s="2">
        <v>44414.400000000001</v>
      </c>
      <c r="G217" s="56">
        <v>274054</v>
      </c>
      <c r="H217" s="56">
        <v>2881.9</v>
      </c>
      <c r="I217" s="56">
        <v>1815.6</v>
      </c>
      <c r="J217" s="56">
        <v>5731.2</v>
      </c>
      <c r="K217" s="56">
        <v>12240.8</v>
      </c>
      <c r="L217" s="56">
        <v>6570.2</v>
      </c>
    </row>
    <row r="218" spans="5:12" x14ac:dyDescent="0.25">
      <c r="E218" s="1" t="s">
        <v>290</v>
      </c>
      <c r="F218" s="2">
        <v>47.2</v>
      </c>
      <c r="G218" s="56">
        <v>0.1</v>
      </c>
      <c r="H218" s="56">
        <v>496.6</v>
      </c>
      <c r="I218" s="56">
        <v>8075.9</v>
      </c>
      <c r="J218" s="56">
        <v>169240</v>
      </c>
      <c r="K218" s="56">
        <v>988002.5</v>
      </c>
      <c r="L218" s="56">
        <v>2351.8000000000002</v>
      </c>
    </row>
    <row r="219" spans="5:12" x14ac:dyDescent="0.25">
      <c r="E219" s="1" t="s">
        <v>291</v>
      </c>
      <c r="F219" s="2">
        <v>92717.8</v>
      </c>
      <c r="G219" s="56">
        <v>6339390.4000000004</v>
      </c>
      <c r="H219" s="56">
        <v>5350.4</v>
      </c>
      <c r="I219" s="56">
        <v>4607.3999999999996</v>
      </c>
      <c r="J219" s="56">
        <v>14634</v>
      </c>
      <c r="K219" s="56">
        <v>363638.9</v>
      </c>
      <c r="L219" s="56">
        <v>1453.7</v>
      </c>
    </row>
    <row r="220" spans="5:12" x14ac:dyDescent="0.25">
      <c r="E220" s="1" t="s">
        <v>292</v>
      </c>
      <c r="F220" s="2">
        <v>82996.800000000003</v>
      </c>
      <c r="G220" s="56">
        <v>5074865</v>
      </c>
      <c r="H220" s="56">
        <v>5261.4</v>
      </c>
      <c r="I220" s="56">
        <v>6079.3</v>
      </c>
      <c r="J220" s="56">
        <v>13295.1</v>
      </c>
      <c r="K220" s="56">
        <v>537597.6</v>
      </c>
      <c r="L220" s="56">
        <v>1602.2</v>
      </c>
    </row>
    <row r="221" spans="5:12" x14ac:dyDescent="0.25">
      <c r="E221" s="1" t="s">
        <v>293</v>
      </c>
      <c r="F221" s="2">
        <v>98654.2</v>
      </c>
      <c r="G221" s="56">
        <v>6856931.5999999996</v>
      </c>
      <c r="H221" s="56">
        <v>9118.2999999999993</v>
      </c>
      <c r="I221" s="56">
        <v>2603.6999999999998</v>
      </c>
      <c r="J221" s="56">
        <v>17866.3</v>
      </c>
      <c r="K221" s="56">
        <v>197155.3</v>
      </c>
      <c r="L221" s="56">
        <v>2148</v>
      </c>
    </row>
    <row r="222" spans="5:12" x14ac:dyDescent="0.25">
      <c r="E222" s="1" t="s">
        <v>294</v>
      </c>
      <c r="F222" s="2">
        <v>104936.6</v>
      </c>
      <c r="G222" s="56">
        <v>6703966.2000000002</v>
      </c>
      <c r="H222" s="56">
        <v>8857.1</v>
      </c>
      <c r="I222" s="56">
        <v>2620.1999999999998</v>
      </c>
      <c r="J222" s="56">
        <v>18351.2</v>
      </c>
      <c r="K222" s="56">
        <v>197720</v>
      </c>
      <c r="L222" s="56">
        <v>2142.8000000000002</v>
      </c>
    </row>
    <row r="223" spans="5:12" x14ac:dyDescent="0.25">
      <c r="E223" s="1" t="s">
        <v>295</v>
      </c>
      <c r="F223" s="2">
        <v>99758.9</v>
      </c>
      <c r="G223" s="56">
        <v>6658450.2999999998</v>
      </c>
      <c r="H223" s="56">
        <v>8261.7999999999993</v>
      </c>
      <c r="I223" s="56">
        <v>2650.2</v>
      </c>
      <c r="J223" s="56">
        <v>18747.2</v>
      </c>
      <c r="K223" s="56">
        <v>198597.3</v>
      </c>
      <c r="L223" s="56">
        <v>2141.6</v>
      </c>
    </row>
    <row r="224" spans="5:12" x14ac:dyDescent="0.25">
      <c r="E224" s="1" t="s">
        <v>296</v>
      </c>
      <c r="F224" s="2">
        <v>91175.4</v>
      </c>
      <c r="G224" s="56">
        <v>4884878.0999999996</v>
      </c>
      <c r="H224" s="56">
        <v>1993.9</v>
      </c>
      <c r="I224" s="56">
        <v>5191.6000000000004</v>
      </c>
      <c r="J224" s="56">
        <v>44785</v>
      </c>
      <c r="K224" s="56">
        <v>482505.2</v>
      </c>
      <c r="L224" s="56">
        <v>1374.4</v>
      </c>
    </row>
    <row r="225" spans="5:12" x14ac:dyDescent="0.25">
      <c r="E225" s="1" t="s">
        <v>297</v>
      </c>
      <c r="F225" s="2">
        <v>95436.9</v>
      </c>
      <c r="G225" s="56">
        <v>4796792.7</v>
      </c>
      <c r="H225" s="56">
        <v>1578.8</v>
      </c>
      <c r="I225" s="56">
        <v>5286.5</v>
      </c>
      <c r="J225" s="56">
        <v>50999.1</v>
      </c>
      <c r="K225" s="56">
        <v>494336.7</v>
      </c>
      <c r="L225" s="56">
        <v>1393.8</v>
      </c>
    </row>
    <row r="226" spans="5:12" x14ac:dyDescent="0.25">
      <c r="E226" s="1" t="s">
        <v>298</v>
      </c>
      <c r="F226" s="2">
        <v>94179.8</v>
      </c>
      <c r="G226" s="56">
        <v>4785119.3</v>
      </c>
      <c r="H226" s="56">
        <v>1838.8</v>
      </c>
      <c r="I226" s="56">
        <v>5319.8</v>
      </c>
      <c r="J226" s="56">
        <v>51442.3</v>
      </c>
      <c r="K226" s="56">
        <v>494542.6</v>
      </c>
      <c r="L226" s="56">
        <v>1402.4</v>
      </c>
    </row>
    <row r="227" spans="5:12" x14ac:dyDescent="0.25">
      <c r="E227" s="1" t="s">
        <v>299</v>
      </c>
      <c r="F227" s="2">
        <v>91213.8</v>
      </c>
      <c r="G227" s="56">
        <v>5711661.2000000002</v>
      </c>
      <c r="H227" s="56">
        <v>4164.1000000000004</v>
      </c>
      <c r="I227" s="56">
        <v>4524.2</v>
      </c>
      <c r="J227" s="56">
        <v>34594.699999999997</v>
      </c>
      <c r="K227" s="56">
        <v>353275</v>
      </c>
      <c r="L227" s="56">
        <v>2514.9</v>
      </c>
    </row>
    <row r="228" spans="5:12" x14ac:dyDescent="0.25">
      <c r="E228" s="1" t="s">
        <v>300</v>
      </c>
      <c r="F228" s="2">
        <v>72016.2</v>
      </c>
      <c r="G228" s="56">
        <v>3484323.1</v>
      </c>
      <c r="H228" s="56">
        <v>12826.6</v>
      </c>
      <c r="I228" s="56">
        <v>7104.5</v>
      </c>
      <c r="J228" s="56">
        <v>2648.2</v>
      </c>
      <c r="K228" s="56">
        <v>762992.9</v>
      </c>
      <c r="L228" s="56">
        <v>454.9</v>
      </c>
    </row>
    <row r="229" spans="5:12" x14ac:dyDescent="0.25">
      <c r="E229" s="1" t="s">
        <v>301</v>
      </c>
      <c r="F229" s="2">
        <v>43595.6</v>
      </c>
      <c r="G229" s="56">
        <v>275155</v>
      </c>
      <c r="H229" s="56">
        <v>2874.5</v>
      </c>
      <c r="I229" s="56">
        <v>1627.8</v>
      </c>
      <c r="J229" s="56">
        <v>5109.5</v>
      </c>
      <c r="K229" s="56">
        <v>6873.8</v>
      </c>
      <c r="L229" s="56">
        <v>6549.6</v>
      </c>
    </row>
    <row r="230" spans="5:12" x14ac:dyDescent="0.25">
      <c r="E230" s="1" t="s">
        <v>302</v>
      </c>
      <c r="F230" s="2">
        <v>47.1</v>
      </c>
      <c r="G230" s="56">
        <v>0.6</v>
      </c>
      <c r="H230" s="56">
        <v>476.6</v>
      </c>
      <c r="I230" s="56">
        <v>8030.8</v>
      </c>
      <c r="J230" s="56">
        <v>168623.6</v>
      </c>
      <c r="K230" s="56">
        <v>985609.4</v>
      </c>
      <c r="L230" s="56">
        <v>2331.9</v>
      </c>
    </row>
    <row r="231" spans="5:12" x14ac:dyDescent="0.25">
      <c r="E231" s="1" t="s">
        <v>303</v>
      </c>
      <c r="F231" s="2">
        <v>72382.899999999994</v>
      </c>
      <c r="G231" s="56">
        <v>3673187.6</v>
      </c>
      <c r="H231" s="56">
        <v>9057.7000000000007</v>
      </c>
      <c r="I231" s="56">
        <v>7077.8</v>
      </c>
      <c r="J231" s="56">
        <v>4887.7</v>
      </c>
      <c r="K231" s="56">
        <v>766151.3</v>
      </c>
      <c r="L231" s="56">
        <v>645.4</v>
      </c>
    </row>
    <row r="232" spans="5:12" x14ac:dyDescent="0.25">
      <c r="E232" s="1" t="s">
        <v>304</v>
      </c>
      <c r="F232" s="2">
        <v>77383.199999999997</v>
      </c>
      <c r="G232" s="56">
        <v>3344595.8</v>
      </c>
      <c r="H232" s="56">
        <v>4769.1000000000004</v>
      </c>
      <c r="I232" s="56">
        <v>6966</v>
      </c>
      <c r="J232" s="56">
        <v>59167.3</v>
      </c>
      <c r="K232" s="56">
        <v>728219.9</v>
      </c>
      <c r="L232" s="56">
        <v>25298.7</v>
      </c>
    </row>
    <row r="233" spans="5:12" x14ac:dyDescent="0.25">
      <c r="E233" s="1" t="s">
        <v>305</v>
      </c>
      <c r="F233" s="2">
        <v>78492.899999999994</v>
      </c>
      <c r="G233" s="56">
        <v>4423072.9000000004</v>
      </c>
      <c r="H233" s="56">
        <v>1999</v>
      </c>
      <c r="I233" s="56">
        <v>6250.8</v>
      </c>
      <c r="J233" s="56">
        <v>45363</v>
      </c>
      <c r="K233" s="56">
        <v>582127.1</v>
      </c>
      <c r="L233" s="56">
        <v>3675</v>
      </c>
    </row>
    <row r="234" spans="5:12" x14ac:dyDescent="0.25">
      <c r="E234" s="1" t="s">
        <v>306</v>
      </c>
      <c r="F234" s="2">
        <v>89021.1</v>
      </c>
      <c r="G234" s="56">
        <v>5728651.2999999998</v>
      </c>
      <c r="H234" s="56">
        <v>3185.1</v>
      </c>
      <c r="I234" s="56">
        <v>4318.7</v>
      </c>
      <c r="J234" s="56">
        <v>38437.4</v>
      </c>
      <c r="K234" s="56">
        <v>356937.4</v>
      </c>
      <c r="L234" s="56">
        <v>3025.7</v>
      </c>
    </row>
    <row r="235" spans="5:12" x14ac:dyDescent="0.25">
      <c r="E235" s="1" t="s">
        <v>307</v>
      </c>
      <c r="F235" s="2">
        <v>96065</v>
      </c>
      <c r="G235" s="56">
        <v>5609448.5</v>
      </c>
      <c r="H235" s="56">
        <v>2578.8000000000002</v>
      </c>
      <c r="I235" s="56">
        <v>4260.2</v>
      </c>
      <c r="J235" s="56">
        <v>37994.699999999997</v>
      </c>
      <c r="K235" s="56">
        <v>355128</v>
      </c>
      <c r="L235" s="56">
        <v>3010.3</v>
      </c>
    </row>
    <row r="236" spans="5:12" x14ac:dyDescent="0.25">
      <c r="E236" s="1" t="s">
        <v>308</v>
      </c>
      <c r="F236" s="2">
        <v>91032.5</v>
      </c>
      <c r="G236" s="56">
        <v>5907716.0999999996</v>
      </c>
      <c r="H236" s="56">
        <v>3181.1</v>
      </c>
      <c r="I236" s="56">
        <v>3626.9</v>
      </c>
      <c r="J236" s="56">
        <v>41092.6</v>
      </c>
      <c r="K236" s="56">
        <v>289600.7</v>
      </c>
      <c r="L236" s="56">
        <v>1691</v>
      </c>
    </row>
    <row r="237" spans="5:12" x14ac:dyDescent="0.25">
      <c r="E237" s="1" t="s">
        <v>309</v>
      </c>
      <c r="F237" s="2">
        <v>89616.2</v>
      </c>
      <c r="G237" s="56">
        <v>5847510</v>
      </c>
      <c r="H237" s="56">
        <v>2468.1999999999998</v>
      </c>
      <c r="I237" s="56">
        <v>3674.5</v>
      </c>
      <c r="J237" s="56">
        <v>41804.9</v>
      </c>
      <c r="K237" s="56">
        <v>293544.59999999998</v>
      </c>
      <c r="L237" s="56">
        <v>1698.6</v>
      </c>
    </row>
    <row r="238" spans="5:12" x14ac:dyDescent="0.25">
      <c r="E238" s="1" t="s">
        <v>310</v>
      </c>
      <c r="F238" s="2">
        <v>87197.5</v>
      </c>
      <c r="G238" s="56">
        <v>5816349.0999999996</v>
      </c>
      <c r="H238" s="56">
        <v>2208.3000000000002</v>
      </c>
      <c r="I238" s="56">
        <v>3696.3</v>
      </c>
      <c r="J238" s="56">
        <v>42667.4</v>
      </c>
      <c r="K238" s="56">
        <v>295425.40000000002</v>
      </c>
      <c r="L238" s="56">
        <v>1726.2</v>
      </c>
    </row>
    <row r="239" spans="5:12" x14ac:dyDescent="0.25">
      <c r="E239" s="1" t="s">
        <v>311</v>
      </c>
      <c r="F239" s="2">
        <v>89069.6</v>
      </c>
      <c r="G239" s="56">
        <v>5085426.5</v>
      </c>
      <c r="H239" s="56">
        <v>4102.6000000000004</v>
      </c>
      <c r="I239" s="56">
        <v>5316.2</v>
      </c>
      <c r="J239" s="56">
        <v>22656.5</v>
      </c>
      <c r="K239" s="56">
        <v>456506.2</v>
      </c>
      <c r="L239" s="56">
        <v>1052.9000000000001</v>
      </c>
    </row>
    <row r="240" spans="5:12" x14ac:dyDescent="0.25">
      <c r="E240" s="1" t="s">
        <v>312</v>
      </c>
      <c r="F240" s="2">
        <v>83212.7</v>
      </c>
      <c r="G240" s="56">
        <v>4242995.4000000004</v>
      </c>
      <c r="H240" s="56">
        <v>2916.9</v>
      </c>
      <c r="I240" s="56">
        <v>5800.4</v>
      </c>
      <c r="J240" s="56">
        <v>49671.6</v>
      </c>
      <c r="K240" s="56">
        <v>549513.19999999995</v>
      </c>
      <c r="L240" s="56">
        <v>1450.6</v>
      </c>
    </row>
    <row r="241" spans="5:12" x14ac:dyDescent="0.25">
      <c r="E241" s="1" t="s">
        <v>313</v>
      </c>
      <c r="F241" s="2">
        <v>40341.300000000003</v>
      </c>
      <c r="G241" s="56">
        <v>275338.09999999998</v>
      </c>
      <c r="H241" s="56">
        <v>2855.4</v>
      </c>
      <c r="I241" s="56">
        <v>933.8</v>
      </c>
      <c r="J241" s="56">
        <v>1040.5999999999999</v>
      </c>
      <c r="K241" s="56">
        <v>6815.6</v>
      </c>
      <c r="L241" s="56">
        <v>6540.3</v>
      </c>
    </row>
    <row r="242" spans="5:12" x14ac:dyDescent="0.25">
      <c r="E242" s="1" t="s">
        <v>314</v>
      </c>
      <c r="F242" s="2">
        <v>44.2</v>
      </c>
      <c r="G242" s="56">
        <v>227.1</v>
      </c>
      <c r="H242" s="56">
        <v>490.3</v>
      </c>
      <c r="I242" s="56">
        <v>8013.4</v>
      </c>
      <c r="J242" s="56">
        <v>168671.4</v>
      </c>
      <c r="K242" s="56">
        <v>984557.5</v>
      </c>
      <c r="L242" s="56">
        <v>2335.1</v>
      </c>
    </row>
    <row r="243" spans="5:12" x14ac:dyDescent="0.25">
      <c r="E243" s="1" t="s">
        <v>315</v>
      </c>
      <c r="F243" s="2">
        <v>90450.9</v>
      </c>
      <c r="G243" s="56">
        <v>4588019.9000000004</v>
      </c>
      <c r="H243" s="56">
        <v>3387.8</v>
      </c>
      <c r="I243" s="56">
        <v>5796.1</v>
      </c>
      <c r="J243" s="56">
        <v>60754.3</v>
      </c>
      <c r="K243" s="56">
        <v>532194.6</v>
      </c>
      <c r="L243" s="56">
        <v>2282.3000000000002</v>
      </c>
    </row>
    <row r="244" spans="5:12" x14ac:dyDescent="0.25">
      <c r="E244" s="1" t="s">
        <v>316</v>
      </c>
      <c r="F244" s="2">
        <v>82952.100000000006</v>
      </c>
      <c r="G244" s="56">
        <v>4304229.4000000004</v>
      </c>
      <c r="H244" s="56">
        <v>2285.3000000000002</v>
      </c>
      <c r="I244" s="56">
        <v>5840</v>
      </c>
      <c r="J244" s="56">
        <v>61393.4</v>
      </c>
      <c r="K244" s="56">
        <v>539462.80000000005</v>
      </c>
      <c r="L244" s="56">
        <v>2133.5</v>
      </c>
    </row>
    <row r="245" spans="5:12" x14ac:dyDescent="0.25">
      <c r="E245" s="1" t="s">
        <v>317</v>
      </c>
      <c r="F245" s="2">
        <v>96252.1</v>
      </c>
      <c r="G245" s="56">
        <v>6194650.5999999996</v>
      </c>
      <c r="H245" s="56">
        <v>2885.2</v>
      </c>
      <c r="I245" s="56">
        <v>3438.4</v>
      </c>
      <c r="J245" s="56">
        <v>34300.199999999997</v>
      </c>
      <c r="K245" s="56">
        <v>256774.3</v>
      </c>
      <c r="L245" s="56">
        <v>1700.9</v>
      </c>
    </row>
    <row r="246" spans="5:12" x14ac:dyDescent="0.25">
      <c r="E246" s="1" t="s">
        <v>318</v>
      </c>
      <c r="F246" s="2">
        <v>93113.8</v>
      </c>
      <c r="G246" s="56">
        <v>6052879</v>
      </c>
      <c r="H246" s="56">
        <v>2452.5</v>
      </c>
      <c r="I246" s="56">
        <v>3468.6</v>
      </c>
      <c r="J246" s="56">
        <v>35413.9</v>
      </c>
      <c r="K246" s="56">
        <v>260638</v>
      </c>
      <c r="L246" s="56">
        <v>1727.5</v>
      </c>
    </row>
    <row r="247" spans="5:12" x14ac:dyDescent="0.25">
      <c r="E247" s="1" t="s">
        <v>319</v>
      </c>
      <c r="F247" s="2">
        <v>97771.7</v>
      </c>
      <c r="G247" s="56">
        <v>5461065.2000000002</v>
      </c>
      <c r="H247" s="56">
        <v>1193.9000000000001</v>
      </c>
      <c r="I247" s="56">
        <v>3937.3</v>
      </c>
      <c r="J247" s="56">
        <v>48962.6</v>
      </c>
      <c r="K247" s="56">
        <v>329039.40000000002</v>
      </c>
      <c r="L247" s="56">
        <v>1843.6</v>
      </c>
    </row>
    <row r="248" spans="5:12" x14ac:dyDescent="0.25">
      <c r="E248" s="1" t="s">
        <v>320</v>
      </c>
      <c r="F248" s="2">
        <v>91788.6</v>
      </c>
      <c r="G248" s="56">
        <v>5445130</v>
      </c>
      <c r="H248" s="56">
        <v>2186.5</v>
      </c>
      <c r="I248" s="56">
        <v>3968.9</v>
      </c>
      <c r="J248" s="56">
        <v>52745.8</v>
      </c>
      <c r="K248" s="56">
        <v>343794.8</v>
      </c>
      <c r="L248" s="56">
        <v>1667.5</v>
      </c>
    </row>
    <row r="249" spans="5:12" x14ac:dyDescent="0.25">
      <c r="E249" s="1" t="s">
        <v>321</v>
      </c>
      <c r="F249" s="2">
        <v>92891.4</v>
      </c>
      <c r="G249" s="56">
        <v>5493897.9000000004</v>
      </c>
      <c r="H249" s="56">
        <v>1863.5</v>
      </c>
      <c r="I249" s="56">
        <v>4047.5</v>
      </c>
      <c r="J249" s="56">
        <v>54472.800000000003</v>
      </c>
      <c r="K249" s="56">
        <v>352609.3</v>
      </c>
      <c r="L249" s="56">
        <v>1696.1</v>
      </c>
    </row>
    <row r="250" spans="5:12" x14ac:dyDescent="0.25">
      <c r="E250" s="1" t="s">
        <v>322</v>
      </c>
      <c r="F250" s="2">
        <v>90661.4</v>
      </c>
      <c r="G250" s="56">
        <v>5319585</v>
      </c>
      <c r="H250" s="56">
        <v>1223.0999999999999</v>
      </c>
      <c r="I250" s="56">
        <v>4226.2</v>
      </c>
      <c r="J250" s="56">
        <v>58291.6</v>
      </c>
      <c r="K250" s="56">
        <v>371858.6</v>
      </c>
      <c r="L250" s="56">
        <v>1788.5</v>
      </c>
    </row>
    <row r="251" spans="5:12" x14ac:dyDescent="0.25">
      <c r="E251" s="1" t="s">
        <v>323</v>
      </c>
      <c r="F251" s="2">
        <v>103146.9</v>
      </c>
      <c r="G251" s="56">
        <v>6345930.5</v>
      </c>
      <c r="H251" s="56">
        <v>3943.2</v>
      </c>
      <c r="I251" s="56">
        <v>2865.2</v>
      </c>
      <c r="J251" s="56">
        <v>35409.599999999999</v>
      </c>
      <c r="K251" s="56">
        <v>214274</v>
      </c>
      <c r="L251" s="56">
        <v>1688.1</v>
      </c>
    </row>
    <row r="252" spans="5:12" x14ac:dyDescent="0.25">
      <c r="E252" s="1" t="s">
        <v>324</v>
      </c>
      <c r="F252" s="2">
        <v>91889.4</v>
      </c>
      <c r="G252" s="56">
        <v>6295611.7999999998</v>
      </c>
      <c r="H252" s="56">
        <v>4137.3</v>
      </c>
      <c r="I252" s="56">
        <v>2873.6</v>
      </c>
      <c r="J252" s="56">
        <v>35424.1</v>
      </c>
      <c r="K252" s="56">
        <v>213463.8</v>
      </c>
      <c r="L252" s="56">
        <v>1684.7</v>
      </c>
    </row>
    <row r="253" spans="5:12" x14ac:dyDescent="0.25">
      <c r="E253" s="1" t="s">
        <v>325</v>
      </c>
      <c r="F253" s="2">
        <v>44782.9</v>
      </c>
      <c r="G253" s="56">
        <v>264638.09999999998</v>
      </c>
      <c r="H253" s="56">
        <v>2859.5</v>
      </c>
      <c r="I253" s="56">
        <v>1965.6</v>
      </c>
      <c r="J253" s="56">
        <v>4367.7</v>
      </c>
      <c r="K253" s="56">
        <v>12606.4</v>
      </c>
      <c r="L253" s="56">
        <v>6506.5</v>
      </c>
    </row>
    <row r="254" spans="5:12" x14ac:dyDescent="0.25">
      <c r="E254" s="1" t="s">
        <v>326</v>
      </c>
      <c r="F254" s="2">
        <v>28.4</v>
      </c>
      <c r="G254" s="56">
        <v>266</v>
      </c>
      <c r="H254" s="56">
        <v>479.9</v>
      </c>
      <c r="I254" s="56">
        <v>8043.4</v>
      </c>
      <c r="J254" s="56">
        <v>168178.2</v>
      </c>
      <c r="K254" s="56">
        <v>981999.4</v>
      </c>
      <c r="L254" s="56">
        <v>2311.5</v>
      </c>
    </row>
    <row r="255" spans="5:12" x14ac:dyDescent="0.25">
      <c r="E255" s="1" t="s">
        <v>327</v>
      </c>
      <c r="F255" s="2">
        <v>94318</v>
      </c>
      <c r="G255" s="56">
        <v>6670464.7000000002</v>
      </c>
      <c r="H255" s="56">
        <v>4528.5</v>
      </c>
      <c r="I255" s="56">
        <v>2870.3</v>
      </c>
      <c r="J255" s="56">
        <v>35840.1</v>
      </c>
      <c r="K255" s="56">
        <v>213474.9</v>
      </c>
      <c r="L255" s="56">
        <v>1687.5</v>
      </c>
    </row>
    <row r="256" spans="5:12" x14ac:dyDescent="0.25">
      <c r="E256" s="1" t="s">
        <v>328</v>
      </c>
      <c r="F256" s="2">
        <v>90143.2</v>
      </c>
      <c r="G256" s="56">
        <v>6460743.0999999996</v>
      </c>
      <c r="H256" s="56">
        <v>39444.9</v>
      </c>
      <c r="I256" s="56">
        <v>2854.7</v>
      </c>
      <c r="J256" s="56">
        <v>12752.4</v>
      </c>
      <c r="K256" s="56">
        <v>213378.5</v>
      </c>
      <c r="L256" s="56">
        <v>1172.8</v>
      </c>
    </row>
    <row r="257" spans="5:12" x14ac:dyDescent="0.25">
      <c r="E257" s="1" t="s">
        <v>329</v>
      </c>
      <c r="F257" s="2">
        <v>85384.3</v>
      </c>
      <c r="G257" s="56">
        <v>6384028.7999999998</v>
      </c>
      <c r="H257" s="56">
        <v>39287.1</v>
      </c>
      <c r="I257" s="56">
        <v>2889.7</v>
      </c>
      <c r="J257" s="56">
        <v>12711.7</v>
      </c>
      <c r="K257" s="56">
        <v>213418.4</v>
      </c>
      <c r="L257" s="56">
        <v>1155.8</v>
      </c>
    </row>
    <row r="258" spans="5:12" x14ac:dyDescent="0.25">
      <c r="E258" s="1" t="s">
        <v>330</v>
      </c>
      <c r="F258" s="2">
        <v>97153.7</v>
      </c>
      <c r="G258" s="56">
        <v>6378049.7000000002</v>
      </c>
      <c r="H258" s="56">
        <v>38805.9</v>
      </c>
      <c r="I258" s="56">
        <v>2853</v>
      </c>
      <c r="J258" s="56">
        <v>11122.7</v>
      </c>
      <c r="K258" s="56">
        <v>209746.5</v>
      </c>
      <c r="L258" s="56">
        <v>1130</v>
      </c>
    </row>
    <row r="259" spans="5:12" x14ac:dyDescent="0.25">
      <c r="E259" s="1" t="s">
        <v>331</v>
      </c>
      <c r="F259" s="2">
        <v>90150.8</v>
      </c>
      <c r="G259" s="56">
        <v>6356657</v>
      </c>
      <c r="H259" s="56">
        <v>34444.1</v>
      </c>
      <c r="I259" s="56">
        <v>2801</v>
      </c>
      <c r="J259" s="56">
        <v>10836.5</v>
      </c>
      <c r="K259" s="56">
        <v>217384.7</v>
      </c>
      <c r="L259" s="56">
        <v>1685.6</v>
      </c>
    </row>
    <row r="260" spans="5:12" x14ac:dyDescent="0.25">
      <c r="E260" s="1" t="s">
        <v>332</v>
      </c>
      <c r="F260" s="2">
        <v>101284.1</v>
      </c>
      <c r="G260" s="56">
        <v>6321292.5</v>
      </c>
      <c r="H260" s="56">
        <v>34575</v>
      </c>
      <c r="I260" s="56">
        <v>2818.4</v>
      </c>
      <c r="J260" s="56">
        <v>11242.2</v>
      </c>
      <c r="K260" s="56">
        <v>218261.4</v>
      </c>
      <c r="L260" s="56">
        <v>1685.5</v>
      </c>
    </row>
    <row r="261" spans="5:12" x14ac:dyDescent="0.25">
      <c r="E261" s="1" t="s">
        <v>333</v>
      </c>
      <c r="F261" s="2">
        <v>102058.9</v>
      </c>
      <c r="G261" s="56">
        <v>6328884.9000000004</v>
      </c>
      <c r="H261" s="56">
        <v>33804.699999999997</v>
      </c>
      <c r="I261" s="56">
        <v>2810</v>
      </c>
      <c r="J261" s="56">
        <v>11405.7</v>
      </c>
      <c r="K261" s="56">
        <v>215653</v>
      </c>
      <c r="L261" s="56">
        <v>1865</v>
      </c>
    </row>
    <row r="262" spans="5:12" x14ac:dyDescent="0.25">
      <c r="E262" s="1" t="s">
        <v>334</v>
      </c>
      <c r="F262" s="2">
        <v>85796.2</v>
      </c>
      <c r="G262" s="56">
        <v>5794899.5999999996</v>
      </c>
      <c r="H262" s="56">
        <v>20385.5</v>
      </c>
      <c r="I262" s="56">
        <v>4102.8</v>
      </c>
      <c r="J262" s="56">
        <v>12590.8</v>
      </c>
      <c r="K262" s="56">
        <v>331627.59999999998</v>
      </c>
      <c r="L262" s="56">
        <v>1419.6</v>
      </c>
    </row>
    <row r="263" spans="5:12" x14ac:dyDescent="0.25">
      <c r="E263" s="1" t="s">
        <v>335</v>
      </c>
      <c r="F263" s="2">
        <v>89631.3</v>
      </c>
      <c r="G263" s="56">
        <v>5867018.9000000004</v>
      </c>
      <c r="H263" s="56">
        <v>16718.599999999999</v>
      </c>
      <c r="I263" s="56">
        <v>3989</v>
      </c>
      <c r="J263" s="56">
        <v>14071.9</v>
      </c>
      <c r="K263" s="56">
        <v>320476.79999999999</v>
      </c>
      <c r="L263" s="56">
        <v>2201.1999999999998</v>
      </c>
    </row>
    <row r="264" spans="5:12" x14ac:dyDescent="0.25">
      <c r="E264" s="1" t="s">
        <v>336</v>
      </c>
      <c r="F264" s="2">
        <v>89197.8</v>
      </c>
      <c r="G264" s="56">
        <v>5927053.4000000004</v>
      </c>
      <c r="H264" s="56">
        <v>17356</v>
      </c>
      <c r="I264" s="56">
        <v>3953.5</v>
      </c>
      <c r="J264" s="56">
        <v>12095.8</v>
      </c>
      <c r="K264" s="56">
        <v>313776.2</v>
      </c>
      <c r="L264" s="56">
        <v>2097.1</v>
      </c>
    </row>
    <row r="265" spans="5:12" x14ac:dyDescent="0.25">
      <c r="E265" s="1" t="s">
        <v>337</v>
      </c>
      <c r="F265" s="2">
        <v>46201.7</v>
      </c>
      <c r="G265" s="56">
        <v>262680</v>
      </c>
      <c r="H265" s="56">
        <v>2899.1</v>
      </c>
      <c r="I265" s="56">
        <v>1962.5</v>
      </c>
      <c r="J265" s="56">
        <v>6019.9</v>
      </c>
      <c r="K265" s="56">
        <v>12803.2</v>
      </c>
      <c r="L265" s="56">
        <v>6486.7</v>
      </c>
    </row>
    <row r="266" spans="5:12" x14ac:dyDescent="0.25">
      <c r="E266" s="1" t="s">
        <v>338</v>
      </c>
      <c r="F266" s="2">
        <v>37.6</v>
      </c>
      <c r="G266" s="56">
        <v>0.5</v>
      </c>
      <c r="H266" s="56">
        <v>498.4</v>
      </c>
      <c r="I266" s="56">
        <v>8062.4</v>
      </c>
      <c r="J266" s="56">
        <v>168634.2</v>
      </c>
      <c r="K266" s="56">
        <v>984500.6</v>
      </c>
      <c r="L266" s="56">
        <v>2310.9</v>
      </c>
    </row>
    <row r="267" spans="5:12" x14ac:dyDescent="0.25">
      <c r="E267" s="1" t="s">
        <v>511</v>
      </c>
      <c r="F267" s="2">
        <v>86127.5</v>
      </c>
      <c r="G267" s="56">
        <v>7932336.4000000004</v>
      </c>
      <c r="H267" s="56">
        <v>17292.3</v>
      </c>
      <c r="I267" s="56">
        <v>3958</v>
      </c>
      <c r="J267" s="56">
        <v>12282.8</v>
      </c>
      <c r="K267" s="56">
        <v>310053.59999999998</v>
      </c>
      <c r="L267" s="56">
        <v>2164</v>
      </c>
    </row>
    <row r="268" spans="5:12" x14ac:dyDescent="0.25">
      <c r="E268" s="1" t="s">
        <v>512</v>
      </c>
      <c r="F268" s="2">
        <v>85906.9</v>
      </c>
      <c r="G268" s="56">
        <v>6799074.9000000004</v>
      </c>
      <c r="H268" s="56">
        <v>10833.9</v>
      </c>
      <c r="I268" s="56">
        <v>4959.5</v>
      </c>
      <c r="J268" s="56">
        <v>18022.3</v>
      </c>
      <c r="K268" s="56">
        <v>408048.3</v>
      </c>
      <c r="L268" s="56">
        <v>1836.3</v>
      </c>
    </row>
    <row r="269" spans="5:12" x14ac:dyDescent="0.25">
      <c r="E269" s="1" t="s">
        <v>513</v>
      </c>
      <c r="F269" s="2">
        <v>90823.1</v>
      </c>
      <c r="G269" s="56">
        <v>6464462.5</v>
      </c>
      <c r="H269" s="56">
        <v>9482</v>
      </c>
      <c r="I269" s="56">
        <v>5066.1000000000004</v>
      </c>
      <c r="J269" s="56">
        <v>20266.400000000001</v>
      </c>
      <c r="K269" s="56">
        <v>421670.9</v>
      </c>
      <c r="L269" s="56">
        <v>2013.1</v>
      </c>
    </row>
    <row r="270" spans="5:12" x14ac:dyDescent="0.25">
      <c r="E270" s="1" t="s">
        <v>514</v>
      </c>
      <c r="F270" s="2">
        <v>82318</v>
      </c>
      <c r="G270" s="56">
        <v>6121010.9000000004</v>
      </c>
      <c r="H270" s="56">
        <v>10348.700000000001</v>
      </c>
      <c r="I270" s="56">
        <v>5094.7</v>
      </c>
      <c r="J270" s="56">
        <v>24470.5</v>
      </c>
      <c r="K270" s="56">
        <v>435230.5</v>
      </c>
      <c r="L270" s="56">
        <v>1902.2</v>
      </c>
    </row>
    <row r="271" spans="5:12" x14ac:dyDescent="0.25">
      <c r="E271" s="1" t="s">
        <v>515</v>
      </c>
      <c r="F271" s="2">
        <v>99436.3</v>
      </c>
      <c r="G271" s="56">
        <v>7344417.2999999998</v>
      </c>
      <c r="H271" s="56">
        <v>13560.2</v>
      </c>
      <c r="I271" s="56">
        <v>2759.1</v>
      </c>
      <c r="J271" s="56">
        <v>18476.099999999999</v>
      </c>
      <c r="K271" s="56">
        <v>197956</v>
      </c>
      <c r="L271" s="56">
        <v>2248.8000000000002</v>
      </c>
    </row>
    <row r="272" spans="5:12" x14ac:dyDescent="0.25">
      <c r="E272" s="1" t="s">
        <v>516</v>
      </c>
      <c r="F272" s="2">
        <v>87705</v>
      </c>
      <c r="G272" s="56">
        <v>7170055.4000000004</v>
      </c>
      <c r="H272" s="56">
        <v>14123.3</v>
      </c>
      <c r="I272" s="56">
        <v>2687.1</v>
      </c>
      <c r="J272" s="56">
        <v>16428.599999999999</v>
      </c>
      <c r="K272" s="56">
        <v>190826.1</v>
      </c>
      <c r="L272" s="56">
        <v>2156.6</v>
      </c>
    </row>
    <row r="273" spans="5:12" x14ac:dyDescent="0.25">
      <c r="E273" s="1" t="s">
        <v>517</v>
      </c>
      <c r="F273" s="2">
        <v>98660.1</v>
      </c>
      <c r="G273" s="56">
        <v>6893881.7000000002</v>
      </c>
      <c r="H273" s="56">
        <v>14176.7</v>
      </c>
      <c r="I273" s="56">
        <v>2782.6</v>
      </c>
      <c r="J273" s="56">
        <v>19832.2</v>
      </c>
      <c r="K273" s="56">
        <v>207355.7</v>
      </c>
      <c r="L273" s="56">
        <v>2205.4</v>
      </c>
    </row>
    <row r="274" spans="5:12" x14ac:dyDescent="0.25">
      <c r="E274" s="1" t="s">
        <v>518</v>
      </c>
      <c r="F274" s="2">
        <v>86246</v>
      </c>
      <c r="G274" s="56">
        <v>6166313.7999999998</v>
      </c>
      <c r="H274" s="56">
        <v>18258.599999999999</v>
      </c>
      <c r="I274" s="56">
        <v>4124.3</v>
      </c>
      <c r="J274" s="56">
        <v>11232.2</v>
      </c>
      <c r="K274" s="56">
        <v>329877.59999999998</v>
      </c>
      <c r="L274" s="56">
        <v>1240.3</v>
      </c>
    </row>
    <row r="275" spans="5:12" x14ac:dyDescent="0.25">
      <c r="E275" s="1" t="s">
        <v>519</v>
      </c>
      <c r="F275" s="2">
        <v>83908.4</v>
      </c>
      <c r="G275" s="56">
        <v>6127502</v>
      </c>
      <c r="H275" s="56">
        <v>17886</v>
      </c>
      <c r="I275" s="56">
        <v>4120.6000000000004</v>
      </c>
      <c r="J275" s="56">
        <v>10784.1</v>
      </c>
      <c r="K275" s="56">
        <v>328482</v>
      </c>
      <c r="L275" s="56">
        <v>1245.9000000000001</v>
      </c>
    </row>
    <row r="276" spans="5:12" x14ac:dyDescent="0.25">
      <c r="E276" s="1" t="s">
        <v>520</v>
      </c>
      <c r="F276" s="2">
        <v>95146</v>
      </c>
      <c r="G276" s="56">
        <v>6073301.4000000004</v>
      </c>
      <c r="H276" s="56">
        <v>17568.3</v>
      </c>
      <c r="I276" s="56">
        <v>4137.2</v>
      </c>
      <c r="J276" s="56">
        <v>10764.6</v>
      </c>
      <c r="K276" s="56">
        <v>328939.09999999998</v>
      </c>
      <c r="L276" s="56">
        <v>1269.5999999999999</v>
      </c>
    </row>
    <row r="277" spans="5:12" x14ac:dyDescent="0.25">
      <c r="E277" s="1" t="s">
        <v>521</v>
      </c>
      <c r="F277" s="2">
        <v>37575.800000000003</v>
      </c>
      <c r="G277" s="56">
        <v>276281.09999999998</v>
      </c>
      <c r="H277" s="56">
        <v>2881.8</v>
      </c>
      <c r="I277" s="56">
        <v>2031.3</v>
      </c>
      <c r="J277" s="56">
        <v>4272.3</v>
      </c>
      <c r="K277" s="56">
        <v>12503</v>
      </c>
      <c r="L277" s="56">
        <v>6598</v>
      </c>
    </row>
    <row r="278" spans="5:12" x14ac:dyDescent="0.25">
      <c r="E278" s="1" t="s">
        <v>522</v>
      </c>
      <c r="F278" s="2">
        <v>25.6</v>
      </c>
      <c r="G278" s="56">
        <v>0.1</v>
      </c>
      <c r="H278" s="56">
        <v>485.6</v>
      </c>
      <c r="I278" s="56">
        <v>8069.6</v>
      </c>
      <c r="J278" s="56">
        <v>168682.4</v>
      </c>
      <c r="K278" s="56">
        <v>983258.2</v>
      </c>
      <c r="L278" s="56">
        <v>2351.1</v>
      </c>
    </row>
    <row r="279" spans="5:12" x14ac:dyDescent="0.25">
      <c r="E279" s="1" t="s">
        <v>523</v>
      </c>
      <c r="F279" s="2">
        <v>101053.9</v>
      </c>
      <c r="G279" s="56">
        <v>7019097.0999999996</v>
      </c>
      <c r="H279" s="56">
        <v>31115.599999999999</v>
      </c>
      <c r="I279" s="56">
        <v>2652.9</v>
      </c>
      <c r="J279" s="56">
        <v>13752.5</v>
      </c>
      <c r="K279" s="56">
        <v>192019.9</v>
      </c>
      <c r="L279" s="56">
        <v>1327.2</v>
      </c>
    </row>
    <row r="280" spans="5:12" x14ac:dyDescent="0.25">
      <c r="E280" s="1" t="s">
        <v>524</v>
      </c>
      <c r="F280" s="2">
        <v>85407</v>
      </c>
      <c r="G280" s="56">
        <v>6507381</v>
      </c>
      <c r="H280" s="56">
        <v>24335.9</v>
      </c>
      <c r="I280" s="56">
        <v>3246.8</v>
      </c>
      <c r="J280" s="56">
        <v>10756.3</v>
      </c>
      <c r="K280" s="56">
        <v>240887.2</v>
      </c>
      <c r="L280" s="56">
        <v>1723.2</v>
      </c>
    </row>
    <row r="281" spans="5:12" x14ac:dyDescent="0.25">
      <c r="E281" s="1" t="s">
        <v>525</v>
      </c>
      <c r="F281" s="2">
        <v>85947.199999999997</v>
      </c>
      <c r="G281" s="56">
        <v>6370353.5999999996</v>
      </c>
      <c r="H281" s="56">
        <v>23329.599999999999</v>
      </c>
      <c r="I281" s="56">
        <v>3282.5</v>
      </c>
      <c r="J281" s="56">
        <v>12333.5</v>
      </c>
      <c r="K281" s="56">
        <v>248299.7</v>
      </c>
      <c r="L281" s="56">
        <v>1797.1</v>
      </c>
    </row>
    <row r="282" spans="5:12" x14ac:dyDescent="0.25">
      <c r="E282" s="1" t="s">
        <v>526</v>
      </c>
      <c r="F282" s="2">
        <v>85296.6</v>
      </c>
      <c r="G282" s="56">
        <v>6321881.7999999998</v>
      </c>
      <c r="H282" s="56">
        <v>24502.6</v>
      </c>
      <c r="I282" s="56">
        <v>3274.2</v>
      </c>
      <c r="J282" s="56">
        <v>12389.3</v>
      </c>
      <c r="K282" s="56">
        <v>248235.8</v>
      </c>
      <c r="L282" s="56">
        <v>1735</v>
      </c>
    </row>
    <row r="283" spans="5:12" x14ac:dyDescent="0.25">
      <c r="E283" s="1" t="s">
        <v>527</v>
      </c>
      <c r="F283" s="2">
        <v>97072.2</v>
      </c>
      <c r="G283" s="56">
        <v>6010209.9000000004</v>
      </c>
      <c r="H283" s="56">
        <v>20484.400000000001</v>
      </c>
      <c r="I283" s="56">
        <v>3846.3</v>
      </c>
      <c r="J283" s="56">
        <v>14483.5</v>
      </c>
      <c r="K283" s="56">
        <v>304680.8</v>
      </c>
      <c r="L283" s="56">
        <v>1517.9</v>
      </c>
    </row>
    <row r="284" spans="5:12" x14ac:dyDescent="0.25">
      <c r="E284" s="1" t="s">
        <v>528</v>
      </c>
      <c r="F284" s="2">
        <v>74273.3</v>
      </c>
      <c r="G284" s="56">
        <v>5997763.0999999996</v>
      </c>
      <c r="H284" s="56">
        <v>21146.5</v>
      </c>
      <c r="I284" s="56">
        <v>3833.1</v>
      </c>
      <c r="J284" s="56">
        <v>14219.2</v>
      </c>
      <c r="K284" s="56">
        <v>305613</v>
      </c>
      <c r="L284" s="56">
        <v>1502.5</v>
      </c>
    </row>
    <row r="285" spans="5:12" x14ac:dyDescent="0.25">
      <c r="E285" s="1" t="s">
        <v>529</v>
      </c>
      <c r="F285" s="2">
        <v>93866.3</v>
      </c>
      <c r="G285" s="56">
        <v>6024167.5999999996</v>
      </c>
      <c r="H285" s="56">
        <v>21954.799999999999</v>
      </c>
      <c r="I285" s="56">
        <v>3769.4</v>
      </c>
      <c r="J285" s="56">
        <v>13145</v>
      </c>
      <c r="K285" s="56">
        <v>294655.5</v>
      </c>
      <c r="L285" s="56">
        <v>1499.3</v>
      </c>
    </row>
    <row r="286" spans="5:12" x14ac:dyDescent="0.25">
      <c r="E286" s="1" t="s">
        <v>530</v>
      </c>
      <c r="F286" s="2">
        <v>77127.8</v>
      </c>
      <c r="G286" s="56">
        <v>5659582.2000000002</v>
      </c>
      <c r="H286" s="56">
        <v>20812</v>
      </c>
      <c r="I286" s="56">
        <v>4437.8999999999996</v>
      </c>
      <c r="J286" s="56">
        <v>10160</v>
      </c>
      <c r="K286" s="56">
        <v>370004.5</v>
      </c>
      <c r="L286" s="56">
        <v>1080.9000000000001</v>
      </c>
    </row>
    <row r="287" spans="5:12" x14ac:dyDescent="0.25">
      <c r="E287" s="1" t="s">
        <v>531</v>
      </c>
      <c r="F287" s="2">
        <v>87975.3</v>
      </c>
      <c r="G287" s="56">
        <v>5572750.2999999998</v>
      </c>
      <c r="H287" s="56">
        <v>19685.5</v>
      </c>
      <c r="I287" s="56">
        <v>4564</v>
      </c>
      <c r="J287" s="56">
        <v>12705.9</v>
      </c>
      <c r="K287" s="56">
        <v>384183.7</v>
      </c>
      <c r="L287" s="56">
        <v>1142.2</v>
      </c>
    </row>
    <row r="288" spans="5:12" x14ac:dyDescent="0.25">
      <c r="E288" s="1" t="s">
        <v>532</v>
      </c>
      <c r="F288" s="2">
        <v>90975.3</v>
      </c>
      <c r="G288" s="56">
        <v>5566498</v>
      </c>
      <c r="H288" s="56">
        <v>18726.5</v>
      </c>
      <c r="I288" s="56">
        <v>4577.3</v>
      </c>
      <c r="J288" s="56">
        <v>11662.1</v>
      </c>
      <c r="K288" s="56">
        <v>385936.1</v>
      </c>
      <c r="L288" s="56">
        <v>1159.5</v>
      </c>
    </row>
    <row r="289" spans="5:12" x14ac:dyDescent="0.25">
      <c r="E289" s="1" t="s">
        <v>533</v>
      </c>
      <c r="F289" s="2">
        <v>47166.8</v>
      </c>
      <c r="G289" s="56">
        <v>265191.3</v>
      </c>
      <c r="H289" s="56">
        <v>2925.1</v>
      </c>
      <c r="J289" s="56">
        <v>4923.1000000000004</v>
      </c>
      <c r="K289" s="56">
        <v>7131.5</v>
      </c>
      <c r="L289" s="56">
        <v>6610.6</v>
      </c>
    </row>
    <row r="290" spans="5:12" x14ac:dyDescent="0.25">
      <c r="E290" s="1" t="s">
        <v>534</v>
      </c>
      <c r="F290" s="2">
        <v>32.700000000000003</v>
      </c>
      <c r="G290" s="56">
        <v>257.7</v>
      </c>
      <c r="H290" s="56">
        <v>488.5</v>
      </c>
      <c r="I290" s="56">
        <v>8040.3</v>
      </c>
      <c r="J290" s="56">
        <v>168575.2</v>
      </c>
      <c r="K290" s="56">
        <v>983891</v>
      </c>
      <c r="L290" s="56">
        <v>2352.1</v>
      </c>
    </row>
    <row r="291" spans="5:12" x14ac:dyDescent="0.25">
      <c r="E291" s="1" t="s">
        <v>535</v>
      </c>
      <c r="F291" s="2">
        <v>93805</v>
      </c>
      <c r="G291" s="56">
        <v>6499140.2999999998</v>
      </c>
      <c r="H291" s="56">
        <v>13282.8</v>
      </c>
      <c r="I291" s="56">
        <v>3525.9</v>
      </c>
      <c r="J291" s="56">
        <v>18255.3</v>
      </c>
      <c r="K291" s="56">
        <v>272222.2</v>
      </c>
      <c r="L291" s="56">
        <v>2070.6999999999998</v>
      </c>
    </row>
    <row r="292" spans="5:12" x14ac:dyDescent="0.25">
      <c r="E292" s="1" t="s">
        <v>536</v>
      </c>
      <c r="F292" s="2">
        <v>91737.8</v>
      </c>
      <c r="G292" s="56">
        <v>6253062</v>
      </c>
      <c r="H292" s="56">
        <v>14941.1</v>
      </c>
      <c r="I292" s="56">
        <v>3493.1</v>
      </c>
      <c r="J292" s="56">
        <v>15328.9</v>
      </c>
      <c r="K292" s="56">
        <v>270964.09999999998</v>
      </c>
      <c r="L292" s="56">
        <v>1793.2</v>
      </c>
    </row>
    <row r="293" spans="5:12" x14ac:dyDescent="0.25">
      <c r="E293" s="1" t="s">
        <v>537</v>
      </c>
      <c r="F293" s="2">
        <v>87731.5</v>
      </c>
      <c r="G293" s="56">
        <v>6101963</v>
      </c>
      <c r="H293" s="56">
        <v>14564.2</v>
      </c>
      <c r="I293" s="56">
        <v>3545.4</v>
      </c>
      <c r="J293" s="56">
        <v>18006.5</v>
      </c>
      <c r="K293" s="56">
        <v>282257.40000000002</v>
      </c>
      <c r="L293" s="56">
        <v>1799.7</v>
      </c>
    </row>
    <row r="294" spans="5:12" x14ac:dyDescent="0.25">
      <c r="E294" s="1" t="s">
        <v>538</v>
      </c>
      <c r="F294" s="2">
        <v>95393.8</v>
      </c>
      <c r="G294" s="56">
        <v>5410891.0999999996</v>
      </c>
      <c r="H294" s="56">
        <v>29280.9</v>
      </c>
      <c r="I294" s="56">
        <v>4539.6000000000004</v>
      </c>
      <c r="J294" s="56">
        <v>13212.2</v>
      </c>
      <c r="K294" s="56">
        <v>399334</v>
      </c>
      <c r="L294" s="56">
        <v>1666.1</v>
      </c>
    </row>
    <row r="295" spans="5:12" x14ac:dyDescent="0.25">
      <c r="E295" s="1" t="s">
        <v>539</v>
      </c>
      <c r="F295" s="2">
        <v>107342</v>
      </c>
      <c r="G295" s="56">
        <v>5383888.7000000002</v>
      </c>
      <c r="H295" s="56">
        <v>33180</v>
      </c>
      <c r="I295" s="56">
        <v>4584</v>
      </c>
      <c r="J295" s="56">
        <v>9638.4</v>
      </c>
      <c r="K295" s="56">
        <v>407159.5</v>
      </c>
      <c r="L295" s="56">
        <v>1537.3</v>
      </c>
    </row>
    <row r="296" spans="5:12" x14ac:dyDescent="0.25">
      <c r="E296" s="1" t="s">
        <v>540</v>
      </c>
      <c r="F296" s="2">
        <v>86574.5</v>
      </c>
      <c r="G296" s="56">
        <v>5305655.2</v>
      </c>
      <c r="H296" s="56">
        <v>38358</v>
      </c>
      <c r="I296" s="56">
        <v>4628.6000000000004</v>
      </c>
      <c r="J296" s="56">
        <v>10251.4</v>
      </c>
      <c r="K296" s="56">
        <v>416233.4</v>
      </c>
      <c r="L296" s="56">
        <v>1278.2</v>
      </c>
    </row>
    <row r="297" spans="5:12" x14ac:dyDescent="0.25">
      <c r="E297" s="1" t="s">
        <v>541</v>
      </c>
      <c r="F297" s="2">
        <v>92944</v>
      </c>
      <c r="G297" s="56">
        <v>5432706.2999999998</v>
      </c>
      <c r="H297" s="56">
        <v>12466.7</v>
      </c>
      <c r="I297" s="56">
        <v>4520.6000000000004</v>
      </c>
      <c r="J297" s="56">
        <v>26668.2</v>
      </c>
      <c r="K297" s="56">
        <v>392701.6</v>
      </c>
      <c r="L297" s="56">
        <v>2161</v>
      </c>
    </row>
    <row r="298" spans="5:12" x14ac:dyDescent="0.25">
      <c r="E298" s="1" t="s">
        <v>542</v>
      </c>
      <c r="F298" s="2">
        <v>87197.5</v>
      </c>
      <c r="G298" s="56">
        <v>5768706.2999999998</v>
      </c>
      <c r="H298" s="56">
        <v>14092.9</v>
      </c>
      <c r="I298" s="56">
        <v>4193.8</v>
      </c>
      <c r="J298" s="56">
        <v>14798.4</v>
      </c>
      <c r="K298" s="56">
        <v>343448.6</v>
      </c>
      <c r="L298" s="56">
        <v>2158.9</v>
      </c>
    </row>
    <row r="299" spans="5:12" x14ac:dyDescent="0.25">
      <c r="E299" s="1" t="s">
        <v>543</v>
      </c>
      <c r="F299" s="2">
        <v>92815.8</v>
      </c>
      <c r="G299" s="56">
        <v>5778129.0999999996</v>
      </c>
      <c r="H299" s="56">
        <v>13655.6</v>
      </c>
      <c r="I299" s="56">
        <v>4208.3</v>
      </c>
      <c r="J299" s="56">
        <v>14114.8</v>
      </c>
      <c r="K299" s="56">
        <v>339206.3</v>
      </c>
      <c r="L299" s="56">
        <v>2140.1</v>
      </c>
    </row>
    <row r="300" spans="5:12" x14ac:dyDescent="0.25">
      <c r="E300" s="1" t="s">
        <v>544</v>
      </c>
      <c r="F300" s="2">
        <v>75702.100000000006</v>
      </c>
      <c r="G300" s="56">
        <v>3771949.9</v>
      </c>
      <c r="H300" s="56">
        <v>17305.400000000001</v>
      </c>
      <c r="I300" s="56">
        <v>6620.2</v>
      </c>
      <c r="J300" s="56">
        <v>30289.200000000001</v>
      </c>
      <c r="K300" s="56">
        <v>673523.7</v>
      </c>
      <c r="L300" s="56">
        <v>1887</v>
      </c>
    </row>
    <row r="301" spans="5:12" x14ac:dyDescent="0.25">
      <c r="E301" s="1" t="s">
        <v>545</v>
      </c>
      <c r="F301" s="2">
        <v>48182.8</v>
      </c>
      <c r="G301" s="56">
        <v>262370.5</v>
      </c>
      <c r="H301" s="56">
        <v>2811.8</v>
      </c>
      <c r="I301" s="56">
        <v>2703.2</v>
      </c>
      <c r="J301" s="56">
        <v>6256.1</v>
      </c>
      <c r="K301" s="56">
        <v>13000.4</v>
      </c>
      <c r="L301" s="56">
        <v>6538.5</v>
      </c>
    </row>
    <row r="302" spans="5:12" x14ac:dyDescent="0.25">
      <c r="E302" s="1" t="s">
        <v>546</v>
      </c>
      <c r="F302" s="2">
        <v>40.799999999999997</v>
      </c>
      <c r="G302" s="56">
        <v>202.7</v>
      </c>
      <c r="H302" s="56">
        <v>486.8</v>
      </c>
      <c r="I302" s="56">
        <v>8085.4</v>
      </c>
      <c r="J302" s="56">
        <v>169147.8</v>
      </c>
      <c r="K302" s="56">
        <v>985695.9</v>
      </c>
      <c r="L302" s="56">
        <v>2326.1</v>
      </c>
    </row>
    <row r="303" spans="5:12" x14ac:dyDescent="0.25">
      <c r="E303" s="1" t="s">
        <v>547</v>
      </c>
      <c r="F303" s="2">
        <v>75697.7</v>
      </c>
      <c r="G303" s="56">
        <v>4391174.5</v>
      </c>
      <c r="H303" s="56">
        <v>17257.7</v>
      </c>
      <c r="I303" s="56">
        <v>6474.8</v>
      </c>
      <c r="J303" s="56">
        <v>16460.400000000001</v>
      </c>
      <c r="K303" s="56">
        <v>642660.6</v>
      </c>
      <c r="L303" s="56">
        <v>1946.6</v>
      </c>
    </row>
    <row r="304" spans="5:12" x14ac:dyDescent="0.25">
      <c r="E304" s="1" t="s">
        <v>548</v>
      </c>
      <c r="F304" s="2">
        <v>88348.5</v>
      </c>
      <c r="G304" s="56">
        <v>4260742.2</v>
      </c>
      <c r="H304" s="56">
        <v>18607</v>
      </c>
      <c r="I304" s="56">
        <v>6488.1</v>
      </c>
      <c r="J304" s="56">
        <v>14817.7</v>
      </c>
      <c r="K304" s="56">
        <v>639655.30000000005</v>
      </c>
      <c r="L304" s="56">
        <v>1819.3</v>
      </c>
    </row>
    <row r="305" spans="5:12" x14ac:dyDescent="0.25">
      <c r="E305" s="1" t="s">
        <v>549</v>
      </c>
      <c r="F305" s="2">
        <v>81831.399999999994</v>
      </c>
      <c r="G305" s="56">
        <v>4722898</v>
      </c>
      <c r="H305" s="56">
        <v>20339.7</v>
      </c>
      <c r="I305" s="56">
        <v>6111.8</v>
      </c>
      <c r="J305" s="56">
        <v>13521.2</v>
      </c>
      <c r="K305" s="56">
        <v>554141.19999999995</v>
      </c>
      <c r="L305" s="56">
        <v>1732.8</v>
      </c>
    </row>
    <row r="306" spans="5:12" x14ac:dyDescent="0.25">
      <c r="E306" s="1" t="s">
        <v>550</v>
      </c>
      <c r="F306" s="2">
        <v>97716.7</v>
      </c>
      <c r="G306" s="56">
        <v>4696974.0999999996</v>
      </c>
      <c r="H306" s="56">
        <v>23278.5</v>
      </c>
      <c r="I306" s="56">
        <v>6108.6</v>
      </c>
      <c r="J306" s="56">
        <v>13221.5</v>
      </c>
      <c r="K306" s="56">
        <v>548039.19999999995</v>
      </c>
      <c r="L306" s="56">
        <v>1710.3</v>
      </c>
    </row>
    <row r="307" spans="5:12" x14ac:dyDescent="0.25">
      <c r="E307" s="1" t="s">
        <v>551</v>
      </c>
      <c r="F307" s="2">
        <v>9724.9</v>
      </c>
      <c r="G307" s="56">
        <v>149094.1</v>
      </c>
      <c r="H307" s="56">
        <v>8311.4</v>
      </c>
      <c r="I307" s="56">
        <v>8301.6</v>
      </c>
      <c r="J307" s="56">
        <v>125644</v>
      </c>
      <c r="K307" s="56">
        <v>1031845</v>
      </c>
      <c r="L307" s="56">
        <v>3094.4</v>
      </c>
    </row>
    <row r="308" spans="5:12" x14ac:dyDescent="0.25">
      <c r="E308" s="1" t="s">
        <v>552</v>
      </c>
      <c r="F308" s="2">
        <v>75763.3</v>
      </c>
      <c r="G308" s="56">
        <v>4054439.1</v>
      </c>
      <c r="H308" s="56">
        <v>8002.8</v>
      </c>
      <c r="I308" s="56">
        <v>6638.1</v>
      </c>
      <c r="J308" s="56">
        <v>30397.200000000001</v>
      </c>
      <c r="K308" s="56">
        <v>671312.4</v>
      </c>
      <c r="L308" s="56">
        <v>2911</v>
      </c>
    </row>
    <row r="309" spans="5:12" x14ac:dyDescent="0.25">
      <c r="E309" s="1" t="s">
        <v>553</v>
      </c>
      <c r="F309" s="2">
        <v>82005.5</v>
      </c>
      <c r="G309" s="56">
        <v>4834206.3</v>
      </c>
      <c r="H309" s="56">
        <v>18858.599999999999</v>
      </c>
      <c r="I309" s="56">
        <v>5806.9</v>
      </c>
      <c r="J309" s="56">
        <v>19422.7</v>
      </c>
      <c r="K309" s="56">
        <v>531684.9</v>
      </c>
      <c r="L309" s="56">
        <v>2087</v>
      </c>
    </row>
    <row r="310" spans="5:12" x14ac:dyDescent="0.25">
      <c r="E310" s="1" t="s">
        <v>554</v>
      </c>
      <c r="F310" s="2">
        <v>74457.600000000006</v>
      </c>
      <c r="G310" s="56">
        <v>4665268.3</v>
      </c>
      <c r="H310" s="56">
        <v>20169.5</v>
      </c>
      <c r="I310" s="56">
        <v>5835.7</v>
      </c>
      <c r="J310" s="56">
        <v>25613.599999999999</v>
      </c>
      <c r="K310" s="56">
        <v>540913.69999999995</v>
      </c>
      <c r="L310" s="56">
        <v>2046.1</v>
      </c>
    </row>
    <row r="311" spans="5:12" x14ac:dyDescent="0.25">
      <c r="E311" s="1" t="s">
        <v>555</v>
      </c>
      <c r="F311" s="2">
        <v>54308.4</v>
      </c>
      <c r="G311" s="56">
        <v>3637175.8</v>
      </c>
      <c r="H311" s="56">
        <v>11590.4</v>
      </c>
      <c r="I311" s="56">
        <v>7204.2</v>
      </c>
      <c r="J311" s="56">
        <v>24995.4</v>
      </c>
      <c r="K311" s="56">
        <v>722510</v>
      </c>
      <c r="L311" s="56">
        <v>2622.2</v>
      </c>
    </row>
    <row r="312" spans="5:12" x14ac:dyDescent="0.25">
      <c r="E312" s="1" t="s">
        <v>556</v>
      </c>
      <c r="F312" s="2">
        <v>55395.7</v>
      </c>
      <c r="G312" s="56">
        <v>3795968.9</v>
      </c>
      <c r="H312" s="56">
        <v>16146.2</v>
      </c>
      <c r="I312" s="56">
        <v>7006.1</v>
      </c>
      <c r="J312" s="56">
        <v>19593.400000000001</v>
      </c>
      <c r="K312" s="56">
        <v>704344.7</v>
      </c>
      <c r="L312" s="56">
        <v>2403.8000000000002</v>
      </c>
    </row>
    <row r="313" spans="5:12" x14ac:dyDescent="0.25">
      <c r="E313" s="1" t="s">
        <v>557</v>
      </c>
      <c r="F313" s="2">
        <v>32193.200000000001</v>
      </c>
      <c r="G313" s="56">
        <v>278044</v>
      </c>
      <c r="H313" s="56">
        <v>2939.9</v>
      </c>
      <c r="I313" s="56">
        <v>1632.2</v>
      </c>
      <c r="J313" s="56">
        <v>5804.2</v>
      </c>
      <c r="K313" s="56">
        <v>11453.3</v>
      </c>
      <c r="L313" s="56">
        <v>6511.7</v>
      </c>
    </row>
    <row r="314" spans="5:12" x14ac:dyDescent="0.25">
      <c r="E314" s="1" t="s">
        <v>558</v>
      </c>
      <c r="F314" s="2">
        <v>27.4</v>
      </c>
      <c r="G314" s="56">
        <v>0.3</v>
      </c>
      <c r="H314" s="56">
        <v>509.4</v>
      </c>
      <c r="I314" s="56">
        <v>8108.7</v>
      </c>
      <c r="J314" s="56">
        <v>169238.3</v>
      </c>
      <c r="K314" s="56">
        <v>987086.8</v>
      </c>
      <c r="L314" s="56">
        <v>2329.5</v>
      </c>
    </row>
    <row r="315" spans="5:12" x14ac:dyDescent="0.25">
      <c r="E315" s="1" t="s">
        <v>559</v>
      </c>
      <c r="F315" s="2">
        <v>83596.2</v>
      </c>
      <c r="G315" s="56">
        <v>3934098.9</v>
      </c>
      <c r="H315" s="56">
        <v>14564.8</v>
      </c>
      <c r="I315" s="56">
        <v>7100</v>
      </c>
      <c r="J315" s="56">
        <v>21900.1</v>
      </c>
      <c r="K315" s="56">
        <v>712237.1</v>
      </c>
      <c r="L315" s="56">
        <v>2468.1999999999998</v>
      </c>
    </row>
    <row r="316" spans="5:12" x14ac:dyDescent="0.25">
      <c r="E316" s="1" t="s">
        <v>560</v>
      </c>
      <c r="F316" s="2">
        <v>49.9</v>
      </c>
      <c r="G316" s="56">
        <v>293.60000000000002</v>
      </c>
      <c r="H316" s="56">
        <v>546.4</v>
      </c>
      <c r="I316" s="56">
        <v>7693.4</v>
      </c>
      <c r="J316" s="56">
        <v>161712.70000000001</v>
      </c>
      <c r="K316" s="56">
        <v>939822.3</v>
      </c>
      <c r="L316" s="56">
        <v>2360.1999999999998</v>
      </c>
    </row>
    <row r="317" spans="5:12" x14ac:dyDescent="0.25">
      <c r="E317" s="1" t="s">
        <v>561</v>
      </c>
      <c r="F317" s="2">
        <v>61983.199999999997</v>
      </c>
      <c r="G317" s="56">
        <v>4278310.9000000004</v>
      </c>
      <c r="H317" s="56">
        <v>8605.4</v>
      </c>
      <c r="I317" s="56">
        <v>6450.3</v>
      </c>
      <c r="J317" s="56">
        <v>6438.3</v>
      </c>
      <c r="K317" s="56">
        <v>637781.19999999995</v>
      </c>
      <c r="L317" s="56">
        <v>2332.9</v>
      </c>
    </row>
    <row r="318" spans="5:12" x14ac:dyDescent="0.25">
      <c r="E318" s="1" t="s">
        <v>562</v>
      </c>
      <c r="F318" s="2">
        <v>79501</v>
      </c>
      <c r="G318" s="56">
        <v>3416199.3</v>
      </c>
      <c r="H318" s="56">
        <v>8728.1</v>
      </c>
      <c r="I318" s="56">
        <v>6742.6</v>
      </c>
      <c r="J318" s="56">
        <v>51690.9</v>
      </c>
      <c r="K318" s="56">
        <v>677798.7</v>
      </c>
      <c r="L318" s="56">
        <v>9467.2000000000007</v>
      </c>
    </row>
    <row r="319" spans="5:12" x14ac:dyDescent="0.25">
      <c r="E319" s="1" t="s">
        <v>563</v>
      </c>
      <c r="F319" s="2">
        <v>79168.2</v>
      </c>
      <c r="G319" s="56">
        <v>5174492.5999999996</v>
      </c>
      <c r="H319" s="56">
        <v>9726.9</v>
      </c>
      <c r="I319" s="56">
        <v>5390</v>
      </c>
      <c r="J319" s="56">
        <v>10348.5</v>
      </c>
      <c r="K319" s="56">
        <v>450978.7</v>
      </c>
      <c r="L319" s="56">
        <v>2440.4</v>
      </c>
    </row>
    <row r="320" spans="5:12" x14ac:dyDescent="0.25">
      <c r="E320" s="1" t="s">
        <v>564</v>
      </c>
      <c r="F320" s="2">
        <v>36.5</v>
      </c>
      <c r="G320" s="56">
        <v>392.7</v>
      </c>
      <c r="H320" s="56">
        <v>583.6</v>
      </c>
      <c r="I320" s="56">
        <v>7675.1</v>
      </c>
      <c r="J320" s="56">
        <v>161547.20000000001</v>
      </c>
      <c r="K320" s="56">
        <v>940611.9</v>
      </c>
      <c r="L320" s="56">
        <v>2347.1</v>
      </c>
    </row>
    <row r="321" spans="5:12" x14ac:dyDescent="0.25">
      <c r="E321" s="1" t="s">
        <v>565</v>
      </c>
      <c r="F321" s="2">
        <v>67423.7</v>
      </c>
      <c r="G321" s="56">
        <v>5113698.9000000004</v>
      </c>
      <c r="H321" s="56">
        <v>8607.9</v>
      </c>
      <c r="I321" s="56">
        <v>5584.6</v>
      </c>
      <c r="J321" s="56">
        <v>12918.1</v>
      </c>
      <c r="K321" s="56">
        <v>471088</v>
      </c>
      <c r="L321" s="56">
        <v>790.9</v>
      </c>
    </row>
    <row r="322" spans="5:12" x14ac:dyDescent="0.25">
      <c r="E322" s="1" t="s">
        <v>566</v>
      </c>
      <c r="F322" s="2">
        <v>87979.1</v>
      </c>
      <c r="G322" s="56">
        <v>4950407.9000000004</v>
      </c>
      <c r="H322" s="56">
        <v>7688.7</v>
      </c>
      <c r="I322" s="56">
        <v>5581.6</v>
      </c>
      <c r="J322" s="56">
        <v>13557.8</v>
      </c>
      <c r="K322" s="56">
        <v>475567</v>
      </c>
      <c r="L322" s="56">
        <v>821.7</v>
      </c>
    </row>
    <row r="323" spans="5:12" x14ac:dyDescent="0.25">
      <c r="E323" s="1" t="s">
        <v>567</v>
      </c>
      <c r="F323" s="2">
        <v>64904.9</v>
      </c>
      <c r="G323" s="56">
        <v>5694511.9000000004</v>
      </c>
      <c r="H323" s="56">
        <v>8940.7999999999993</v>
      </c>
      <c r="I323" s="56">
        <v>4412.8</v>
      </c>
      <c r="J323" s="56">
        <v>6351.3</v>
      </c>
      <c r="K323" s="56">
        <v>339577.2</v>
      </c>
      <c r="L323" s="56">
        <v>618.20000000000005</v>
      </c>
    </row>
    <row r="324" spans="5:12" x14ac:dyDescent="0.25">
      <c r="E324" s="1" t="s">
        <v>568</v>
      </c>
      <c r="F324" s="2">
        <v>73195.899999999994</v>
      </c>
      <c r="G324" s="56">
        <v>5610780.5999999996</v>
      </c>
      <c r="H324" s="56">
        <v>7860.3</v>
      </c>
      <c r="I324" s="56">
        <v>4492.3</v>
      </c>
      <c r="J324" s="56">
        <v>7312.3</v>
      </c>
      <c r="K324" s="56">
        <v>343829.8</v>
      </c>
      <c r="L324" s="56">
        <v>754.2</v>
      </c>
    </row>
    <row r="325" spans="5:12" x14ac:dyDescent="0.25">
      <c r="E325" s="1" t="s">
        <v>569</v>
      </c>
      <c r="F325" s="2">
        <v>27844.7</v>
      </c>
      <c r="G325" s="56">
        <v>275393.90000000002</v>
      </c>
      <c r="H325" s="56">
        <v>2844.4</v>
      </c>
      <c r="I325" s="56">
        <v>1948.8</v>
      </c>
      <c r="J325" s="56">
        <v>6012.8</v>
      </c>
      <c r="K325" s="56">
        <v>12352.9</v>
      </c>
      <c r="L325" s="56">
        <v>6525.4</v>
      </c>
    </row>
    <row r="326" spans="5:12" x14ac:dyDescent="0.25">
      <c r="E326" s="1" t="s">
        <v>570</v>
      </c>
      <c r="F326" s="2">
        <v>34.799999999999997</v>
      </c>
      <c r="G326" s="56">
        <v>219.1</v>
      </c>
      <c r="H326" s="56">
        <v>487.7</v>
      </c>
      <c r="I326" s="56">
        <v>8109.6</v>
      </c>
      <c r="J326" s="56">
        <v>169409.5</v>
      </c>
      <c r="K326" s="56">
        <v>989182.3</v>
      </c>
      <c r="L326" s="56">
        <v>2329.6999999999998</v>
      </c>
    </row>
    <row r="327" spans="5:12" x14ac:dyDescent="0.25">
      <c r="E327" s="1" t="s">
        <v>571</v>
      </c>
      <c r="F327" s="2">
        <v>61291.1</v>
      </c>
      <c r="G327" s="56">
        <v>5966935.7999999998</v>
      </c>
      <c r="H327" s="56">
        <v>8383.7000000000007</v>
      </c>
      <c r="I327" s="56">
        <v>4523.3999999999996</v>
      </c>
      <c r="J327" s="56">
        <v>6669.1</v>
      </c>
      <c r="K327" s="56">
        <v>344594.5</v>
      </c>
      <c r="L327" s="56">
        <v>672.1</v>
      </c>
    </row>
    <row r="328" spans="5:12" x14ac:dyDescent="0.25">
      <c r="E328" s="1" t="s">
        <v>572</v>
      </c>
      <c r="F328" s="2">
        <v>112179.1</v>
      </c>
      <c r="G328" s="56">
        <v>5584265.7000000002</v>
      </c>
      <c r="H328" s="56">
        <v>15171.4</v>
      </c>
      <c r="I328" s="56">
        <v>4221.3</v>
      </c>
      <c r="J328" s="56">
        <v>6176.7</v>
      </c>
      <c r="K328" s="56">
        <v>361466.3</v>
      </c>
      <c r="L328" s="56">
        <v>2303.6999999999998</v>
      </c>
    </row>
    <row r="329" spans="5:12" x14ac:dyDescent="0.25">
      <c r="E329" s="1" t="s">
        <v>573</v>
      </c>
      <c r="F329" s="2">
        <v>102197.6</v>
      </c>
      <c r="G329" s="56">
        <v>5546784.0999999996</v>
      </c>
      <c r="H329" s="56">
        <v>15385.4</v>
      </c>
      <c r="I329" s="56">
        <v>4232.1000000000004</v>
      </c>
      <c r="J329" s="56">
        <v>6469.8</v>
      </c>
      <c r="K329" s="56">
        <v>357439.5</v>
      </c>
      <c r="L329" s="56">
        <v>2274.6</v>
      </c>
    </row>
    <row r="330" spans="5:12" x14ac:dyDescent="0.25">
      <c r="E330" s="1" t="s">
        <v>574</v>
      </c>
      <c r="F330" s="2">
        <v>96154.5</v>
      </c>
      <c r="G330" s="56">
        <v>5494791</v>
      </c>
      <c r="H330" s="56">
        <v>14492.6</v>
      </c>
      <c r="I330" s="56">
        <v>4279.2</v>
      </c>
      <c r="J330" s="56">
        <v>8027.3</v>
      </c>
      <c r="K330" s="56">
        <v>364758</v>
      </c>
      <c r="L330" s="56">
        <v>2383.3000000000002</v>
      </c>
    </row>
    <row r="331" spans="5:12" x14ac:dyDescent="0.25">
      <c r="E331" s="1" t="s">
        <v>575</v>
      </c>
      <c r="F331" s="2">
        <v>56736.3</v>
      </c>
      <c r="G331" s="56">
        <v>5865100.2999999998</v>
      </c>
      <c r="H331" s="56">
        <v>13475.4</v>
      </c>
      <c r="I331" s="56">
        <v>4188.3</v>
      </c>
      <c r="J331" s="56">
        <v>11424.1</v>
      </c>
      <c r="K331" s="56">
        <v>331151.8</v>
      </c>
      <c r="L331" s="56">
        <v>980.5</v>
      </c>
    </row>
    <row r="332" spans="5:12" x14ac:dyDescent="0.25">
      <c r="E332" s="1" t="s">
        <v>576</v>
      </c>
      <c r="F332" s="2">
        <v>86069.9</v>
      </c>
      <c r="G332" s="56">
        <v>5799384.5999999996</v>
      </c>
      <c r="H332" s="56">
        <v>13396</v>
      </c>
      <c r="I332" s="56">
        <v>4172.6000000000004</v>
      </c>
      <c r="J332" s="56">
        <v>11787.5</v>
      </c>
      <c r="K332" s="56">
        <v>335067</v>
      </c>
      <c r="L332" s="56">
        <v>995.9</v>
      </c>
    </row>
    <row r="333" spans="5:12" x14ac:dyDescent="0.25">
      <c r="E333" s="1" t="s">
        <v>577</v>
      </c>
      <c r="F333" s="2">
        <v>79673.7</v>
      </c>
      <c r="G333" s="56">
        <v>5805214.5999999996</v>
      </c>
      <c r="H333" s="56">
        <v>12738</v>
      </c>
      <c r="I333" s="56">
        <v>4238.5</v>
      </c>
      <c r="J333" s="56">
        <v>11704.2</v>
      </c>
      <c r="K333" s="56">
        <v>333607</v>
      </c>
      <c r="L333" s="56">
        <v>1014.9</v>
      </c>
    </row>
    <row r="334" spans="5:12" x14ac:dyDescent="0.25">
      <c r="E334" s="1" t="s">
        <v>578</v>
      </c>
      <c r="F334" s="2">
        <v>104121.9</v>
      </c>
      <c r="G334" s="56">
        <v>4890369</v>
      </c>
      <c r="H334" s="56">
        <v>7763.1</v>
      </c>
      <c r="I334" s="56">
        <v>5472.2</v>
      </c>
      <c r="J334" s="56">
        <v>17737.900000000001</v>
      </c>
      <c r="K334" s="56">
        <v>496798.5</v>
      </c>
      <c r="L334" s="56">
        <v>1417.8</v>
      </c>
    </row>
    <row r="335" spans="5:12" x14ac:dyDescent="0.25">
      <c r="E335" s="1" t="s">
        <v>579</v>
      </c>
      <c r="F335" s="2">
        <v>51494</v>
      </c>
      <c r="G335" s="56">
        <v>4029471.7</v>
      </c>
      <c r="H335" s="56">
        <v>9177.4</v>
      </c>
      <c r="I335" s="56">
        <v>6795.7</v>
      </c>
      <c r="J335" s="56">
        <v>19233.3</v>
      </c>
      <c r="K335" s="56">
        <v>657268.9</v>
      </c>
      <c r="L335" s="56">
        <v>2102.3000000000002</v>
      </c>
    </row>
    <row r="336" spans="5:12" x14ac:dyDescent="0.25">
      <c r="E336" s="1" t="s">
        <v>580</v>
      </c>
      <c r="F336" s="2">
        <v>71903.5</v>
      </c>
      <c r="G336" s="56">
        <v>5261881.4000000004</v>
      </c>
      <c r="H336" s="56">
        <v>3143.8</v>
      </c>
      <c r="I336" s="56">
        <v>5415.1</v>
      </c>
      <c r="J336" s="56">
        <v>25191.3</v>
      </c>
      <c r="K336" s="56">
        <v>436776</v>
      </c>
      <c r="L336" s="56">
        <v>1496</v>
      </c>
    </row>
    <row r="337" spans="5:12" x14ac:dyDescent="0.25">
      <c r="E337" s="1" t="s">
        <v>581</v>
      </c>
      <c r="F337" s="2">
        <v>26444.3</v>
      </c>
      <c r="G337" s="56">
        <v>278968.40000000002</v>
      </c>
      <c r="H337" s="56">
        <v>2921.7</v>
      </c>
      <c r="J337" s="56">
        <v>1694.8</v>
      </c>
      <c r="K337" s="56">
        <v>7601.5</v>
      </c>
      <c r="L337" s="56">
        <v>6482.6</v>
      </c>
    </row>
    <row r="338" spans="5:12" x14ac:dyDescent="0.25">
      <c r="E338" s="1" t="s">
        <v>582</v>
      </c>
      <c r="F338" s="2">
        <v>22.8</v>
      </c>
      <c r="G338" s="56">
        <v>225</v>
      </c>
      <c r="H338" s="56">
        <v>478.6</v>
      </c>
      <c r="I338" s="56">
        <v>8131.4</v>
      </c>
      <c r="J338" s="56">
        <v>169827.5</v>
      </c>
      <c r="K338" s="56">
        <v>987550.2</v>
      </c>
      <c r="L338" s="56">
        <v>2289.3000000000002</v>
      </c>
    </row>
    <row r="339" spans="5:12" x14ac:dyDescent="0.25">
      <c r="E339" s="1" t="s">
        <v>339</v>
      </c>
      <c r="F339" s="2">
        <v>78151.899999999994</v>
      </c>
      <c r="G339" s="56">
        <v>5470837.2000000002</v>
      </c>
      <c r="H339" s="56">
        <v>2307.6</v>
      </c>
      <c r="I339" s="56">
        <v>6133.2</v>
      </c>
      <c r="J339" s="56">
        <v>62033.9</v>
      </c>
      <c r="K339" s="56">
        <v>571878.5</v>
      </c>
      <c r="L339" s="56">
        <v>2007</v>
      </c>
    </row>
    <row r="340" spans="5:12" x14ac:dyDescent="0.25">
      <c r="E340" s="1" t="s">
        <v>340</v>
      </c>
      <c r="F340" s="2">
        <v>90116.800000000003</v>
      </c>
      <c r="G340" s="56">
        <v>3311077.4</v>
      </c>
      <c r="H340" s="56">
        <v>5718.7</v>
      </c>
      <c r="I340" s="56">
        <v>7536</v>
      </c>
      <c r="J340" s="56">
        <v>82571.899999999994</v>
      </c>
      <c r="K340" s="56">
        <v>778999</v>
      </c>
      <c r="L340" s="56">
        <v>1937</v>
      </c>
    </row>
    <row r="341" spans="5:12" x14ac:dyDescent="0.25">
      <c r="E341" s="1" t="s">
        <v>341</v>
      </c>
      <c r="F341" s="2">
        <v>85191.5</v>
      </c>
      <c r="G341" s="56">
        <v>4287729.3</v>
      </c>
      <c r="H341" s="56">
        <v>3920.2</v>
      </c>
      <c r="I341" s="56">
        <v>6605</v>
      </c>
      <c r="J341" s="56">
        <v>73314.2</v>
      </c>
      <c r="K341" s="56">
        <v>671242.2</v>
      </c>
      <c r="L341" s="56">
        <v>2108.1</v>
      </c>
    </row>
    <row r="342" spans="5:12" x14ac:dyDescent="0.25">
      <c r="E342" s="1" t="s">
        <v>342</v>
      </c>
      <c r="F342" s="2">
        <v>78416.800000000003</v>
      </c>
      <c r="G342" s="56">
        <v>4269158</v>
      </c>
      <c r="H342" s="56">
        <v>2102.6</v>
      </c>
      <c r="I342" s="56">
        <v>7252.6</v>
      </c>
      <c r="J342" s="56">
        <v>52554.6</v>
      </c>
      <c r="K342" s="56">
        <v>697153.7</v>
      </c>
      <c r="L342" s="56">
        <v>1753.5</v>
      </c>
    </row>
    <row r="343" spans="5:12" x14ac:dyDescent="0.25">
      <c r="E343" s="1" t="s">
        <v>343</v>
      </c>
      <c r="F343" s="2">
        <v>88178</v>
      </c>
      <c r="G343" s="56">
        <v>4946637.2</v>
      </c>
      <c r="H343" s="56">
        <v>5734.9</v>
      </c>
      <c r="I343" s="56">
        <v>6865.3</v>
      </c>
      <c r="J343" s="56">
        <v>27914.2</v>
      </c>
      <c r="K343" s="56">
        <v>620328.9</v>
      </c>
      <c r="L343" s="56">
        <v>1364.9</v>
      </c>
    </row>
    <row r="344" spans="5:12" x14ac:dyDescent="0.25">
      <c r="E344" s="1" t="s">
        <v>344</v>
      </c>
      <c r="F344" s="2">
        <v>55710.6</v>
      </c>
      <c r="G344" s="56">
        <v>2717675.1</v>
      </c>
      <c r="H344" s="56">
        <v>3015.5</v>
      </c>
      <c r="I344" s="56">
        <v>7641.5</v>
      </c>
      <c r="J344" s="56">
        <v>89170.8</v>
      </c>
      <c r="K344" s="56">
        <v>821704.2</v>
      </c>
      <c r="L344" s="56">
        <v>3578.9</v>
      </c>
    </row>
    <row r="345" spans="5:12" x14ac:dyDescent="0.25">
      <c r="E345" s="1" t="s">
        <v>345</v>
      </c>
      <c r="F345" s="2">
        <v>86188.4</v>
      </c>
      <c r="G345" s="56">
        <v>6250899.7000000002</v>
      </c>
      <c r="H345" s="56">
        <v>9594.7999999999993</v>
      </c>
      <c r="I345" s="56">
        <v>4869.3</v>
      </c>
      <c r="J345" s="56">
        <v>18795.7</v>
      </c>
      <c r="K345" s="56">
        <v>396866</v>
      </c>
      <c r="L345" s="56">
        <v>769.7</v>
      </c>
    </row>
    <row r="346" spans="5:12" x14ac:dyDescent="0.25">
      <c r="E346" s="1" t="s">
        <v>346</v>
      </c>
      <c r="F346" s="2">
        <v>99082</v>
      </c>
      <c r="G346" s="56">
        <v>4442030.0999999996</v>
      </c>
      <c r="H346" s="56">
        <v>5857.5</v>
      </c>
      <c r="I346" s="56">
        <v>6017.9</v>
      </c>
      <c r="J346" s="56">
        <v>68443.100000000006</v>
      </c>
      <c r="K346" s="56">
        <v>584170.30000000005</v>
      </c>
      <c r="L346" s="56">
        <v>1571.9</v>
      </c>
    </row>
    <row r="347" spans="5:12" x14ac:dyDescent="0.25">
      <c r="E347" s="1" t="s">
        <v>347</v>
      </c>
      <c r="F347" s="2">
        <v>85118.2</v>
      </c>
      <c r="G347" s="56">
        <v>5083590.2</v>
      </c>
      <c r="H347" s="56">
        <v>8548</v>
      </c>
      <c r="I347" s="56">
        <v>6155.1</v>
      </c>
      <c r="J347" s="56">
        <v>11837.8</v>
      </c>
      <c r="K347" s="56">
        <v>554407</v>
      </c>
      <c r="L347" s="56">
        <v>1788.4</v>
      </c>
    </row>
    <row r="348" spans="5:12" x14ac:dyDescent="0.25">
      <c r="E348" s="1" t="s">
        <v>348</v>
      </c>
      <c r="F348" s="2">
        <v>99360.7</v>
      </c>
      <c r="G348" s="56">
        <v>5104385.7</v>
      </c>
      <c r="H348" s="56">
        <v>3611.4</v>
      </c>
      <c r="I348" s="56">
        <v>5335.8</v>
      </c>
      <c r="J348" s="56">
        <v>75390.8</v>
      </c>
      <c r="K348" s="56">
        <v>443468</v>
      </c>
      <c r="L348" s="56">
        <v>1427.8</v>
      </c>
    </row>
    <row r="349" spans="5:12" x14ac:dyDescent="0.25">
      <c r="E349" s="1" t="s">
        <v>349</v>
      </c>
      <c r="F349" s="2">
        <v>39274.800000000003</v>
      </c>
      <c r="G349" s="56">
        <v>276112.59999999998</v>
      </c>
      <c r="H349" s="56">
        <v>2854.6</v>
      </c>
      <c r="I349" s="56">
        <v>1940.1</v>
      </c>
      <c r="J349" s="56">
        <v>5802.1</v>
      </c>
      <c r="K349" s="56">
        <v>11298</v>
      </c>
      <c r="L349" s="56">
        <v>6570</v>
      </c>
    </row>
    <row r="350" spans="5:12" x14ac:dyDescent="0.25">
      <c r="E350" s="1" t="s">
        <v>350</v>
      </c>
      <c r="F350" s="2">
        <v>38.200000000000003</v>
      </c>
      <c r="G350" s="56">
        <v>199.8</v>
      </c>
      <c r="H350" s="56">
        <v>501</v>
      </c>
      <c r="I350" s="56">
        <v>8098.4</v>
      </c>
      <c r="J350" s="56">
        <v>169271.6</v>
      </c>
      <c r="K350" s="56">
        <v>983666.8</v>
      </c>
      <c r="L350" s="56">
        <v>2351.3000000000002</v>
      </c>
    </row>
    <row r="351" spans="5:12" x14ac:dyDescent="0.25">
      <c r="E351" s="1" t="s">
        <v>351</v>
      </c>
      <c r="F351" s="2">
        <v>102531.7</v>
      </c>
      <c r="G351" s="56">
        <v>5249525.5999999996</v>
      </c>
      <c r="H351" s="56">
        <v>3477.8</v>
      </c>
      <c r="I351" s="56">
        <v>5411.6</v>
      </c>
      <c r="J351" s="56">
        <v>76931.8</v>
      </c>
      <c r="K351" s="56">
        <v>446177</v>
      </c>
      <c r="L351" s="56">
        <v>1451.7</v>
      </c>
    </row>
    <row r="352" spans="5:12" x14ac:dyDescent="0.25">
      <c r="E352" s="1" t="s">
        <v>352</v>
      </c>
      <c r="F352" s="2">
        <v>109958</v>
      </c>
      <c r="G352" s="56">
        <v>4823070.4000000004</v>
      </c>
      <c r="H352" s="56">
        <v>4534</v>
      </c>
      <c r="I352" s="56">
        <v>5875</v>
      </c>
      <c r="J352" s="56">
        <v>63590.5</v>
      </c>
      <c r="K352" s="56">
        <v>497997.3</v>
      </c>
      <c r="L352" s="56">
        <v>1728.7</v>
      </c>
    </row>
    <row r="353" spans="5:12" x14ac:dyDescent="0.25">
      <c r="E353" s="1" t="s">
        <v>353</v>
      </c>
      <c r="F353" s="2">
        <v>104510.3</v>
      </c>
      <c r="G353" s="56">
        <v>4722434.7</v>
      </c>
      <c r="H353" s="56">
        <v>4622.3999999999996</v>
      </c>
      <c r="I353" s="56">
        <v>5901</v>
      </c>
      <c r="J353" s="56">
        <v>65153.5</v>
      </c>
      <c r="K353" s="56">
        <v>502076.1</v>
      </c>
      <c r="L353" s="56">
        <v>1699.1</v>
      </c>
    </row>
    <row r="354" spans="5:12" x14ac:dyDescent="0.25">
      <c r="E354" s="1" t="s">
        <v>354</v>
      </c>
      <c r="F354" s="2">
        <v>119249.9</v>
      </c>
      <c r="G354" s="56">
        <v>6285459.5</v>
      </c>
      <c r="H354" s="56">
        <v>16259.9</v>
      </c>
      <c r="I354" s="56">
        <v>3522.4</v>
      </c>
      <c r="J354" s="56">
        <v>11909.2</v>
      </c>
      <c r="K354" s="56">
        <v>275837.90000000002</v>
      </c>
      <c r="L354" s="56">
        <v>630.20000000000005</v>
      </c>
    </row>
    <row r="355" spans="5:12" x14ac:dyDescent="0.25">
      <c r="E355" s="1" t="s">
        <v>355</v>
      </c>
      <c r="F355" s="2">
        <v>106159</v>
      </c>
      <c r="G355" s="56">
        <v>6172261.2999999998</v>
      </c>
      <c r="H355" s="56">
        <v>18228.2</v>
      </c>
      <c r="I355" s="56">
        <v>3565.7</v>
      </c>
      <c r="J355" s="56">
        <v>12007.2</v>
      </c>
      <c r="K355" s="56">
        <v>279710.09999999998</v>
      </c>
      <c r="L355" s="56">
        <v>693.3</v>
      </c>
    </row>
    <row r="356" spans="5:12" x14ac:dyDescent="0.25">
      <c r="E356" s="1" t="s">
        <v>356</v>
      </c>
      <c r="F356" s="2">
        <v>100849.7</v>
      </c>
      <c r="G356" s="56">
        <v>6073925.5999999996</v>
      </c>
      <c r="H356" s="56">
        <v>20881.099999999999</v>
      </c>
      <c r="I356" s="56">
        <v>3572.4</v>
      </c>
      <c r="J356" s="56">
        <v>12967.9</v>
      </c>
      <c r="K356" s="56">
        <v>285134.5</v>
      </c>
      <c r="L356" s="56">
        <v>782</v>
      </c>
    </row>
    <row r="357" spans="5:12" x14ac:dyDescent="0.25">
      <c r="E357" s="1" t="s">
        <v>357</v>
      </c>
      <c r="F357" s="2">
        <v>97355</v>
      </c>
      <c r="G357" s="56">
        <v>5606536</v>
      </c>
      <c r="H357" s="56">
        <v>11061.6</v>
      </c>
      <c r="I357" s="56">
        <v>4179.2</v>
      </c>
      <c r="J357" s="56">
        <v>23406.2</v>
      </c>
      <c r="K357" s="56">
        <v>363526.2</v>
      </c>
      <c r="L357" s="56">
        <v>1484.8</v>
      </c>
    </row>
    <row r="358" spans="5:12" x14ac:dyDescent="0.25">
      <c r="E358" s="1" t="s">
        <v>358</v>
      </c>
      <c r="F358" s="2">
        <v>104688.7</v>
      </c>
      <c r="G358" s="56">
        <v>5574129.9000000004</v>
      </c>
      <c r="H358" s="56">
        <v>10494.5</v>
      </c>
      <c r="I358" s="56">
        <v>4261.3</v>
      </c>
      <c r="J358" s="56">
        <v>24174.5</v>
      </c>
      <c r="K358" s="56">
        <v>368199.3</v>
      </c>
      <c r="L358" s="56">
        <v>1486.9</v>
      </c>
    </row>
    <row r="359" spans="5:12" x14ac:dyDescent="0.25">
      <c r="E359" s="1" t="s">
        <v>359</v>
      </c>
      <c r="F359" s="2">
        <v>103882.9</v>
      </c>
      <c r="G359" s="56">
        <v>5646728.0999999996</v>
      </c>
      <c r="H359" s="56">
        <v>10541.3</v>
      </c>
      <c r="I359" s="56">
        <v>4133.5</v>
      </c>
      <c r="J359" s="56">
        <v>21389.7</v>
      </c>
      <c r="K359" s="56">
        <v>355105.4</v>
      </c>
      <c r="L359" s="56">
        <v>1463.1</v>
      </c>
    </row>
    <row r="360" spans="5:12" x14ac:dyDescent="0.25">
      <c r="E360" s="1" t="s">
        <v>360</v>
      </c>
      <c r="F360" s="2">
        <v>106983.7</v>
      </c>
      <c r="G360" s="56">
        <v>5564658.2000000002</v>
      </c>
      <c r="H360" s="56">
        <v>4149.3999999999996</v>
      </c>
      <c r="I360" s="56">
        <v>4621.3</v>
      </c>
      <c r="J360" s="56">
        <v>22259.7</v>
      </c>
      <c r="K360" s="56">
        <v>372974</v>
      </c>
      <c r="L360" s="56">
        <v>1307.7</v>
      </c>
    </row>
    <row r="361" spans="5:12" x14ac:dyDescent="0.25">
      <c r="E361" s="1" t="s">
        <v>361</v>
      </c>
      <c r="F361" s="2">
        <v>46654.1</v>
      </c>
      <c r="G361" s="56">
        <v>256206.9</v>
      </c>
      <c r="H361" s="56">
        <v>2864.9</v>
      </c>
      <c r="I361" s="56">
        <v>1727.4</v>
      </c>
      <c r="J361" s="56">
        <v>5553.1</v>
      </c>
      <c r="K361" s="56">
        <v>11540.9</v>
      </c>
      <c r="L361" s="56">
        <v>6464.3</v>
      </c>
    </row>
    <row r="362" spans="5:12" x14ac:dyDescent="0.25">
      <c r="E362" s="1" t="s">
        <v>362</v>
      </c>
      <c r="F362" s="2">
        <v>46</v>
      </c>
      <c r="G362" s="56">
        <v>247.5</v>
      </c>
      <c r="H362" s="56">
        <v>485.9</v>
      </c>
      <c r="I362" s="56">
        <v>8092.8</v>
      </c>
      <c r="J362" s="56">
        <v>168992.7</v>
      </c>
      <c r="K362" s="56">
        <v>982854.8</v>
      </c>
      <c r="L362" s="56">
        <v>2333</v>
      </c>
    </row>
    <row r="363" spans="5:12" x14ac:dyDescent="0.25">
      <c r="E363" s="1" t="s">
        <v>363</v>
      </c>
      <c r="F363" s="2">
        <v>101195.4</v>
      </c>
      <c r="G363" s="56">
        <v>5996099.4000000004</v>
      </c>
      <c r="H363" s="56">
        <v>4077.3</v>
      </c>
      <c r="I363" s="56">
        <v>4590.8</v>
      </c>
      <c r="J363" s="56">
        <v>19087</v>
      </c>
      <c r="K363" s="56">
        <v>357050.2</v>
      </c>
      <c r="L363" s="56">
        <v>1271.2</v>
      </c>
    </row>
    <row r="364" spans="5:12" x14ac:dyDescent="0.25">
      <c r="E364" s="1" t="s">
        <v>364</v>
      </c>
      <c r="F364" s="2">
        <v>95315.3</v>
      </c>
      <c r="G364" s="56">
        <v>5908311.4000000004</v>
      </c>
      <c r="H364" s="56">
        <v>14005.4</v>
      </c>
      <c r="I364" s="56">
        <v>4189.8999999999996</v>
      </c>
      <c r="J364" s="56">
        <v>17208.8</v>
      </c>
      <c r="K364" s="56">
        <v>319446.7</v>
      </c>
      <c r="L364" s="56">
        <v>1105.5999999999999</v>
      </c>
    </row>
    <row r="365" spans="5:12" x14ac:dyDescent="0.25">
      <c r="E365" s="1" t="s">
        <v>365</v>
      </c>
      <c r="F365" s="2">
        <v>108179.3</v>
      </c>
      <c r="G365" s="56">
        <v>5851247.9000000004</v>
      </c>
      <c r="H365" s="56">
        <v>13445.3</v>
      </c>
      <c r="I365" s="56">
        <v>4156</v>
      </c>
      <c r="J365" s="56">
        <v>16144.6</v>
      </c>
      <c r="K365" s="56">
        <v>316118.5</v>
      </c>
      <c r="L365" s="56">
        <v>1100.7</v>
      </c>
    </row>
    <row r="366" spans="5:12" x14ac:dyDescent="0.25">
      <c r="E366" s="1" t="s">
        <v>366</v>
      </c>
      <c r="F366" s="2">
        <v>95239.2</v>
      </c>
      <c r="G366" s="56">
        <v>5799272.7000000002</v>
      </c>
      <c r="H366" s="56">
        <v>12242.4</v>
      </c>
      <c r="I366" s="56">
        <v>4210.1000000000004</v>
      </c>
      <c r="J366" s="56">
        <v>17292.599999999999</v>
      </c>
      <c r="K366" s="56">
        <v>322228.90000000002</v>
      </c>
      <c r="L366" s="56">
        <v>1122.0999999999999</v>
      </c>
    </row>
    <row r="367" spans="5:12" x14ac:dyDescent="0.25">
      <c r="E367" s="1" t="s">
        <v>367</v>
      </c>
      <c r="F367" s="2">
        <v>91280.5</v>
      </c>
      <c r="G367" s="56">
        <v>5183557.4000000004</v>
      </c>
      <c r="H367" s="56">
        <v>3897.8</v>
      </c>
      <c r="I367" s="56">
        <v>5015.1000000000004</v>
      </c>
      <c r="J367" s="56">
        <v>27574.2</v>
      </c>
      <c r="K367" s="56">
        <v>429659.1</v>
      </c>
      <c r="L367" s="56">
        <v>1303.3</v>
      </c>
    </row>
    <row r="368" spans="5:12" x14ac:dyDescent="0.25">
      <c r="E368" s="1" t="s">
        <v>368</v>
      </c>
      <c r="F368" s="2">
        <v>89757.8</v>
      </c>
      <c r="G368" s="56">
        <v>5130049.8</v>
      </c>
      <c r="H368" s="56">
        <v>3711.4</v>
      </c>
      <c r="I368" s="56">
        <v>5063.3999999999996</v>
      </c>
      <c r="J368" s="56">
        <v>30109</v>
      </c>
      <c r="K368" s="56">
        <v>437228.2</v>
      </c>
      <c r="L368" s="56">
        <v>1276.5</v>
      </c>
    </row>
    <row r="369" spans="5:12" x14ac:dyDescent="0.25">
      <c r="E369" s="1" t="s">
        <v>369</v>
      </c>
      <c r="F369" s="2">
        <v>96476</v>
      </c>
      <c r="G369" s="56">
        <v>5271310</v>
      </c>
      <c r="H369" s="56">
        <v>3627.9</v>
      </c>
      <c r="I369" s="56">
        <v>4917.8</v>
      </c>
      <c r="J369" s="56">
        <v>25279.5</v>
      </c>
      <c r="K369" s="56">
        <v>418786.4</v>
      </c>
      <c r="L369" s="56">
        <v>1233.5</v>
      </c>
    </row>
    <row r="370" spans="5:12" x14ac:dyDescent="0.25">
      <c r="E370" s="1" t="s">
        <v>370</v>
      </c>
      <c r="F370" s="2">
        <v>103424.6</v>
      </c>
      <c r="G370" s="56">
        <v>5830810.9000000004</v>
      </c>
      <c r="H370" s="56">
        <v>11974</v>
      </c>
      <c r="I370" s="56">
        <v>3895.6</v>
      </c>
      <c r="J370" s="56">
        <v>17502.599999999999</v>
      </c>
      <c r="K370" s="56">
        <v>310525.09999999998</v>
      </c>
      <c r="L370" s="56">
        <v>1215.4000000000001</v>
      </c>
    </row>
    <row r="371" spans="5:12" x14ac:dyDescent="0.25">
      <c r="E371" s="1" t="s">
        <v>371</v>
      </c>
      <c r="F371" s="2">
        <v>97035</v>
      </c>
      <c r="G371" s="56">
        <v>5826051.5999999996</v>
      </c>
      <c r="H371" s="56">
        <v>12649.7</v>
      </c>
      <c r="I371" s="56">
        <v>3874.5</v>
      </c>
      <c r="J371" s="56">
        <v>14961.8</v>
      </c>
      <c r="K371" s="56">
        <v>309281.40000000002</v>
      </c>
      <c r="L371" s="56">
        <v>1175.7</v>
      </c>
    </row>
    <row r="372" spans="5:12" x14ac:dyDescent="0.25">
      <c r="E372" s="1" t="s">
        <v>372</v>
      </c>
      <c r="F372" s="2">
        <v>92197</v>
      </c>
      <c r="G372" s="56">
        <v>5822374.2000000002</v>
      </c>
      <c r="H372" s="56">
        <v>12611.1</v>
      </c>
      <c r="I372" s="56">
        <v>3835.2</v>
      </c>
      <c r="J372" s="56">
        <v>14506.1</v>
      </c>
      <c r="K372" s="56">
        <v>308129.8</v>
      </c>
      <c r="L372" s="56">
        <v>1185.7</v>
      </c>
    </row>
    <row r="373" spans="5:12" x14ac:dyDescent="0.25">
      <c r="E373" s="1" t="s">
        <v>373</v>
      </c>
      <c r="F373" s="2">
        <v>43501.4</v>
      </c>
      <c r="G373" s="56">
        <v>259433.7</v>
      </c>
      <c r="H373" s="56">
        <v>2953.4</v>
      </c>
      <c r="I373" s="56">
        <v>2633.5</v>
      </c>
      <c r="J373" s="56">
        <v>6157.1</v>
      </c>
      <c r="K373" s="56">
        <v>11191.5</v>
      </c>
      <c r="L373" s="56">
        <v>6599.4</v>
      </c>
    </row>
    <row r="374" spans="5:12" x14ac:dyDescent="0.25">
      <c r="E374" s="1" t="s">
        <v>374</v>
      </c>
      <c r="F374" s="2">
        <v>33.6</v>
      </c>
      <c r="G374" s="56">
        <v>264.5</v>
      </c>
      <c r="H374" s="56">
        <v>474.3</v>
      </c>
      <c r="I374" s="56">
        <v>8080.2</v>
      </c>
      <c r="J374" s="56">
        <v>168761.8</v>
      </c>
      <c r="K374" s="56">
        <v>982725</v>
      </c>
      <c r="L374" s="56">
        <v>2318.5</v>
      </c>
    </row>
    <row r="375" spans="5:12" x14ac:dyDescent="0.25">
      <c r="E375" s="1" t="s">
        <v>375</v>
      </c>
      <c r="F375" s="2">
        <v>91855.2</v>
      </c>
      <c r="G375" s="56">
        <v>4347189.4000000004</v>
      </c>
      <c r="H375" s="56">
        <v>4425.3</v>
      </c>
      <c r="I375" s="56">
        <v>6860.3</v>
      </c>
      <c r="J375" s="56">
        <v>11256.1</v>
      </c>
      <c r="K375" s="56">
        <v>647316.1</v>
      </c>
      <c r="L375" s="56">
        <v>728.1</v>
      </c>
    </row>
    <row r="376" spans="5:12" x14ac:dyDescent="0.25">
      <c r="E376" s="1" t="s">
        <v>376</v>
      </c>
      <c r="F376" s="2">
        <v>97213.4</v>
      </c>
      <c r="G376" s="56">
        <v>6165692.5999999996</v>
      </c>
      <c r="H376" s="56">
        <v>10210</v>
      </c>
      <c r="I376" s="56">
        <v>3499.9</v>
      </c>
      <c r="J376" s="56">
        <v>10201.799999999999</v>
      </c>
      <c r="K376" s="56">
        <v>286304</v>
      </c>
      <c r="L376" s="56">
        <v>595.29999999999995</v>
      </c>
    </row>
    <row r="377" spans="5:12" x14ac:dyDescent="0.25">
      <c r="E377" s="1" t="s">
        <v>377</v>
      </c>
      <c r="F377" s="2">
        <v>87725.2</v>
      </c>
      <c r="G377" s="56">
        <v>5962159</v>
      </c>
      <c r="H377" s="56">
        <v>9319.2000000000007</v>
      </c>
      <c r="I377" s="56">
        <v>3610.4</v>
      </c>
      <c r="J377" s="56">
        <v>13025.4</v>
      </c>
      <c r="K377" s="56">
        <v>299714.2</v>
      </c>
      <c r="L377" s="56">
        <v>667.9</v>
      </c>
    </row>
    <row r="378" spans="5:12" x14ac:dyDescent="0.25">
      <c r="E378" s="1" t="s">
        <v>378</v>
      </c>
      <c r="F378" s="2">
        <v>94635.5</v>
      </c>
      <c r="G378" s="56">
        <v>5950471.2999999998</v>
      </c>
      <c r="H378" s="56">
        <v>8810.6</v>
      </c>
      <c r="I378" s="56">
        <v>3577.8</v>
      </c>
      <c r="J378" s="56">
        <v>11409.8</v>
      </c>
      <c r="K378" s="56">
        <v>294979.3</v>
      </c>
      <c r="L378" s="56">
        <v>678.2</v>
      </c>
    </row>
    <row r="379" spans="5:12" x14ac:dyDescent="0.25">
      <c r="E379" s="1" t="s">
        <v>379</v>
      </c>
      <c r="F379" s="2">
        <v>95355.7</v>
      </c>
      <c r="G379" s="56">
        <v>5877530</v>
      </c>
      <c r="H379" s="56">
        <v>6642.1</v>
      </c>
      <c r="I379" s="56">
        <v>3842.2</v>
      </c>
      <c r="J379" s="56">
        <v>16772.099999999999</v>
      </c>
      <c r="K379" s="56">
        <v>298270.2</v>
      </c>
      <c r="L379" s="56">
        <v>1159.2</v>
      </c>
    </row>
    <row r="380" spans="5:12" x14ac:dyDescent="0.25">
      <c r="E380" s="1" t="s">
        <v>380</v>
      </c>
      <c r="F380" s="2">
        <v>91413</v>
      </c>
      <c r="G380" s="56">
        <v>5910558.7999999998</v>
      </c>
      <c r="H380" s="56">
        <v>6421.5</v>
      </c>
      <c r="I380" s="56">
        <v>3812.3</v>
      </c>
      <c r="J380" s="56">
        <v>15680.1</v>
      </c>
      <c r="K380" s="56">
        <v>291345.5</v>
      </c>
      <c r="L380" s="56">
        <v>1188.7</v>
      </c>
    </row>
    <row r="381" spans="5:12" x14ac:dyDescent="0.25">
      <c r="E381" s="1" t="s">
        <v>381</v>
      </c>
      <c r="F381" s="2">
        <v>99827.4</v>
      </c>
      <c r="G381" s="56">
        <v>5876927.2999999998</v>
      </c>
      <c r="H381" s="56">
        <v>6466.1</v>
      </c>
      <c r="I381" s="56">
        <v>3830.6</v>
      </c>
      <c r="J381" s="56">
        <v>16278.9</v>
      </c>
      <c r="K381" s="56">
        <v>293970.8</v>
      </c>
      <c r="L381" s="56">
        <v>1199.0999999999999</v>
      </c>
    </row>
    <row r="382" spans="5:12" x14ac:dyDescent="0.25">
      <c r="E382" s="1" t="s">
        <v>382</v>
      </c>
      <c r="F382" s="2">
        <v>86045.6</v>
      </c>
      <c r="G382" s="56">
        <v>4798785</v>
      </c>
      <c r="H382" s="56">
        <v>7894.2</v>
      </c>
      <c r="I382" s="56">
        <v>5650.8</v>
      </c>
      <c r="J382" s="56">
        <v>14733.4</v>
      </c>
      <c r="K382" s="56">
        <v>503284.9</v>
      </c>
      <c r="L382" s="56">
        <v>823</v>
      </c>
    </row>
    <row r="383" spans="5:12" x14ac:dyDescent="0.25">
      <c r="E383" s="1" t="s">
        <v>383</v>
      </c>
      <c r="F383" s="2">
        <v>84225.3</v>
      </c>
      <c r="G383" s="56">
        <v>3778565.8</v>
      </c>
      <c r="H383" s="56">
        <v>8749.5</v>
      </c>
      <c r="I383" s="56">
        <v>6508.8</v>
      </c>
      <c r="J383" s="56">
        <v>46905.4</v>
      </c>
      <c r="K383" s="56">
        <v>643755.5</v>
      </c>
      <c r="L383" s="56">
        <v>878.9</v>
      </c>
    </row>
    <row r="384" spans="5:12" x14ac:dyDescent="0.25">
      <c r="E384" s="1" t="s">
        <v>384</v>
      </c>
      <c r="F384" s="2">
        <v>76626.7</v>
      </c>
      <c r="G384" s="56">
        <v>4863664.7</v>
      </c>
      <c r="H384" s="56">
        <v>5966.1</v>
      </c>
      <c r="I384" s="56">
        <v>5786</v>
      </c>
      <c r="J384" s="56">
        <v>12182.8</v>
      </c>
      <c r="K384" s="56">
        <v>513645.3</v>
      </c>
      <c r="L384" s="56">
        <v>658.2</v>
      </c>
    </row>
    <row r="385" spans="5:12" x14ac:dyDescent="0.25">
      <c r="E385" s="1" t="s">
        <v>385</v>
      </c>
      <c r="F385" s="2">
        <v>44860.7</v>
      </c>
      <c r="G385" s="56">
        <v>261483</v>
      </c>
      <c r="H385" s="56">
        <v>2865</v>
      </c>
      <c r="I385" s="56">
        <v>1930.4</v>
      </c>
      <c r="J385" s="56">
        <v>5969</v>
      </c>
      <c r="K385" s="56">
        <v>12102.4</v>
      </c>
      <c r="L385" s="56">
        <v>6539.7</v>
      </c>
    </row>
    <row r="386" spans="5:12" x14ac:dyDescent="0.25">
      <c r="E386" s="1" t="s">
        <v>386</v>
      </c>
      <c r="F386" s="2">
        <v>40.5</v>
      </c>
      <c r="G386" s="56">
        <v>233.8</v>
      </c>
      <c r="H386" s="56">
        <v>485.4</v>
      </c>
      <c r="I386" s="56">
        <v>8069</v>
      </c>
      <c r="J386" s="56">
        <v>168833.4</v>
      </c>
      <c r="K386" s="56">
        <v>984326.9</v>
      </c>
      <c r="L386" s="56">
        <v>2320.3000000000002</v>
      </c>
    </row>
    <row r="387" spans="5:12" x14ac:dyDescent="0.25">
      <c r="E387" s="1" t="s">
        <v>387</v>
      </c>
      <c r="F387" s="2">
        <v>98028.7</v>
      </c>
      <c r="G387" s="56">
        <v>5484437.0999999996</v>
      </c>
      <c r="H387" s="56">
        <v>3608.2</v>
      </c>
      <c r="I387" s="56">
        <v>4504</v>
      </c>
      <c r="J387" s="56">
        <v>55589.9</v>
      </c>
      <c r="K387" s="56">
        <v>384166.40000000002</v>
      </c>
      <c r="L387" s="56">
        <v>1897.2</v>
      </c>
    </row>
    <row r="388" spans="5:12" x14ac:dyDescent="0.25">
      <c r="E388" s="1" t="s">
        <v>388</v>
      </c>
      <c r="F388" s="2">
        <v>86718.1</v>
      </c>
      <c r="G388" s="56">
        <v>4887782</v>
      </c>
      <c r="H388" s="56">
        <v>3383.8</v>
      </c>
      <c r="I388" s="56">
        <v>4906.7</v>
      </c>
      <c r="J388" s="56">
        <v>66298.5</v>
      </c>
      <c r="K388" s="56">
        <v>441175.5</v>
      </c>
      <c r="L388" s="56">
        <v>1891.8</v>
      </c>
    </row>
    <row r="389" spans="5:12" x14ac:dyDescent="0.25">
      <c r="E389" s="1" t="s">
        <v>389</v>
      </c>
      <c r="F389" s="2">
        <v>90409.3</v>
      </c>
      <c r="G389" s="56">
        <v>5153134.0999999996</v>
      </c>
      <c r="H389" s="56">
        <v>5860.8</v>
      </c>
      <c r="I389" s="56">
        <v>5029.8</v>
      </c>
      <c r="J389" s="56">
        <v>26676.5</v>
      </c>
      <c r="K389" s="56">
        <v>439949</v>
      </c>
      <c r="L389" s="56">
        <v>1713.3</v>
      </c>
    </row>
    <row r="390" spans="5:12" x14ac:dyDescent="0.25">
      <c r="E390" s="1" t="s">
        <v>390</v>
      </c>
      <c r="F390" s="2">
        <v>90088.7</v>
      </c>
      <c r="G390" s="56">
        <v>5113749.4000000004</v>
      </c>
      <c r="H390" s="56">
        <v>6230.6</v>
      </c>
      <c r="I390" s="56">
        <v>4990.8999999999996</v>
      </c>
      <c r="J390" s="56">
        <v>26731.4</v>
      </c>
      <c r="K390" s="56">
        <v>439584.6</v>
      </c>
      <c r="L390" s="56">
        <v>1683.3</v>
      </c>
    </row>
    <row r="391" spans="5:12" x14ac:dyDescent="0.25">
      <c r="E391" s="1" t="s">
        <v>391</v>
      </c>
      <c r="F391" s="2">
        <v>80365.8</v>
      </c>
      <c r="G391" s="56">
        <v>4394942.8</v>
      </c>
      <c r="H391" s="56">
        <v>15453.4</v>
      </c>
      <c r="I391" s="56">
        <v>4649.3</v>
      </c>
      <c r="J391" s="56">
        <v>73728.399999999994</v>
      </c>
      <c r="K391" s="56">
        <v>491909.3</v>
      </c>
      <c r="L391" s="56">
        <v>1655.5</v>
      </c>
    </row>
    <row r="392" spans="5:12" x14ac:dyDescent="0.25">
      <c r="E392" s="1" t="s">
        <v>392</v>
      </c>
      <c r="F392" s="2">
        <v>94292.3</v>
      </c>
      <c r="G392" s="56">
        <v>6201248.0999999996</v>
      </c>
      <c r="H392" s="56">
        <v>22876.3</v>
      </c>
      <c r="I392" s="56">
        <v>2756.8</v>
      </c>
      <c r="J392" s="56">
        <v>23576.2</v>
      </c>
      <c r="K392" s="56">
        <v>215920.4</v>
      </c>
      <c r="L392" s="56">
        <v>1547.8</v>
      </c>
    </row>
    <row r="393" spans="5:12" x14ac:dyDescent="0.25">
      <c r="E393" s="1" t="s">
        <v>393</v>
      </c>
      <c r="F393" s="2">
        <v>93827.7</v>
      </c>
      <c r="G393" s="56">
        <v>6165322.5999999996</v>
      </c>
      <c r="H393" s="56">
        <v>23855</v>
      </c>
      <c r="I393" s="56">
        <v>2700.2</v>
      </c>
      <c r="J393" s="56">
        <v>21845.7</v>
      </c>
      <c r="K393" s="56">
        <v>211898.4</v>
      </c>
      <c r="L393" s="56">
        <v>1549.9</v>
      </c>
    </row>
    <row r="394" spans="5:12" x14ac:dyDescent="0.25">
      <c r="E394" s="1" t="s">
        <v>394</v>
      </c>
      <c r="F394" s="2">
        <v>87166.399999999994</v>
      </c>
      <c r="G394" s="56">
        <v>5038458.7</v>
      </c>
      <c r="H394" s="56">
        <v>5474.7</v>
      </c>
      <c r="I394" s="56">
        <v>5131.2</v>
      </c>
      <c r="J394" s="56">
        <v>31424.1</v>
      </c>
      <c r="K394" s="56">
        <v>433834.5</v>
      </c>
      <c r="L394" s="56">
        <v>1581.8</v>
      </c>
    </row>
    <row r="395" spans="5:12" x14ac:dyDescent="0.25">
      <c r="E395" s="1" t="s">
        <v>395</v>
      </c>
      <c r="F395" s="2">
        <v>91311.7</v>
      </c>
      <c r="G395" s="56">
        <v>5003816.9000000004</v>
      </c>
      <c r="H395" s="56">
        <v>4398.6000000000004</v>
      </c>
      <c r="I395" s="56">
        <v>5154.8999999999996</v>
      </c>
      <c r="J395" s="56">
        <v>34515</v>
      </c>
      <c r="K395" s="56">
        <v>442082.1</v>
      </c>
      <c r="L395" s="56">
        <v>1674.2</v>
      </c>
    </row>
    <row r="396" spans="5:12" x14ac:dyDescent="0.25">
      <c r="E396" s="1" t="s">
        <v>396</v>
      </c>
      <c r="F396" s="2">
        <v>91669.6</v>
      </c>
      <c r="G396" s="56">
        <v>6252441.2000000002</v>
      </c>
      <c r="H396" s="56">
        <v>4627.7</v>
      </c>
      <c r="I396" s="56">
        <v>2775.8</v>
      </c>
      <c r="J396" s="56">
        <v>32012.7</v>
      </c>
      <c r="K396" s="56">
        <v>198993.3</v>
      </c>
      <c r="L396" s="56">
        <v>1849</v>
      </c>
    </row>
    <row r="397" spans="5:12" x14ac:dyDescent="0.25">
      <c r="E397" s="1" t="s">
        <v>397</v>
      </c>
      <c r="F397" s="2">
        <v>47193.2</v>
      </c>
      <c r="G397" s="56">
        <v>250761.5</v>
      </c>
      <c r="H397" s="56">
        <v>2849</v>
      </c>
      <c r="I397" s="56">
        <v>1713.8</v>
      </c>
      <c r="J397" s="56">
        <v>3660.8</v>
      </c>
      <c r="K397" s="56">
        <v>11651.2</v>
      </c>
      <c r="L397" s="56">
        <v>6514.8</v>
      </c>
    </row>
    <row r="398" spans="5:12" x14ac:dyDescent="0.25">
      <c r="E398" s="1" t="s">
        <v>398</v>
      </c>
      <c r="F398" s="2">
        <v>26</v>
      </c>
      <c r="G398" s="56">
        <v>265.2</v>
      </c>
      <c r="H398" s="56">
        <v>523</v>
      </c>
      <c r="I398" s="56">
        <v>8095.9</v>
      </c>
      <c r="J398" s="56">
        <v>169848.7</v>
      </c>
      <c r="K398" s="56">
        <v>988743.3</v>
      </c>
      <c r="L398" s="56">
        <v>2311.5</v>
      </c>
    </row>
    <row r="399" spans="5:12" x14ac:dyDescent="0.25">
      <c r="E399" s="1" t="s">
        <v>489</v>
      </c>
      <c r="F399" s="2">
        <v>106428.7</v>
      </c>
      <c r="G399" s="56">
        <v>8034546.4000000004</v>
      </c>
      <c r="H399" s="56">
        <v>4482.5</v>
      </c>
      <c r="I399" s="56">
        <v>2810.2</v>
      </c>
      <c r="J399" s="56">
        <v>32027.1</v>
      </c>
      <c r="K399" s="56">
        <v>200930</v>
      </c>
      <c r="L399" s="56">
        <v>1944.6</v>
      </c>
    </row>
    <row r="400" spans="5:12" x14ac:dyDescent="0.25">
      <c r="E400" s="1" t="s">
        <v>490</v>
      </c>
      <c r="F400" s="2">
        <v>112747.5</v>
      </c>
      <c r="G400" s="56">
        <v>7212461.5999999996</v>
      </c>
      <c r="H400" s="56">
        <v>4755</v>
      </c>
      <c r="I400" s="56">
        <v>2780</v>
      </c>
      <c r="J400" s="56">
        <v>31713.599999999999</v>
      </c>
      <c r="K400" s="56">
        <v>197123.5</v>
      </c>
      <c r="L400" s="56">
        <v>1869.9</v>
      </c>
    </row>
    <row r="401" spans="5:12" x14ac:dyDescent="0.25">
      <c r="E401" s="1" t="s">
        <v>491</v>
      </c>
      <c r="F401" s="2">
        <v>91313.9</v>
      </c>
      <c r="G401" s="56">
        <v>5162965.4000000004</v>
      </c>
      <c r="H401" s="56">
        <v>8098.1</v>
      </c>
      <c r="I401" s="56">
        <v>6003.6</v>
      </c>
      <c r="J401" s="56">
        <v>19955.2</v>
      </c>
      <c r="K401" s="56">
        <v>511517.9</v>
      </c>
      <c r="L401" s="56">
        <v>1101.7</v>
      </c>
    </row>
    <row r="402" spans="5:12" x14ac:dyDescent="0.25">
      <c r="E402" s="1" t="s">
        <v>492</v>
      </c>
      <c r="F402" s="2">
        <v>115355.4</v>
      </c>
      <c r="G402" s="56">
        <v>5926422.4000000004</v>
      </c>
      <c r="H402" s="56">
        <v>4984.2</v>
      </c>
      <c r="I402" s="56">
        <v>4222.8999999999996</v>
      </c>
      <c r="J402" s="56">
        <v>31135.4</v>
      </c>
      <c r="K402" s="56">
        <v>336804.5</v>
      </c>
      <c r="L402" s="56">
        <v>1788.9</v>
      </c>
    </row>
    <row r="403" spans="5:12" x14ac:dyDescent="0.25">
      <c r="E403" s="1" t="s">
        <v>493</v>
      </c>
      <c r="F403" s="2">
        <v>105928.7</v>
      </c>
      <c r="G403" s="56">
        <v>5744589.5</v>
      </c>
      <c r="H403" s="56">
        <v>3943.6</v>
      </c>
      <c r="I403" s="56">
        <v>4315.5</v>
      </c>
      <c r="J403" s="56">
        <v>33856.5</v>
      </c>
      <c r="K403" s="56">
        <v>343372.79999999999</v>
      </c>
      <c r="L403" s="56">
        <v>1859.4</v>
      </c>
    </row>
    <row r="404" spans="5:12" x14ac:dyDescent="0.25">
      <c r="E404" s="1" t="s">
        <v>494</v>
      </c>
      <c r="F404" s="2">
        <v>106395.4</v>
      </c>
      <c r="G404" s="56">
        <v>5230988.8</v>
      </c>
      <c r="H404" s="56">
        <v>7415.5</v>
      </c>
      <c r="I404" s="56">
        <v>5078</v>
      </c>
      <c r="J404" s="56">
        <v>33998.400000000001</v>
      </c>
      <c r="K404" s="56">
        <v>423191.2</v>
      </c>
      <c r="L404" s="56">
        <v>1898.5</v>
      </c>
    </row>
    <row r="405" spans="5:12" x14ac:dyDescent="0.25">
      <c r="E405" s="1" t="s">
        <v>495</v>
      </c>
      <c r="F405" s="2">
        <v>93446.2</v>
      </c>
      <c r="G405" s="56">
        <v>4175206.3</v>
      </c>
      <c r="H405" s="56">
        <v>6494.9</v>
      </c>
      <c r="I405" s="56">
        <v>5873.2</v>
      </c>
      <c r="J405" s="56">
        <v>66959.7</v>
      </c>
      <c r="K405" s="56">
        <v>561233.80000000005</v>
      </c>
      <c r="L405" s="56">
        <v>2203.9</v>
      </c>
    </row>
    <row r="406" spans="5:12" x14ac:dyDescent="0.25">
      <c r="E406" s="1" t="s">
        <v>496</v>
      </c>
      <c r="F406" s="2">
        <v>86633.4</v>
      </c>
      <c r="G406" s="56">
        <v>3044043.4</v>
      </c>
      <c r="H406" s="56">
        <v>7309.1</v>
      </c>
      <c r="I406" s="56">
        <v>6657.5</v>
      </c>
      <c r="J406" s="56">
        <v>98245.3</v>
      </c>
      <c r="K406" s="56">
        <v>701145.59999999998</v>
      </c>
      <c r="L406" s="56">
        <v>2449.1</v>
      </c>
    </row>
    <row r="407" spans="5:12" x14ac:dyDescent="0.25">
      <c r="E407" s="1" t="s">
        <v>497</v>
      </c>
      <c r="F407" s="2">
        <v>108828.3</v>
      </c>
      <c r="G407" s="56">
        <v>5218446.7</v>
      </c>
      <c r="H407" s="56">
        <v>3079.4</v>
      </c>
      <c r="I407" s="56">
        <v>5299.2</v>
      </c>
      <c r="J407" s="56">
        <v>31118.400000000001</v>
      </c>
      <c r="K407" s="56">
        <v>438570.8</v>
      </c>
      <c r="L407" s="56">
        <v>1832.1</v>
      </c>
    </row>
    <row r="408" spans="5:12" x14ac:dyDescent="0.25">
      <c r="E408" s="1" t="s">
        <v>498</v>
      </c>
      <c r="F408" s="2">
        <v>117007.7</v>
      </c>
      <c r="G408" s="56">
        <v>5673491.5999999996</v>
      </c>
      <c r="H408" s="56">
        <v>3309.4</v>
      </c>
      <c r="I408" s="56">
        <v>4311.3</v>
      </c>
      <c r="J408" s="56">
        <v>39222.199999999997</v>
      </c>
      <c r="K408" s="56">
        <v>323866.90000000002</v>
      </c>
      <c r="L408" s="56">
        <v>1919.9</v>
      </c>
    </row>
    <row r="409" spans="5:12" x14ac:dyDescent="0.25">
      <c r="E409" s="1" t="s">
        <v>499</v>
      </c>
      <c r="F409" s="2">
        <v>53323.8</v>
      </c>
      <c r="G409" s="56">
        <v>256125.6</v>
      </c>
      <c r="H409" s="56">
        <v>2891.3</v>
      </c>
      <c r="J409" s="56">
        <v>4061.5</v>
      </c>
      <c r="K409" s="56">
        <v>6604.6</v>
      </c>
      <c r="L409" s="56">
        <v>6631.5</v>
      </c>
    </row>
    <row r="410" spans="5:12" x14ac:dyDescent="0.25">
      <c r="E410" s="1" t="s">
        <v>500</v>
      </c>
      <c r="F410" s="2">
        <v>28.7</v>
      </c>
      <c r="G410" s="56">
        <v>191.5</v>
      </c>
      <c r="H410" s="56">
        <v>495.2</v>
      </c>
      <c r="I410" s="56">
        <v>8105.5</v>
      </c>
      <c r="J410" s="56">
        <v>168946.4</v>
      </c>
      <c r="K410" s="56">
        <v>981510.3</v>
      </c>
      <c r="L410" s="56">
        <v>2338.1</v>
      </c>
    </row>
    <row r="411" spans="5:12" x14ac:dyDescent="0.25">
      <c r="E411" s="1" t="s">
        <v>501</v>
      </c>
      <c r="F411" s="2">
        <v>129399.9</v>
      </c>
      <c r="G411" s="56">
        <v>5865421.2999999998</v>
      </c>
      <c r="H411" s="56">
        <v>3173.9</v>
      </c>
      <c r="I411" s="56">
        <v>4415</v>
      </c>
      <c r="J411" s="56">
        <v>41611.4</v>
      </c>
      <c r="K411" s="56">
        <v>334392.3</v>
      </c>
      <c r="L411" s="56">
        <v>1968.1</v>
      </c>
    </row>
    <row r="412" spans="5:12" x14ac:dyDescent="0.25">
      <c r="E412" s="1" t="s">
        <v>502</v>
      </c>
      <c r="F412" s="2">
        <v>115523</v>
      </c>
      <c r="G412" s="56">
        <v>5725376.0999999996</v>
      </c>
      <c r="H412" s="56">
        <v>3475.6</v>
      </c>
      <c r="I412" s="56">
        <v>4277</v>
      </c>
      <c r="J412" s="56">
        <v>37864.699999999997</v>
      </c>
      <c r="K412" s="56">
        <v>318683.40000000002</v>
      </c>
      <c r="L412" s="56">
        <v>1892.7</v>
      </c>
    </row>
    <row r="413" spans="5:12" x14ac:dyDescent="0.25">
      <c r="E413" s="1" t="s">
        <v>503</v>
      </c>
      <c r="F413" s="2">
        <v>117404.7</v>
      </c>
      <c r="G413" s="56">
        <v>6050485.5999999996</v>
      </c>
      <c r="H413" s="56">
        <v>13514.1</v>
      </c>
      <c r="I413" s="56">
        <v>3266</v>
      </c>
      <c r="J413" s="56">
        <v>20653.400000000001</v>
      </c>
      <c r="K413" s="56">
        <v>254925.6</v>
      </c>
      <c r="L413" s="56">
        <v>1355.3</v>
      </c>
    </row>
    <row r="414" spans="5:12" x14ac:dyDescent="0.25">
      <c r="E414" s="1" t="s">
        <v>504</v>
      </c>
      <c r="F414" s="2">
        <v>108529.60000000001</v>
      </c>
      <c r="G414" s="56">
        <v>6084111.7000000002</v>
      </c>
      <c r="H414" s="56">
        <v>13517.4</v>
      </c>
      <c r="I414" s="56">
        <v>3183.6</v>
      </c>
      <c r="J414" s="56">
        <v>17675.400000000001</v>
      </c>
      <c r="K414" s="56">
        <v>242831.7</v>
      </c>
      <c r="L414" s="56">
        <v>1268.2</v>
      </c>
    </row>
    <row r="415" spans="5:12" x14ac:dyDescent="0.25">
      <c r="E415" s="1" t="s">
        <v>505</v>
      </c>
      <c r="F415" s="2">
        <v>130359.8</v>
      </c>
      <c r="G415" s="56">
        <v>5939916.7999999998</v>
      </c>
      <c r="H415" s="56">
        <v>14032.6</v>
      </c>
      <c r="I415" s="56">
        <v>3298.1</v>
      </c>
      <c r="J415" s="56">
        <v>19065.2</v>
      </c>
      <c r="K415" s="56">
        <v>260658.5</v>
      </c>
      <c r="L415" s="56">
        <v>1364.4</v>
      </c>
    </row>
    <row r="416" spans="5:12" x14ac:dyDescent="0.25">
      <c r="E416" s="1" t="s">
        <v>506</v>
      </c>
      <c r="F416" s="2">
        <v>111077.3</v>
      </c>
      <c r="G416" s="56">
        <v>6120955.7999999998</v>
      </c>
      <c r="H416" s="56">
        <v>15018.3</v>
      </c>
      <c r="I416" s="56">
        <v>3025.3</v>
      </c>
      <c r="J416" s="56">
        <v>18747.099999999999</v>
      </c>
      <c r="K416" s="56">
        <v>221814.6</v>
      </c>
      <c r="L416" s="56">
        <v>1302.8</v>
      </c>
    </row>
    <row r="417" spans="5:12" x14ac:dyDescent="0.25">
      <c r="E417" s="1" t="s">
        <v>507</v>
      </c>
      <c r="F417" s="2">
        <v>88651.199999999997</v>
      </c>
      <c r="G417" s="56">
        <v>7658695.9000000004</v>
      </c>
      <c r="H417" s="56">
        <v>15555</v>
      </c>
      <c r="I417" s="56">
        <v>3064.5</v>
      </c>
      <c r="J417" s="56">
        <v>20280.2</v>
      </c>
      <c r="K417" s="56">
        <v>227718.9</v>
      </c>
      <c r="L417" s="56">
        <v>1412.3</v>
      </c>
    </row>
    <row r="418" spans="5:12" x14ac:dyDescent="0.25">
      <c r="E418" s="1" t="s">
        <v>508</v>
      </c>
      <c r="F418" s="2">
        <v>94430.6</v>
      </c>
      <c r="G418" s="56">
        <v>6848294.5</v>
      </c>
      <c r="H418" s="56">
        <v>16146</v>
      </c>
      <c r="I418" s="56">
        <v>2987.1</v>
      </c>
      <c r="J418" s="56">
        <v>20213.900000000001</v>
      </c>
      <c r="K418" s="56">
        <v>219533.3</v>
      </c>
      <c r="L418" s="56">
        <v>1394.9</v>
      </c>
    </row>
    <row r="419" spans="5:12" x14ac:dyDescent="0.25">
      <c r="E419" s="1" t="s">
        <v>509</v>
      </c>
      <c r="F419" s="2">
        <v>85070.3</v>
      </c>
      <c r="G419" s="56">
        <v>6063859.0999999996</v>
      </c>
      <c r="H419" s="56">
        <v>16525.099999999999</v>
      </c>
      <c r="I419" s="56">
        <v>3800.1</v>
      </c>
      <c r="J419" s="56">
        <v>17633.099999999999</v>
      </c>
      <c r="K419" s="56">
        <v>311692.7</v>
      </c>
      <c r="L419" s="56">
        <v>1382.8</v>
      </c>
    </row>
    <row r="420" spans="5:12" x14ac:dyDescent="0.25">
      <c r="E420" s="1" t="s">
        <v>510</v>
      </c>
      <c r="F420" s="2">
        <v>91578.5</v>
      </c>
      <c r="G420" s="56">
        <v>6004833.2000000002</v>
      </c>
      <c r="H420" s="56">
        <v>15936.8</v>
      </c>
      <c r="I420" s="56">
        <v>3722.7</v>
      </c>
      <c r="J420" s="56">
        <v>15782.3</v>
      </c>
      <c r="K420" s="56">
        <v>299804.79999999999</v>
      </c>
      <c r="L420" s="56">
        <v>1401.5</v>
      </c>
    </row>
    <row r="421" spans="5:12" x14ac:dyDescent="0.25">
      <c r="E421" s="1" t="s">
        <v>417</v>
      </c>
      <c r="F421" s="2">
        <v>42031.5</v>
      </c>
      <c r="G421" s="56">
        <v>270441.5</v>
      </c>
      <c r="H421" s="56">
        <v>2841.4</v>
      </c>
      <c r="I421" s="56">
        <v>2584</v>
      </c>
      <c r="J421" s="56">
        <v>4872.3999999999996</v>
      </c>
      <c r="K421" s="56">
        <v>6763.8</v>
      </c>
      <c r="L421" s="56">
        <v>6590.3</v>
      </c>
    </row>
    <row r="422" spans="5:12" x14ac:dyDescent="0.25">
      <c r="E422" s="1" t="s">
        <v>418</v>
      </c>
      <c r="F422" s="2">
        <v>17.2</v>
      </c>
      <c r="G422" s="56">
        <v>176</v>
      </c>
      <c r="H422" s="56">
        <v>561.1</v>
      </c>
      <c r="I422" s="56">
        <v>8073.8</v>
      </c>
      <c r="J422" s="56">
        <v>169370.9</v>
      </c>
      <c r="K422" s="56">
        <v>985168.6</v>
      </c>
      <c r="L422" s="56">
        <v>2345.9</v>
      </c>
    </row>
    <row r="423" spans="5:12" x14ac:dyDescent="0.25">
      <c r="E423" s="1" t="s">
        <v>419</v>
      </c>
      <c r="F423" s="2">
        <v>106971.1</v>
      </c>
      <c r="G423" s="56">
        <v>5957752.0999999996</v>
      </c>
      <c r="H423" s="56">
        <v>14776.1</v>
      </c>
      <c r="I423" s="56">
        <v>4014.2</v>
      </c>
      <c r="J423" s="56">
        <v>26070.7</v>
      </c>
      <c r="K423" s="56">
        <v>346753.1</v>
      </c>
      <c r="L423" s="56">
        <v>1477.7</v>
      </c>
    </row>
    <row r="424" spans="5:12" x14ac:dyDescent="0.25">
      <c r="E424" s="1" t="s">
        <v>420</v>
      </c>
      <c r="F424" s="2">
        <v>88924.9</v>
      </c>
      <c r="G424" s="56">
        <v>5803828.0999999996</v>
      </c>
      <c r="H424" s="56">
        <v>17744.599999999999</v>
      </c>
      <c r="I424" s="56">
        <v>3831.4</v>
      </c>
      <c r="J424" s="56">
        <v>32475.5</v>
      </c>
      <c r="K424" s="56">
        <v>308845.90000000002</v>
      </c>
      <c r="L424" s="56">
        <v>1295.3</v>
      </c>
    </row>
    <row r="425" spans="5:12" x14ac:dyDescent="0.25">
      <c r="E425" s="1" t="s">
        <v>421</v>
      </c>
      <c r="F425" s="2">
        <v>87116.800000000003</v>
      </c>
      <c r="G425" s="56">
        <v>4385570.3</v>
      </c>
      <c r="H425" s="56">
        <v>11380.4</v>
      </c>
      <c r="I425" s="56">
        <v>5093.5</v>
      </c>
      <c r="J425" s="56">
        <v>71488</v>
      </c>
      <c r="K425" s="56">
        <v>503267.5</v>
      </c>
      <c r="L425" s="56">
        <v>1628.5</v>
      </c>
    </row>
    <row r="426" spans="5:12" x14ac:dyDescent="0.25">
      <c r="E426" s="1" t="s">
        <v>422</v>
      </c>
      <c r="F426" s="2">
        <v>79271.399999999994</v>
      </c>
      <c r="G426" s="56">
        <v>4448151.4000000004</v>
      </c>
      <c r="H426" s="56">
        <v>10103.9</v>
      </c>
      <c r="I426" s="56">
        <v>5050.8</v>
      </c>
      <c r="J426" s="56">
        <v>70485.3</v>
      </c>
      <c r="K426" s="56">
        <v>497033.2</v>
      </c>
      <c r="L426" s="56">
        <v>1703.6</v>
      </c>
    </row>
    <row r="427" spans="5:12" x14ac:dyDescent="0.25">
      <c r="E427" s="1" t="s">
        <v>423</v>
      </c>
      <c r="F427" s="2">
        <v>81154.8</v>
      </c>
      <c r="G427" s="56">
        <v>5891126.5999999996</v>
      </c>
      <c r="H427" s="56">
        <v>18950.7</v>
      </c>
      <c r="I427" s="56">
        <v>3385.9</v>
      </c>
      <c r="J427" s="56">
        <v>38310.1</v>
      </c>
      <c r="K427" s="56">
        <v>260568.9</v>
      </c>
      <c r="L427" s="56">
        <v>1622.6</v>
      </c>
    </row>
    <row r="428" spans="5:12" x14ac:dyDescent="0.25">
      <c r="E428" s="1" t="s">
        <v>424</v>
      </c>
      <c r="F428" s="2">
        <v>84690.5</v>
      </c>
      <c r="G428" s="56">
        <v>5901523.2999999998</v>
      </c>
      <c r="H428" s="56">
        <v>17941.2</v>
      </c>
      <c r="I428" s="56">
        <v>3263.6</v>
      </c>
      <c r="J428" s="56">
        <v>37747.800000000003</v>
      </c>
      <c r="K428" s="56">
        <v>244369</v>
      </c>
      <c r="L428" s="56">
        <v>1658.4</v>
      </c>
    </row>
    <row r="429" spans="5:12" x14ac:dyDescent="0.25">
      <c r="E429" s="1" t="s">
        <v>425</v>
      </c>
      <c r="F429" s="2">
        <v>76755</v>
      </c>
      <c r="G429" s="56">
        <v>4231492.5999999996</v>
      </c>
      <c r="H429" s="56">
        <v>11315.2</v>
      </c>
      <c r="I429" s="56">
        <v>4995.5</v>
      </c>
      <c r="J429" s="56">
        <v>84005.9</v>
      </c>
      <c r="K429" s="56">
        <v>496180.2</v>
      </c>
      <c r="L429" s="56">
        <v>2025</v>
      </c>
    </row>
    <row r="430" spans="5:12" x14ac:dyDescent="0.25">
      <c r="E430" s="1" t="s">
        <v>426</v>
      </c>
      <c r="F430" s="2">
        <v>88406.399999999994</v>
      </c>
      <c r="G430" s="56">
        <v>5011801.5</v>
      </c>
      <c r="H430" s="56">
        <v>7102.9</v>
      </c>
      <c r="I430" s="56">
        <v>5625.9</v>
      </c>
      <c r="J430" s="56">
        <v>22765.7</v>
      </c>
      <c r="K430" s="56">
        <v>453605</v>
      </c>
      <c r="L430" s="56">
        <v>1582</v>
      </c>
    </row>
    <row r="431" spans="5:12" x14ac:dyDescent="0.25">
      <c r="E431" s="1" t="s">
        <v>427</v>
      </c>
      <c r="F431" s="2">
        <v>81101.7</v>
      </c>
      <c r="G431" s="56">
        <v>5438223.2000000002</v>
      </c>
      <c r="H431" s="56">
        <v>11325.4</v>
      </c>
      <c r="I431" s="56">
        <v>4784.5</v>
      </c>
      <c r="J431" s="56">
        <v>10648</v>
      </c>
      <c r="K431" s="56">
        <v>381341.8</v>
      </c>
      <c r="L431" s="56">
        <v>712.1</v>
      </c>
    </row>
    <row r="432" spans="5:12" x14ac:dyDescent="0.25">
      <c r="E432" s="1" t="s">
        <v>428</v>
      </c>
      <c r="F432" s="2">
        <v>73248.399999999994</v>
      </c>
      <c r="G432" s="56">
        <v>5166695.8</v>
      </c>
      <c r="H432" s="56">
        <v>10292.200000000001</v>
      </c>
      <c r="I432" s="56">
        <v>5033.7</v>
      </c>
      <c r="J432" s="56">
        <v>19241.8</v>
      </c>
      <c r="K432" s="56">
        <v>418542.7</v>
      </c>
      <c r="L432" s="56">
        <v>864.7</v>
      </c>
    </row>
    <row r="433" spans="5:12" x14ac:dyDescent="0.25">
      <c r="E433" s="1" t="s">
        <v>429</v>
      </c>
      <c r="F433" s="2">
        <v>35297.699999999997</v>
      </c>
      <c r="G433" s="56">
        <v>258708.2</v>
      </c>
      <c r="H433" s="56">
        <v>2823.9</v>
      </c>
      <c r="J433" s="56">
        <v>3596.9</v>
      </c>
      <c r="K433" s="56">
        <v>7962.2</v>
      </c>
      <c r="L433" s="56">
        <v>6514.3</v>
      </c>
    </row>
    <row r="434" spans="5:12" x14ac:dyDescent="0.25">
      <c r="E434" s="1" t="s">
        <v>430</v>
      </c>
      <c r="F434" s="2">
        <v>39.700000000000003</v>
      </c>
      <c r="G434" s="56">
        <v>237.7</v>
      </c>
      <c r="H434" s="56">
        <v>534.20000000000005</v>
      </c>
      <c r="I434" s="56">
        <v>8073.8</v>
      </c>
      <c r="J434" s="56">
        <v>169279.2</v>
      </c>
      <c r="K434" s="56">
        <v>984402</v>
      </c>
      <c r="L434" s="56">
        <v>2319.6999999999998</v>
      </c>
    </row>
    <row r="435" spans="5:12" x14ac:dyDescent="0.25">
      <c r="E435" s="1" t="s">
        <v>431</v>
      </c>
      <c r="F435" s="2">
        <v>85632.5</v>
      </c>
      <c r="G435" s="56">
        <v>5712351.0999999996</v>
      </c>
      <c r="H435" s="56">
        <v>13264.6</v>
      </c>
      <c r="I435" s="56">
        <v>4464.7</v>
      </c>
      <c r="J435" s="56">
        <v>13773.5</v>
      </c>
      <c r="K435" s="56">
        <v>378694.3</v>
      </c>
      <c r="L435" s="56">
        <v>854</v>
      </c>
    </row>
    <row r="436" spans="5:12" x14ac:dyDescent="0.25">
      <c r="E436" s="1" t="s">
        <v>432</v>
      </c>
      <c r="F436" s="2">
        <v>82253.7</v>
      </c>
      <c r="G436" s="56">
        <v>5351721.4000000004</v>
      </c>
      <c r="H436" s="56">
        <v>9436.2999999999993</v>
      </c>
      <c r="I436" s="56">
        <v>5022.1000000000004</v>
      </c>
      <c r="J436" s="56">
        <v>12167.5</v>
      </c>
      <c r="K436" s="56">
        <v>410606.1</v>
      </c>
      <c r="L436" s="56">
        <v>1173.9000000000001</v>
      </c>
    </row>
    <row r="437" spans="5:12" x14ac:dyDescent="0.25">
      <c r="E437" s="1" t="s">
        <v>433</v>
      </c>
      <c r="F437" s="2">
        <v>81836.399999999994</v>
      </c>
      <c r="G437" s="56">
        <v>5809836.7000000002</v>
      </c>
      <c r="H437" s="56">
        <v>12766.3</v>
      </c>
      <c r="I437" s="56">
        <v>3999.1</v>
      </c>
      <c r="J437" s="56">
        <v>11535.6</v>
      </c>
      <c r="K437" s="56">
        <v>305535.7</v>
      </c>
      <c r="L437" s="56">
        <v>608.79999999999995</v>
      </c>
    </row>
    <row r="438" spans="5:12" x14ac:dyDescent="0.25">
      <c r="E438" s="1" t="s">
        <v>434</v>
      </c>
      <c r="F438" s="2">
        <v>75074.2</v>
      </c>
      <c r="G438" s="56">
        <v>4662469.0999999996</v>
      </c>
      <c r="H438" s="56">
        <v>9797.5</v>
      </c>
      <c r="I438" s="56">
        <v>4959</v>
      </c>
      <c r="J438" s="56">
        <v>47866.1</v>
      </c>
      <c r="K438" s="56">
        <v>468162.1</v>
      </c>
      <c r="L438" s="56">
        <v>1027.8</v>
      </c>
    </row>
    <row r="439" spans="5:12" x14ac:dyDescent="0.25">
      <c r="E439" s="1" t="s">
        <v>435</v>
      </c>
      <c r="F439" s="2">
        <v>77104.100000000006</v>
      </c>
      <c r="G439" s="56">
        <v>6109680.4000000004</v>
      </c>
      <c r="H439" s="56">
        <v>12307.8</v>
      </c>
      <c r="I439" s="56">
        <v>3300.9</v>
      </c>
      <c r="J439" s="56">
        <v>11905.5</v>
      </c>
      <c r="K439" s="56">
        <v>239813.6</v>
      </c>
      <c r="L439" s="56">
        <v>782.4</v>
      </c>
    </row>
    <row r="440" spans="5:12" x14ac:dyDescent="0.25">
      <c r="E440" s="1" t="s">
        <v>436</v>
      </c>
      <c r="F440" s="2">
        <v>77439.399999999994</v>
      </c>
      <c r="G440" s="56">
        <v>5999627.7000000002</v>
      </c>
      <c r="H440" s="56">
        <v>11599.5</v>
      </c>
      <c r="I440" s="56">
        <v>3360.4</v>
      </c>
      <c r="J440" s="56">
        <v>13403.2</v>
      </c>
      <c r="K440" s="56">
        <v>248332.7</v>
      </c>
      <c r="L440" s="56">
        <v>800</v>
      </c>
    </row>
    <row r="441" spans="5:12" x14ac:dyDescent="0.25">
      <c r="E441" s="1" t="s">
        <v>437</v>
      </c>
      <c r="F441" s="2">
        <v>79087.199999999997</v>
      </c>
      <c r="G441" s="56">
        <v>5977551.4000000004</v>
      </c>
      <c r="H441" s="56">
        <v>11055.1</v>
      </c>
      <c r="I441" s="56">
        <v>3407</v>
      </c>
      <c r="J441" s="56">
        <v>12762.2</v>
      </c>
      <c r="K441" s="56">
        <v>250126.6</v>
      </c>
      <c r="L441" s="56">
        <v>808.3</v>
      </c>
    </row>
    <row r="442" spans="5:12" x14ac:dyDescent="0.25">
      <c r="E442" s="1" t="s">
        <v>438</v>
      </c>
      <c r="F442" s="2">
        <v>80992.7</v>
      </c>
      <c r="G442" s="56">
        <v>5306506.7</v>
      </c>
      <c r="H442" s="56">
        <v>9407.4</v>
      </c>
      <c r="I442" s="56">
        <v>4544.2</v>
      </c>
      <c r="J442" s="56">
        <v>24512.799999999999</v>
      </c>
      <c r="K442" s="56">
        <v>366927.8</v>
      </c>
      <c r="L442" s="56">
        <v>1490</v>
      </c>
    </row>
    <row r="443" spans="5:12" x14ac:dyDescent="0.25">
      <c r="E443" s="1" t="s">
        <v>439</v>
      </c>
      <c r="F443" s="2">
        <v>73401.100000000006</v>
      </c>
      <c r="G443" s="56">
        <v>5627009.5</v>
      </c>
      <c r="H443" s="56">
        <v>19592.2</v>
      </c>
      <c r="I443" s="56">
        <v>4395.3999999999996</v>
      </c>
      <c r="J443" s="56">
        <v>197.5</v>
      </c>
      <c r="K443" s="56">
        <v>333751.90000000002</v>
      </c>
      <c r="L443" s="56">
        <v>1.5</v>
      </c>
    </row>
    <row r="444" spans="5:12" x14ac:dyDescent="0.25">
      <c r="E444" s="1" t="s">
        <v>440</v>
      </c>
      <c r="F444" s="2">
        <v>72575.7</v>
      </c>
      <c r="G444" s="56">
        <v>3976665.2</v>
      </c>
      <c r="H444" s="56">
        <v>6974.8</v>
      </c>
      <c r="I444" s="56">
        <v>5633</v>
      </c>
      <c r="J444" s="56">
        <v>64363</v>
      </c>
      <c r="K444" s="56">
        <v>563861.4</v>
      </c>
      <c r="L444" s="56">
        <v>1262.5999999999999</v>
      </c>
    </row>
    <row r="445" spans="5:12" x14ac:dyDescent="0.25">
      <c r="E445" s="1" t="s">
        <v>441</v>
      </c>
      <c r="F445" s="2">
        <v>38805</v>
      </c>
      <c r="G445" s="56">
        <v>262553.90000000002</v>
      </c>
      <c r="H445" s="56">
        <v>2853.8</v>
      </c>
      <c r="I445" s="56">
        <v>1761.6</v>
      </c>
      <c r="J445" s="56">
        <v>5927.5</v>
      </c>
      <c r="K445" s="56">
        <v>13162.2</v>
      </c>
      <c r="L445" s="56">
        <v>6514.4</v>
      </c>
    </row>
    <row r="446" spans="5:12" x14ac:dyDescent="0.25">
      <c r="E446" s="1" t="s">
        <v>442</v>
      </c>
      <c r="F446" s="2">
        <v>21.1</v>
      </c>
      <c r="G446" s="56">
        <v>232.6</v>
      </c>
      <c r="H446" s="56">
        <v>489.9</v>
      </c>
      <c r="I446" s="56">
        <v>8076.3</v>
      </c>
      <c r="J446" s="56">
        <v>169019.6</v>
      </c>
      <c r="K446" s="56">
        <v>983773.1</v>
      </c>
      <c r="L446" s="56">
        <v>2313.3000000000002</v>
      </c>
    </row>
    <row r="447" spans="5:12" x14ac:dyDescent="0.25">
      <c r="E447" s="1" t="s">
        <v>443</v>
      </c>
      <c r="F447" s="2">
        <v>89258</v>
      </c>
      <c r="G447" s="56">
        <v>5862224.5999999996</v>
      </c>
      <c r="H447" s="56">
        <v>10329.1</v>
      </c>
      <c r="I447" s="56">
        <v>4412.5</v>
      </c>
      <c r="J447" s="56">
        <v>15627.9</v>
      </c>
      <c r="K447" s="56">
        <v>353508.9</v>
      </c>
      <c r="L447" s="56">
        <v>943.2</v>
      </c>
    </row>
    <row r="448" spans="5:12" x14ac:dyDescent="0.25">
      <c r="E448" s="1" t="s">
        <v>444</v>
      </c>
      <c r="F448" s="2">
        <v>75460.600000000006</v>
      </c>
      <c r="G448" s="56">
        <v>5645084.4000000004</v>
      </c>
      <c r="H448" s="56">
        <v>10610.1</v>
      </c>
      <c r="I448" s="56">
        <v>4372.1000000000004</v>
      </c>
      <c r="J448" s="56">
        <v>13868.7</v>
      </c>
      <c r="K448" s="56">
        <v>347142.5</v>
      </c>
      <c r="L448" s="56">
        <v>858.2</v>
      </c>
    </row>
    <row r="449" spans="5:12" x14ac:dyDescent="0.25">
      <c r="E449" s="1" t="s">
        <v>445</v>
      </c>
      <c r="F449" s="2">
        <v>77385</v>
      </c>
      <c r="G449" s="56">
        <v>5739027.2999999998</v>
      </c>
      <c r="H449" s="56">
        <v>11172.1</v>
      </c>
      <c r="I449" s="56">
        <v>3851.7</v>
      </c>
      <c r="J449" s="56">
        <v>22820.2</v>
      </c>
      <c r="K449" s="56">
        <v>297712.8</v>
      </c>
      <c r="L449" s="56">
        <v>1517.7</v>
      </c>
    </row>
    <row r="450" spans="5:12" x14ac:dyDescent="0.25">
      <c r="E450" s="1" t="s">
        <v>446</v>
      </c>
      <c r="F450" s="2">
        <v>77969.7</v>
      </c>
      <c r="G450" s="56">
        <v>5628763.5999999996</v>
      </c>
      <c r="H450" s="56">
        <v>9619.7000000000007</v>
      </c>
      <c r="I450" s="56">
        <v>3937</v>
      </c>
      <c r="J450" s="56">
        <v>25627</v>
      </c>
      <c r="K450" s="56">
        <v>307854.40000000002</v>
      </c>
      <c r="L450" s="56">
        <v>1589.9</v>
      </c>
    </row>
    <row r="451" spans="5:12" x14ac:dyDescent="0.25">
      <c r="E451" s="1" t="s">
        <v>447</v>
      </c>
      <c r="F451" s="2">
        <v>77351.8</v>
      </c>
      <c r="G451" s="56">
        <v>5511501.2999999998</v>
      </c>
      <c r="H451" s="56">
        <v>8893.2000000000007</v>
      </c>
      <c r="I451" s="56">
        <v>4058.8</v>
      </c>
      <c r="J451" s="56">
        <v>28947</v>
      </c>
      <c r="K451" s="56">
        <v>323988.40000000002</v>
      </c>
      <c r="L451" s="56">
        <v>1628.5</v>
      </c>
    </row>
    <row r="452" spans="5:12" x14ac:dyDescent="0.25">
      <c r="E452" s="1" t="s">
        <v>448</v>
      </c>
      <c r="F452" s="2">
        <v>75308.2</v>
      </c>
      <c r="G452" s="56">
        <v>6134703</v>
      </c>
      <c r="H452" s="56">
        <v>21172.799999999999</v>
      </c>
      <c r="I452" s="56">
        <v>2948.7</v>
      </c>
      <c r="J452" s="56">
        <v>12908.5</v>
      </c>
      <c r="K452" s="56">
        <v>207131.3</v>
      </c>
      <c r="L452" s="56">
        <v>1043.9000000000001</v>
      </c>
    </row>
    <row r="453" spans="5:12" x14ac:dyDescent="0.25">
      <c r="E453" s="1" t="s">
        <v>449</v>
      </c>
      <c r="F453" s="2">
        <v>79709.7</v>
      </c>
      <c r="G453" s="56">
        <v>5979895</v>
      </c>
      <c r="H453" s="56">
        <v>19434.2</v>
      </c>
      <c r="I453" s="56">
        <v>3092.9</v>
      </c>
      <c r="J453" s="56">
        <v>16298.3</v>
      </c>
      <c r="K453" s="56">
        <v>227843.5</v>
      </c>
      <c r="L453" s="56">
        <v>1163</v>
      </c>
    </row>
    <row r="454" spans="5:12" x14ac:dyDescent="0.25">
      <c r="E454" s="1" t="s">
        <v>450</v>
      </c>
      <c r="F454" s="2">
        <v>76495.100000000006</v>
      </c>
      <c r="G454" s="56">
        <v>6033855.2999999998</v>
      </c>
      <c r="H454" s="56">
        <v>20358.599999999999</v>
      </c>
      <c r="I454" s="56">
        <v>3016.4</v>
      </c>
      <c r="J454" s="56">
        <v>15473.7</v>
      </c>
      <c r="K454" s="56">
        <v>216097.8</v>
      </c>
      <c r="L454" s="56">
        <v>1138.8</v>
      </c>
    </row>
    <row r="455" spans="5:12" x14ac:dyDescent="0.25">
      <c r="E455" s="1" t="s">
        <v>451</v>
      </c>
      <c r="F455" s="2">
        <v>70511.399999999994</v>
      </c>
      <c r="G455" s="56">
        <v>4781939.7</v>
      </c>
      <c r="H455" s="56">
        <v>7059.5</v>
      </c>
      <c r="I455" s="56">
        <v>5142</v>
      </c>
      <c r="J455" s="56">
        <v>40390.199999999997</v>
      </c>
      <c r="K455" s="56">
        <v>440392.4</v>
      </c>
      <c r="L455" s="56">
        <v>1805</v>
      </c>
    </row>
    <row r="456" spans="5:12" x14ac:dyDescent="0.25">
      <c r="E456" s="1" t="s">
        <v>452</v>
      </c>
      <c r="F456" s="2">
        <v>72612.100000000006</v>
      </c>
      <c r="G456" s="56">
        <v>3871189.1</v>
      </c>
      <c r="H456" s="56">
        <v>6185.2</v>
      </c>
      <c r="I456" s="56">
        <v>5875.8</v>
      </c>
      <c r="J456" s="56">
        <v>71725.100000000006</v>
      </c>
      <c r="K456" s="56">
        <v>572774.1</v>
      </c>
      <c r="L456" s="56">
        <v>1967.1</v>
      </c>
    </row>
    <row r="457" spans="5:12" x14ac:dyDescent="0.25">
      <c r="E457" s="1" t="s">
        <v>453</v>
      </c>
      <c r="F457" s="2">
        <v>33954.400000000001</v>
      </c>
      <c r="G457" s="56">
        <v>264956.09999999998</v>
      </c>
      <c r="H457" s="56">
        <v>2823.1</v>
      </c>
      <c r="I457" s="56">
        <v>1788.3</v>
      </c>
      <c r="J457" s="56">
        <v>5777.9</v>
      </c>
      <c r="K457" s="56">
        <v>12838.1</v>
      </c>
      <c r="L457" s="56">
        <v>6455.5</v>
      </c>
    </row>
    <row r="458" spans="5:12" x14ac:dyDescent="0.25">
      <c r="E458" s="1" t="s">
        <v>454</v>
      </c>
      <c r="F458" s="2">
        <v>29</v>
      </c>
      <c r="G458" s="56">
        <v>219.6</v>
      </c>
      <c r="H458" s="56">
        <v>513.1</v>
      </c>
      <c r="I458" s="56">
        <v>8052.1</v>
      </c>
      <c r="J458" s="56">
        <v>168901.4</v>
      </c>
      <c r="K458" s="56">
        <v>984174.3</v>
      </c>
      <c r="L458" s="56">
        <v>2299.6999999999998</v>
      </c>
    </row>
    <row r="459" spans="5:12" x14ac:dyDescent="0.25">
      <c r="E459" s="1" t="s">
        <v>455</v>
      </c>
      <c r="F459" s="2">
        <v>84584.5</v>
      </c>
      <c r="G459" s="56">
        <v>6619021.0999999996</v>
      </c>
      <c r="H459" s="56">
        <v>6823.5</v>
      </c>
      <c r="I459" s="56">
        <v>5064.6000000000004</v>
      </c>
      <c r="J459" s="56">
        <v>40257.5</v>
      </c>
      <c r="K459" s="56">
        <v>439065.4</v>
      </c>
      <c r="L459" s="56">
        <v>2204.1999999999998</v>
      </c>
    </row>
    <row r="460" spans="5:12" x14ac:dyDescent="0.25">
      <c r="E460" s="1" t="s">
        <v>456</v>
      </c>
      <c r="F460" s="2">
        <v>97822.7</v>
      </c>
      <c r="G460" s="56">
        <v>4787213.4000000004</v>
      </c>
      <c r="H460" s="56">
        <v>7553.9</v>
      </c>
      <c r="I460" s="56">
        <v>6111.5</v>
      </c>
      <c r="J460" s="56">
        <v>60973.2</v>
      </c>
      <c r="K460" s="56">
        <v>606931.69999999995</v>
      </c>
      <c r="L460" s="56">
        <v>1878.9</v>
      </c>
    </row>
    <row r="461" spans="5:12" x14ac:dyDescent="0.25">
      <c r="E461" s="1" t="s">
        <v>457</v>
      </c>
      <c r="F461" s="2">
        <v>104570.7</v>
      </c>
      <c r="G461" s="56">
        <v>6082724</v>
      </c>
      <c r="H461" s="56">
        <v>12881.5</v>
      </c>
      <c r="I461" s="56">
        <v>5259.8</v>
      </c>
      <c r="J461" s="56">
        <v>17766.7</v>
      </c>
      <c r="K461" s="56">
        <v>452003.8</v>
      </c>
      <c r="L461" s="56">
        <v>1523.1</v>
      </c>
    </row>
    <row r="462" spans="5:12" x14ac:dyDescent="0.25">
      <c r="E462" s="1" t="s">
        <v>458</v>
      </c>
      <c r="F462" s="2">
        <v>95591.7</v>
      </c>
      <c r="G462" s="56">
        <v>4708392.0999999996</v>
      </c>
      <c r="H462" s="56">
        <v>11401.1</v>
      </c>
      <c r="I462" s="56">
        <v>5920.4</v>
      </c>
      <c r="J462" s="56">
        <v>53914.8</v>
      </c>
      <c r="K462" s="56">
        <v>578382</v>
      </c>
      <c r="L462" s="56">
        <v>1067.3</v>
      </c>
    </row>
    <row r="463" spans="5:12" x14ac:dyDescent="0.25">
      <c r="E463" s="1" t="s">
        <v>459</v>
      </c>
      <c r="F463" s="2">
        <v>101234.6</v>
      </c>
      <c r="G463" s="56">
        <v>5393268.9000000004</v>
      </c>
      <c r="H463" s="56">
        <v>6720.8</v>
      </c>
      <c r="I463" s="56">
        <v>5596.1</v>
      </c>
      <c r="J463" s="56">
        <v>33729.9</v>
      </c>
      <c r="K463" s="56">
        <v>484376.8</v>
      </c>
      <c r="L463" s="56">
        <v>1247.0999999999999</v>
      </c>
    </row>
    <row r="464" spans="5:12" x14ac:dyDescent="0.25">
      <c r="E464" s="1" t="s">
        <v>460</v>
      </c>
      <c r="F464" s="2">
        <v>106073.2</v>
      </c>
      <c r="G464" s="56">
        <v>5060056.2</v>
      </c>
      <c r="H464" s="56">
        <v>5769.5</v>
      </c>
      <c r="I464" s="56">
        <v>5705.7</v>
      </c>
      <c r="J464" s="56">
        <v>39020.699999999997</v>
      </c>
      <c r="K464" s="56">
        <v>507364.9</v>
      </c>
      <c r="L464" s="56">
        <v>1959.1</v>
      </c>
    </row>
    <row r="465" spans="5:12" x14ac:dyDescent="0.25">
      <c r="E465" s="1" t="s">
        <v>461</v>
      </c>
      <c r="F465" s="2">
        <v>99857.2</v>
      </c>
      <c r="G465" s="56">
        <v>5547972.7000000002</v>
      </c>
      <c r="H465" s="56">
        <v>7140.4</v>
      </c>
      <c r="I465" s="56">
        <v>4915.2</v>
      </c>
      <c r="J465" s="56">
        <v>31834.400000000001</v>
      </c>
      <c r="K465" s="56">
        <v>416098.4</v>
      </c>
      <c r="L465" s="56">
        <v>1937.2</v>
      </c>
    </row>
    <row r="466" spans="5:12" x14ac:dyDescent="0.25">
      <c r="E466" s="1" t="s">
        <v>462</v>
      </c>
      <c r="F466" s="2">
        <v>129161</v>
      </c>
      <c r="G466" s="56">
        <v>5462536.5</v>
      </c>
      <c r="H466" s="56">
        <v>5946.4</v>
      </c>
      <c r="I466" s="56">
        <v>4877.8</v>
      </c>
      <c r="J466" s="56">
        <v>29909.3</v>
      </c>
      <c r="K466" s="56">
        <v>411542</v>
      </c>
      <c r="L466" s="56">
        <v>1627.7</v>
      </c>
    </row>
    <row r="467" spans="5:12" x14ac:dyDescent="0.25">
      <c r="E467" s="1" t="s">
        <v>463</v>
      </c>
      <c r="F467" s="2">
        <v>92550</v>
      </c>
      <c r="G467" s="56">
        <v>5942160.7000000002</v>
      </c>
      <c r="H467" s="56">
        <v>11754</v>
      </c>
      <c r="I467" s="56">
        <v>4213</v>
      </c>
      <c r="J467" s="56">
        <v>15058.7</v>
      </c>
      <c r="K467" s="56">
        <v>328263.2</v>
      </c>
      <c r="L467" s="56">
        <v>1620.4</v>
      </c>
    </row>
    <row r="468" spans="5:12" x14ac:dyDescent="0.25">
      <c r="E468" s="1" t="s">
        <v>464</v>
      </c>
      <c r="F468" s="2">
        <v>99332.4</v>
      </c>
      <c r="G468" s="56">
        <v>5877835</v>
      </c>
      <c r="H468" s="56">
        <v>11231.3</v>
      </c>
      <c r="I468" s="56">
        <v>4237.8</v>
      </c>
      <c r="J468" s="56">
        <v>14653.7</v>
      </c>
      <c r="K468" s="56">
        <v>326062.2</v>
      </c>
      <c r="L468" s="56">
        <v>1004</v>
      </c>
    </row>
    <row r="469" spans="5:12" x14ac:dyDescent="0.25">
      <c r="E469" s="1" t="s">
        <v>465</v>
      </c>
      <c r="F469" s="2">
        <v>43161.3</v>
      </c>
      <c r="G469" s="56">
        <v>266842.59999999998</v>
      </c>
      <c r="H469" s="56">
        <v>2799.3</v>
      </c>
      <c r="I469" s="56">
        <v>1821.3</v>
      </c>
      <c r="J469" s="56">
        <v>5830.3</v>
      </c>
      <c r="K469" s="56">
        <v>11714.5</v>
      </c>
      <c r="L469" s="56">
        <v>1104.8</v>
      </c>
    </row>
    <row r="470" spans="5:12" x14ac:dyDescent="0.25">
      <c r="E470" s="1" t="s">
        <v>466</v>
      </c>
      <c r="F470" s="2">
        <v>35.799999999999997</v>
      </c>
      <c r="G470" s="56">
        <v>242.2</v>
      </c>
      <c r="H470" s="56">
        <v>477.5</v>
      </c>
      <c r="I470" s="56">
        <v>8078.1</v>
      </c>
      <c r="J470" s="56">
        <v>168078.7</v>
      </c>
      <c r="K470" s="56">
        <v>974697.9</v>
      </c>
      <c r="L470" s="56">
        <v>6559.7</v>
      </c>
    </row>
    <row r="471" spans="5:12" x14ac:dyDescent="0.25">
      <c r="E471" s="1" t="s">
        <v>467</v>
      </c>
      <c r="F471" s="2">
        <v>114764.2</v>
      </c>
      <c r="G471" s="56">
        <v>6142724.0999999996</v>
      </c>
      <c r="H471" s="56">
        <v>11658.9</v>
      </c>
      <c r="I471" s="56">
        <v>4290.3</v>
      </c>
      <c r="J471" s="56">
        <v>13261.9</v>
      </c>
      <c r="K471" s="56">
        <v>329313.3</v>
      </c>
      <c r="L471" s="56">
        <v>2326.6999999999998</v>
      </c>
    </row>
    <row r="472" spans="5:12" x14ac:dyDescent="0.25">
      <c r="E472" s="1" t="s">
        <v>468</v>
      </c>
      <c r="F472" s="2">
        <v>100973.5</v>
      </c>
      <c r="G472" s="56">
        <v>4575520</v>
      </c>
      <c r="H472" s="56">
        <v>7491.8</v>
      </c>
      <c r="I472" s="56">
        <v>5368.8</v>
      </c>
      <c r="J472" s="56">
        <v>56551</v>
      </c>
      <c r="K472" s="56">
        <v>507921.2</v>
      </c>
      <c r="L472" s="56">
        <v>729.3</v>
      </c>
    </row>
    <row r="473" spans="5:12" x14ac:dyDescent="0.25">
      <c r="E473" s="1" t="s">
        <v>469</v>
      </c>
      <c r="F473" s="2">
        <v>107802.2</v>
      </c>
      <c r="G473" s="56">
        <v>5643724.5999999996</v>
      </c>
      <c r="H473" s="56">
        <v>10044.799999999999</v>
      </c>
      <c r="I473" s="56">
        <v>4409.8999999999996</v>
      </c>
      <c r="J473" s="56">
        <v>19968.900000000001</v>
      </c>
      <c r="K473" s="56">
        <v>358145.3</v>
      </c>
      <c r="L473" s="56">
        <v>1543.5</v>
      </c>
    </row>
    <row r="474" spans="5:12" x14ac:dyDescent="0.25">
      <c r="E474" s="1" t="s">
        <v>470</v>
      </c>
      <c r="F474" s="2">
        <v>104543.5</v>
      </c>
      <c r="G474" s="56">
        <v>4149877.8</v>
      </c>
      <c r="H474" s="56">
        <v>7585.1</v>
      </c>
      <c r="I474" s="56">
        <v>5574.5</v>
      </c>
      <c r="J474" s="56">
        <v>66319.199999999997</v>
      </c>
      <c r="K474" s="56">
        <v>553017.1</v>
      </c>
      <c r="L474" s="56">
        <v>1216.3</v>
      </c>
    </row>
    <row r="475" spans="5:12" x14ac:dyDescent="0.25">
      <c r="E475" s="1" t="s">
        <v>471</v>
      </c>
      <c r="F475" s="2">
        <v>62.9</v>
      </c>
      <c r="G475" s="56">
        <v>475.3</v>
      </c>
      <c r="H475" s="56">
        <v>474.1</v>
      </c>
      <c r="I475" s="56">
        <v>8121.2</v>
      </c>
      <c r="J475" s="56">
        <v>168464.5</v>
      </c>
      <c r="K475" s="56">
        <v>975411.3</v>
      </c>
      <c r="L475" s="56">
        <v>1516.3</v>
      </c>
    </row>
    <row r="476" spans="5:12" x14ac:dyDescent="0.25">
      <c r="E476" s="1" t="s">
        <v>472</v>
      </c>
      <c r="F476" s="2">
        <v>113364</v>
      </c>
      <c r="G476" s="56">
        <v>5980420.9000000004</v>
      </c>
      <c r="H476" s="56">
        <v>10529.3</v>
      </c>
      <c r="I476" s="56">
        <v>4102.8</v>
      </c>
      <c r="J476" s="56">
        <v>16707.099999999999</v>
      </c>
      <c r="K476" s="56">
        <v>326650.5</v>
      </c>
      <c r="L476" s="56">
        <v>2314.5</v>
      </c>
    </row>
    <row r="477" spans="5:12" x14ac:dyDescent="0.25">
      <c r="E477" s="1" t="s">
        <v>473</v>
      </c>
      <c r="F477" s="2">
        <v>110072.5</v>
      </c>
      <c r="G477" s="56">
        <v>5832811</v>
      </c>
      <c r="H477" s="56">
        <v>12070.6</v>
      </c>
      <c r="I477" s="56">
        <v>4041.6</v>
      </c>
      <c r="J477" s="56">
        <v>14890.8</v>
      </c>
      <c r="K477" s="56">
        <v>315406.90000000002</v>
      </c>
      <c r="L477" s="56">
        <v>917</v>
      </c>
    </row>
    <row r="478" spans="5:12" x14ac:dyDescent="0.25">
      <c r="E478" s="1" t="s">
        <v>474</v>
      </c>
      <c r="F478" s="2">
        <v>98704.6</v>
      </c>
      <c r="G478" s="56">
        <v>5514093.5999999996</v>
      </c>
      <c r="H478" s="56">
        <v>10934.9</v>
      </c>
      <c r="I478" s="56">
        <v>4483.3</v>
      </c>
      <c r="J478" s="56">
        <v>16120.6</v>
      </c>
      <c r="K478" s="56">
        <v>366122.7</v>
      </c>
      <c r="L478" s="56">
        <v>900.9</v>
      </c>
    </row>
    <row r="479" spans="5:12" x14ac:dyDescent="0.25">
      <c r="E479" s="1" t="s">
        <v>475</v>
      </c>
      <c r="F479" s="2">
        <v>111787.6</v>
      </c>
      <c r="G479" s="56">
        <v>5416346</v>
      </c>
      <c r="H479" s="56">
        <v>9009.7999999999993</v>
      </c>
      <c r="I479" s="56">
        <v>4620.7</v>
      </c>
      <c r="J479" s="56">
        <v>19779.599999999999</v>
      </c>
      <c r="K479" s="56">
        <v>375282.4</v>
      </c>
      <c r="L479" s="56">
        <v>1048</v>
      </c>
    </row>
    <row r="480" spans="5:12" x14ac:dyDescent="0.25">
      <c r="E480" s="1" t="s">
        <v>476</v>
      </c>
      <c r="F480" s="2">
        <v>122883.3</v>
      </c>
      <c r="G480" s="56">
        <v>5608222.7999999998</v>
      </c>
      <c r="H480" s="56">
        <v>11307.5</v>
      </c>
      <c r="I480" s="56">
        <v>4277.3</v>
      </c>
      <c r="J480" s="56">
        <v>15354.6</v>
      </c>
      <c r="K480" s="56">
        <v>338174.8</v>
      </c>
      <c r="L480" s="56">
        <v>1295.4000000000001</v>
      </c>
    </row>
    <row r="481" spans="5:12" x14ac:dyDescent="0.25">
      <c r="E481" s="1" t="s">
        <v>477</v>
      </c>
      <c r="F481" s="2">
        <v>48785.7</v>
      </c>
      <c r="G481" s="56">
        <v>254278.39999999999</v>
      </c>
      <c r="H481" s="56">
        <v>2860.2</v>
      </c>
      <c r="I481" s="56">
        <v>1616.8</v>
      </c>
      <c r="J481" s="56">
        <v>5617.5</v>
      </c>
      <c r="K481" s="56">
        <v>12137.5</v>
      </c>
      <c r="L481" s="56">
        <v>954</v>
      </c>
    </row>
    <row r="482" spans="5:12" x14ac:dyDescent="0.25">
      <c r="E482" s="1" t="s">
        <v>478</v>
      </c>
      <c r="F482" s="2">
        <v>39.4</v>
      </c>
      <c r="G482" s="56">
        <v>232.3</v>
      </c>
      <c r="H482" s="56">
        <v>475.9</v>
      </c>
      <c r="I482" s="56">
        <v>8105.3</v>
      </c>
      <c r="J482" s="56">
        <v>168227.4</v>
      </c>
      <c r="K482" s="56">
        <v>976039.3</v>
      </c>
      <c r="L482" s="56">
        <v>6614.7</v>
      </c>
    </row>
    <row r="483" spans="5:12" x14ac:dyDescent="0.25">
      <c r="E483" s="1" t="s">
        <v>479</v>
      </c>
      <c r="F483" s="2">
        <v>110976.6</v>
      </c>
      <c r="G483" s="56">
        <v>5644187.9000000004</v>
      </c>
      <c r="H483" s="56">
        <v>12278.1</v>
      </c>
      <c r="I483" s="56">
        <v>4686.1000000000004</v>
      </c>
      <c r="J483" s="56">
        <v>15379.6</v>
      </c>
      <c r="K483" s="56">
        <v>394992</v>
      </c>
      <c r="L483" s="56">
        <v>2308.6</v>
      </c>
    </row>
    <row r="484" spans="5:12" x14ac:dyDescent="0.25">
      <c r="E484" s="1" t="s">
        <v>480</v>
      </c>
      <c r="F484" s="2">
        <v>103338.4</v>
      </c>
      <c r="G484" s="56">
        <v>4614075.3</v>
      </c>
      <c r="H484" s="56">
        <v>8722.9</v>
      </c>
      <c r="I484" s="56">
        <v>5335.7</v>
      </c>
      <c r="J484" s="56">
        <v>45788.9</v>
      </c>
      <c r="K484" s="56">
        <v>503406.1</v>
      </c>
      <c r="L484" s="56">
        <v>1002.7</v>
      </c>
    </row>
    <row r="485" spans="5:12" x14ac:dyDescent="0.25">
      <c r="E485" s="1" t="s">
        <v>481</v>
      </c>
      <c r="F485" s="2">
        <v>101330.6</v>
      </c>
      <c r="G485" s="56">
        <v>5464240.5</v>
      </c>
      <c r="H485" s="56">
        <v>10502.5</v>
      </c>
      <c r="I485" s="56">
        <v>4753</v>
      </c>
      <c r="J485" s="56">
        <v>18099.099999999999</v>
      </c>
      <c r="K485" s="56">
        <v>380075.4</v>
      </c>
      <c r="L485" s="56">
        <v>1499.2</v>
      </c>
    </row>
    <row r="486" spans="5:12" x14ac:dyDescent="0.25">
      <c r="E486" s="1" t="s">
        <v>482</v>
      </c>
      <c r="F486" s="2">
        <v>103912.9</v>
      </c>
      <c r="G486" s="56">
        <v>5461627.5</v>
      </c>
      <c r="H486" s="56">
        <v>10375.5</v>
      </c>
      <c r="I486" s="56">
        <v>4761.7</v>
      </c>
      <c r="J486" s="56">
        <v>13540.8</v>
      </c>
      <c r="K486" s="56">
        <v>376750.1</v>
      </c>
      <c r="L486" s="56">
        <v>1152.3</v>
      </c>
    </row>
    <row r="487" spans="5:12" x14ac:dyDescent="0.25">
      <c r="E487" s="1" t="s">
        <v>483</v>
      </c>
      <c r="F487" s="2">
        <v>105431</v>
      </c>
      <c r="G487" s="56">
        <v>5407515.5</v>
      </c>
      <c r="H487" s="56">
        <v>11325.2</v>
      </c>
      <c r="I487" s="56">
        <v>4776.1000000000004</v>
      </c>
      <c r="J487" s="56">
        <v>15189.8</v>
      </c>
      <c r="K487" s="56">
        <v>380125.8</v>
      </c>
      <c r="L487" s="56">
        <v>825.8</v>
      </c>
    </row>
    <row r="488" spans="5:12" x14ac:dyDescent="0.25">
      <c r="E488" s="1" t="s">
        <v>484</v>
      </c>
      <c r="F488" s="2">
        <v>87030</v>
      </c>
      <c r="G488" s="56">
        <v>4552130.7</v>
      </c>
      <c r="H488" s="56">
        <v>5911.6</v>
      </c>
      <c r="I488" s="56">
        <v>5639.4</v>
      </c>
      <c r="J488" s="56">
        <v>41289.9</v>
      </c>
      <c r="K488" s="56">
        <v>508112.2</v>
      </c>
      <c r="L488" s="56">
        <v>885.7</v>
      </c>
    </row>
    <row r="489" spans="5:12" x14ac:dyDescent="0.25">
      <c r="E489" s="1" t="s">
        <v>485</v>
      </c>
      <c r="F489" s="2">
        <v>89089.1</v>
      </c>
      <c r="G489" s="56">
        <v>4764438.8</v>
      </c>
      <c r="H489" s="56">
        <v>9418.7000000000007</v>
      </c>
      <c r="I489" s="56">
        <v>5512.1</v>
      </c>
      <c r="J489" s="56">
        <v>32960.699999999997</v>
      </c>
      <c r="K489" s="56">
        <v>481949.5</v>
      </c>
      <c r="L489" s="56">
        <v>1876.8</v>
      </c>
    </row>
    <row r="490" spans="5:12" x14ac:dyDescent="0.25">
      <c r="E490" s="1" t="s">
        <v>486</v>
      </c>
      <c r="F490" s="2">
        <v>89955.1</v>
      </c>
      <c r="G490" s="56">
        <v>3632180.9</v>
      </c>
      <c r="H490" s="56">
        <v>8304.4</v>
      </c>
      <c r="I490" s="56">
        <v>6129.7</v>
      </c>
      <c r="J490" s="56">
        <v>71650.2</v>
      </c>
      <c r="K490" s="56">
        <v>625602</v>
      </c>
      <c r="L490" s="56">
        <v>1648.5</v>
      </c>
    </row>
    <row r="491" spans="5:12" x14ac:dyDescent="0.25">
      <c r="E491" s="1" t="s">
        <v>487</v>
      </c>
      <c r="F491" s="2">
        <v>74922.399999999994</v>
      </c>
      <c r="G491" s="56">
        <v>236721.5</v>
      </c>
      <c r="H491" s="56">
        <v>2747.5</v>
      </c>
      <c r="I491" s="56">
        <v>1564.8</v>
      </c>
      <c r="J491" s="56">
        <v>5008.8999999999996</v>
      </c>
      <c r="K491" s="56">
        <v>17167.599999999999</v>
      </c>
      <c r="L491" s="56">
        <v>1793</v>
      </c>
    </row>
    <row r="492" spans="5:12" x14ac:dyDescent="0.25">
      <c r="E492" s="1" t="s">
        <v>488</v>
      </c>
      <c r="F492" s="2">
        <v>29.3</v>
      </c>
      <c r="G492" s="56">
        <v>173.4</v>
      </c>
      <c r="H492" s="56">
        <v>473</v>
      </c>
      <c r="I492" s="56">
        <v>7997.7</v>
      </c>
      <c r="J492" s="56">
        <v>168267.2</v>
      </c>
      <c r="K492" s="56">
        <v>977823.8</v>
      </c>
      <c r="L492" s="56">
        <v>6595.6</v>
      </c>
    </row>
    <row r="493" spans="5:12" x14ac:dyDescent="0.25">
      <c r="E493" s="1" t="s">
        <v>586</v>
      </c>
      <c r="F493" s="2">
        <v>82935.100000000006</v>
      </c>
      <c r="G493" s="56">
        <v>7073527.2999999998</v>
      </c>
      <c r="H493" s="56">
        <v>5129.2</v>
      </c>
      <c r="I493" s="56">
        <v>4161.3999999999996</v>
      </c>
      <c r="J493" s="56">
        <v>17778.8</v>
      </c>
      <c r="K493" s="56">
        <v>304733.40000000002</v>
      </c>
      <c r="L493" s="56">
        <v>2325.1</v>
      </c>
    </row>
    <row r="494" spans="5:12" x14ac:dyDescent="0.25">
      <c r="E494" s="1" t="s">
        <v>587</v>
      </c>
      <c r="F494" s="2">
        <v>90706.9</v>
      </c>
      <c r="G494" s="56">
        <v>6531648.2000000002</v>
      </c>
      <c r="H494" s="56">
        <v>6655.5</v>
      </c>
      <c r="I494" s="56">
        <v>4393</v>
      </c>
      <c r="J494" s="56">
        <v>5096.3999999999996</v>
      </c>
      <c r="K494" s="56">
        <v>319699.8</v>
      </c>
      <c r="L494" s="56">
        <v>2148.3000000000002</v>
      </c>
    </row>
    <row r="495" spans="5:12" x14ac:dyDescent="0.25">
      <c r="E495" s="1" t="s">
        <v>588</v>
      </c>
      <c r="F495" s="2">
        <v>90477.6</v>
      </c>
      <c r="G495" s="56">
        <v>6477152.2999999998</v>
      </c>
      <c r="H495" s="56">
        <v>7729.2</v>
      </c>
      <c r="I495" s="56">
        <v>3842.3</v>
      </c>
      <c r="J495" s="56">
        <v>7131.4</v>
      </c>
      <c r="K495" s="56">
        <v>274276.7</v>
      </c>
      <c r="L495" s="56">
        <v>729.7</v>
      </c>
    </row>
    <row r="496" spans="5:12" x14ac:dyDescent="0.25">
      <c r="E496" s="1" t="s">
        <v>589</v>
      </c>
      <c r="F496" s="2">
        <v>91846.8</v>
      </c>
      <c r="G496" s="56">
        <v>5923463.4000000004</v>
      </c>
      <c r="H496" s="56">
        <v>7268.4</v>
      </c>
      <c r="I496" s="56">
        <v>4168.6000000000004</v>
      </c>
      <c r="J496" s="56">
        <v>19700.599999999999</v>
      </c>
      <c r="K496" s="56">
        <v>328124.7</v>
      </c>
      <c r="L496" s="56">
        <v>1620.4</v>
      </c>
    </row>
    <row r="497" spans="5:12" x14ac:dyDescent="0.25">
      <c r="E497" s="1" t="s">
        <v>590</v>
      </c>
      <c r="F497" s="2">
        <v>101187.5</v>
      </c>
      <c r="G497" s="56">
        <v>6191640.0999999996</v>
      </c>
      <c r="H497" s="56">
        <v>7990.1</v>
      </c>
      <c r="I497" s="56">
        <v>3862.6</v>
      </c>
      <c r="J497" s="56">
        <v>7170.2</v>
      </c>
      <c r="K497" s="56">
        <v>274362.7</v>
      </c>
      <c r="L497" s="56">
        <v>1735.6</v>
      </c>
    </row>
    <row r="498" spans="5:12" x14ac:dyDescent="0.25">
      <c r="E498" s="1" t="s">
        <v>591</v>
      </c>
      <c r="F498" s="2">
        <v>85478.2</v>
      </c>
      <c r="G498" s="56">
        <v>5363417.5</v>
      </c>
      <c r="H498" s="56">
        <v>8949.6</v>
      </c>
      <c r="I498" s="56">
        <v>5528.8</v>
      </c>
      <c r="J498" s="56">
        <v>4396.8</v>
      </c>
      <c r="K498" s="56">
        <v>421583.3</v>
      </c>
      <c r="L498" s="56">
        <v>1600.9</v>
      </c>
    </row>
    <row r="499" spans="5:12" x14ac:dyDescent="0.25">
      <c r="E499" s="1" t="s">
        <v>592</v>
      </c>
      <c r="F499" s="2">
        <v>68611.399999999994</v>
      </c>
      <c r="G499" s="56">
        <v>3871082.3</v>
      </c>
      <c r="H499" s="56">
        <v>8011.3</v>
      </c>
      <c r="I499" s="56">
        <v>7285.6</v>
      </c>
      <c r="J499" s="56">
        <v>429.8</v>
      </c>
      <c r="K499" s="56">
        <v>696970.6</v>
      </c>
      <c r="L499" s="56">
        <v>581.1</v>
      </c>
    </row>
    <row r="500" spans="5:12" x14ac:dyDescent="0.25">
      <c r="E500" s="1" t="s">
        <v>593</v>
      </c>
      <c r="F500" s="2">
        <v>87548.1</v>
      </c>
      <c r="G500" s="56">
        <v>5837669.2000000002</v>
      </c>
      <c r="H500" s="56">
        <v>10520.6</v>
      </c>
      <c r="I500" s="56">
        <v>4431.3</v>
      </c>
      <c r="J500" s="56">
        <v>4258.1000000000004</v>
      </c>
      <c r="K500" s="56">
        <v>333854.5</v>
      </c>
      <c r="L500" s="56">
        <v>35.200000000000003</v>
      </c>
    </row>
    <row r="501" spans="5:12" x14ac:dyDescent="0.25">
      <c r="E501" s="1" t="s">
        <v>594</v>
      </c>
      <c r="F501" s="2">
        <v>48434.2</v>
      </c>
      <c r="G501" s="56">
        <v>1906788</v>
      </c>
      <c r="H501" s="56">
        <v>5692.9</v>
      </c>
      <c r="I501" s="56">
        <v>8238.9</v>
      </c>
      <c r="J501" s="56">
        <v>20411.099999999999</v>
      </c>
      <c r="K501" s="56">
        <v>967361.9</v>
      </c>
      <c r="L501" s="56">
        <v>613.29999999999995</v>
      </c>
    </row>
    <row r="502" spans="5:12" x14ac:dyDescent="0.25">
      <c r="E502" s="1" t="s">
        <v>595</v>
      </c>
      <c r="F502" s="2">
        <v>82300.5</v>
      </c>
      <c r="G502" s="56">
        <v>5372319.0999999996</v>
      </c>
      <c r="H502" s="56">
        <v>7845.1</v>
      </c>
      <c r="I502" s="56">
        <v>5472.6</v>
      </c>
      <c r="J502" s="56">
        <v>4231.8</v>
      </c>
      <c r="K502" s="56">
        <v>434387.7</v>
      </c>
      <c r="L502" s="56">
        <v>1262.8</v>
      </c>
    </row>
    <row r="503" spans="5:12" x14ac:dyDescent="0.25">
      <c r="E503" s="1" t="s">
        <v>399</v>
      </c>
      <c r="F503" s="2">
        <v>40076.5</v>
      </c>
      <c r="G503" s="56">
        <v>264255.3</v>
      </c>
      <c r="H503" s="56">
        <v>2914.3</v>
      </c>
      <c r="I503" s="56">
        <v>1920.3</v>
      </c>
      <c r="J503" s="56">
        <v>5423.8</v>
      </c>
      <c r="L503" s="56">
        <v>769.5</v>
      </c>
    </row>
    <row r="504" spans="5:12" x14ac:dyDescent="0.25">
      <c r="E504" s="1" t="s">
        <v>400</v>
      </c>
      <c r="F504" s="2">
        <v>38.200000000000003</v>
      </c>
      <c r="G504" s="56">
        <v>205.7</v>
      </c>
      <c r="H504" s="56">
        <v>522.20000000000005</v>
      </c>
      <c r="I504" s="56">
        <v>8042.3</v>
      </c>
      <c r="J504" s="56">
        <v>168439</v>
      </c>
      <c r="K504" s="56">
        <v>975152.9</v>
      </c>
      <c r="L504" s="56">
        <v>6516.4</v>
      </c>
    </row>
    <row r="505" spans="5:12" x14ac:dyDescent="0.25">
      <c r="E505" s="1" t="s">
        <v>596</v>
      </c>
      <c r="F505" s="2">
        <v>72397.2</v>
      </c>
      <c r="G505" s="56">
        <v>4713805.4000000004</v>
      </c>
      <c r="H505" s="56">
        <v>7508.5</v>
      </c>
      <c r="I505" s="56">
        <v>6240.6</v>
      </c>
      <c r="J505" s="56">
        <v>4873.3</v>
      </c>
      <c r="K505" s="56">
        <v>590150.5</v>
      </c>
      <c r="L505" s="56">
        <v>2335</v>
      </c>
    </row>
    <row r="506" spans="5:12" x14ac:dyDescent="0.25">
      <c r="E506" s="1" t="s">
        <v>597</v>
      </c>
      <c r="F506" s="2">
        <v>86464.3</v>
      </c>
      <c r="G506" s="56">
        <v>5896096.4000000004</v>
      </c>
      <c r="H506" s="56">
        <v>9955.9</v>
      </c>
      <c r="I506" s="56">
        <v>4445.5</v>
      </c>
      <c r="J506" s="56">
        <v>4837.2</v>
      </c>
      <c r="K506" s="56">
        <v>330163.8</v>
      </c>
      <c r="L506" s="56">
        <v>634.79999999999995</v>
      </c>
    </row>
    <row r="507" spans="5:12" x14ac:dyDescent="0.25">
      <c r="E507" s="1" t="s">
        <v>598</v>
      </c>
      <c r="F507" s="2">
        <v>83887.6</v>
      </c>
      <c r="G507" s="56">
        <v>5262139.4000000004</v>
      </c>
      <c r="H507" s="56">
        <v>8769.2000000000007</v>
      </c>
      <c r="I507" s="56">
        <v>5570.3</v>
      </c>
      <c r="J507" s="56">
        <v>6714.7</v>
      </c>
      <c r="K507" s="56">
        <v>425417.8</v>
      </c>
      <c r="L507" s="56">
        <v>662.9</v>
      </c>
    </row>
    <row r="508" spans="5:12" x14ac:dyDescent="0.25">
      <c r="E508" s="1" t="s">
        <v>599</v>
      </c>
      <c r="F508" s="2">
        <v>40771.4</v>
      </c>
      <c r="G508" s="56">
        <v>1887521.4</v>
      </c>
      <c r="H508" s="56">
        <v>5518.8</v>
      </c>
      <c r="I508" s="56">
        <v>8268.2999999999993</v>
      </c>
      <c r="J508" s="56">
        <v>21192.5</v>
      </c>
      <c r="K508" s="56">
        <v>966760.8</v>
      </c>
      <c r="L508" s="56">
        <v>790.3</v>
      </c>
    </row>
    <row r="509" spans="5:12" x14ac:dyDescent="0.25">
      <c r="E509" s="1" t="s">
        <v>600</v>
      </c>
      <c r="F509" s="2">
        <v>48946.3</v>
      </c>
      <c r="G509" s="56">
        <v>2112929</v>
      </c>
      <c r="H509" s="56">
        <v>3902</v>
      </c>
      <c r="I509" s="56">
        <v>8136.4</v>
      </c>
      <c r="J509" s="56">
        <v>37451.599999999999</v>
      </c>
      <c r="K509" s="56">
        <v>925409</v>
      </c>
      <c r="L509" s="56">
        <v>1380.2</v>
      </c>
    </row>
    <row r="510" spans="5:12" x14ac:dyDescent="0.25">
      <c r="E510" s="1" t="s">
        <v>601</v>
      </c>
      <c r="F510" s="2">
        <v>81054.3</v>
      </c>
      <c r="G510" s="56">
        <v>5399009.9000000004</v>
      </c>
      <c r="H510" s="56">
        <v>8713.9</v>
      </c>
      <c r="I510" s="56">
        <v>5571.4</v>
      </c>
      <c r="J510" s="56">
        <v>6155.2</v>
      </c>
      <c r="K510" s="56">
        <v>429951.7</v>
      </c>
      <c r="L510" s="56">
        <v>1667.3</v>
      </c>
    </row>
    <row r="511" spans="5:12" x14ac:dyDescent="0.25">
      <c r="E511" s="1" t="s">
        <v>602</v>
      </c>
      <c r="F511" s="2">
        <v>73394.7</v>
      </c>
      <c r="G511" s="56">
        <v>4423806.5</v>
      </c>
      <c r="H511" s="56">
        <v>7723.5</v>
      </c>
      <c r="I511" s="56">
        <v>6207.8</v>
      </c>
      <c r="J511" s="56">
        <v>4120.8999999999996</v>
      </c>
      <c r="K511" s="56">
        <v>588371</v>
      </c>
      <c r="L511" s="56">
        <v>728.6</v>
      </c>
    </row>
    <row r="512" spans="5:12" x14ac:dyDescent="0.25">
      <c r="E512" s="1" t="s">
        <v>603</v>
      </c>
      <c r="F512" s="2">
        <v>86256.2</v>
      </c>
      <c r="G512" s="56">
        <v>5805480</v>
      </c>
      <c r="H512" s="56">
        <v>5173.8</v>
      </c>
      <c r="I512" s="56">
        <v>4200.8</v>
      </c>
      <c r="J512" s="56">
        <v>18078.2</v>
      </c>
      <c r="K512" s="56">
        <v>304004.7</v>
      </c>
      <c r="L512" s="56">
        <v>518.20000000000005</v>
      </c>
    </row>
    <row r="513" spans="5:12" x14ac:dyDescent="0.25">
      <c r="E513" s="1" t="s">
        <v>604</v>
      </c>
      <c r="F513" s="2">
        <v>78064.399999999994</v>
      </c>
      <c r="G513" s="56">
        <v>5734445.5</v>
      </c>
      <c r="H513" s="56">
        <v>6560.1</v>
      </c>
      <c r="I513" s="56">
        <v>4428.3999999999996</v>
      </c>
      <c r="J513" s="56">
        <v>5817.5</v>
      </c>
      <c r="K513" s="56">
        <v>321278.7</v>
      </c>
      <c r="L513" s="56">
        <v>2225.1</v>
      </c>
    </row>
    <row r="514" spans="5:12" x14ac:dyDescent="0.25">
      <c r="E514" s="1" t="s">
        <v>605</v>
      </c>
      <c r="F514" s="2">
        <v>76968.3</v>
      </c>
      <c r="G514" s="56">
        <v>5508768.0999999996</v>
      </c>
      <c r="H514" s="56">
        <v>7564.2</v>
      </c>
      <c r="I514" s="56">
        <v>4757.5</v>
      </c>
      <c r="J514" s="56">
        <v>4966.2</v>
      </c>
      <c r="K514" s="56">
        <v>361358.7</v>
      </c>
      <c r="L514" s="56">
        <v>793.7</v>
      </c>
    </row>
    <row r="515" spans="5:12" x14ac:dyDescent="0.25">
      <c r="E515" s="1" t="s">
        <v>401</v>
      </c>
      <c r="F515" s="2">
        <v>36410</v>
      </c>
      <c r="G515" s="56">
        <v>257629.9</v>
      </c>
      <c r="H515" s="56">
        <v>4248.8999999999996</v>
      </c>
      <c r="I515" s="56">
        <v>1663.7</v>
      </c>
      <c r="J515" s="56">
        <v>6342.9</v>
      </c>
      <c r="L515" s="56">
        <v>814.3</v>
      </c>
    </row>
    <row r="516" spans="5:12" x14ac:dyDescent="0.25">
      <c r="E516" s="1" t="s">
        <v>402</v>
      </c>
      <c r="F516" s="2">
        <v>28.6</v>
      </c>
      <c r="G516" s="56">
        <v>237.1</v>
      </c>
      <c r="H516" s="56">
        <v>503.7</v>
      </c>
      <c r="I516" s="56">
        <v>8017</v>
      </c>
      <c r="J516" s="56">
        <v>167829.9</v>
      </c>
      <c r="K516" s="56">
        <v>973521</v>
      </c>
      <c r="L516" s="56">
        <v>6532.1</v>
      </c>
    </row>
    <row r="517" spans="5:12" x14ac:dyDescent="0.25">
      <c r="E517" s="1" t="s">
        <v>606</v>
      </c>
      <c r="F517" s="2">
        <v>85200.2</v>
      </c>
      <c r="G517" s="56">
        <v>5614874.5</v>
      </c>
      <c r="H517" s="56">
        <v>6484.8</v>
      </c>
      <c r="I517" s="56">
        <v>5381.8</v>
      </c>
      <c r="J517" s="56">
        <v>4611.8</v>
      </c>
      <c r="K517" s="56">
        <v>408357.9</v>
      </c>
      <c r="L517" s="56">
        <v>2345.4</v>
      </c>
    </row>
    <row r="518" spans="5:12" x14ac:dyDescent="0.25">
      <c r="E518" s="1" t="s">
        <v>607</v>
      </c>
      <c r="F518" s="2">
        <v>73877.399999999994</v>
      </c>
      <c r="G518" s="56">
        <v>5240948.4000000004</v>
      </c>
      <c r="H518" s="56">
        <v>7820.7</v>
      </c>
      <c r="I518" s="56">
        <v>5468.8</v>
      </c>
      <c r="J518" s="56">
        <v>4644.3999999999996</v>
      </c>
      <c r="K518" s="56">
        <v>435460.5</v>
      </c>
      <c r="L518" s="56">
        <v>942</v>
      </c>
    </row>
    <row r="519" spans="5:12" x14ac:dyDescent="0.25">
      <c r="E519" s="1" t="s">
        <v>608</v>
      </c>
      <c r="F519" s="2">
        <v>82104.600000000006</v>
      </c>
      <c r="G519" s="56">
        <v>5561986</v>
      </c>
      <c r="H519" s="56">
        <v>7880.2</v>
      </c>
      <c r="I519" s="56">
        <v>4736.6000000000004</v>
      </c>
      <c r="J519" s="56">
        <v>4954.5</v>
      </c>
      <c r="K519" s="56">
        <v>360928.1</v>
      </c>
      <c r="L519" s="56">
        <v>618.9</v>
      </c>
    </row>
    <row r="520" spans="5:12" x14ac:dyDescent="0.25">
      <c r="E520" s="1" t="s">
        <v>609</v>
      </c>
      <c r="F520" s="2">
        <v>77699.600000000006</v>
      </c>
      <c r="G520" s="56">
        <v>5517914.5999999996</v>
      </c>
      <c r="H520" s="56">
        <v>7768.3</v>
      </c>
      <c r="I520" s="56">
        <v>4741</v>
      </c>
      <c r="J520" s="56">
        <v>4699.3</v>
      </c>
      <c r="K520" s="56">
        <v>359528.1</v>
      </c>
      <c r="L520" s="56">
        <v>789.3</v>
      </c>
    </row>
    <row r="521" spans="5:12" x14ac:dyDescent="0.25">
      <c r="E521" s="1" t="s">
        <v>610</v>
      </c>
      <c r="F521" s="2">
        <v>73742.399999999994</v>
      </c>
      <c r="G521" s="56">
        <v>5269565.5999999996</v>
      </c>
      <c r="H521" s="56">
        <v>6715.5</v>
      </c>
      <c r="I521" s="56">
        <v>5387.4</v>
      </c>
      <c r="J521" s="56">
        <v>4666.6000000000004</v>
      </c>
      <c r="K521" s="56">
        <v>407403.6</v>
      </c>
      <c r="L521" s="56">
        <v>843.4</v>
      </c>
    </row>
    <row r="522" spans="5:12" x14ac:dyDescent="0.25">
      <c r="E522" s="1" t="s">
        <v>611</v>
      </c>
      <c r="F522" s="2">
        <v>78854.7</v>
      </c>
      <c r="G522" s="56">
        <v>5106983.4000000004</v>
      </c>
      <c r="H522" s="56">
        <v>7502.7</v>
      </c>
      <c r="I522" s="56">
        <v>5462.8</v>
      </c>
      <c r="J522" s="56">
        <v>5140.7</v>
      </c>
      <c r="K522" s="56">
        <v>433823.1</v>
      </c>
      <c r="L522" s="56">
        <v>819.3</v>
      </c>
    </row>
    <row r="523" spans="5:12" x14ac:dyDescent="0.25">
      <c r="E523" s="1" t="s">
        <v>612</v>
      </c>
      <c r="F523" s="2">
        <v>64625.599999999999</v>
      </c>
      <c r="G523" s="56">
        <v>3750024.5</v>
      </c>
      <c r="H523" s="56">
        <v>5734.4</v>
      </c>
      <c r="I523" s="56">
        <v>7138</v>
      </c>
      <c r="J523" s="56">
        <v>2803.8</v>
      </c>
      <c r="K523" s="56">
        <v>692606.1</v>
      </c>
      <c r="L523" s="56">
        <v>710.1</v>
      </c>
    </row>
    <row r="524" spans="5:12" x14ac:dyDescent="0.25">
      <c r="E524" s="1" t="s">
        <v>613</v>
      </c>
      <c r="F524" s="2">
        <v>80340.5</v>
      </c>
      <c r="G524" s="56">
        <v>5307082.5999999996</v>
      </c>
      <c r="H524" s="56">
        <v>6144.6</v>
      </c>
      <c r="I524" s="56">
        <v>5425.5</v>
      </c>
      <c r="J524" s="56">
        <v>5371.8</v>
      </c>
      <c r="K524" s="56">
        <v>410181.6</v>
      </c>
      <c r="L524" s="56">
        <v>1623.2</v>
      </c>
    </row>
    <row r="525" spans="5:12" x14ac:dyDescent="0.25">
      <c r="E525" s="1" t="s">
        <v>614</v>
      </c>
      <c r="F525" s="2">
        <v>78886.3</v>
      </c>
      <c r="G525" s="56">
        <v>5720208.4000000004</v>
      </c>
      <c r="H525" s="56">
        <v>7096</v>
      </c>
      <c r="I525" s="56">
        <v>4392.8999999999996</v>
      </c>
      <c r="J525" s="56">
        <v>4331.3999999999996</v>
      </c>
      <c r="K525" s="56">
        <v>317514.8</v>
      </c>
      <c r="L525" s="56">
        <v>933.6</v>
      </c>
    </row>
    <row r="526" spans="5:12" x14ac:dyDescent="0.25">
      <c r="E526" s="1" t="s">
        <v>615</v>
      </c>
      <c r="F526" s="2">
        <v>41407.4</v>
      </c>
      <c r="G526" s="56">
        <v>1834787.7</v>
      </c>
      <c r="H526" s="56">
        <v>5591.3</v>
      </c>
      <c r="I526" s="56">
        <v>8239.4</v>
      </c>
      <c r="J526" s="56">
        <v>20087.3</v>
      </c>
      <c r="K526" s="56">
        <v>965338.1</v>
      </c>
      <c r="L526" s="56">
        <v>760.2</v>
      </c>
    </row>
    <row r="527" spans="5:12" x14ac:dyDescent="0.25">
      <c r="E527" s="1" t="s">
        <v>403</v>
      </c>
      <c r="F527" s="2">
        <v>35396.699999999997</v>
      </c>
      <c r="G527" s="56">
        <v>268454</v>
      </c>
      <c r="H527" s="56">
        <v>2803.9</v>
      </c>
      <c r="I527" s="56">
        <v>1956.9</v>
      </c>
      <c r="J527" s="56">
        <v>6638.8</v>
      </c>
      <c r="L527" s="56">
        <v>1277</v>
      </c>
    </row>
    <row r="528" spans="5:12" x14ac:dyDescent="0.25">
      <c r="E528" s="1" t="s">
        <v>404</v>
      </c>
      <c r="F528" s="2">
        <v>25.5</v>
      </c>
      <c r="G528" s="56">
        <v>174.4</v>
      </c>
      <c r="H528" s="56">
        <v>525.9</v>
      </c>
      <c r="I528" s="56">
        <v>8016.1</v>
      </c>
      <c r="J528" s="56">
        <v>167985.6</v>
      </c>
      <c r="K528" s="56">
        <v>972858.6</v>
      </c>
      <c r="L528" s="56">
        <v>6660.1</v>
      </c>
    </row>
    <row r="529" spans="5:12" x14ac:dyDescent="0.25">
      <c r="E529" s="1" t="s">
        <v>616</v>
      </c>
      <c r="F529" s="2">
        <v>96470.7</v>
      </c>
      <c r="G529" s="56">
        <v>6052997.2000000002</v>
      </c>
      <c r="H529" s="56">
        <v>10228.799999999999</v>
      </c>
      <c r="I529" s="56">
        <v>4428.3999999999996</v>
      </c>
      <c r="J529" s="56">
        <v>4352.8999999999996</v>
      </c>
      <c r="K529" s="56">
        <v>328260.3</v>
      </c>
      <c r="L529" s="56">
        <v>2345.5</v>
      </c>
    </row>
    <row r="530" spans="5:12" x14ac:dyDescent="0.25">
      <c r="E530" s="1" t="s">
        <v>617</v>
      </c>
      <c r="F530" s="2">
        <v>45885.1</v>
      </c>
      <c r="G530" s="56">
        <v>2036970.5</v>
      </c>
      <c r="H530" s="56">
        <v>4078.7</v>
      </c>
      <c r="I530" s="56">
        <v>8125.7</v>
      </c>
      <c r="J530" s="56">
        <v>37295.300000000003</v>
      </c>
      <c r="K530" s="56">
        <v>923125.9</v>
      </c>
      <c r="L530" s="56">
        <v>635.5</v>
      </c>
    </row>
    <row r="531" spans="5:12" x14ac:dyDescent="0.25">
      <c r="E531" s="1" t="s">
        <v>618</v>
      </c>
      <c r="F531" s="2">
        <v>76536.3</v>
      </c>
      <c r="G531" s="56">
        <v>4482271.9000000004</v>
      </c>
      <c r="H531" s="56">
        <v>7442.7</v>
      </c>
      <c r="I531" s="56">
        <v>6241.5</v>
      </c>
      <c r="J531" s="56">
        <v>5005.8999999999996</v>
      </c>
      <c r="K531" s="56">
        <v>588729.9</v>
      </c>
      <c r="L531" s="56">
        <v>1645.4</v>
      </c>
    </row>
    <row r="532" spans="5:12" x14ac:dyDescent="0.25">
      <c r="E532" s="1" t="s">
        <v>619</v>
      </c>
      <c r="F532" s="2">
        <v>69965.100000000006</v>
      </c>
      <c r="G532" s="56">
        <v>3835484.6</v>
      </c>
      <c r="H532" s="56">
        <v>4406</v>
      </c>
      <c r="I532" s="56">
        <v>7147.8</v>
      </c>
      <c r="J532" s="56">
        <v>5030.2</v>
      </c>
      <c r="K532" s="56">
        <v>692348.5</v>
      </c>
      <c r="L532" s="56">
        <v>720.9</v>
      </c>
    </row>
    <row r="533" spans="5:12" x14ac:dyDescent="0.25">
      <c r="E533" s="1" t="s">
        <v>620</v>
      </c>
      <c r="F533" s="2">
        <v>84759.2</v>
      </c>
      <c r="G533" s="56">
        <v>5801442.9000000004</v>
      </c>
      <c r="H533" s="56">
        <v>4901.1000000000004</v>
      </c>
      <c r="I533" s="56">
        <v>4164.2</v>
      </c>
      <c r="J533" s="56">
        <v>18150.7</v>
      </c>
      <c r="K533" s="56">
        <v>303512.59999999998</v>
      </c>
      <c r="L533" s="56">
        <v>708.1</v>
      </c>
    </row>
    <row r="534" spans="5:12" x14ac:dyDescent="0.25">
      <c r="E534" s="1" t="s">
        <v>621</v>
      </c>
      <c r="F534" s="2">
        <v>44057.8</v>
      </c>
      <c r="G534" s="56">
        <v>1989134.7</v>
      </c>
      <c r="H534" s="56">
        <v>3927.6</v>
      </c>
      <c r="I534" s="56">
        <v>8139.5</v>
      </c>
      <c r="J534" s="56">
        <v>37031.199999999997</v>
      </c>
      <c r="K534" s="56">
        <v>922567.3</v>
      </c>
      <c r="L534" s="56">
        <v>2245.5</v>
      </c>
    </row>
    <row r="535" spans="5:12" x14ac:dyDescent="0.25">
      <c r="E535" s="1" t="s">
        <v>622</v>
      </c>
      <c r="F535" s="2">
        <v>76135.899999999994</v>
      </c>
      <c r="G535" s="56">
        <v>4805978.5999999996</v>
      </c>
      <c r="H535" s="56">
        <v>7716.7</v>
      </c>
      <c r="I535" s="56">
        <v>6087.8</v>
      </c>
      <c r="J535" s="56">
        <v>5340.4</v>
      </c>
      <c r="K535" s="56">
        <v>519194.7</v>
      </c>
      <c r="L535" s="56">
        <v>1671.4</v>
      </c>
    </row>
    <row r="536" spans="5:12" x14ac:dyDescent="0.25">
      <c r="E536" s="1" t="s">
        <v>623</v>
      </c>
      <c r="F536" s="2">
        <v>75049.600000000006</v>
      </c>
      <c r="G536" s="56">
        <v>4722096.0999999996</v>
      </c>
      <c r="H536" s="56">
        <v>7357.7</v>
      </c>
      <c r="I536" s="56">
        <v>6076.5</v>
      </c>
      <c r="J536" s="56">
        <v>5135.7</v>
      </c>
      <c r="K536" s="56">
        <v>519110.3</v>
      </c>
      <c r="L536" s="56">
        <v>654.9</v>
      </c>
    </row>
    <row r="537" spans="5:12" x14ac:dyDescent="0.25">
      <c r="E537" s="1" t="s">
        <v>624</v>
      </c>
      <c r="F537" s="2">
        <v>76619.100000000006</v>
      </c>
      <c r="G537" s="56">
        <v>4699516.2</v>
      </c>
      <c r="H537" s="56">
        <v>7705.4</v>
      </c>
      <c r="I537" s="56">
        <v>6095.7</v>
      </c>
      <c r="J537" s="56">
        <v>5323.7</v>
      </c>
      <c r="K537" s="56">
        <v>518899.1</v>
      </c>
      <c r="L537" s="56">
        <v>679.7</v>
      </c>
    </row>
    <row r="538" spans="5:12" x14ac:dyDescent="0.25">
      <c r="E538" s="1" t="s">
        <v>625</v>
      </c>
      <c r="F538" s="2">
        <v>88445.2</v>
      </c>
      <c r="G538" s="56">
        <v>6223585.2000000002</v>
      </c>
      <c r="H538" s="56">
        <v>10025.1</v>
      </c>
      <c r="I538" s="56">
        <v>3204.1</v>
      </c>
      <c r="J538" s="56">
        <v>4821</v>
      </c>
      <c r="K538" s="56">
        <v>212948.9</v>
      </c>
      <c r="L538" s="56">
        <v>643.29999999999995</v>
      </c>
    </row>
    <row r="539" spans="5:12" x14ac:dyDescent="0.25">
      <c r="E539" s="1" t="s">
        <v>405</v>
      </c>
      <c r="F539" s="2">
        <v>35901.1</v>
      </c>
      <c r="G539" s="56">
        <v>247997.8</v>
      </c>
      <c r="H539" s="56">
        <v>2846.8</v>
      </c>
      <c r="I539" s="56">
        <v>1564.2</v>
      </c>
      <c r="J539" s="56">
        <v>5969.2</v>
      </c>
      <c r="L539" s="56">
        <v>699.2</v>
      </c>
    </row>
    <row r="540" spans="5:12" x14ac:dyDescent="0.25">
      <c r="E540" s="1" t="s">
        <v>406</v>
      </c>
      <c r="F540" s="2">
        <v>37.9</v>
      </c>
      <c r="G540" s="56">
        <v>227.3</v>
      </c>
      <c r="H540" s="56">
        <v>541.70000000000005</v>
      </c>
      <c r="I540" s="56">
        <v>8041.7</v>
      </c>
      <c r="J540" s="56">
        <v>168168.1</v>
      </c>
      <c r="K540" s="56">
        <v>972735.4</v>
      </c>
      <c r="L540" s="56">
        <v>6620</v>
      </c>
    </row>
    <row r="541" spans="5:12" x14ac:dyDescent="0.25">
      <c r="E541" s="1" t="s">
        <v>626</v>
      </c>
      <c r="F541" s="2">
        <v>81163.199999999997</v>
      </c>
      <c r="G541" s="56">
        <v>5853732.4000000004</v>
      </c>
      <c r="H541" s="56">
        <v>8521.2000000000007</v>
      </c>
      <c r="I541" s="56">
        <v>4503.1000000000004</v>
      </c>
      <c r="J541" s="56">
        <v>4843.8999999999996</v>
      </c>
      <c r="K541" s="56">
        <v>350591.1</v>
      </c>
      <c r="L541" s="56">
        <v>2340.8000000000002</v>
      </c>
    </row>
    <row r="542" spans="5:12" x14ac:dyDescent="0.25">
      <c r="E542" s="1" t="s">
        <v>627</v>
      </c>
      <c r="F542" s="2">
        <v>87606.8</v>
      </c>
      <c r="G542" s="56">
        <v>5588212</v>
      </c>
      <c r="H542" s="56">
        <v>8166.6</v>
      </c>
      <c r="I542" s="56">
        <v>4551</v>
      </c>
      <c r="J542" s="56">
        <v>5469.8</v>
      </c>
      <c r="K542" s="56">
        <v>352675.8</v>
      </c>
      <c r="L542" s="56">
        <v>635.29999999999995</v>
      </c>
    </row>
    <row r="543" spans="5:12" x14ac:dyDescent="0.25">
      <c r="E543" s="1" t="s">
        <v>628</v>
      </c>
      <c r="F543" s="2">
        <v>79038.8</v>
      </c>
      <c r="G543" s="56">
        <v>5532673.7999999998</v>
      </c>
      <c r="H543" s="56">
        <v>8283.2999999999993</v>
      </c>
      <c r="I543" s="56">
        <v>4483.8999999999996</v>
      </c>
      <c r="J543" s="56">
        <v>4683.7</v>
      </c>
      <c r="K543" s="56">
        <v>351349.2</v>
      </c>
      <c r="L543" s="56">
        <v>732</v>
      </c>
    </row>
    <row r="544" spans="5:12" x14ac:dyDescent="0.25">
      <c r="E544" s="1" t="s">
        <v>629</v>
      </c>
      <c r="F544" s="2">
        <v>78241.899999999994</v>
      </c>
      <c r="G544" s="56">
        <v>5265627.0999999996</v>
      </c>
      <c r="H544" s="56">
        <v>7571.4</v>
      </c>
      <c r="I544" s="56">
        <v>4847.1000000000004</v>
      </c>
      <c r="J544" s="56">
        <v>35949.5</v>
      </c>
      <c r="K544" s="56">
        <v>351240.4</v>
      </c>
      <c r="L544" s="56">
        <v>686.5</v>
      </c>
    </row>
    <row r="545" spans="5:12" x14ac:dyDescent="0.25">
      <c r="E545" s="1" t="s">
        <v>630</v>
      </c>
      <c r="F545" s="2">
        <v>82329</v>
      </c>
      <c r="G545" s="56">
        <v>5251437</v>
      </c>
      <c r="H545" s="56">
        <v>7912.8</v>
      </c>
      <c r="I545" s="56">
        <v>4848.5</v>
      </c>
      <c r="J545" s="56">
        <v>36269.300000000003</v>
      </c>
      <c r="K545" s="56">
        <v>351095.4</v>
      </c>
      <c r="L545" s="56">
        <v>2334.1999999999998</v>
      </c>
    </row>
    <row r="546" spans="5:12" x14ac:dyDescent="0.25">
      <c r="E546" s="1" t="s">
        <v>631</v>
      </c>
      <c r="F546" s="2">
        <v>75999.8</v>
      </c>
      <c r="G546" s="56">
        <v>5253731.2</v>
      </c>
      <c r="H546" s="56">
        <v>7735.8</v>
      </c>
      <c r="I546" s="56">
        <v>4826.2</v>
      </c>
      <c r="J546" s="56">
        <v>35829.1</v>
      </c>
      <c r="K546" s="56">
        <v>351163.3</v>
      </c>
      <c r="L546" s="56">
        <v>2344.1</v>
      </c>
    </row>
    <row r="547" spans="5:12" x14ac:dyDescent="0.25">
      <c r="E547" s="1" t="s">
        <v>632</v>
      </c>
      <c r="F547" s="2">
        <v>82820.5</v>
      </c>
      <c r="G547" s="56">
        <v>6145682.5999999996</v>
      </c>
      <c r="H547" s="56">
        <v>9278.1</v>
      </c>
      <c r="I547" s="56">
        <v>3217.7</v>
      </c>
      <c r="J547" s="56">
        <v>5503.8</v>
      </c>
      <c r="K547" s="56">
        <v>212679.2</v>
      </c>
      <c r="L547" s="56">
        <v>2321.9</v>
      </c>
    </row>
    <row r="548" spans="5:12" x14ac:dyDescent="0.25">
      <c r="E548" s="1" t="s">
        <v>633</v>
      </c>
      <c r="F548" s="2">
        <v>77548.600000000006</v>
      </c>
      <c r="G548" s="56">
        <v>6112554.7000000002</v>
      </c>
      <c r="H548" s="56">
        <v>9556.9</v>
      </c>
      <c r="I548" s="56">
        <v>3190.4</v>
      </c>
      <c r="J548" s="56">
        <v>5042.8999999999996</v>
      </c>
      <c r="K548" s="56">
        <v>209616.3</v>
      </c>
      <c r="L548" s="56">
        <v>706.5</v>
      </c>
    </row>
    <row r="549" spans="5:12" x14ac:dyDescent="0.25">
      <c r="E549" s="1" t="s">
        <v>634</v>
      </c>
      <c r="F549" s="2">
        <v>74167.399999999994</v>
      </c>
      <c r="G549" s="56">
        <v>5459972.2999999998</v>
      </c>
      <c r="H549" s="56">
        <v>10631.9</v>
      </c>
      <c r="I549" s="56">
        <v>4505.8</v>
      </c>
      <c r="J549" s="56">
        <v>4549.3999999999996</v>
      </c>
      <c r="K549" s="56">
        <v>342232.2</v>
      </c>
      <c r="L549" s="56">
        <v>619</v>
      </c>
    </row>
    <row r="550" spans="5:12" x14ac:dyDescent="0.25">
      <c r="E550" s="1" t="s">
        <v>635</v>
      </c>
      <c r="F550" s="2">
        <v>78103.7</v>
      </c>
      <c r="G550" s="56">
        <v>5468044.9000000004</v>
      </c>
      <c r="H550" s="56">
        <v>10166.6</v>
      </c>
      <c r="I550" s="56">
        <v>4483.5</v>
      </c>
      <c r="J550" s="56">
        <v>5137.6000000000004</v>
      </c>
      <c r="K550" s="56">
        <v>343101.8</v>
      </c>
      <c r="L550" s="56">
        <v>636.20000000000005</v>
      </c>
    </row>
    <row r="551" spans="5:12" x14ac:dyDescent="0.25">
      <c r="E551" s="1" t="s">
        <v>407</v>
      </c>
      <c r="F551" s="2">
        <v>34667.4</v>
      </c>
      <c r="G551" s="56">
        <v>249092.2</v>
      </c>
      <c r="H551" s="56">
        <v>2974.2</v>
      </c>
      <c r="I551" s="56">
        <v>1672.5</v>
      </c>
      <c r="J551" s="56">
        <v>6229.8</v>
      </c>
      <c r="L551" s="56">
        <v>625.6</v>
      </c>
    </row>
    <row r="552" spans="5:12" x14ac:dyDescent="0.25">
      <c r="E552" s="1" t="s">
        <v>408</v>
      </c>
      <c r="F552" s="2">
        <v>39</v>
      </c>
      <c r="G552" s="56">
        <v>256.39999999999998</v>
      </c>
      <c r="H552" s="56">
        <v>492.1</v>
      </c>
      <c r="I552" s="56">
        <v>8073.6</v>
      </c>
      <c r="J552" s="56">
        <v>168445.5</v>
      </c>
      <c r="K552" s="56">
        <v>974246.3</v>
      </c>
      <c r="L552" s="56">
        <v>6558.3</v>
      </c>
    </row>
    <row r="553" spans="5:12" x14ac:dyDescent="0.25">
      <c r="E553" s="1" t="s">
        <v>636</v>
      </c>
      <c r="F553" s="2">
        <v>86679.7</v>
      </c>
      <c r="G553" s="56">
        <v>5853569.9000000004</v>
      </c>
      <c r="H553" s="56">
        <v>10554.7</v>
      </c>
      <c r="I553" s="56">
        <v>4438.2</v>
      </c>
      <c r="J553" s="56">
        <v>4308.8999999999996</v>
      </c>
      <c r="K553" s="56">
        <v>341207.8</v>
      </c>
      <c r="L553" s="56">
        <v>2341</v>
      </c>
    </row>
    <row r="554" spans="5:12" x14ac:dyDescent="0.25">
      <c r="E554" s="1" t="s">
        <v>637</v>
      </c>
      <c r="F554" s="2">
        <v>87698.8</v>
      </c>
      <c r="G554" s="56">
        <v>5901916.2000000002</v>
      </c>
      <c r="H554" s="56">
        <v>10620.5</v>
      </c>
      <c r="I554" s="56">
        <v>3883.1</v>
      </c>
      <c r="J554" s="56">
        <v>3680.9</v>
      </c>
      <c r="K554" s="56">
        <v>282183.09999999998</v>
      </c>
      <c r="L554" s="56">
        <v>535.9</v>
      </c>
    </row>
    <row r="555" spans="5:12" x14ac:dyDescent="0.25">
      <c r="E555" s="1" t="s">
        <v>638</v>
      </c>
      <c r="F555" s="2">
        <v>85289.5</v>
      </c>
      <c r="G555" s="56">
        <v>5824663.5999999996</v>
      </c>
      <c r="H555" s="56">
        <v>10518.8</v>
      </c>
      <c r="I555" s="56">
        <v>3881.2</v>
      </c>
      <c r="J555" s="56">
        <v>4400.5</v>
      </c>
      <c r="K555" s="56">
        <v>280989.90000000002</v>
      </c>
      <c r="L555" s="56">
        <v>923.1</v>
      </c>
    </row>
    <row r="556" spans="5:12" x14ac:dyDescent="0.25">
      <c r="E556" s="1" t="s">
        <v>639</v>
      </c>
      <c r="F556" s="2">
        <v>85772</v>
      </c>
      <c r="G556" s="56">
        <v>5789136.5</v>
      </c>
      <c r="H556" s="56">
        <v>10147.700000000001</v>
      </c>
      <c r="I556" s="56">
        <v>3900.3</v>
      </c>
      <c r="J556" s="56">
        <v>4566.8</v>
      </c>
      <c r="K556" s="56">
        <v>281957.3</v>
      </c>
      <c r="L556" s="56">
        <v>549.4</v>
      </c>
    </row>
    <row r="557" spans="5:12" x14ac:dyDescent="0.25">
      <c r="E557" s="1" t="s">
        <v>640</v>
      </c>
      <c r="F557" s="2">
        <v>80024</v>
      </c>
      <c r="G557" s="56">
        <v>5568185.2000000002</v>
      </c>
      <c r="H557" s="56">
        <v>7729.5</v>
      </c>
      <c r="I557" s="56">
        <v>4402.8</v>
      </c>
      <c r="J557" s="56">
        <v>4071.7</v>
      </c>
      <c r="K557" s="56">
        <v>326196.8</v>
      </c>
      <c r="L557" s="56">
        <v>629.79999999999995</v>
      </c>
    </row>
    <row r="558" spans="5:12" x14ac:dyDescent="0.25">
      <c r="E558" s="1" t="s">
        <v>641</v>
      </c>
      <c r="F558" s="2">
        <v>82655</v>
      </c>
      <c r="G558" s="56">
        <v>5565022.0999999996</v>
      </c>
      <c r="H558" s="56">
        <v>7651</v>
      </c>
      <c r="I558" s="56">
        <v>4397.8999999999996</v>
      </c>
      <c r="J558" s="56">
        <v>4537.8</v>
      </c>
      <c r="K558" s="56">
        <v>325205.2</v>
      </c>
      <c r="L558" s="56">
        <v>588.6</v>
      </c>
    </row>
    <row r="559" spans="5:12" x14ac:dyDescent="0.25">
      <c r="E559" s="1" t="s">
        <v>642</v>
      </c>
      <c r="F559" s="2">
        <v>79782.8</v>
      </c>
      <c r="G559" s="56">
        <v>5554838.9000000004</v>
      </c>
      <c r="H559" s="56">
        <v>7625.7</v>
      </c>
      <c r="I559" s="56">
        <v>4444.2</v>
      </c>
      <c r="J559" s="56">
        <v>4551.3</v>
      </c>
      <c r="K559" s="56">
        <v>327198.7</v>
      </c>
      <c r="L559" s="56">
        <v>546.9</v>
      </c>
    </row>
    <row r="560" spans="5:12" x14ac:dyDescent="0.25">
      <c r="E560" s="1" t="s">
        <v>643</v>
      </c>
      <c r="G560" s="56">
        <v>6652558.2999999998</v>
      </c>
      <c r="H560" s="56">
        <v>8611.7000000000007</v>
      </c>
      <c r="I560" s="56">
        <v>4823.5</v>
      </c>
      <c r="J560" s="56">
        <v>8816.7000000000007</v>
      </c>
      <c r="K560" s="56">
        <v>376383.9</v>
      </c>
      <c r="L560" s="56">
        <v>1781.8</v>
      </c>
    </row>
    <row r="561" spans="5:12" x14ac:dyDescent="0.25">
      <c r="E561" s="1" t="s">
        <v>644</v>
      </c>
      <c r="F561" s="2">
        <v>99334.7</v>
      </c>
      <c r="G561" s="56">
        <v>6061815</v>
      </c>
      <c r="H561" s="56">
        <v>9295.1</v>
      </c>
      <c r="I561" s="56">
        <v>4808.8999999999996</v>
      </c>
      <c r="J561" s="56">
        <v>8472.6</v>
      </c>
      <c r="K561" s="56">
        <v>376125.2</v>
      </c>
      <c r="L561" s="56">
        <v>1797.8</v>
      </c>
    </row>
    <row r="562" spans="5:12" x14ac:dyDescent="0.25">
      <c r="E562" s="1" t="s">
        <v>645</v>
      </c>
      <c r="F562" s="2">
        <v>98657.9</v>
      </c>
      <c r="G562" s="56">
        <v>5810979.7000000002</v>
      </c>
      <c r="H562" s="56">
        <v>9130.4</v>
      </c>
      <c r="I562" s="56">
        <v>4805.7</v>
      </c>
      <c r="J562" s="56">
        <v>8013.4</v>
      </c>
      <c r="K562" s="56">
        <v>376037.9</v>
      </c>
      <c r="L562" s="56">
        <v>1786</v>
      </c>
    </row>
    <row r="563" spans="5:12" x14ac:dyDescent="0.25">
      <c r="E563" s="1" t="s">
        <v>409</v>
      </c>
      <c r="F563" s="2">
        <v>92721.5</v>
      </c>
      <c r="G563" s="56">
        <v>269945.7</v>
      </c>
      <c r="H563" s="56">
        <v>2840.1</v>
      </c>
      <c r="I563" s="56">
        <v>1664</v>
      </c>
      <c r="J563" s="56">
        <v>6083.4</v>
      </c>
      <c r="L563" s="56">
        <v>6665.9</v>
      </c>
    </row>
    <row r="564" spans="5:12" x14ac:dyDescent="0.25">
      <c r="E564" s="1" t="s">
        <v>410</v>
      </c>
      <c r="F564" s="2">
        <v>50382.6</v>
      </c>
      <c r="G564" s="56">
        <v>442.4</v>
      </c>
      <c r="H564" s="56">
        <v>563.29999999999995</v>
      </c>
      <c r="I564" s="56">
        <v>7994.2</v>
      </c>
      <c r="J564" s="56">
        <v>167367.29999999999</v>
      </c>
      <c r="K564" s="56">
        <v>969151</v>
      </c>
      <c r="L564" s="56">
        <v>2350.9</v>
      </c>
    </row>
    <row r="565" spans="5:12" x14ac:dyDescent="0.25">
      <c r="E565" s="1" t="s">
        <v>646</v>
      </c>
      <c r="F565" s="2">
        <v>99.1</v>
      </c>
      <c r="G565" s="56">
        <v>6085623.7999999998</v>
      </c>
      <c r="H565" s="56">
        <v>7897.6</v>
      </c>
      <c r="I565" s="56">
        <v>4682.6000000000004</v>
      </c>
      <c r="J565" s="56">
        <v>3924.4</v>
      </c>
      <c r="K565" s="56">
        <v>357985.9</v>
      </c>
      <c r="L565" s="56">
        <v>475.7</v>
      </c>
    </row>
    <row r="566" spans="5:12" x14ac:dyDescent="0.25">
      <c r="E566" s="1" t="s">
        <v>647</v>
      </c>
      <c r="F566" s="2">
        <v>90339</v>
      </c>
      <c r="G566" s="56">
        <v>5720606.5</v>
      </c>
      <c r="H566" s="56">
        <v>5530.4</v>
      </c>
      <c r="I566" s="56">
        <v>4969.5</v>
      </c>
      <c r="J566" s="56">
        <v>4164.1000000000004</v>
      </c>
      <c r="K566" s="56">
        <v>369761.8</v>
      </c>
      <c r="L566" s="56">
        <v>679.7</v>
      </c>
    </row>
    <row r="567" spans="5:12" x14ac:dyDescent="0.25">
      <c r="E567" s="1" t="s">
        <v>648</v>
      </c>
      <c r="F567" s="2">
        <v>93070.1</v>
      </c>
      <c r="G567" s="56">
        <v>5645576.7999999998</v>
      </c>
      <c r="H567" s="56">
        <v>7787.8</v>
      </c>
      <c r="I567" s="56">
        <v>4695.5</v>
      </c>
      <c r="J567" s="56">
        <v>4323.1000000000004</v>
      </c>
      <c r="K567" s="56">
        <v>359245.2</v>
      </c>
      <c r="L567" s="56">
        <v>589.6</v>
      </c>
    </row>
    <row r="568" spans="5:12" x14ac:dyDescent="0.25">
      <c r="E568" s="1" t="s">
        <v>649</v>
      </c>
      <c r="F568" s="2">
        <v>108656.3</v>
      </c>
      <c r="G568" s="56">
        <v>5590168.7000000002</v>
      </c>
      <c r="H568" s="56">
        <v>10109.5</v>
      </c>
      <c r="I568" s="56">
        <v>4780</v>
      </c>
      <c r="J568" s="56">
        <v>1332.1</v>
      </c>
      <c r="K568" s="56">
        <v>360870.9</v>
      </c>
      <c r="L568" s="56">
        <v>694.9</v>
      </c>
    </row>
    <row r="569" spans="5:12" x14ac:dyDescent="0.25">
      <c r="E569" s="1" t="s">
        <v>650</v>
      </c>
      <c r="F569" s="2">
        <v>92045.9</v>
      </c>
      <c r="G569" s="56">
        <v>5510106.0999999996</v>
      </c>
      <c r="H569" s="56">
        <v>5807.1</v>
      </c>
      <c r="I569" s="56">
        <v>4951.2</v>
      </c>
      <c r="J569" s="56">
        <v>4662.2</v>
      </c>
      <c r="K569" s="56">
        <v>369482.3</v>
      </c>
      <c r="L569" s="56">
        <v>654</v>
      </c>
    </row>
    <row r="570" spans="5:12" x14ac:dyDescent="0.25">
      <c r="E570" s="1" t="s">
        <v>651</v>
      </c>
      <c r="F570" s="2">
        <v>92032.2</v>
      </c>
      <c r="G570" s="56">
        <v>5469479.7000000002</v>
      </c>
      <c r="H570" s="56">
        <v>6006.9</v>
      </c>
      <c r="I570" s="56">
        <v>4968.7</v>
      </c>
      <c r="J570" s="56">
        <v>4300.1000000000004</v>
      </c>
      <c r="K570" s="56">
        <v>370965.3</v>
      </c>
      <c r="L570" s="56">
        <v>637.79999999999995</v>
      </c>
    </row>
    <row r="571" spans="5:12" x14ac:dyDescent="0.25">
      <c r="E571" s="1" t="s">
        <v>652</v>
      </c>
      <c r="F571" s="2">
        <v>84353.5</v>
      </c>
      <c r="G571" s="56">
        <v>5192146.2</v>
      </c>
      <c r="H571" s="56">
        <v>4717.8</v>
      </c>
      <c r="I571" s="56">
        <v>5060.5</v>
      </c>
      <c r="J571" s="56">
        <v>34753.800000000003</v>
      </c>
      <c r="K571" s="56">
        <v>374632.3</v>
      </c>
      <c r="L571" s="56">
        <v>2483.1</v>
      </c>
    </row>
    <row r="572" spans="5:12" x14ac:dyDescent="0.25">
      <c r="E572" s="1" t="s">
        <v>653</v>
      </c>
      <c r="F572" s="2">
        <v>107160.1</v>
      </c>
      <c r="G572" s="56">
        <v>5209303.3</v>
      </c>
      <c r="H572" s="56">
        <v>4770.8</v>
      </c>
      <c r="I572" s="56">
        <v>5037</v>
      </c>
      <c r="J572" s="56">
        <v>33920.199999999997</v>
      </c>
      <c r="K572" s="56">
        <v>372964.6</v>
      </c>
      <c r="L572" s="56">
        <v>2462.1999999999998</v>
      </c>
    </row>
    <row r="573" spans="5:12" x14ac:dyDescent="0.25">
      <c r="E573" s="1" t="s">
        <v>654</v>
      </c>
      <c r="F573" s="2">
        <v>94005.4</v>
      </c>
      <c r="G573" s="56">
        <v>5186900.2</v>
      </c>
      <c r="H573" s="56">
        <v>4555.6000000000004</v>
      </c>
      <c r="I573" s="56">
        <v>5034.6000000000004</v>
      </c>
      <c r="J573" s="56">
        <v>34019</v>
      </c>
      <c r="K573" s="56">
        <v>372472.3</v>
      </c>
      <c r="L573" s="56">
        <v>2449.9</v>
      </c>
    </row>
    <row r="574" spans="5:12" x14ac:dyDescent="0.25">
      <c r="E574" s="1" t="s">
        <v>655</v>
      </c>
      <c r="F574" s="2">
        <v>109221.1</v>
      </c>
      <c r="G574" s="56">
        <v>5918837.0999999996</v>
      </c>
      <c r="H574" s="56">
        <v>10948.8</v>
      </c>
      <c r="I574" s="56">
        <v>3753.3</v>
      </c>
      <c r="J574" s="56">
        <v>4368.2</v>
      </c>
      <c r="K574" s="56">
        <v>266180.2</v>
      </c>
      <c r="L574" s="56">
        <v>867</v>
      </c>
    </row>
    <row r="575" spans="5:12" x14ac:dyDescent="0.25">
      <c r="E575" s="1" t="s">
        <v>411</v>
      </c>
      <c r="F575" s="2">
        <v>97817.3</v>
      </c>
      <c r="G575" s="56">
        <v>255284.5</v>
      </c>
      <c r="H575" s="56">
        <v>2804.3</v>
      </c>
      <c r="I575" s="56">
        <v>2555.6</v>
      </c>
      <c r="J575" s="56">
        <v>7199.1</v>
      </c>
      <c r="L575" s="56">
        <v>6647.2</v>
      </c>
    </row>
    <row r="576" spans="5:12" x14ac:dyDescent="0.25">
      <c r="E576" s="1" t="s">
        <v>412</v>
      </c>
      <c r="F576" s="2">
        <v>44615.7</v>
      </c>
      <c r="G576" s="56">
        <v>620</v>
      </c>
      <c r="H576" s="56">
        <v>503.8</v>
      </c>
      <c r="I576" s="56">
        <v>7996.1</v>
      </c>
      <c r="J576" s="56">
        <v>167152.70000000001</v>
      </c>
      <c r="K576" s="56">
        <v>968702.7</v>
      </c>
      <c r="L576" s="56">
        <v>2325.4</v>
      </c>
    </row>
    <row r="577" spans="5:12" x14ac:dyDescent="0.25">
      <c r="E577" s="1" t="s">
        <v>656</v>
      </c>
      <c r="F577" s="2">
        <v>307.7</v>
      </c>
      <c r="G577" s="56">
        <v>6246269.5999999996</v>
      </c>
      <c r="H577" s="56">
        <v>11221.5</v>
      </c>
      <c r="I577" s="56">
        <v>3788</v>
      </c>
      <c r="J577" s="56">
        <v>4074.8</v>
      </c>
      <c r="K577" s="56">
        <v>267302.7</v>
      </c>
      <c r="L577" s="56">
        <v>1045.7</v>
      </c>
    </row>
    <row r="578" spans="5:12" x14ac:dyDescent="0.25">
      <c r="E578" s="1" t="s">
        <v>657</v>
      </c>
      <c r="F578" s="2">
        <v>102112.3</v>
      </c>
      <c r="G578" s="56">
        <v>5971735.5</v>
      </c>
      <c r="H578" s="56">
        <v>10455.200000000001</v>
      </c>
      <c r="I578" s="56">
        <v>3782.8</v>
      </c>
      <c r="J578" s="56">
        <v>4732.1000000000004</v>
      </c>
      <c r="K578" s="56">
        <v>267247.40000000002</v>
      </c>
      <c r="L578" s="56">
        <v>1006.9</v>
      </c>
    </row>
    <row r="579" spans="5:12" x14ac:dyDescent="0.25">
      <c r="E579" s="1" t="s">
        <v>658</v>
      </c>
      <c r="F579" s="2">
        <v>102811</v>
      </c>
      <c r="G579" s="56">
        <v>5587515.2999999998</v>
      </c>
      <c r="H579" s="56">
        <v>8340.7000000000007</v>
      </c>
      <c r="I579" s="56">
        <v>4428</v>
      </c>
      <c r="J579" s="56">
        <v>5529.6</v>
      </c>
      <c r="K579" s="56">
        <v>331522.8</v>
      </c>
      <c r="L579" s="56">
        <v>630</v>
      </c>
    </row>
    <row r="580" spans="5:12" x14ac:dyDescent="0.25">
      <c r="E580" s="1" t="s">
        <v>659</v>
      </c>
      <c r="F580" s="2">
        <v>88406.5</v>
      </c>
      <c r="G580" s="56">
        <v>5607338</v>
      </c>
      <c r="H580" s="56">
        <v>8627.4</v>
      </c>
      <c r="I580" s="56">
        <v>4399.3999999999996</v>
      </c>
      <c r="J580" s="56">
        <v>4262.1000000000004</v>
      </c>
      <c r="K580" s="56">
        <v>325276.90000000002</v>
      </c>
      <c r="L580" s="56">
        <v>631.20000000000005</v>
      </c>
    </row>
    <row r="581" spans="5:12" x14ac:dyDescent="0.25">
      <c r="E581" s="1" t="s">
        <v>660</v>
      </c>
      <c r="F581" s="2">
        <v>86294.2</v>
      </c>
      <c r="G581" s="56">
        <v>5581322.2000000002</v>
      </c>
      <c r="H581" s="56">
        <v>8709.5</v>
      </c>
      <c r="I581" s="56">
        <v>4413.8</v>
      </c>
      <c r="J581" s="56">
        <v>4335.3999999999996</v>
      </c>
      <c r="K581" s="56">
        <v>326799.8</v>
      </c>
      <c r="L581" s="56">
        <v>706.8</v>
      </c>
    </row>
    <row r="582" spans="5:12" x14ac:dyDescent="0.25">
      <c r="E582" s="1" t="s">
        <v>661</v>
      </c>
      <c r="F582" s="2">
        <v>93250.5</v>
      </c>
      <c r="G582" s="56">
        <v>5072431.5</v>
      </c>
      <c r="H582" s="56">
        <v>6806.9</v>
      </c>
      <c r="I582" s="56">
        <v>5184.1000000000004</v>
      </c>
      <c r="J582" s="56">
        <v>4814</v>
      </c>
      <c r="K582" s="56">
        <v>428072.2</v>
      </c>
      <c r="L582" s="56">
        <v>577.29999999999995</v>
      </c>
    </row>
    <row r="583" spans="5:12" x14ac:dyDescent="0.25">
      <c r="E583" s="1" t="s">
        <v>662</v>
      </c>
      <c r="F583" s="2">
        <v>91618.3</v>
      </c>
      <c r="G583" s="56">
        <v>5090017.8</v>
      </c>
      <c r="H583" s="56">
        <v>6867</v>
      </c>
      <c r="I583" s="56">
        <v>5171.1000000000004</v>
      </c>
      <c r="J583" s="56">
        <v>4784</v>
      </c>
      <c r="K583" s="56">
        <v>427963.7</v>
      </c>
      <c r="L583" s="56">
        <v>592.29999999999995</v>
      </c>
    </row>
    <row r="584" spans="5:12" x14ac:dyDescent="0.25">
      <c r="E584" s="1" t="s">
        <v>663</v>
      </c>
      <c r="F584" s="2">
        <v>84459.199999999997</v>
      </c>
      <c r="G584" s="56">
        <v>5160768.9000000004</v>
      </c>
      <c r="H584" s="56">
        <v>6529.8</v>
      </c>
      <c r="I584" s="56">
        <v>5072.1000000000004</v>
      </c>
      <c r="J584" s="56">
        <v>4587.6000000000004</v>
      </c>
      <c r="K584" s="56">
        <v>411453.4</v>
      </c>
      <c r="L584" s="56">
        <v>627.70000000000005</v>
      </c>
    </row>
    <row r="585" spans="5:12" x14ac:dyDescent="0.25">
      <c r="E585" s="1" t="s">
        <v>664</v>
      </c>
      <c r="F585" s="2">
        <v>104742.3</v>
      </c>
      <c r="G585" s="56">
        <v>5076496.0999999996</v>
      </c>
      <c r="H585" s="56">
        <v>6687.8</v>
      </c>
      <c r="I585" s="56">
        <v>5197.6000000000004</v>
      </c>
      <c r="J585" s="56">
        <v>5032.6000000000004</v>
      </c>
      <c r="K585" s="56">
        <v>426905.3</v>
      </c>
      <c r="L585" s="56">
        <v>622.79999999999995</v>
      </c>
    </row>
    <row r="586" spans="5:12" x14ac:dyDescent="0.25">
      <c r="E586" s="1" t="s">
        <v>665</v>
      </c>
      <c r="F586" s="2">
        <v>86229.3</v>
      </c>
      <c r="G586" s="56">
        <v>5173197.7</v>
      </c>
      <c r="H586" s="56">
        <v>6784.4</v>
      </c>
      <c r="I586" s="56">
        <v>5048.8999999999996</v>
      </c>
      <c r="J586" s="56">
        <v>4488.8999999999996</v>
      </c>
      <c r="K586" s="56">
        <v>409763.5</v>
      </c>
      <c r="L586" s="56">
        <v>504</v>
      </c>
    </row>
    <row r="587" spans="5:12" x14ac:dyDescent="0.25">
      <c r="E587" s="1" t="s">
        <v>413</v>
      </c>
      <c r="F587" s="2">
        <v>93818.4</v>
      </c>
      <c r="G587" s="56">
        <v>251923.9</v>
      </c>
      <c r="H587" s="56">
        <v>2894.6</v>
      </c>
      <c r="I587" s="56">
        <v>1569.5</v>
      </c>
      <c r="J587" s="56">
        <v>5844.4</v>
      </c>
      <c r="L587" s="56">
        <v>6686.8</v>
      </c>
    </row>
    <row r="588" spans="5:12" x14ac:dyDescent="0.25">
      <c r="E588" s="1" t="s">
        <v>414</v>
      </c>
      <c r="F588" s="2">
        <v>46721.9</v>
      </c>
      <c r="G588" s="56">
        <v>291.10000000000002</v>
      </c>
      <c r="H588" s="56">
        <v>496.3</v>
      </c>
      <c r="I588" s="56">
        <v>7983.5</v>
      </c>
      <c r="J588" s="56">
        <v>166663.6</v>
      </c>
      <c r="K588" s="56">
        <v>966382</v>
      </c>
      <c r="L588" s="56">
        <v>2357.4</v>
      </c>
    </row>
    <row r="589" spans="5:12" x14ac:dyDescent="0.25">
      <c r="E589" s="1" t="s">
        <v>666</v>
      </c>
      <c r="F589" s="2">
        <v>167.9</v>
      </c>
      <c r="G589" s="56">
        <v>5508845.0999999996</v>
      </c>
      <c r="H589" s="56">
        <v>6786.5</v>
      </c>
      <c r="I589" s="56">
        <v>5046.7</v>
      </c>
      <c r="J589" s="56">
        <v>4176.8999999999996</v>
      </c>
      <c r="K589" s="56">
        <v>410123.8</v>
      </c>
      <c r="L589" s="56">
        <v>646.5</v>
      </c>
    </row>
    <row r="590" spans="5:12" x14ac:dyDescent="0.25">
      <c r="E590" s="1" t="s">
        <v>415</v>
      </c>
      <c r="F590" s="2">
        <v>96232</v>
      </c>
      <c r="G590" s="56">
        <v>261221.2</v>
      </c>
      <c r="H590" s="56">
        <v>2796.9</v>
      </c>
      <c r="I590" s="56">
        <v>1580.9</v>
      </c>
      <c r="J590" s="56">
        <v>4098.6000000000004</v>
      </c>
      <c r="L590" s="56">
        <v>6584.2</v>
      </c>
    </row>
    <row r="591" spans="5:12" x14ac:dyDescent="0.25">
      <c r="E591" s="1" t="s">
        <v>416</v>
      </c>
      <c r="F591" s="2">
        <v>48061.4</v>
      </c>
      <c r="G591" s="56">
        <v>214.3</v>
      </c>
      <c r="H591" s="56">
        <v>501.8</v>
      </c>
      <c r="I591" s="56">
        <v>7974.7</v>
      </c>
      <c r="J591" s="56">
        <v>166684.4</v>
      </c>
      <c r="K591" s="56">
        <v>966062.3</v>
      </c>
      <c r="L591" s="56">
        <v>2355.8000000000002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2025-03-19T18:17:34Z</dcterms:modified>
</cp:coreProperties>
</file>