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Lablan\GHG\GC\2024Data\2024_12_11_DG_AIR\"/>
    </mc:Choice>
  </mc:AlternateContent>
  <xr:revisionPtr revIDLastSave="0" documentId="13_ncr:1_{B2501DED-03FC-46D2-A138-504B131B6522}" xr6:coauthVersionLast="47" xr6:coauthVersionMax="47" xr10:uidLastSave="{00000000-0000-0000-0000-000000000000}"/>
  <bookViews>
    <workbookView xWindow="1224" yWindow="3072" windowWidth="44856" windowHeight="90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7" i="1"/>
  <c r="C55" i="1"/>
  <c r="K58" i="1" l="1"/>
  <c r="J58" i="1"/>
  <c r="G29" i="1" l="1"/>
  <c r="G27" i="1"/>
  <c r="G25" i="1"/>
  <c r="E29" i="1"/>
  <c r="E27" i="1"/>
  <c r="E25" i="1"/>
  <c r="C29" i="1"/>
  <c r="C27" i="1"/>
  <c r="C25" i="1"/>
  <c r="I56" i="1" l="1"/>
  <c r="I58" i="1"/>
  <c r="L58" i="1" s="1"/>
  <c r="I55" i="1"/>
  <c r="I57" i="1"/>
  <c r="G55" i="1"/>
  <c r="G56" i="1"/>
  <c r="G57" i="1"/>
  <c r="G58" i="1"/>
  <c r="F44" i="1"/>
  <c r="I44" i="1" s="1"/>
  <c r="H55" i="1"/>
  <c r="H57" i="1"/>
  <c r="H56" i="1"/>
  <c r="H58" i="1"/>
  <c r="F45" i="1"/>
  <c r="I45" i="1" s="1"/>
  <c r="E45" i="1"/>
  <c r="H45" i="1" s="1"/>
  <c r="F46" i="1"/>
  <c r="I46" i="1" s="1"/>
  <c r="E44" i="1"/>
  <c r="H44" i="1" s="1"/>
  <c r="E46" i="1"/>
  <c r="H46" i="1" s="1"/>
  <c r="G45" i="1"/>
  <c r="J45" i="1" s="1"/>
  <c r="G44" i="1"/>
  <c r="J44" i="1" s="1"/>
  <c r="G46" i="1"/>
  <c r="J46" i="1" s="1"/>
</calcChain>
</file>

<file path=xl/sharedStrings.xml><?xml version="1.0" encoding="utf-8"?>
<sst xmlns="http://schemas.openxmlformats.org/spreadsheetml/2006/main" count="290" uniqueCount="99">
  <si>
    <t>Area/CO2</t>
  </si>
  <si>
    <t>Area/Methane</t>
  </si>
  <si>
    <t>CO2</t>
  </si>
  <si>
    <t>Area/N2O</t>
  </si>
  <si>
    <t>N2O</t>
  </si>
  <si>
    <t>CH4</t>
  </si>
  <si>
    <t>r2</t>
  </si>
  <si>
    <t>low</t>
  </si>
  <si>
    <t>slope</t>
  </si>
  <si>
    <t>intercept</t>
  </si>
  <si>
    <t>Sample.abb</t>
  </si>
  <si>
    <t>Sample</t>
  </si>
  <si>
    <t>N2O (ppm)</t>
  </si>
  <si>
    <t>CO2 (ppm)</t>
  </si>
  <si>
    <t>CH4 (ppm)</t>
  </si>
  <si>
    <t>N2O.chk</t>
  </si>
  <si>
    <t>CO2.chk</t>
  </si>
  <si>
    <t>CH4.chk</t>
  </si>
  <si>
    <t>Sample.code</t>
  </si>
  <si>
    <t>air.std.1</t>
  </si>
  <si>
    <t>air.std.2</t>
  </si>
  <si>
    <t>air.std.3</t>
  </si>
  <si>
    <t>air.std.4</t>
  </si>
  <si>
    <t>air.std.5</t>
  </si>
  <si>
    <t>Run Date(s):</t>
  </si>
  <si>
    <t>Analyst:</t>
  </si>
  <si>
    <t>Source</t>
  </si>
  <si>
    <t>3rd party std</t>
  </si>
  <si>
    <t>Flag.N2O</t>
  </si>
  <si>
    <t>Flag.CO2</t>
  </si>
  <si>
    <t>Flag.CH4</t>
  </si>
  <si>
    <t>air.std.6</t>
  </si>
  <si>
    <t>Low LGR standard</t>
  </si>
  <si>
    <t>FID</t>
  </si>
  <si>
    <t>ECD</t>
  </si>
  <si>
    <t>Nitrous Oxide</t>
  </si>
  <si>
    <t>action</t>
  </si>
  <si>
    <t>Data Filename</t>
  </si>
  <si>
    <t>Sample Name</t>
  </si>
  <si>
    <t>Sample ID</t>
  </si>
  <si>
    <t>LOW LGR</t>
  </si>
  <si>
    <t>C:\LabSolutions\Data\2024\AIR&amp;DG\LOW DG_1_001.gcd</t>
  </si>
  <si>
    <t>LOW DG</t>
  </si>
  <si>
    <t>C:\LabSolutions\Data\2024\AIR&amp;DG\LOW DG_2_002.gcd</t>
  </si>
  <si>
    <t>C:\LabSolutions\Data\2024\AIR&amp;DG\LOW DG_3_003.gcd</t>
  </si>
  <si>
    <t>C:\LabSolutions\Data\2024\AIR&amp;DG\LOW DG_4_004.gcd</t>
  </si>
  <si>
    <t>C:\LabSolutions\Data\2024\AIR&amp;DG\LOW DG_5_005.gcd</t>
  </si>
  <si>
    <t>C:\LabSolutions\Data\2024\AIR&amp;DG\LOW DG_6_006.gcd</t>
  </si>
  <si>
    <t>C:\LabSolutions\Data\2024\AIR&amp;DG\HIGH DG_1_007.gcd</t>
  </si>
  <si>
    <t>HIGH DG</t>
  </si>
  <si>
    <t>C:\LabSolutions\Data\2024\AIR&amp;DG\HIGH DG_2_008.gcd</t>
  </si>
  <si>
    <t>C:\LabSolutions\Data\2024\AIR&amp;DG\HIGH DG_3_009.gcd</t>
  </si>
  <si>
    <t>C:\LabSolutions\Data\2024\AIR&amp;DG\HIGH DG_4_010.gcd</t>
  </si>
  <si>
    <t>C:\LabSolutions\Data\2024\AIR&amp;DG\HIGH DG_5_011.gcd</t>
  </si>
  <si>
    <t>C:\LabSolutions\Data\2024\AIR&amp;DG\HIGH DG_6_012.gcd</t>
  </si>
  <si>
    <t>C:\LabSolutions\Data\2024\AIR&amp;DG\HIGH DG_7_013.gcd</t>
  </si>
  <si>
    <t>C:\LabSolutions\Data\2024\AIR&amp;DG\DEPTH PROFILE_1_014.gcd</t>
  </si>
  <si>
    <t>DEPTH PROFILE</t>
  </si>
  <si>
    <t>C:\LabSolutions\Data\2024\AIR&amp;DG\DEPTH PROFILE_2_015.gcd</t>
  </si>
  <si>
    <t>C:\LabSolutions\Data\2024\AIR&amp;DG\DEPTH PROFILE_3_016.gcd</t>
  </si>
  <si>
    <t>C:\LabSolutions\Data\2024\AIR&amp;DG\DEPTH PROFILE_4_017.gcd</t>
  </si>
  <si>
    <t>C:\LabSolutions\Data\2024\AIR&amp;DG\DEPTH PROFILE_5_018.gcd</t>
  </si>
  <si>
    <t>C:\LabSolutions\Data\2024\AIR&amp;DG\LOW TRAP_1_019.gcd</t>
  </si>
  <si>
    <t>LOW TRAP</t>
  </si>
  <si>
    <t>C:\LabSolutions\Data\2024\AIR&amp;DG\LOW TRAP_2_020.gcd</t>
  </si>
  <si>
    <t>C:\LabSolutions\Data\2024\AIR&amp;DG\LOW TRAP_3_021.gcd</t>
  </si>
  <si>
    <t>C:\LabSolutions\Data\2024\AIR&amp;DG\AIR_1_022.gcd</t>
  </si>
  <si>
    <t>AIR</t>
  </si>
  <si>
    <t>C:\LabSolutions\Data\2024\AIR&amp;DG\AIR_2_023.gcd</t>
  </si>
  <si>
    <t>C:\LabSolutions\Data\2024\AIR&amp;DG\AIR_3_024.gcd</t>
  </si>
  <si>
    <t>C:\LabSolutions\Data\2024\AIR&amp;DG\AIR_4_025.gcd</t>
  </si>
  <si>
    <t>C:\LabSolutions\Data\2024\AIR&amp;DG\AIR_5_026.gcd</t>
  </si>
  <si>
    <t>C:\LabSolutions\Data\2024\AIR&amp;DG\AIR_6_027.gcd</t>
  </si>
  <si>
    <t>C:\LabSolutions\Data\2024\AIR&amp;DG\LOW LGR_1_028.gcd</t>
  </si>
  <si>
    <t>C:\LabSolutions\Data\2024\AIR&amp;DG\LOW LGR_2_029.gcd</t>
  </si>
  <si>
    <t>C:\LabSolutions\Data\2024\AIR&amp;DG\LOW LGR_3_030.gcd</t>
  </si>
  <si>
    <t>C:\LabSolutions\Data\2024\AIR&amp;DG\SG232.0_349_001.gcd</t>
  </si>
  <si>
    <t>SG232.0</t>
  </si>
  <si>
    <t>C:\LabSolutions\Data\2024\AIR&amp;DG\SG232.0_350_002.gcd</t>
  </si>
  <si>
    <t>C:\LabSolutions\Data\2024\AIR&amp;DG\SG232.0_351_003.gcd</t>
  </si>
  <si>
    <t>C:\LabSolutions\Data\2024\AIR&amp;DG\SG232.0_355_004.gcd</t>
  </si>
  <si>
    <t>C:\LabSolutions\Data\2024\AIR&amp;DG\SG232.0_356_005.gcd</t>
  </si>
  <si>
    <t>C:\LabSolutions\Data\2024\AIR&amp;DG\SG232.0_357_006.gcd</t>
  </si>
  <si>
    <t>C:\LabSolutions\Data\2024\AIR&amp;DG\SG232.0_352_007.gcd</t>
  </si>
  <si>
    <t>C:\LabSolutions\Data\2024\AIR&amp;DG\SG232.0_353_008.gcd</t>
  </si>
  <si>
    <t>C:\LabSolutions\Data\2024\AIR&amp;DG\SG232.0_354_009.gcd</t>
  </si>
  <si>
    <t>C:\LabSolutions\Data\2024\AIR&amp;DG\AIR STD 1_1_010.gcd</t>
  </si>
  <si>
    <t>AIR STD 1</t>
  </si>
  <si>
    <t>C:\LabSolutions\Data\2024\AIR&amp;DG\HDG 1_1_011.gcd</t>
  </si>
  <si>
    <t>HDG 1</t>
  </si>
  <si>
    <t>Sulfur Hexafluoride</t>
  </si>
  <si>
    <t>-----</t>
  </si>
  <si>
    <t>KPD 12-11-2024</t>
  </si>
  <si>
    <t>C:\LabSolutions\Data\2024\AIR&amp;DG\SG23.0_352_007.gcd</t>
  </si>
  <si>
    <t>C:\LabSolutions\Data\2024\AIR&amp;DG\SG23.0_353_008.gcd</t>
  </si>
  <si>
    <t>C:\LabSolutions\Data\2024\AIR&amp;DG\SG23.0_354_009.gcd</t>
  </si>
  <si>
    <t>SG23.0352</t>
  </si>
  <si>
    <t>SG23.0353</t>
  </si>
  <si>
    <t>SG23.0354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</si>
</sst>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8"/>
      <name val="Arial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</cellStyleXfs>
  <cellXfs count="7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1" fillId="0" borderId="5" xfId="0" applyFont="1" applyBorder="1"/>
    <xf numFmtId="0" fontId="1" fillId="0" borderId="4" xfId="0" applyFont="1" applyBorder="1"/>
    <xf numFmtId="164" fontId="0" fillId="0" borderId="0" xfId="0" applyNumberFormat="1" applyBorder="1"/>
    <xf numFmtId="164" fontId="0" fillId="0" borderId="5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0" xfId="0" applyBorder="1" applyAlignment="1"/>
    <xf numFmtId="2" fontId="0" fillId="0" borderId="0" xfId="0" applyNumberFormat="1" applyBorder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0" fillId="0" borderId="7" xfId="0" applyFont="1" applyBorder="1" applyAlignment="1">
      <alignment horizontal="left"/>
    </xf>
    <xf numFmtId="3" fontId="0" fillId="0" borderId="0" xfId="0" applyNumberFormat="1" applyFont="1" applyBorder="1" applyAlignment="1"/>
    <xf numFmtId="3" fontId="0" fillId="0" borderId="5" xfId="0" applyNumberFormat="1" applyFont="1" applyFill="1" applyBorder="1" applyAlignment="1"/>
    <xf numFmtId="3" fontId="0" fillId="0" borderId="7" xfId="0" applyNumberFormat="1" applyFont="1" applyBorder="1" applyAlignment="1"/>
    <xf numFmtId="3" fontId="0" fillId="0" borderId="8" xfId="0" applyNumberFormat="1" applyFont="1" applyFill="1" applyBorder="1" applyAlignment="1"/>
    <xf numFmtId="3" fontId="0" fillId="0" borderId="0" xfId="0" applyNumberFormat="1" applyFont="1" applyFill="1" applyBorder="1" applyAlignment="1"/>
    <xf numFmtId="3" fontId="0" fillId="0" borderId="7" xfId="0" applyNumberFormat="1" applyFont="1" applyFill="1" applyBorder="1" applyAlignment="1"/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4" fontId="0" fillId="0" borderId="0" xfId="0" applyNumberFormat="1" applyFont="1" applyBorder="1" applyAlignment="1"/>
    <xf numFmtId="4" fontId="0" fillId="0" borderId="7" xfId="0" applyNumberFormat="1" applyFont="1" applyBorder="1" applyAlignment="1"/>
    <xf numFmtId="2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14" fontId="0" fillId="2" borderId="0" xfId="0" applyNumberFormat="1" applyFill="1" applyAlignment="1"/>
    <xf numFmtId="0" fontId="1" fillId="2" borderId="0" xfId="0" applyFont="1" applyFill="1" applyAlignment="1">
      <alignment horizontal="left"/>
    </xf>
    <xf numFmtId="0" fontId="5" fillId="0" borderId="0" xfId="0" applyFont="1"/>
    <xf numFmtId="2" fontId="5" fillId="0" borderId="0" xfId="0" applyNumberFormat="1" applyFont="1"/>
    <xf numFmtId="3" fontId="0" fillId="0" borderId="7" xfId="0" applyNumberFormat="1" applyBorder="1"/>
    <xf numFmtId="3" fontId="0" fillId="0" borderId="0" xfId="0" applyNumberFormat="1" applyBorder="1"/>
    <xf numFmtId="0" fontId="0" fillId="0" borderId="7" xfId="0" applyBorder="1" applyAlignment="1">
      <alignment horizontal="left"/>
    </xf>
    <xf numFmtId="0" fontId="6" fillId="3" borderId="0" xfId="11"/>
    <xf numFmtId="3" fontId="6" fillId="3" borderId="0" xfId="11" applyNumberFormat="1"/>
    <xf numFmtId="2" fontId="6" fillId="3" borderId="0" xfId="11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2">
    <cellStyle name="Neutral" xfId="11" builtinId="28"/>
    <cellStyle name="Normal" xfId="0" builtinId="0"/>
    <cellStyle name="Normal 2" xfId="1" xr:uid="{00000000-0005-0000-0000-000001000000}"/>
    <cellStyle name="Normal 2 2" xfId="4" xr:uid="{00000000-0005-0000-0000-000002000000}"/>
    <cellStyle name="Normal 2 3" xfId="8" xr:uid="{00000000-0005-0000-0000-000003000000}"/>
    <cellStyle name="Normal 3" xfId="2" xr:uid="{00000000-0005-0000-0000-000004000000}"/>
    <cellStyle name="Normal 3 2" xfId="5" xr:uid="{00000000-0005-0000-0000-000005000000}"/>
    <cellStyle name="Normal 3 3" xfId="9" xr:uid="{00000000-0005-0000-0000-000006000000}"/>
    <cellStyle name="Normal 4" xfId="3" xr:uid="{00000000-0005-0000-0000-000007000000}"/>
    <cellStyle name="Normal 4 2" xfId="6" xr:uid="{00000000-0005-0000-0000-000008000000}"/>
    <cellStyle name="Normal 4 3" xfId="10" xr:uid="{00000000-0005-0000-0000-000009000000}"/>
    <cellStyle name="Normal 6" xfId="7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N2O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049669010557162"/>
          <c:y val="0.1454228004108182"/>
          <c:w val="0.81611054353239154"/>
          <c:h val="0.697664802769219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Sheet1!$D$35:$D$40</c:f>
              <c:numCache>
                <c:formatCode>#,##0</c:formatCode>
                <c:ptCount val="6"/>
                <c:pt idx="0">
                  <c:v>52495</c:v>
                </c:pt>
                <c:pt idx="1">
                  <c:v>40665</c:v>
                </c:pt>
                <c:pt idx="2">
                  <c:v>27883</c:v>
                </c:pt>
                <c:pt idx="3">
                  <c:v>14921</c:v>
                </c:pt>
                <c:pt idx="4">
                  <c:v>3249</c:v>
                </c:pt>
                <c:pt idx="5">
                  <c:v>1853</c:v>
                </c:pt>
              </c:numCache>
            </c:numRef>
          </c:xVal>
          <c:yVal>
            <c:numRef>
              <c:f>Sheet1!$B$25:$B$30</c:f>
              <c:numCache>
                <c:formatCode>General</c:formatCode>
                <c:ptCount val="6"/>
                <c:pt idx="0">
                  <c:v>0.5</c:v>
                </c:pt>
                <c:pt idx="1">
                  <c:v>0.375</c:v>
                </c:pt>
                <c:pt idx="2">
                  <c:v>0.25</c:v>
                </c:pt>
                <c:pt idx="3">
                  <c:v>0.125</c:v>
                </c:pt>
                <c:pt idx="4">
                  <c:v>2.5000000000000001E-2</c:v>
                </c:pt>
                <c:pt idx="5">
                  <c:v>1.2500000000000001E-2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C-41A3-BC29-D92B54CBF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8688"/>
        <c:axId val="44660224"/>
      </c:scatterChart>
      <c:valAx>
        <c:axId val="4465868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660224"/>
        <c:crosses val="autoZero"/>
        <c:crossBetween val="midCat"/>
      </c:valAx>
      <c:valAx>
        <c:axId val="4466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658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Sheet1!$B$35:$B$40</c:f>
              <c:numCache>
                <c:formatCode>#,##0</c:formatCode>
                <c:ptCount val="6"/>
                <c:pt idx="0">
                  <c:v>11598897</c:v>
                </c:pt>
                <c:pt idx="1">
                  <c:v>8818792</c:v>
                </c:pt>
                <c:pt idx="2">
                  <c:v>5862562</c:v>
                </c:pt>
                <c:pt idx="3">
                  <c:v>2920062</c:v>
                </c:pt>
                <c:pt idx="4">
                  <c:v>635000</c:v>
                </c:pt>
                <c:pt idx="5">
                  <c:v>312187</c:v>
                </c:pt>
              </c:numCache>
            </c:numRef>
          </c:xVal>
          <c:yVal>
            <c:numRef>
              <c:f>Sheet1!$D$25:$D$30</c:f>
              <c:numCache>
                <c:formatCode>General</c:formatCode>
                <c:ptCount val="6"/>
                <c:pt idx="0">
                  <c:v>1000</c:v>
                </c:pt>
                <c:pt idx="1">
                  <c:v>750</c:v>
                </c:pt>
                <c:pt idx="2">
                  <c:v>500</c:v>
                </c:pt>
                <c:pt idx="3">
                  <c:v>250</c:v>
                </c:pt>
                <c:pt idx="4">
                  <c:v>50</c:v>
                </c:pt>
                <c:pt idx="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85-495E-A950-5DBD3A3B9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9280"/>
        <c:axId val="44690816"/>
      </c:scatterChart>
      <c:valAx>
        <c:axId val="4468928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690816"/>
        <c:crosses val="autoZero"/>
        <c:crossBetween val="midCat"/>
      </c:valAx>
      <c:valAx>
        <c:axId val="4469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689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Sheet1!$C$35:$C$40</c:f>
              <c:numCache>
                <c:formatCode>#,##0</c:formatCode>
                <c:ptCount val="6"/>
                <c:pt idx="0">
                  <c:v>179883</c:v>
                </c:pt>
                <c:pt idx="1">
                  <c:v>140798</c:v>
                </c:pt>
                <c:pt idx="2">
                  <c:v>108976</c:v>
                </c:pt>
                <c:pt idx="3">
                  <c:v>75842</c:v>
                </c:pt>
                <c:pt idx="4">
                  <c:v>45010</c:v>
                </c:pt>
                <c:pt idx="5">
                  <c:v>43844</c:v>
                </c:pt>
              </c:numCache>
            </c:numRef>
          </c:xVal>
          <c:yVal>
            <c:numRef>
              <c:f>Sheet1!$F$25:$F$30</c:f>
              <c:numCache>
                <c:formatCode>General</c:formatCode>
                <c:ptCount val="6"/>
                <c:pt idx="0">
                  <c:v>10</c:v>
                </c:pt>
                <c:pt idx="1">
                  <c:v>7.5</c:v>
                </c:pt>
                <c:pt idx="2">
                  <c:v>5</c:v>
                </c:pt>
                <c:pt idx="3">
                  <c:v>2.5</c:v>
                </c:pt>
                <c:pt idx="4">
                  <c:v>0.5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62-40C3-8AF1-BCAFE86F0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5328"/>
        <c:axId val="44516864"/>
      </c:scatterChart>
      <c:valAx>
        <c:axId val="4451532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516864"/>
        <c:crosses val="autoZero"/>
        <c:crossBetween val="midCat"/>
      </c:valAx>
      <c:valAx>
        <c:axId val="4451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15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2638425</xdr:colOff>
      <xdr:row>5</xdr:row>
      <xdr:rowOff>76200</xdr:rowOff>
    </xdr:from>
    <xdr:to>
      <xdr:col>4</xdr:col>
      <xdr:colOff>133350</xdr:colOff>
      <xdr:row>21</xdr:row>
      <xdr:rowOff>38100</xdr:rowOff>
    </xdr:to>
    <xdr:graphicFrame macro="">
      <xdr:nvGraphicFramePr>
        <xdr:cNvPr id="1028" name="Chart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409575</xdr:colOff>
      <xdr:row>5</xdr:row>
      <xdr:rowOff>76200</xdr:rowOff>
    </xdr:from>
    <xdr:to>
      <xdr:col>8</xdr:col>
      <xdr:colOff>47625</xdr:colOff>
      <xdr:row>21</xdr:row>
      <xdr:rowOff>38100</xdr:rowOff>
    </xdr:to>
    <xdr:graphicFrame macro="">
      <xdr:nvGraphicFramePr>
        <xdr:cNvPr id="1029" name="Chart 2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390526</xdr:colOff>
      <xdr:row>5</xdr:row>
      <xdr:rowOff>47625</xdr:rowOff>
    </xdr:from>
    <xdr:to>
      <xdr:col>13</xdr:col>
      <xdr:colOff>257176</xdr:colOff>
      <xdr:row>21</xdr:row>
      <xdr:rowOff>9525</xdr:rowOff>
    </xdr:to>
    <xdr:graphicFrame macro="">
      <xdr:nvGraphicFramePr>
        <xdr:cNvPr id="1030" name="Chart 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"/>
  <sheetViews>
    <sheetView tabSelected="1" topLeftCell="A46" zoomScaleNormal="100" workbookViewId="0">
      <selection activeCell="C60" sqref="C60"/>
    </sheetView>
  </sheetViews>
  <sheetFormatPr defaultRowHeight="13.2" x14ac:dyDescent="0.25"/>
  <cols>
    <col min="1" max="1" width="61" style="1" customWidth="1"/>
    <col min="2" max="2" width="53.33203125" style="1" customWidth="1"/>
    <col min="3" max="3" width="19.109375" style="1" customWidth="1"/>
    <col min="4" max="4" width="14.44140625" customWidth="1"/>
    <col min="5" max="5" width="15.109375" customWidth="1"/>
    <col min="6" max="6" width="13.5546875" style="2" customWidth="1"/>
    <col min="7" max="7" width="13.6640625" style="2" customWidth="1"/>
    <col min="8" max="8" width="11.44140625" customWidth="1"/>
    <col min="9" max="9" width="11.6640625" customWidth="1"/>
    <col min="10" max="10" width="9.33203125" customWidth="1"/>
    <col min="11" max="11" width="14.109375" customWidth="1"/>
    <col min="13" max="14" width="9.88671875" customWidth="1"/>
    <col min="17" max="17" width="13.88671875" customWidth="1"/>
    <col min="18" max="18" width="15.33203125" customWidth="1"/>
    <col min="21" max="21" width="12" customWidth="1"/>
    <col min="22" max="22" width="11.88671875" customWidth="1"/>
  </cols>
  <sheetData>
    <row r="1" spans="1:9" x14ac:dyDescent="0.25">
      <c r="A1" s="30" t="s">
        <v>24</v>
      </c>
      <c r="B1" s="55" t="s">
        <v>92</v>
      </c>
      <c r="C1" s="29"/>
      <c r="D1" s="29"/>
      <c r="E1" s="29"/>
      <c r="F1" s="29"/>
      <c r="G1" s="29"/>
    </row>
    <row r="2" spans="1:9" x14ac:dyDescent="0.25">
      <c r="A2" s="30" t="s">
        <v>25</v>
      </c>
      <c r="B2" s="56"/>
    </row>
    <row r="3" spans="1:9" x14ac:dyDescent="0.25">
      <c r="A3"/>
      <c r="B3"/>
      <c r="C3"/>
    </row>
    <row r="4" spans="1:9" x14ac:dyDescent="0.25">
      <c r="A4"/>
      <c r="B4"/>
      <c r="C4"/>
    </row>
    <row r="5" spans="1:9" x14ac:dyDescent="0.25">
      <c r="A5"/>
      <c r="B5"/>
      <c r="C5"/>
      <c r="G5"/>
    </row>
    <row r="6" spans="1:9" x14ac:dyDescent="0.25">
      <c r="A6"/>
      <c r="B6"/>
      <c r="C6"/>
      <c r="F6"/>
      <c r="G6"/>
      <c r="I6" s="2"/>
    </row>
    <row r="7" spans="1:9" x14ac:dyDescent="0.25">
      <c r="A7"/>
      <c r="B7"/>
      <c r="C7"/>
      <c r="F7"/>
      <c r="G7"/>
      <c r="H7" s="2"/>
      <c r="I7" s="2"/>
    </row>
    <row r="8" spans="1:9" x14ac:dyDescent="0.25">
      <c r="A8"/>
      <c r="B8"/>
      <c r="C8"/>
      <c r="F8"/>
      <c r="G8"/>
      <c r="H8" s="2"/>
    </row>
    <row r="9" spans="1:9" x14ac:dyDescent="0.25">
      <c r="A9"/>
      <c r="B9"/>
      <c r="C9"/>
      <c r="F9"/>
      <c r="G9"/>
      <c r="H9" s="2"/>
    </row>
    <row r="10" spans="1:9" x14ac:dyDescent="0.25">
      <c r="A10"/>
      <c r="B10"/>
      <c r="C10"/>
      <c r="F10"/>
      <c r="G10"/>
      <c r="H10" s="2"/>
    </row>
    <row r="11" spans="1:9" x14ac:dyDescent="0.25">
      <c r="A11"/>
      <c r="B11"/>
      <c r="C11"/>
      <c r="F11"/>
      <c r="G11"/>
      <c r="H11" s="2"/>
    </row>
    <row r="12" spans="1:9" x14ac:dyDescent="0.25">
      <c r="A12"/>
      <c r="B12"/>
      <c r="C12"/>
      <c r="F12"/>
      <c r="G12"/>
      <c r="H12" s="2"/>
    </row>
    <row r="13" spans="1:9" x14ac:dyDescent="0.25">
      <c r="A13"/>
      <c r="B13"/>
      <c r="C13"/>
      <c r="F13"/>
      <c r="G13"/>
      <c r="H13" s="2"/>
    </row>
    <row r="14" spans="1:9" x14ac:dyDescent="0.25">
      <c r="A14"/>
      <c r="B14"/>
      <c r="C14"/>
      <c r="F14"/>
      <c r="G14"/>
      <c r="H14" s="2"/>
    </row>
    <row r="15" spans="1:9" x14ac:dyDescent="0.25">
      <c r="A15"/>
      <c r="B15"/>
      <c r="C15"/>
      <c r="F15"/>
      <c r="G15"/>
      <c r="H15" s="2"/>
    </row>
    <row r="16" spans="1:9" x14ac:dyDescent="0.25">
      <c r="A16"/>
      <c r="B16"/>
      <c r="C16"/>
      <c r="F16"/>
      <c r="G16"/>
      <c r="H16" s="2"/>
    </row>
    <row r="17" spans="1:14" x14ac:dyDescent="0.25">
      <c r="A17"/>
      <c r="B17"/>
      <c r="C17"/>
      <c r="F17"/>
      <c r="G17"/>
      <c r="H17" s="2"/>
    </row>
    <row r="18" spans="1:14" x14ac:dyDescent="0.25">
      <c r="A18"/>
      <c r="B18"/>
      <c r="C18"/>
      <c r="F18"/>
      <c r="G18"/>
      <c r="H18" s="2"/>
    </row>
    <row r="19" spans="1:14" x14ac:dyDescent="0.25">
      <c r="A19"/>
      <c r="B19"/>
      <c r="C19"/>
      <c r="F19"/>
      <c r="G19"/>
      <c r="H19" s="2"/>
    </row>
    <row r="20" spans="1:14" x14ac:dyDescent="0.25">
      <c r="A20"/>
      <c r="B20"/>
      <c r="C20"/>
      <c r="F20"/>
      <c r="G20"/>
      <c r="H20" s="2"/>
    </row>
    <row r="21" spans="1:14" x14ac:dyDescent="0.25">
      <c r="A21"/>
      <c r="B21"/>
      <c r="C21"/>
      <c r="F21"/>
      <c r="G21"/>
      <c r="H21" s="2"/>
    </row>
    <row r="22" spans="1:14" x14ac:dyDescent="0.25">
      <c r="A22"/>
      <c r="B22"/>
      <c r="C22"/>
      <c r="F22"/>
      <c r="G22"/>
      <c r="H22" s="2"/>
    </row>
    <row r="23" spans="1:14" x14ac:dyDescent="0.25">
      <c r="A23"/>
      <c r="B23" s="65" t="s">
        <v>4</v>
      </c>
      <c r="C23" s="66"/>
      <c r="D23" s="23" t="s">
        <v>2</v>
      </c>
      <c r="E23" s="24"/>
      <c r="F23" s="25" t="s">
        <v>5</v>
      </c>
      <c r="G23" s="26"/>
      <c r="H23" s="27"/>
      <c r="I23" s="27"/>
      <c r="J23" s="27"/>
      <c r="K23" s="27"/>
      <c r="L23" s="27"/>
      <c r="M23" s="27"/>
      <c r="N23" s="5"/>
    </row>
    <row r="24" spans="1:14" x14ac:dyDescent="0.25">
      <c r="A24"/>
      <c r="B24" s="7"/>
      <c r="C24" s="6" t="s">
        <v>6</v>
      </c>
      <c r="D24" s="3"/>
      <c r="E24" s="4" t="s">
        <v>6</v>
      </c>
      <c r="F24" s="7" t="s">
        <v>7</v>
      </c>
      <c r="G24" s="6" t="s">
        <v>6</v>
      </c>
      <c r="H24" s="4"/>
      <c r="I24" s="22"/>
      <c r="J24" s="22"/>
      <c r="K24" s="22"/>
      <c r="L24" s="22"/>
      <c r="M24" s="22"/>
      <c r="N24" s="5"/>
    </row>
    <row r="25" spans="1:14" x14ac:dyDescent="0.25">
      <c r="A25"/>
      <c r="B25" s="3">
        <v>0.5</v>
      </c>
      <c r="C25" s="9">
        <f>RSQ(B25:B30,D35:D40)</f>
        <v>0.99886202677795621</v>
      </c>
      <c r="D25" s="3">
        <v>1000</v>
      </c>
      <c r="E25" s="8">
        <f>RSQ(B35:B40,D25:D30)</f>
        <v>0.99991346805701842</v>
      </c>
      <c r="F25" s="3">
        <v>10</v>
      </c>
      <c r="G25" s="9">
        <f>RSQ(C35:C40,F25:F30)</f>
        <v>0.99893458441412908</v>
      </c>
      <c r="H25" s="5"/>
      <c r="I25" s="22"/>
      <c r="J25" s="22"/>
      <c r="K25" s="22"/>
      <c r="L25" s="53"/>
      <c r="M25" s="53"/>
      <c r="N25" s="5"/>
    </row>
    <row r="26" spans="1:14" x14ac:dyDescent="0.25">
      <c r="A26"/>
      <c r="B26" s="3">
        <v>0.375</v>
      </c>
      <c r="C26" s="6" t="s">
        <v>8</v>
      </c>
      <c r="D26" s="3">
        <v>750</v>
      </c>
      <c r="E26" s="4" t="s">
        <v>8</v>
      </c>
      <c r="F26" s="3">
        <v>7.5</v>
      </c>
      <c r="G26" s="6" t="s">
        <v>8</v>
      </c>
      <c r="H26" s="5"/>
      <c r="I26" s="22"/>
      <c r="J26" s="22"/>
      <c r="K26" s="22"/>
      <c r="L26" s="53"/>
      <c r="M26" s="53"/>
      <c r="N26" s="5"/>
    </row>
    <row r="27" spans="1:14" x14ac:dyDescent="0.25">
      <c r="A27"/>
      <c r="B27" s="3">
        <v>0.25</v>
      </c>
      <c r="C27" s="11">
        <f>SLOPE(B25:B30,D35:D40)</f>
        <v>9.5719701181639291E-6</v>
      </c>
      <c r="D27" s="3">
        <v>500</v>
      </c>
      <c r="E27" s="10">
        <f>SLOPE(D25:D30,B35:B40)</f>
        <v>8.6117819590189162E-5</v>
      </c>
      <c r="F27" s="3">
        <v>5</v>
      </c>
      <c r="G27" s="11">
        <f>SLOPE(F25:F30,C35:C40)</f>
        <v>7.2033255087956136E-5</v>
      </c>
      <c r="H27" s="5"/>
      <c r="I27" s="22"/>
      <c r="J27" s="22"/>
      <c r="K27" s="22"/>
      <c r="L27" s="53"/>
      <c r="M27" s="53"/>
      <c r="N27" s="5"/>
    </row>
    <row r="28" spans="1:14" x14ac:dyDescent="0.25">
      <c r="A28"/>
      <c r="B28" s="3">
        <v>0.125</v>
      </c>
      <c r="C28" s="6" t="s">
        <v>9</v>
      </c>
      <c r="D28" s="3">
        <v>250</v>
      </c>
      <c r="E28" s="4" t="s">
        <v>9</v>
      </c>
      <c r="F28" s="3">
        <v>2.5</v>
      </c>
      <c r="G28" s="6" t="s">
        <v>9</v>
      </c>
      <c r="H28" s="5"/>
      <c r="I28" s="22"/>
      <c r="J28" s="22"/>
      <c r="K28" s="22"/>
      <c r="L28" s="53"/>
      <c r="M28" s="53"/>
      <c r="N28" s="5"/>
    </row>
    <row r="29" spans="1:14" x14ac:dyDescent="0.25">
      <c r="A29"/>
      <c r="B29" s="3">
        <v>2.5000000000000001E-2</v>
      </c>
      <c r="C29" s="48">
        <f>INTERCEPT(B25:B30,D35:D40)</f>
        <v>-1.0463256114818825E-2</v>
      </c>
      <c r="D29" s="3">
        <v>50</v>
      </c>
      <c r="E29" s="28">
        <f>INTERCEPT(D25:D30,B35:B40)</f>
        <v>-3.5394943492045741</v>
      </c>
      <c r="F29" s="3">
        <v>0.5</v>
      </c>
      <c r="G29" s="48">
        <f>INTERCEPT(F25:F30,C35:C40)</f>
        <v>-2.8438635435486646</v>
      </c>
      <c r="H29" s="5"/>
      <c r="I29" s="22"/>
      <c r="J29" s="22"/>
      <c r="K29" s="22"/>
      <c r="L29" s="53"/>
      <c r="M29" s="53"/>
      <c r="N29" s="5"/>
    </row>
    <row r="30" spans="1:14" x14ac:dyDescent="0.25">
      <c r="A30"/>
      <c r="B30" s="12">
        <v>1.2500000000000001E-2</v>
      </c>
      <c r="C30" s="50"/>
      <c r="D30" s="49">
        <v>25</v>
      </c>
      <c r="E30" s="50"/>
      <c r="F30" s="49">
        <v>0.25</v>
      </c>
      <c r="G30" s="50"/>
      <c r="H30" s="2"/>
      <c r="I30" s="22"/>
      <c r="J30" s="22"/>
      <c r="K30" s="22"/>
      <c r="L30" s="53"/>
      <c r="M30" s="53"/>
    </row>
    <row r="31" spans="1:14" x14ac:dyDescent="0.25">
      <c r="I31" s="22"/>
      <c r="J31" s="22"/>
      <c r="K31" s="22"/>
      <c r="L31" s="53"/>
      <c r="M31" s="53"/>
    </row>
    <row r="32" spans="1:14" x14ac:dyDescent="0.25">
      <c r="I32" s="22"/>
      <c r="J32" s="22"/>
      <c r="K32" s="22"/>
      <c r="L32" s="53"/>
      <c r="M32" s="22"/>
    </row>
    <row r="33" spans="1:20" x14ac:dyDescent="0.25">
      <c r="B33" s="70" t="s">
        <v>33</v>
      </c>
      <c r="C33" s="70"/>
      <c r="D33" s="52" t="s">
        <v>34</v>
      </c>
      <c r="Q33" s="22" t="s">
        <v>5</v>
      </c>
      <c r="R33" s="22" t="s">
        <v>2</v>
      </c>
      <c r="T33" s="22" t="s">
        <v>35</v>
      </c>
    </row>
    <row r="34" spans="1:20" x14ac:dyDescent="0.25">
      <c r="A34"/>
      <c r="B34" s="33" t="s">
        <v>0</v>
      </c>
      <c r="C34" s="33" t="s">
        <v>1</v>
      </c>
      <c r="D34" s="33" t="s">
        <v>3</v>
      </c>
      <c r="E34" s="16"/>
      <c r="F34" s="1"/>
      <c r="G34" s="1"/>
      <c r="Q34" s="53">
        <v>88063</v>
      </c>
      <c r="R34" s="53">
        <v>8038436</v>
      </c>
      <c r="T34" s="53">
        <v>28163</v>
      </c>
    </row>
    <row r="35" spans="1:20" x14ac:dyDescent="0.25">
      <c r="A35" s="17" t="s">
        <v>19</v>
      </c>
      <c r="B35" s="53">
        <v>11598897</v>
      </c>
      <c r="C35" s="53">
        <v>179883</v>
      </c>
      <c r="D35" s="53">
        <v>52495</v>
      </c>
      <c r="E35" s="19"/>
      <c r="F35" s="54"/>
      <c r="Q35" s="53">
        <v>68052</v>
      </c>
      <c r="R35" s="53">
        <v>6420955</v>
      </c>
      <c r="T35" s="53">
        <v>30267</v>
      </c>
    </row>
    <row r="36" spans="1:20" x14ac:dyDescent="0.25">
      <c r="A36" s="17" t="s">
        <v>20</v>
      </c>
      <c r="B36" s="53">
        <v>8818792</v>
      </c>
      <c r="C36" s="53">
        <v>140798</v>
      </c>
      <c r="D36" s="53">
        <v>40665</v>
      </c>
      <c r="E36" s="19"/>
      <c r="Q36" s="53">
        <v>45094</v>
      </c>
      <c r="R36" s="53">
        <v>4122879</v>
      </c>
      <c r="T36" s="53">
        <v>20917</v>
      </c>
    </row>
    <row r="37" spans="1:20" x14ac:dyDescent="0.25">
      <c r="A37" s="17" t="s">
        <v>21</v>
      </c>
      <c r="B37" s="53">
        <v>5862562</v>
      </c>
      <c r="C37" s="53">
        <v>108976</v>
      </c>
      <c r="D37" s="53">
        <v>27883</v>
      </c>
      <c r="E37" s="19"/>
      <c r="Q37" s="53">
        <v>26593</v>
      </c>
      <c r="R37" s="53">
        <v>1912589</v>
      </c>
      <c r="T37" s="53">
        <v>10443</v>
      </c>
    </row>
    <row r="38" spans="1:20" x14ac:dyDescent="0.25">
      <c r="A38" s="17" t="s">
        <v>22</v>
      </c>
      <c r="B38" s="53">
        <v>2920062</v>
      </c>
      <c r="C38" s="53">
        <v>75842</v>
      </c>
      <c r="D38" s="53">
        <v>14921</v>
      </c>
      <c r="E38" s="19"/>
      <c r="Q38" s="53">
        <v>15328</v>
      </c>
      <c r="R38" s="53">
        <v>418150</v>
      </c>
      <c r="T38" s="53">
        <v>3030</v>
      </c>
    </row>
    <row r="39" spans="1:20" x14ac:dyDescent="0.25">
      <c r="A39" s="17" t="s">
        <v>23</v>
      </c>
      <c r="B39" s="53">
        <v>635000</v>
      </c>
      <c r="C39" s="53">
        <v>45010</v>
      </c>
      <c r="D39" s="53">
        <v>3249</v>
      </c>
      <c r="E39" s="19"/>
      <c r="Q39" s="53">
        <v>14271</v>
      </c>
      <c r="R39" s="53">
        <v>321969</v>
      </c>
      <c r="T39" s="53">
        <v>2768</v>
      </c>
    </row>
    <row r="40" spans="1:20" s="22" customFormat="1" x14ac:dyDescent="0.25">
      <c r="A40" s="61" t="s">
        <v>31</v>
      </c>
      <c r="B40" s="59">
        <v>312187</v>
      </c>
      <c r="C40" s="59">
        <v>43844</v>
      </c>
      <c r="D40" s="59">
        <v>1853</v>
      </c>
      <c r="E40" s="19"/>
      <c r="F40" s="20"/>
      <c r="G40" s="20"/>
      <c r="Q40" s="53">
        <v>24719</v>
      </c>
      <c r="R40" s="53">
        <v>2358874</v>
      </c>
      <c r="T40" s="53">
        <v>38836</v>
      </c>
    </row>
    <row r="41" spans="1:20" x14ac:dyDescent="0.25">
      <c r="A41" s="31"/>
      <c r="B41" s="32"/>
      <c r="C41" s="20"/>
      <c r="D41" s="20"/>
      <c r="E41" s="19"/>
      <c r="Q41" s="53">
        <v>25494</v>
      </c>
      <c r="R41" s="53">
        <v>2376483</v>
      </c>
      <c r="T41" s="53">
        <v>39438</v>
      </c>
    </row>
    <row r="42" spans="1:20" s="22" customFormat="1" x14ac:dyDescent="0.25">
      <c r="A42" s="67" t="s">
        <v>27</v>
      </c>
      <c r="B42" s="68"/>
      <c r="C42" s="68"/>
      <c r="D42" s="68"/>
      <c r="E42" s="68"/>
      <c r="F42" s="68"/>
      <c r="G42" s="68"/>
      <c r="H42" s="68"/>
      <c r="I42" s="68"/>
      <c r="J42" s="69"/>
      <c r="Q42" s="53">
        <v>26422</v>
      </c>
      <c r="R42" s="53">
        <v>2392572</v>
      </c>
      <c r="T42" s="53">
        <v>38962</v>
      </c>
    </row>
    <row r="43" spans="1:20" s="22" customFormat="1" x14ac:dyDescent="0.25">
      <c r="A43" s="40" t="s">
        <v>26</v>
      </c>
      <c r="B43" s="43" t="s">
        <v>0</v>
      </c>
      <c r="C43" s="43" t="s">
        <v>1</v>
      </c>
      <c r="D43" s="43" t="s">
        <v>3</v>
      </c>
      <c r="E43" s="44" t="s">
        <v>13</v>
      </c>
      <c r="F43" s="43" t="s">
        <v>14</v>
      </c>
      <c r="G43" s="43" t="s">
        <v>12</v>
      </c>
      <c r="H43" s="43" t="s">
        <v>16</v>
      </c>
      <c r="I43" s="51" t="s">
        <v>17</v>
      </c>
      <c r="J43" s="45" t="s">
        <v>15</v>
      </c>
      <c r="N43" s="13"/>
    </row>
    <row r="44" spans="1:20" s="22" customFormat="1" x14ac:dyDescent="0.25">
      <c r="A44" s="41" t="s">
        <v>32</v>
      </c>
      <c r="B44" s="53">
        <v>3488993</v>
      </c>
      <c r="C44" s="53">
        <v>61400</v>
      </c>
      <c r="D44" s="60">
        <v>51950</v>
      </c>
      <c r="E44" s="34">
        <f>(B44*$E$27)+$E$29</f>
        <v>296.9249753762283</v>
      </c>
      <c r="F44" s="46">
        <f>(C44*$G$27)+$G$29</f>
        <v>1.578978318851842</v>
      </c>
      <c r="G44" s="46">
        <f>(D44*$C$27)+$C$29</f>
        <v>0.48680059152379729</v>
      </c>
      <c r="H44" s="38">
        <f>((301.8-E44)/301.8)*100</f>
        <v>1.6153163100635213</v>
      </c>
      <c r="I44" s="38">
        <f>((1.753-F44)/1.753)*100</f>
        <v>9.9270782172366143</v>
      </c>
      <c r="J44" s="35">
        <f>((0.505-G44)/0.505)*100</f>
        <v>3.6038432626143995</v>
      </c>
    </row>
    <row r="45" spans="1:20" s="22" customFormat="1" x14ac:dyDescent="0.25">
      <c r="A45" s="41" t="s">
        <v>32</v>
      </c>
      <c r="B45" s="60">
        <v>3511524</v>
      </c>
      <c r="C45" s="60">
        <v>59267</v>
      </c>
      <c r="D45" s="60">
        <v>52502</v>
      </c>
      <c r="E45" s="34">
        <f t="shared" ref="E45:E46" si="0">(B45*$E$27)+$E$29</f>
        <v>298.86529596941483</v>
      </c>
      <c r="F45" s="46">
        <f t="shared" ref="F45:F46" si="1">(C45*$G$27)+$G$29</f>
        <v>1.4253313857492316</v>
      </c>
      <c r="G45" s="46">
        <f t="shared" ref="G45:G46" si="2">(D45*$C$27)+$C$29</f>
        <v>0.49208431902902383</v>
      </c>
      <c r="H45" s="38">
        <f t="shared" ref="H45:H46" si="3">((301.8-E45)/301.8)*100</f>
        <v>0.97240027521046402</v>
      </c>
      <c r="I45" s="38">
        <f>((1.753-F45)/1.753)*100</f>
        <v>18.691877595594313</v>
      </c>
      <c r="J45" s="35">
        <f t="shared" ref="J45:J46" si="4">((0.505-G45)/0.505)*100</f>
        <v>2.5575605883121137</v>
      </c>
    </row>
    <row r="46" spans="1:20" s="22" customFormat="1" x14ac:dyDescent="0.25">
      <c r="A46" s="42" t="s">
        <v>32</v>
      </c>
      <c r="B46" s="59">
        <v>3502973</v>
      </c>
      <c r="C46" s="59">
        <v>64128</v>
      </c>
      <c r="D46" s="59">
        <v>52027</v>
      </c>
      <c r="E46" s="36">
        <f t="shared" si="0"/>
        <v>298.12890249409912</v>
      </c>
      <c r="F46" s="47">
        <f t="shared" si="1"/>
        <v>1.7754850387317864</v>
      </c>
      <c r="G46" s="47">
        <f t="shared" si="2"/>
        <v>0.48753763322289589</v>
      </c>
      <c r="H46" s="39">
        <f t="shared" si="3"/>
        <v>1.2164007640493335</v>
      </c>
      <c r="I46" s="39">
        <f>((1.753-F46)/1.753)*100</f>
        <v>-1.2826605095143488</v>
      </c>
      <c r="J46" s="37">
        <f t="shared" si="4"/>
        <v>3.4578944113077443</v>
      </c>
    </row>
    <row r="47" spans="1:20" s="22" customFormat="1" x14ac:dyDescent="0.25">
      <c r="A47"/>
      <c r="B47"/>
      <c r="C47"/>
      <c r="D47"/>
      <c r="E47"/>
      <c r="F47"/>
      <c r="G47"/>
      <c r="H47"/>
      <c r="I47"/>
      <c r="J47"/>
    </row>
    <row r="48" spans="1:20" s="22" customFormat="1" x14ac:dyDescent="0.25">
      <c r="A48"/>
      <c r="B48"/>
      <c r="C48"/>
      <c r="D48"/>
      <c r="E48"/>
      <c r="F48"/>
      <c r="G48"/>
      <c r="H48"/>
      <c r="I48"/>
      <c r="J48"/>
    </row>
    <row r="49" spans="1:16" s="22" customFormat="1" x14ac:dyDescent="0.25">
      <c r="A49"/>
      <c r="B49"/>
      <c r="C49"/>
      <c r="D49"/>
      <c r="E49"/>
      <c r="F49"/>
      <c r="G49"/>
      <c r="H49"/>
      <c r="I49"/>
      <c r="J49"/>
    </row>
    <row r="50" spans="1:16" s="22" customFormat="1" x14ac:dyDescent="0.25">
      <c r="A50"/>
      <c r="B50"/>
      <c r="C50"/>
      <c r="D50"/>
      <c r="E50"/>
      <c r="F50"/>
      <c r="G50"/>
      <c r="H50" s="20"/>
    </row>
    <row r="51" spans="1:16" s="22" customFormat="1" x14ac:dyDescent="0.25">
      <c r="A51"/>
      <c r="B51"/>
      <c r="C51"/>
      <c r="D51"/>
      <c r="E51"/>
      <c r="F51"/>
      <c r="G51"/>
      <c r="H51" s="20"/>
    </row>
    <row r="52" spans="1:16" x14ac:dyDescent="0.25">
      <c r="A52"/>
      <c r="B52"/>
      <c r="C52"/>
      <c r="F52"/>
      <c r="G52"/>
      <c r="H52" s="2"/>
    </row>
    <row r="54" spans="1:16" x14ac:dyDescent="0.25">
      <c r="A54" s="18" t="s">
        <v>18</v>
      </c>
      <c r="B54" s="13" t="s">
        <v>10</v>
      </c>
      <c r="C54" s="13" t="s">
        <v>11</v>
      </c>
      <c r="D54" s="1" t="s">
        <v>0</v>
      </c>
      <c r="E54" s="1" t="s">
        <v>1</v>
      </c>
      <c r="F54" s="1" t="s">
        <v>3</v>
      </c>
      <c r="G54" s="14" t="s">
        <v>13</v>
      </c>
      <c r="H54" s="1" t="s">
        <v>14</v>
      </c>
      <c r="I54" s="1" t="s">
        <v>12</v>
      </c>
      <c r="J54" s="1" t="s">
        <v>16</v>
      </c>
      <c r="K54" s="1" t="s">
        <v>17</v>
      </c>
      <c r="L54" s="1" t="s">
        <v>15</v>
      </c>
      <c r="M54" s="22" t="s">
        <v>29</v>
      </c>
      <c r="N54" s="22" t="s">
        <v>30</v>
      </c>
      <c r="O54" s="22" t="s">
        <v>28</v>
      </c>
      <c r="P54" t="s">
        <v>36</v>
      </c>
    </row>
    <row r="55" spans="1:16" ht="14.4" x14ac:dyDescent="0.3">
      <c r="A55" s="62" t="s">
        <v>93</v>
      </c>
      <c r="B55" s="62" t="s">
        <v>96</v>
      </c>
      <c r="C55" s="62" t="str">
        <f>B55</f>
        <v>SG23.0352</v>
      </c>
      <c r="D55" s="63">
        <v>6647033</v>
      </c>
      <c r="E55" s="63">
        <v>77047</v>
      </c>
      <c r="F55" s="63">
        <v>38331</v>
      </c>
      <c r="G55" s="63">
        <f t="shared" ref="G55:G58" si="5">(D55*$E$27)+$E$29</f>
        <v>568.88849435482928</v>
      </c>
      <c r="H55" s="63">
        <f t="shared" ref="H55:H58" si="6">(E55*$G$27)+$G$29</f>
        <v>2.7060826612130917</v>
      </c>
      <c r="I55" s="64">
        <f t="shared" ref="I55:I58" si="7">(F55*$C$27)+$C$29</f>
        <v>0.35643993048452272</v>
      </c>
      <c r="J55" s="15"/>
      <c r="K55" s="15"/>
      <c r="L55" s="58"/>
      <c r="O55" s="21"/>
    </row>
    <row r="56" spans="1:16" ht="14.4" x14ac:dyDescent="0.3">
      <c r="A56" s="62" t="s">
        <v>94</v>
      </c>
      <c r="B56" s="62" t="s">
        <v>97</v>
      </c>
      <c r="C56" s="62" t="str">
        <f t="shared" ref="C56:C57" si="8">B56</f>
        <v>SG23.0353</v>
      </c>
      <c r="D56" s="63">
        <v>6557869</v>
      </c>
      <c r="E56" s="63">
        <v>57660</v>
      </c>
      <c r="F56" s="63">
        <v>38565</v>
      </c>
      <c r="G56" s="63">
        <f t="shared" si="5"/>
        <v>561.20988508888968</v>
      </c>
      <c r="H56" s="63">
        <f t="shared" si="6"/>
        <v>1.309573944822886</v>
      </c>
      <c r="I56" s="64">
        <f t="shared" si="7"/>
        <v>0.35867977149217312</v>
      </c>
      <c r="J56" s="15"/>
      <c r="K56" s="15"/>
      <c r="L56" s="58"/>
      <c r="O56" s="21"/>
    </row>
    <row r="57" spans="1:16" ht="14.4" x14ac:dyDescent="0.3">
      <c r="A57" s="62" t="s">
        <v>95</v>
      </c>
      <c r="B57" s="62" t="s">
        <v>98</v>
      </c>
      <c r="C57" s="62" t="str">
        <f t="shared" si="8"/>
        <v>SG23.0354</v>
      </c>
      <c r="D57" s="63">
        <v>6091344</v>
      </c>
      <c r="E57" s="63">
        <v>55823</v>
      </c>
      <c r="F57" s="63">
        <v>38749</v>
      </c>
      <c r="G57" s="63">
        <f t="shared" si="5"/>
        <v>521.03376930457659</v>
      </c>
      <c r="H57" s="63">
        <f t="shared" si="6"/>
        <v>1.1772488552263107</v>
      </c>
      <c r="I57" s="64">
        <f t="shared" si="7"/>
        <v>0.36044101399391526</v>
      </c>
      <c r="J57" s="15"/>
      <c r="K57" s="15"/>
      <c r="L57" s="58"/>
      <c r="O57" s="21"/>
    </row>
    <row r="58" spans="1:16" x14ac:dyDescent="0.25">
      <c r="A58" s="22" t="s">
        <v>86</v>
      </c>
      <c r="B58" s="22" t="s">
        <v>87</v>
      </c>
      <c r="C58" s="22" t="s">
        <v>87</v>
      </c>
      <c r="D58" s="53">
        <v>11698447</v>
      </c>
      <c r="E58" s="53">
        <v>156603</v>
      </c>
      <c r="F58" s="53">
        <v>51422</v>
      </c>
      <c r="G58" s="53">
        <f t="shared" si="5"/>
        <v>1003.9052538821851</v>
      </c>
      <c r="H58" s="53">
        <f t="shared" si="6"/>
        <v>8.43676030299053</v>
      </c>
      <c r="I58" s="15">
        <f t="shared" si="7"/>
        <v>0.48174659130140673</v>
      </c>
      <c r="J58" s="22">
        <f>((D58-$B$35)/$B$35)*100</f>
        <v>0.85827126493148442</v>
      </c>
      <c r="K58" s="22">
        <f>((E58-$C$35)/$C$35)*100</f>
        <v>-12.941745467887461</v>
      </c>
      <c r="L58" s="57">
        <f>((I58-$B$25)/$B$25)*100</f>
        <v>-3.6506817397186531</v>
      </c>
      <c r="O58" s="21"/>
    </row>
    <row r="59" spans="1:16" x14ac:dyDescent="0.25">
      <c r="A59" s="22"/>
      <c r="B59" s="22"/>
      <c r="C59" s="22"/>
      <c r="D59" s="53"/>
      <c r="E59" s="53"/>
      <c r="F59" s="53"/>
      <c r="G59" s="53"/>
      <c r="H59" s="53"/>
      <c r="I59" s="15"/>
      <c r="J59" s="22"/>
      <c r="K59" s="22"/>
      <c r="L59" s="57"/>
      <c r="O59" s="21"/>
    </row>
    <row r="60" spans="1:16" x14ac:dyDescent="0.25">
      <c r="A60" s="22"/>
      <c r="B60"/>
      <c r="C60"/>
      <c r="D60" s="21"/>
      <c r="F60"/>
      <c r="G60"/>
    </row>
    <row r="61" spans="1:16" x14ac:dyDescent="0.25">
      <c r="A61" s="22"/>
      <c r="B61"/>
      <c r="C61"/>
      <c r="D61" s="21"/>
      <c r="F61"/>
      <c r="G61"/>
    </row>
    <row r="62" spans="1:16" x14ac:dyDescent="0.25">
      <c r="A62" s="22"/>
      <c r="B62"/>
      <c r="C62"/>
      <c r="D62" s="21"/>
      <c r="F62"/>
      <c r="G62"/>
    </row>
    <row r="63" spans="1:16" x14ac:dyDescent="0.25">
      <c r="A63" s="22"/>
      <c r="B63"/>
      <c r="C63"/>
      <c r="D63" s="21"/>
      <c r="F63"/>
      <c r="G63"/>
    </row>
    <row r="64" spans="1:16" x14ac:dyDescent="0.25">
      <c r="A64" s="22"/>
      <c r="B64"/>
      <c r="C64"/>
      <c r="D64" s="21"/>
      <c r="F64"/>
      <c r="G64"/>
    </row>
    <row r="65" spans="1:15" x14ac:dyDescent="0.25">
      <c r="A65" s="22"/>
      <c r="B65"/>
      <c r="C65"/>
      <c r="D65" s="21"/>
      <c r="F65"/>
      <c r="G65"/>
    </row>
    <row r="66" spans="1:15" x14ac:dyDescent="0.25">
      <c r="A66" s="22"/>
      <c r="B66"/>
      <c r="C66"/>
      <c r="D66" s="21"/>
      <c r="F66"/>
      <c r="G66"/>
    </row>
    <row r="67" spans="1:15" x14ac:dyDescent="0.25">
      <c r="A67" s="22"/>
      <c r="B67"/>
      <c r="C67"/>
      <c r="D67" s="21"/>
      <c r="F67"/>
      <c r="G67"/>
    </row>
    <row r="68" spans="1:15" x14ac:dyDescent="0.25">
      <c r="A68" s="22"/>
      <c r="B68"/>
      <c r="C68"/>
      <c r="D68" s="21"/>
      <c r="F68"/>
      <c r="G68"/>
    </row>
    <row r="69" spans="1:15" x14ac:dyDescent="0.25">
      <c r="A69" s="22"/>
      <c r="B69"/>
      <c r="C69"/>
      <c r="D69" s="21"/>
      <c r="F69"/>
      <c r="G69"/>
    </row>
    <row r="70" spans="1:15" x14ac:dyDescent="0.25">
      <c r="A70" s="22"/>
      <c r="B70"/>
      <c r="C70"/>
      <c r="D70" s="21"/>
      <c r="F70"/>
      <c r="G70"/>
    </row>
    <row r="71" spans="1:15" x14ac:dyDescent="0.25">
      <c r="A71" s="22"/>
      <c r="B71"/>
      <c r="C71"/>
      <c r="D71" s="21"/>
      <c r="F71"/>
      <c r="G71"/>
    </row>
    <row r="72" spans="1:15" x14ac:dyDescent="0.25">
      <c r="A72" s="22"/>
      <c r="B72"/>
      <c r="C72"/>
      <c r="D72" s="21"/>
      <c r="F72"/>
      <c r="G72"/>
    </row>
    <row r="73" spans="1:15" x14ac:dyDescent="0.25">
      <c r="A73" s="22"/>
      <c r="B73"/>
      <c r="C73"/>
      <c r="D73" s="21"/>
      <c r="F73"/>
      <c r="G73"/>
    </row>
    <row r="74" spans="1:15" x14ac:dyDescent="0.25">
      <c r="A74" s="22"/>
      <c r="B74"/>
      <c r="C74"/>
      <c r="D74" s="21"/>
      <c r="F74"/>
      <c r="G74"/>
    </row>
    <row r="75" spans="1:15" x14ac:dyDescent="0.25">
      <c r="A75" s="22"/>
      <c r="B75"/>
      <c r="C75"/>
      <c r="D75" s="21"/>
      <c r="F75"/>
      <c r="G75"/>
    </row>
    <row r="76" spans="1:15" x14ac:dyDescent="0.25">
      <c r="A76" s="22"/>
      <c r="B76"/>
      <c r="C76"/>
      <c r="D76" s="21"/>
      <c r="F76"/>
      <c r="G76"/>
    </row>
    <row r="77" spans="1:15" x14ac:dyDescent="0.25">
      <c r="A77" s="22"/>
      <c r="B77"/>
      <c r="C77"/>
      <c r="D77" s="21"/>
      <c r="F77"/>
      <c r="G77"/>
    </row>
    <row r="78" spans="1:15" x14ac:dyDescent="0.25">
      <c r="A78" s="22"/>
      <c r="B78"/>
      <c r="C78"/>
      <c r="D78" s="21"/>
      <c r="F78"/>
      <c r="G78"/>
    </row>
    <row r="79" spans="1:15" x14ac:dyDescent="0.25">
      <c r="A79" s="22"/>
      <c r="B79" s="22"/>
      <c r="C79" s="22"/>
      <c r="D79" s="53"/>
      <c r="E79" s="53"/>
      <c r="F79" s="53"/>
      <c r="G79" s="53"/>
      <c r="H79" s="53"/>
      <c r="I79" s="15"/>
      <c r="L79" s="57"/>
      <c r="O79" s="21"/>
    </row>
    <row r="80" spans="1:15" x14ac:dyDescent="0.25">
      <c r="A80" s="22"/>
      <c r="B80" s="22"/>
      <c r="C80" s="22"/>
      <c r="D80" s="53"/>
      <c r="E80" s="53"/>
      <c r="F80" s="53"/>
      <c r="G80" s="53"/>
      <c r="H80" s="53"/>
      <c r="I80" s="15"/>
      <c r="J80" s="22"/>
      <c r="K80" s="22"/>
      <c r="L80" s="57"/>
      <c r="O80" s="21"/>
    </row>
    <row r="81" spans="1:23" x14ac:dyDescent="0.25">
      <c r="A81" s="22"/>
      <c r="B81" s="22"/>
      <c r="C81" s="22"/>
      <c r="D81" s="53"/>
      <c r="E81" s="53"/>
      <c r="F81" s="53"/>
      <c r="G81" s="53"/>
      <c r="H81" s="53"/>
      <c r="I81" s="15"/>
      <c r="J81" s="22"/>
      <c r="K81" s="22"/>
      <c r="L81" s="57"/>
      <c r="O81" s="21"/>
    </row>
    <row r="82" spans="1:23" x14ac:dyDescent="0.25">
      <c r="A82" s="22"/>
      <c r="B82" s="22"/>
      <c r="C82" s="22"/>
      <c r="D82" s="53"/>
      <c r="E82" s="53"/>
      <c r="F82" s="53"/>
      <c r="G82" s="53"/>
      <c r="H82" s="53"/>
      <c r="I82" s="15"/>
    </row>
    <row r="83" spans="1:23" x14ac:dyDescent="0.25">
      <c r="A83" s="22"/>
      <c r="B83" s="22"/>
      <c r="C83" s="22"/>
      <c r="D83" s="53"/>
      <c r="E83" s="53"/>
      <c r="F83" s="53"/>
      <c r="G83" s="53"/>
      <c r="H83" s="53"/>
      <c r="I83" s="15"/>
    </row>
    <row r="84" spans="1:23" x14ac:dyDescent="0.25">
      <c r="A84" s="22"/>
      <c r="B84" s="22"/>
      <c r="C84" s="22"/>
      <c r="D84" s="53"/>
      <c r="E84" s="53"/>
      <c r="F84" s="53"/>
      <c r="G84" s="53"/>
      <c r="H84" s="53"/>
      <c r="I84" s="15"/>
      <c r="Q84" s="53"/>
      <c r="R84" s="53"/>
      <c r="S84" s="53"/>
      <c r="U84" s="53"/>
      <c r="V84" s="53"/>
      <c r="W84" s="53"/>
    </row>
    <row r="85" spans="1:23" x14ac:dyDescent="0.25">
      <c r="A85" s="22"/>
      <c r="B85" s="22"/>
      <c r="C85" s="22"/>
      <c r="D85" s="53"/>
      <c r="E85" s="53"/>
      <c r="F85" s="53"/>
      <c r="G85" s="53"/>
      <c r="H85" s="53"/>
      <c r="I85" s="15"/>
      <c r="Q85" s="53"/>
      <c r="R85" s="53"/>
      <c r="S85" s="53"/>
      <c r="U85" s="53"/>
      <c r="V85" s="53"/>
      <c r="W85" s="53"/>
    </row>
    <row r="86" spans="1:23" x14ac:dyDescent="0.25">
      <c r="A86" s="22"/>
      <c r="B86" s="22"/>
      <c r="C86" s="22"/>
      <c r="D86" s="53"/>
      <c r="E86" s="53"/>
      <c r="F86" s="53"/>
      <c r="G86" s="53"/>
      <c r="H86" s="53"/>
      <c r="I86" s="15"/>
      <c r="Q86" s="53"/>
      <c r="R86" s="53"/>
      <c r="S86" s="53"/>
      <c r="U86" s="53"/>
      <c r="V86" s="53"/>
      <c r="W86" s="53"/>
    </row>
    <row r="87" spans="1:23" x14ac:dyDescent="0.25">
      <c r="A87" s="22"/>
      <c r="B87" s="22"/>
      <c r="C87" s="22"/>
      <c r="D87" s="53"/>
      <c r="E87" s="53"/>
      <c r="F87" s="53"/>
      <c r="G87" s="53"/>
      <c r="H87" s="53"/>
      <c r="I87" s="15"/>
      <c r="Q87" s="53"/>
      <c r="R87" s="53"/>
      <c r="S87" s="53"/>
      <c r="U87" s="53"/>
      <c r="V87" s="53"/>
      <c r="W87" s="53"/>
    </row>
    <row r="88" spans="1:23" x14ac:dyDescent="0.25">
      <c r="A88" s="22"/>
      <c r="B88" s="22"/>
      <c r="C88" s="22"/>
      <c r="D88" s="53"/>
      <c r="E88" s="53"/>
      <c r="F88" s="53"/>
      <c r="G88" s="53"/>
      <c r="H88" s="53"/>
      <c r="I88" s="15"/>
      <c r="Q88" s="53"/>
      <c r="R88" s="53"/>
      <c r="S88" s="53"/>
      <c r="U88" s="53"/>
      <c r="V88" s="53"/>
      <c r="W88" s="53"/>
    </row>
    <row r="89" spans="1:23" x14ac:dyDescent="0.25">
      <c r="A89" s="22"/>
      <c r="B89" s="22"/>
      <c r="C89" s="22"/>
      <c r="D89" s="53"/>
      <c r="E89" s="53"/>
      <c r="F89" s="53"/>
      <c r="G89" s="53"/>
      <c r="H89" s="53"/>
      <c r="I89" s="15"/>
      <c r="Q89" s="53"/>
      <c r="R89" s="53"/>
      <c r="S89" s="53"/>
      <c r="U89" s="53"/>
      <c r="V89" s="53"/>
      <c r="W89" s="53"/>
    </row>
    <row r="90" spans="1:23" x14ac:dyDescent="0.25">
      <c r="A90" s="22"/>
      <c r="B90" s="22"/>
      <c r="C90" s="22"/>
      <c r="D90" s="53"/>
      <c r="E90" s="53"/>
      <c r="F90" s="53"/>
      <c r="G90" s="53"/>
      <c r="H90" s="53"/>
      <c r="I90" s="15"/>
      <c r="Q90" s="53"/>
      <c r="R90" s="53"/>
      <c r="S90" s="53"/>
      <c r="U90" s="53"/>
      <c r="V90" s="53"/>
      <c r="W90" s="53"/>
    </row>
    <row r="91" spans="1:23" x14ac:dyDescent="0.25">
      <c r="A91" s="22"/>
      <c r="B91" s="22"/>
      <c r="C91" s="22"/>
      <c r="D91" s="53"/>
      <c r="E91" s="53"/>
      <c r="F91" s="53"/>
      <c r="G91" s="53"/>
      <c r="H91" s="53"/>
      <c r="I91" s="15"/>
      <c r="Q91" s="53"/>
      <c r="R91" s="53"/>
      <c r="S91" s="53"/>
    </row>
    <row r="92" spans="1:23" x14ac:dyDescent="0.25">
      <c r="A92" s="22"/>
      <c r="B92" s="22"/>
      <c r="C92" s="22"/>
      <c r="D92" s="53"/>
      <c r="E92" s="53"/>
      <c r="F92" s="53"/>
      <c r="G92" s="53"/>
      <c r="H92" s="53"/>
      <c r="I92" s="15"/>
      <c r="J92" s="22"/>
      <c r="K92" s="22"/>
      <c r="L92" s="57"/>
      <c r="Q92" s="53"/>
      <c r="R92" s="53"/>
      <c r="S92" s="53"/>
    </row>
    <row r="93" spans="1:23" x14ac:dyDescent="0.25">
      <c r="A93" s="22"/>
      <c r="B93" s="22"/>
      <c r="C93" s="22"/>
      <c r="D93" s="53"/>
      <c r="E93" s="53"/>
      <c r="F93" s="53"/>
      <c r="G93" s="53"/>
      <c r="H93" s="53"/>
      <c r="I93" s="15"/>
      <c r="Q93" s="53"/>
      <c r="R93" s="53"/>
      <c r="S93" s="53"/>
    </row>
    <row r="94" spans="1:23" x14ac:dyDescent="0.25">
      <c r="A94" s="22"/>
      <c r="B94" s="22"/>
      <c r="C94" s="22"/>
      <c r="D94" s="53"/>
      <c r="E94" s="53"/>
      <c r="F94" s="53"/>
      <c r="G94" s="53"/>
      <c r="H94" s="53"/>
      <c r="I94" s="15"/>
      <c r="Q94" s="53"/>
      <c r="R94" s="53"/>
      <c r="S94" s="53"/>
    </row>
    <row r="95" spans="1:23" x14ac:dyDescent="0.25">
      <c r="A95" s="22"/>
      <c r="B95" s="22"/>
      <c r="C95" s="22"/>
      <c r="D95" s="53"/>
      <c r="E95" s="53"/>
      <c r="F95" s="53"/>
      <c r="G95" s="53"/>
      <c r="H95" s="53"/>
      <c r="I95" s="15"/>
    </row>
    <row r="96" spans="1:23" x14ac:dyDescent="0.25">
      <c r="A96" s="22"/>
      <c r="B96" s="22"/>
      <c r="C96" s="22"/>
      <c r="D96" s="53"/>
      <c r="E96" s="53"/>
      <c r="F96" s="53"/>
      <c r="G96" s="53"/>
      <c r="H96" s="53"/>
      <c r="I96" s="15"/>
    </row>
    <row r="97" spans="1:12" x14ac:dyDescent="0.25">
      <c r="A97" s="22"/>
      <c r="B97" s="22"/>
      <c r="C97" s="22"/>
      <c r="D97" s="53"/>
      <c r="E97" s="53"/>
      <c r="F97" s="53"/>
      <c r="G97" s="53"/>
      <c r="H97" s="53"/>
      <c r="I97" s="15"/>
    </row>
    <row r="98" spans="1:12" x14ac:dyDescent="0.25">
      <c r="A98" s="22"/>
      <c r="B98" s="22"/>
      <c r="C98" s="22"/>
      <c r="D98" s="53"/>
      <c r="E98" s="53"/>
      <c r="F98" s="53"/>
      <c r="G98" s="53"/>
      <c r="H98" s="53"/>
      <c r="I98" s="15"/>
    </row>
    <row r="99" spans="1:12" x14ac:dyDescent="0.25">
      <c r="A99" s="22"/>
      <c r="B99" s="22"/>
      <c r="C99" s="22"/>
      <c r="D99" s="53"/>
      <c r="E99" s="53"/>
      <c r="F99" s="53"/>
      <c r="G99" s="53"/>
      <c r="H99" s="53"/>
      <c r="I99" s="15"/>
    </row>
    <row r="100" spans="1:12" x14ac:dyDescent="0.25">
      <c r="A100" s="22"/>
      <c r="B100" s="22"/>
      <c r="C100" s="22"/>
      <c r="D100" s="53"/>
      <c r="E100" s="53"/>
      <c r="F100" s="53"/>
      <c r="G100" s="53"/>
      <c r="H100" s="53"/>
      <c r="I100" s="15"/>
    </row>
    <row r="101" spans="1:12" x14ac:dyDescent="0.25">
      <c r="A101" s="22"/>
      <c r="B101" s="22"/>
      <c r="C101" s="22"/>
      <c r="D101" s="53"/>
      <c r="E101" s="53"/>
      <c r="F101" s="53"/>
      <c r="G101" s="53"/>
      <c r="H101" s="53"/>
      <c r="I101" s="15"/>
    </row>
    <row r="102" spans="1:12" x14ac:dyDescent="0.25">
      <c r="A102" s="22"/>
      <c r="B102" s="22"/>
      <c r="C102" s="22"/>
      <c r="D102" s="53"/>
      <c r="E102" s="53"/>
      <c r="F102" s="53"/>
      <c r="G102" s="53"/>
      <c r="H102" s="53"/>
      <c r="I102" s="15"/>
    </row>
    <row r="103" spans="1:12" x14ac:dyDescent="0.25">
      <c r="A103" s="22"/>
      <c r="B103" s="22"/>
      <c r="C103" s="22"/>
      <c r="D103" s="53"/>
      <c r="E103" s="53"/>
      <c r="F103" s="53"/>
      <c r="G103" s="53"/>
      <c r="H103" s="53"/>
      <c r="I103" s="15"/>
      <c r="J103" s="22"/>
      <c r="K103" s="22"/>
      <c r="L103" s="57"/>
    </row>
    <row r="104" spans="1:12" x14ac:dyDescent="0.25">
      <c r="A104" s="22"/>
      <c r="B104" s="22"/>
      <c r="C104" s="22"/>
      <c r="D104" s="53"/>
      <c r="E104" s="53"/>
      <c r="F104" s="53"/>
      <c r="G104" s="53"/>
      <c r="H104" s="53"/>
      <c r="I104" s="15"/>
    </row>
    <row r="105" spans="1:12" x14ac:dyDescent="0.25">
      <c r="A105" s="22"/>
      <c r="B105" s="22"/>
      <c r="C105" s="22"/>
      <c r="D105" s="53"/>
      <c r="E105" s="53"/>
      <c r="F105" s="53"/>
      <c r="G105" s="53"/>
      <c r="H105" s="53"/>
      <c r="I105" s="15"/>
    </row>
    <row r="106" spans="1:12" x14ac:dyDescent="0.25">
      <c r="A106" s="22"/>
      <c r="B106" s="22"/>
      <c r="C106" s="22"/>
      <c r="D106" s="53"/>
      <c r="E106" s="53"/>
      <c r="F106" s="53"/>
      <c r="G106" s="53"/>
      <c r="H106" s="53"/>
      <c r="I106" s="15"/>
    </row>
    <row r="107" spans="1:12" x14ac:dyDescent="0.25">
      <c r="A107" s="22"/>
      <c r="B107" s="22"/>
      <c r="C107" s="22"/>
      <c r="D107" s="53"/>
      <c r="E107" s="53"/>
      <c r="F107" s="53"/>
      <c r="G107" s="53"/>
      <c r="H107" s="53"/>
      <c r="I107" s="15"/>
    </row>
    <row r="108" spans="1:12" x14ac:dyDescent="0.25">
      <c r="A108" s="22"/>
      <c r="B108" s="22"/>
      <c r="C108" s="22"/>
      <c r="D108" s="53"/>
      <c r="E108" s="53"/>
      <c r="F108" s="53"/>
      <c r="G108" s="53"/>
      <c r="H108" s="53"/>
      <c r="I108" s="15"/>
    </row>
    <row r="109" spans="1:12" x14ac:dyDescent="0.25">
      <c r="A109" s="22"/>
      <c r="B109" s="22"/>
      <c r="C109" s="22"/>
      <c r="D109" s="53"/>
      <c r="E109" s="53"/>
      <c r="F109" s="53"/>
      <c r="G109" s="53"/>
      <c r="H109" s="53"/>
      <c r="I109" s="15"/>
    </row>
    <row r="110" spans="1:12" x14ac:dyDescent="0.25">
      <c r="A110" s="22"/>
      <c r="B110" s="22"/>
      <c r="C110" s="22"/>
      <c r="D110" s="53"/>
      <c r="E110" s="53"/>
      <c r="F110" s="53"/>
      <c r="G110" s="53"/>
      <c r="H110" s="53"/>
      <c r="I110" s="15"/>
    </row>
    <row r="111" spans="1:12" x14ac:dyDescent="0.25">
      <c r="A111" s="22"/>
      <c r="B111" s="22"/>
      <c r="C111" s="22"/>
      <c r="D111" s="53"/>
      <c r="E111" s="53"/>
      <c r="F111" s="53"/>
      <c r="G111" s="53"/>
      <c r="H111" s="53"/>
      <c r="I111" s="15"/>
    </row>
    <row r="112" spans="1:12" x14ac:dyDescent="0.25">
      <c r="A112" s="22"/>
      <c r="B112" s="22"/>
      <c r="C112" s="22"/>
      <c r="D112" s="53"/>
      <c r="E112" s="53"/>
      <c r="F112" s="53"/>
      <c r="G112" s="53"/>
      <c r="H112" s="53"/>
      <c r="I112" s="15"/>
    </row>
    <row r="113" spans="1:12" x14ac:dyDescent="0.25">
      <c r="A113" s="22"/>
      <c r="B113" s="22"/>
      <c r="C113" s="22"/>
      <c r="D113" s="53"/>
      <c r="E113" s="53"/>
      <c r="F113" s="53"/>
      <c r="G113" s="53"/>
      <c r="H113" s="53"/>
      <c r="I113" s="15"/>
    </row>
    <row r="114" spans="1:12" x14ac:dyDescent="0.25">
      <c r="A114" s="22"/>
      <c r="B114" s="22"/>
      <c r="C114" s="22"/>
      <c r="D114" s="53"/>
      <c r="E114" s="53"/>
      <c r="F114" s="53"/>
      <c r="G114" s="53"/>
      <c r="H114" s="53"/>
      <c r="I114" s="15"/>
      <c r="J114" s="22"/>
      <c r="K114" s="22"/>
      <c r="L114" s="57"/>
    </row>
    <row r="115" spans="1:12" x14ac:dyDescent="0.25">
      <c r="A115" s="22"/>
      <c r="B115" s="22"/>
      <c r="C115" s="22"/>
      <c r="D115" s="53"/>
      <c r="E115" s="53"/>
      <c r="F115" s="53"/>
      <c r="G115" s="53"/>
      <c r="H115" s="53"/>
      <c r="I115" s="15"/>
      <c r="J115" s="22"/>
      <c r="K115" s="22"/>
      <c r="L115" s="57"/>
    </row>
    <row r="116" spans="1:12" x14ac:dyDescent="0.25">
      <c r="A116" s="22"/>
      <c r="B116" s="22"/>
      <c r="C116" s="22"/>
      <c r="D116" s="53"/>
      <c r="E116" s="53"/>
      <c r="F116" s="53"/>
      <c r="G116" s="53"/>
      <c r="H116" s="53"/>
      <c r="I116" s="15"/>
    </row>
    <row r="117" spans="1:12" x14ac:dyDescent="0.25">
      <c r="A117" s="22"/>
      <c r="B117" s="22"/>
      <c r="C117" s="22"/>
      <c r="D117" s="53"/>
      <c r="E117" s="53"/>
      <c r="F117" s="53"/>
      <c r="G117" s="53"/>
      <c r="H117" s="53"/>
      <c r="I117" s="15"/>
    </row>
    <row r="118" spans="1:12" x14ac:dyDescent="0.25">
      <c r="A118" s="22"/>
      <c r="B118" s="22"/>
      <c r="C118" s="22"/>
      <c r="D118" s="53"/>
      <c r="E118" s="53"/>
      <c r="F118" s="53"/>
      <c r="G118" s="53"/>
      <c r="H118" s="53"/>
      <c r="I118" s="15"/>
      <c r="J118" s="22"/>
      <c r="K118" s="22"/>
      <c r="L118" s="57"/>
    </row>
    <row r="119" spans="1:12" x14ac:dyDescent="0.25">
      <c r="D119" s="53"/>
      <c r="E119" s="53"/>
      <c r="F119" s="53"/>
      <c r="G119" s="53"/>
      <c r="H119" s="53"/>
      <c r="I119" s="15"/>
      <c r="K119" s="22"/>
      <c r="L119" s="57"/>
    </row>
    <row r="123" spans="1:12" x14ac:dyDescent="0.25">
      <c r="D123" s="53"/>
      <c r="E123" s="53"/>
    </row>
  </sheetData>
  <mergeCells count="3">
    <mergeCell ref="B23:C23"/>
    <mergeCell ref="A42:J42"/>
    <mergeCell ref="B33:C33"/>
  </mergeCells>
  <phoneticPr fontId="4" type="noConversion"/>
  <pageMargins left="0.75" right="0.75" top="1" bottom="1" header="0" footer="0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topLeftCell="A43" workbookViewId="0">
      <selection activeCell="A45" sqref="A45:F86"/>
    </sheetView>
  </sheetViews>
  <sheetFormatPr defaultRowHeight="13.2" x14ac:dyDescent="0.25"/>
  <cols>
    <col min="1" max="1" width="57.33203125" customWidth="1"/>
    <col min="2" max="2" width="16.33203125" customWidth="1"/>
    <col min="3" max="3" width="14.5546875" customWidth="1"/>
    <col min="4" max="4" width="28" customWidth="1"/>
    <col min="5" max="5" width="11.6640625" customWidth="1"/>
    <col min="6" max="6" width="17" customWidth="1"/>
    <col min="7" max="7" width="14.44140625" customWidth="1"/>
    <col min="10" max="10" width="15.33203125" customWidth="1"/>
  </cols>
  <sheetData>
    <row r="1" spans="1:10" x14ac:dyDescent="0.25">
      <c r="A1" s="13" t="s">
        <v>37</v>
      </c>
      <c r="B1" s="22" t="s">
        <v>38</v>
      </c>
      <c r="C1" s="22" t="s">
        <v>39</v>
      </c>
      <c r="D1" s="22" t="s">
        <v>5</v>
      </c>
      <c r="E1" s="22" t="s">
        <v>2</v>
      </c>
      <c r="F1" t="s">
        <v>37</v>
      </c>
      <c r="G1" t="s">
        <v>38</v>
      </c>
      <c r="H1" t="s">
        <v>39</v>
      </c>
      <c r="I1" t="s">
        <v>35</v>
      </c>
      <c r="J1" t="s">
        <v>90</v>
      </c>
    </row>
    <row r="2" spans="1:10" x14ac:dyDescent="0.25">
      <c r="A2" t="s">
        <v>41</v>
      </c>
      <c r="B2" t="s">
        <v>42</v>
      </c>
      <c r="C2">
        <v>1</v>
      </c>
      <c r="D2" s="53">
        <v>477931</v>
      </c>
      <c r="E2" s="53">
        <v>4230171</v>
      </c>
      <c r="F2" s="53">
        <v>176355</v>
      </c>
      <c r="G2" t="s">
        <v>91</v>
      </c>
    </row>
    <row r="3" spans="1:10" x14ac:dyDescent="0.25">
      <c r="A3" t="s">
        <v>43</v>
      </c>
      <c r="B3" t="s">
        <v>42</v>
      </c>
      <c r="C3">
        <v>2</v>
      </c>
      <c r="D3" s="53">
        <v>366989</v>
      </c>
      <c r="E3" s="53">
        <v>3177861</v>
      </c>
      <c r="F3" s="53">
        <v>139703</v>
      </c>
      <c r="G3" t="s">
        <v>91</v>
      </c>
    </row>
    <row r="4" spans="1:10" x14ac:dyDescent="0.25">
      <c r="A4" t="s">
        <v>44</v>
      </c>
      <c r="B4" t="s">
        <v>42</v>
      </c>
      <c r="C4">
        <v>3</v>
      </c>
      <c r="D4" s="53">
        <v>250909</v>
      </c>
      <c r="E4" s="53">
        <v>2103688</v>
      </c>
      <c r="F4" s="53">
        <v>97253</v>
      </c>
      <c r="G4" t="s">
        <v>91</v>
      </c>
    </row>
    <row r="5" spans="1:10" x14ac:dyDescent="0.25">
      <c r="A5" t="s">
        <v>45</v>
      </c>
      <c r="B5" t="s">
        <v>42</v>
      </c>
      <c r="C5">
        <v>4</v>
      </c>
      <c r="D5" s="53">
        <v>139417</v>
      </c>
      <c r="E5" s="53">
        <v>1025370</v>
      </c>
      <c r="F5" s="53">
        <v>51329</v>
      </c>
      <c r="G5" t="s">
        <v>91</v>
      </c>
    </row>
    <row r="6" spans="1:10" x14ac:dyDescent="0.25">
      <c r="A6" t="s">
        <v>46</v>
      </c>
      <c r="B6" t="s">
        <v>42</v>
      </c>
      <c r="C6">
        <v>5</v>
      </c>
      <c r="D6" s="53">
        <v>51757</v>
      </c>
      <c r="E6" s="53">
        <v>235606</v>
      </c>
      <c r="F6" s="53">
        <v>11485</v>
      </c>
      <c r="G6" t="s">
        <v>91</v>
      </c>
    </row>
    <row r="7" spans="1:10" x14ac:dyDescent="0.25">
      <c r="A7" t="s">
        <v>47</v>
      </c>
      <c r="B7" t="s">
        <v>42</v>
      </c>
      <c r="C7">
        <v>6</v>
      </c>
      <c r="D7" s="53">
        <v>41466</v>
      </c>
      <c r="E7" s="53">
        <v>147848</v>
      </c>
      <c r="F7" s="53">
        <v>5632</v>
      </c>
      <c r="G7" t="s">
        <v>91</v>
      </c>
    </row>
    <row r="8" spans="1:10" x14ac:dyDescent="0.25">
      <c r="A8" t="s">
        <v>48</v>
      </c>
      <c r="B8" t="s">
        <v>49</v>
      </c>
      <c r="C8">
        <v>1</v>
      </c>
      <c r="D8" s="53">
        <v>112882139</v>
      </c>
      <c r="E8" s="53">
        <v>187884570</v>
      </c>
      <c r="F8" s="53">
        <v>690067</v>
      </c>
      <c r="G8" s="53">
        <v>14353</v>
      </c>
    </row>
    <row r="9" spans="1:10" x14ac:dyDescent="0.25">
      <c r="A9" t="s">
        <v>50</v>
      </c>
      <c r="B9" t="s">
        <v>49</v>
      </c>
      <c r="C9">
        <v>2</v>
      </c>
      <c r="D9" s="53">
        <v>83268457</v>
      </c>
      <c r="E9" s="53">
        <v>140936963</v>
      </c>
      <c r="F9" s="53">
        <v>551424</v>
      </c>
      <c r="G9" s="53">
        <v>9973</v>
      </c>
    </row>
    <row r="10" spans="1:10" x14ac:dyDescent="0.25">
      <c r="A10" t="s">
        <v>51</v>
      </c>
      <c r="B10" t="s">
        <v>49</v>
      </c>
      <c r="C10">
        <v>3</v>
      </c>
      <c r="D10" s="53">
        <v>54590751</v>
      </c>
      <c r="E10" s="53">
        <v>93346711</v>
      </c>
      <c r="F10" s="53">
        <v>392241</v>
      </c>
      <c r="G10" s="53">
        <v>6512</v>
      </c>
    </row>
    <row r="11" spans="1:10" x14ac:dyDescent="0.25">
      <c r="A11" t="s">
        <v>52</v>
      </c>
      <c r="B11" t="s">
        <v>49</v>
      </c>
      <c r="C11">
        <v>4</v>
      </c>
      <c r="D11" s="53">
        <v>26706070</v>
      </c>
      <c r="E11" s="53">
        <v>45958750</v>
      </c>
      <c r="F11" s="53">
        <v>214998</v>
      </c>
      <c r="G11" t="s">
        <v>91</v>
      </c>
    </row>
    <row r="12" spans="1:10" x14ac:dyDescent="0.25">
      <c r="A12" t="s">
        <v>53</v>
      </c>
      <c r="B12" t="s">
        <v>49</v>
      </c>
      <c r="C12">
        <v>5</v>
      </c>
      <c r="D12" s="53">
        <v>5170510</v>
      </c>
      <c r="E12" s="53">
        <v>8933760</v>
      </c>
      <c r="F12" s="53">
        <v>50465</v>
      </c>
      <c r="G12" t="s">
        <v>91</v>
      </c>
    </row>
    <row r="13" spans="1:10" x14ac:dyDescent="0.25">
      <c r="A13" t="s">
        <v>54</v>
      </c>
      <c r="B13" t="s">
        <v>49</v>
      </c>
      <c r="C13">
        <v>6</v>
      </c>
      <c r="D13" s="53">
        <v>2979872</v>
      </c>
      <c r="E13" s="53">
        <v>5039976</v>
      </c>
      <c r="F13" s="53">
        <v>28969</v>
      </c>
      <c r="G13" t="s">
        <v>91</v>
      </c>
    </row>
    <row r="14" spans="1:10" x14ac:dyDescent="0.25">
      <c r="A14" t="s">
        <v>55</v>
      </c>
      <c r="B14" t="s">
        <v>49</v>
      </c>
      <c r="C14">
        <v>7</v>
      </c>
      <c r="D14" s="53">
        <v>833904</v>
      </c>
      <c r="E14" s="53">
        <v>1334446</v>
      </c>
      <c r="F14" s="53">
        <v>7864</v>
      </c>
      <c r="G14" t="s">
        <v>91</v>
      </c>
    </row>
    <row r="15" spans="1:10" x14ac:dyDescent="0.25">
      <c r="A15" t="s">
        <v>56</v>
      </c>
      <c r="B15" t="s">
        <v>57</v>
      </c>
      <c r="C15">
        <v>1</v>
      </c>
      <c r="D15" s="53">
        <v>1897677404</v>
      </c>
      <c r="E15" s="53">
        <v>353113149</v>
      </c>
      <c r="F15" s="53">
        <v>9637356</v>
      </c>
      <c r="G15" t="s">
        <v>91</v>
      </c>
    </row>
    <row r="16" spans="1:10" x14ac:dyDescent="0.25">
      <c r="A16" t="s">
        <v>58</v>
      </c>
      <c r="B16" t="s">
        <v>57</v>
      </c>
      <c r="C16">
        <v>2</v>
      </c>
      <c r="D16" s="53">
        <v>1448960318</v>
      </c>
      <c r="E16" s="53">
        <v>266364228</v>
      </c>
      <c r="F16" s="53">
        <v>7444732</v>
      </c>
      <c r="G16" t="s">
        <v>91</v>
      </c>
    </row>
    <row r="17" spans="1:7" x14ac:dyDescent="0.25">
      <c r="A17" t="s">
        <v>59</v>
      </c>
      <c r="B17" t="s">
        <v>57</v>
      </c>
      <c r="C17">
        <v>3</v>
      </c>
      <c r="D17" s="53">
        <v>980585970</v>
      </c>
      <c r="E17" s="53">
        <v>178034118</v>
      </c>
      <c r="F17" s="53">
        <v>5166914</v>
      </c>
      <c r="G17" t="s">
        <v>91</v>
      </c>
    </row>
    <row r="18" spans="1:7" x14ac:dyDescent="0.25">
      <c r="A18" t="s">
        <v>60</v>
      </c>
      <c r="B18" t="s">
        <v>57</v>
      </c>
      <c r="C18">
        <v>4</v>
      </c>
      <c r="D18" s="53">
        <v>485020415</v>
      </c>
      <c r="E18" s="53">
        <v>86816949</v>
      </c>
      <c r="F18" s="53">
        <v>2771951</v>
      </c>
      <c r="G18" t="s">
        <v>91</v>
      </c>
    </row>
    <row r="19" spans="1:7" x14ac:dyDescent="0.25">
      <c r="A19" t="s">
        <v>61</v>
      </c>
      <c r="B19" t="s">
        <v>57</v>
      </c>
      <c r="C19">
        <v>5</v>
      </c>
      <c r="D19" s="53">
        <v>106902573</v>
      </c>
      <c r="E19" s="53">
        <v>18876839</v>
      </c>
      <c r="F19" s="53">
        <v>762537</v>
      </c>
      <c r="G19" t="s">
        <v>91</v>
      </c>
    </row>
    <row r="20" spans="1:7" x14ac:dyDescent="0.25">
      <c r="A20" t="s">
        <v>62</v>
      </c>
      <c r="B20" t="s">
        <v>63</v>
      </c>
      <c r="C20">
        <v>1</v>
      </c>
      <c r="D20" s="53">
        <v>273586954</v>
      </c>
      <c r="E20" s="53">
        <v>27572486</v>
      </c>
      <c r="F20" s="53">
        <v>96155</v>
      </c>
      <c r="G20" s="53">
        <v>8912</v>
      </c>
    </row>
    <row r="21" spans="1:7" x14ac:dyDescent="0.25">
      <c r="A21" t="s">
        <v>64</v>
      </c>
      <c r="B21" t="s">
        <v>63</v>
      </c>
      <c r="C21">
        <v>2</v>
      </c>
      <c r="D21" s="53">
        <v>274684456</v>
      </c>
      <c r="E21" s="53">
        <v>27708642</v>
      </c>
      <c r="F21" s="53">
        <v>96022</v>
      </c>
      <c r="G21" s="53">
        <v>8459</v>
      </c>
    </row>
    <row r="22" spans="1:7" x14ac:dyDescent="0.25">
      <c r="A22" t="s">
        <v>65</v>
      </c>
      <c r="B22" t="s">
        <v>63</v>
      </c>
      <c r="C22">
        <v>3</v>
      </c>
      <c r="D22" s="53">
        <v>274994821</v>
      </c>
      <c r="E22" s="53">
        <v>27757991</v>
      </c>
      <c r="F22" s="53">
        <v>96997</v>
      </c>
      <c r="G22" s="53">
        <v>8666</v>
      </c>
    </row>
    <row r="23" spans="1:7" x14ac:dyDescent="0.25">
      <c r="A23" t="s">
        <v>66</v>
      </c>
      <c r="B23" t="s">
        <v>67</v>
      </c>
      <c r="C23">
        <v>1</v>
      </c>
      <c r="D23" s="53">
        <v>179883</v>
      </c>
      <c r="E23" s="53">
        <v>11598897</v>
      </c>
      <c r="F23" s="53">
        <v>52495</v>
      </c>
      <c r="G23" s="53">
        <v>5541</v>
      </c>
    </row>
    <row r="24" spans="1:7" x14ac:dyDescent="0.25">
      <c r="A24" t="s">
        <v>68</v>
      </c>
      <c r="B24" t="s">
        <v>67</v>
      </c>
      <c r="C24">
        <v>2</v>
      </c>
      <c r="D24" s="53">
        <v>140798</v>
      </c>
      <c r="E24" s="53">
        <v>8818792</v>
      </c>
      <c r="F24" s="53">
        <v>40665</v>
      </c>
      <c r="G24" s="53">
        <v>3306</v>
      </c>
    </row>
    <row r="25" spans="1:7" x14ac:dyDescent="0.25">
      <c r="A25" t="s">
        <v>69</v>
      </c>
      <c r="B25" t="s">
        <v>67</v>
      </c>
      <c r="C25">
        <v>3</v>
      </c>
      <c r="D25" s="53">
        <v>108976</v>
      </c>
      <c r="E25" s="53">
        <v>5862562</v>
      </c>
      <c r="F25" s="53">
        <v>27883</v>
      </c>
      <c r="G25" t="s">
        <v>91</v>
      </c>
    </row>
    <row r="26" spans="1:7" x14ac:dyDescent="0.25">
      <c r="A26" t="s">
        <v>70</v>
      </c>
      <c r="B26" t="s">
        <v>67</v>
      </c>
      <c r="C26">
        <v>4</v>
      </c>
      <c r="D26" s="53">
        <v>75842</v>
      </c>
      <c r="E26" s="53">
        <v>2920062</v>
      </c>
      <c r="F26" s="53">
        <v>14921</v>
      </c>
      <c r="G26" t="s">
        <v>91</v>
      </c>
    </row>
    <row r="27" spans="1:7" x14ac:dyDescent="0.25">
      <c r="A27" t="s">
        <v>71</v>
      </c>
      <c r="B27" t="s">
        <v>67</v>
      </c>
      <c r="C27">
        <v>5</v>
      </c>
      <c r="D27" s="53">
        <v>45010</v>
      </c>
      <c r="E27" s="53">
        <v>635000</v>
      </c>
      <c r="F27" s="53">
        <v>3249</v>
      </c>
      <c r="G27" t="s">
        <v>91</v>
      </c>
    </row>
    <row r="28" spans="1:7" x14ac:dyDescent="0.25">
      <c r="A28" t="s">
        <v>72</v>
      </c>
      <c r="B28" t="s">
        <v>67</v>
      </c>
      <c r="C28">
        <v>6</v>
      </c>
      <c r="D28" s="53">
        <v>43844</v>
      </c>
      <c r="E28" s="53">
        <v>312187</v>
      </c>
      <c r="F28" s="53">
        <v>1853</v>
      </c>
      <c r="G28" t="s">
        <v>91</v>
      </c>
    </row>
    <row r="29" spans="1:7" x14ac:dyDescent="0.25">
      <c r="A29" t="s">
        <v>73</v>
      </c>
      <c r="B29" t="s">
        <v>40</v>
      </c>
      <c r="C29">
        <v>1</v>
      </c>
      <c r="D29" s="53">
        <v>61400</v>
      </c>
      <c r="E29" s="53">
        <v>3488993</v>
      </c>
      <c r="F29" s="53">
        <v>51950</v>
      </c>
      <c r="G29" s="53">
        <v>19201</v>
      </c>
    </row>
    <row r="30" spans="1:7" x14ac:dyDescent="0.25">
      <c r="A30" t="s">
        <v>74</v>
      </c>
      <c r="B30" t="s">
        <v>40</v>
      </c>
      <c r="C30">
        <v>2</v>
      </c>
      <c r="D30" s="53">
        <v>59267</v>
      </c>
      <c r="E30" s="53">
        <v>3511524</v>
      </c>
      <c r="F30" s="53">
        <v>52502</v>
      </c>
      <c r="G30" s="53">
        <v>20077</v>
      </c>
    </row>
    <row r="31" spans="1:7" x14ac:dyDescent="0.25">
      <c r="A31" t="s">
        <v>75</v>
      </c>
      <c r="B31" t="s">
        <v>40</v>
      </c>
      <c r="C31">
        <v>3</v>
      </c>
      <c r="D31" s="53">
        <v>64128</v>
      </c>
      <c r="E31" s="53">
        <v>3502973</v>
      </c>
      <c r="F31" s="53">
        <v>52027</v>
      </c>
      <c r="G31" s="53">
        <v>20448</v>
      </c>
    </row>
    <row r="32" spans="1:7" x14ac:dyDescent="0.25">
      <c r="A32" t="s">
        <v>76</v>
      </c>
      <c r="B32" t="s">
        <v>77</v>
      </c>
      <c r="C32">
        <v>349</v>
      </c>
      <c r="D32" s="53">
        <v>1080468</v>
      </c>
      <c r="E32" s="53">
        <v>14378903</v>
      </c>
      <c r="F32" s="53">
        <v>38012</v>
      </c>
      <c r="G32" s="53">
        <v>1010</v>
      </c>
    </row>
    <row r="33" spans="1:7" x14ac:dyDescent="0.25">
      <c r="A33" t="s">
        <v>78</v>
      </c>
      <c r="B33" t="s">
        <v>77</v>
      </c>
      <c r="C33">
        <v>350</v>
      </c>
      <c r="D33" s="53">
        <v>4834957</v>
      </c>
      <c r="E33" s="53">
        <v>11672550</v>
      </c>
      <c r="F33" s="53">
        <v>37758</v>
      </c>
      <c r="G33" s="53">
        <v>2497</v>
      </c>
    </row>
    <row r="34" spans="1:7" x14ac:dyDescent="0.25">
      <c r="A34" t="s">
        <v>79</v>
      </c>
      <c r="B34" t="s">
        <v>77</v>
      </c>
      <c r="C34">
        <v>351</v>
      </c>
      <c r="D34" s="53">
        <v>1240064</v>
      </c>
      <c r="E34" s="53">
        <v>11807148</v>
      </c>
      <c r="F34" s="53">
        <v>37824</v>
      </c>
      <c r="G34" s="53">
        <v>2602</v>
      </c>
    </row>
    <row r="35" spans="1:7" x14ac:dyDescent="0.25">
      <c r="A35" t="s">
        <v>80</v>
      </c>
      <c r="B35" t="s">
        <v>77</v>
      </c>
      <c r="C35">
        <v>355</v>
      </c>
      <c r="D35" s="53">
        <v>541929338</v>
      </c>
      <c r="E35" s="53">
        <v>192711501</v>
      </c>
      <c r="F35" s="53">
        <v>26572</v>
      </c>
      <c r="G35" s="53">
        <v>1468</v>
      </c>
    </row>
    <row r="36" spans="1:7" x14ac:dyDescent="0.25">
      <c r="A36" t="s">
        <v>81</v>
      </c>
      <c r="B36" t="s">
        <v>77</v>
      </c>
      <c r="C36">
        <v>356</v>
      </c>
      <c r="D36" s="53">
        <v>688336849</v>
      </c>
      <c r="E36" s="53">
        <v>205666584</v>
      </c>
      <c r="F36" s="53">
        <v>25480</v>
      </c>
      <c r="G36" s="53">
        <v>1649</v>
      </c>
    </row>
    <row r="37" spans="1:7" x14ac:dyDescent="0.25">
      <c r="A37" t="s">
        <v>82</v>
      </c>
      <c r="B37" t="s">
        <v>77</v>
      </c>
      <c r="C37">
        <v>357</v>
      </c>
      <c r="D37" s="53">
        <v>521840677</v>
      </c>
      <c r="E37" s="53">
        <v>188119122</v>
      </c>
      <c r="F37" s="53">
        <v>25449</v>
      </c>
      <c r="G37" t="s">
        <v>91</v>
      </c>
    </row>
    <row r="38" spans="1:7" x14ac:dyDescent="0.25">
      <c r="A38" t="s">
        <v>83</v>
      </c>
      <c r="B38" t="s">
        <v>77</v>
      </c>
      <c r="C38">
        <v>352</v>
      </c>
      <c r="D38" s="53">
        <v>77047</v>
      </c>
      <c r="E38" s="53">
        <v>6647033</v>
      </c>
      <c r="F38" s="53">
        <v>38331</v>
      </c>
      <c r="G38" t="s">
        <v>91</v>
      </c>
    </row>
    <row r="39" spans="1:7" x14ac:dyDescent="0.25">
      <c r="A39" t="s">
        <v>84</v>
      </c>
      <c r="B39" t="s">
        <v>77</v>
      </c>
      <c r="C39">
        <v>353</v>
      </c>
      <c r="D39" s="53">
        <v>57660</v>
      </c>
      <c r="E39" s="53">
        <v>6557869</v>
      </c>
      <c r="F39" s="53">
        <v>38565</v>
      </c>
      <c r="G39" s="53">
        <v>1984</v>
      </c>
    </row>
    <row r="40" spans="1:7" x14ac:dyDescent="0.25">
      <c r="A40" t="s">
        <v>85</v>
      </c>
      <c r="B40" t="s">
        <v>77</v>
      </c>
      <c r="C40">
        <v>354</v>
      </c>
      <c r="D40" s="53">
        <v>55823</v>
      </c>
      <c r="E40" s="53">
        <v>6091344</v>
      </c>
      <c r="F40" s="53">
        <v>38749</v>
      </c>
      <c r="G40" s="53">
        <v>1404</v>
      </c>
    </row>
    <row r="41" spans="1:7" x14ac:dyDescent="0.25">
      <c r="A41" t="s">
        <v>86</v>
      </c>
      <c r="B41" t="s">
        <v>87</v>
      </c>
      <c r="C41">
        <v>1</v>
      </c>
      <c r="D41" s="53">
        <v>156603</v>
      </c>
      <c r="E41" s="53">
        <v>11698447</v>
      </c>
      <c r="F41" s="53">
        <v>51422</v>
      </c>
      <c r="G41" s="53">
        <v>5564</v>
      </c>
    </row>
    <row r="42" spans="1:7" x14ac:dyDescent="0.25">
      <c r="A42" t="s">
        <v>88</v>
      </c>
      <c r="B42" t="s">
        <v>89</v>
      </c>
      <c r="C42">
        <v>1</v>
      </c>
      <c r="D42" s="53">
        <v>101432958</v>
      </c>
      <c r="E42" s="53">
        <v>182200382</v>
      </c>
      <c r="F42" s="53">
        <v>679500</v>
      </c>
      <c r="G42" s="53">
        <v>11740</v>
      </c>
    </row>
    <row r="43" spans="1:7" x14ac:dyDescent="0.25">
      <c r="D43" s="53"/>
      <c r="E43" s="53"/>
      <c r="F43" s="53"/>
      <c r="G43" s="53"/>
    </row>
    <row r="44" spans="1:7" x14ac:dyDescent="0.25">
      <c r="D44" s="53"/>
      <c r="E44" s="53"/>
      <c r="F44" s="53"/>
      <c r="G44" s="53"/>
    </row>
    <row r="45" spans="1:7" x14ac:dyDescent="0.25">
      <c r="A45" t="s">
        <v>37</v>
      </c>
      <c r="B45" t="s">
        <v>38</v>
      </c>
      <c r="C45" t="s">
        <v>39</v>
      </c>
      <c r="D45" s="53" t="s">
        <v>35</v>
      </c>
      <c r="E45" s="53" t="s">
        <v>90</v>
      </c>
    </row>
    <row r="46" spans="1:7" x14ac:dyDescent="0.25">
      <c r="A46" t="s">
        <v>41</v>
      </c>
      <c r="B46" t="s">
        <v>42</v>
      </c>
      <c r="C46">
        <v>1</v>
      </c>
      <c r="D46" s="53">
        <v>176355</v>
      </c>
      <c r="E46" s="53" t="s">
        <v>91</v>
      </c>
    </row>
    <row r="47" spans="1:7" x14ac:dyDescent="0.25">
      <c r="A47" t="s">
        <v>43</v>
      </c>
      <c r="B47" t="s">
        <v>42</v>
      </c>
      <c r="C47">
        <v>2</v>
      </c>
      <c r="D47" s="53">
        <v>139703</v>
      </c>
      <c r="E47" t="s">
        <v>91</v>
      </c>
    </row>
    <row r="48" spans="1:7" x14ac:dyDescent="0.25">
      <c r="A48" t="s">
        <v>44</v>
      </c>
      <c r="B48" t="s">
        <v>42</v>
      </c>
      <c r="C48">
        <v>3</v>
      </c>
      <c r="D48" s="53">
        <v>97253</v>
      </c>
      <c r="E48" t="s">
        <v>91</v>
      </c>
    </row>
    <row r="49" spans="1:5" x14ac:dyDescent="0.25">
      <c r="A49" t="s">
        <v>45</v>
      </c>
      <c r="B49" t="s">
        <v>42</v>
      </c>
      <c r="C49">
        <v>4</v>
      </c>
      <c r="D49" s="53">
        <v>51329</v>
      </c>
      <c r="E49" t="s">
        <v>91</v>
      </c>
    </row>
    <row r="50" spans="1:5" x14ac:dyDescent="0.25">
      <c r="A50" t="s">
        <v>46</v>
      </c>
      <c r="B50" t="s">
        <v>42</v>
      </c>
      <c r="C50">
        <v>5</v>
      </c>
      <c r="D50" s="53">
        <v>11485</v>
      </c>
      <c r="E50" t="s">
        <v>91</v>
      </c>
    </row>
    <row r="51" spans="1:5" x14ac:dyDescent="0.25">
      <c r="A51" t="s">
        <v>47</v>
      </c>
      <c r="B51" t="s">
        <v>42</v>
      </c>
      <c r="C51">
        <v>6</v>
      </c>
      <c r="D51" s="53">
        <v>5632</v>
      </c>
      <c r="E51" s="53" t="s">
        <v>91</v>
      </c>
    </row>
    <row r="52" spans="1:5" x14ac:dyDescent="0.25">
      <c r="A52" t="s">
        <v>48</v>
      </c>
      <c r="B52" t="s">
        <v>49</v>
      </c>
      <c r="C52">
        <v>1</v>
      </c>
      <c r="D52" s="53">
        <v>690067</v>
      </c>
      <c r="E52" s="53">
        <v>14353</v>
      </c>
    </row>
    <row r="53" spans="1:5" x14ac:dyDescent="0.25">
      <c r="A53" t="s">
        <v>50</v>
      </c>
      <c r="B53" t="s">
        <v>49</v>
      </c>
      <c r="C53">
        <v>2</v>
      </c>
      <c r="D53" s="53">
        <v>551424</v>
      </c>
      <c r="E53" s="53">
        <v>9973</v>
      </c>
    </row>
    <row r="54" spans="1:5" x14ac:dyDescent="0.25">
      <c r="A54" t="s">
        <v>51</v>
      </c>
      <c r="B54" t="s">
        <v>49</v>
      </c>
      <c r="C54">
        <v>3</v>
      </c>
      <c r="D54" s="53">
        <v>392241</v>
      </c>
      <c r="E54" s="53">
        <v>6512</v>
      </c>
    </row>
    <row r="55" spans="1:5" x14ac:dyDescent="0.25">
      <c r="A55" t="s">
        <v>52</v>
      </c>
      <c r="B55" t="s">
        <v>49</v>
      </c>
      <c r="C55">
        <v>4</v>
      </c>
      <c r="D55" s="53">
        <v>214998</v>
      </c>
      <c r="E55" s="53" t="s">
        <v>91</v>
      </c>
    </row>
    <row r="56" spans="1:5" x14ac:dyDescent="0.25">
      <c r="A56" t="s">
        <v>53</v>
      </c>
      <c r="B56" t="s">
        <v>49</v>
      </c>
      <c r="C56">
        <v>5</v>
      </c>
      <c r="D56" s="53">
        <v>50465</v>
      </c>
      <c r="E56" s="53" t="s">
        <v>91</v>
      </c>
    </row>
    <row r="57" spans="1:5" x14ac:dyDescent="0.25">
      <c r="A57" t="s">
        <v>54</v>
      </c>
      <c r="B57" t="s">
        <v>49</v>
      </c>
      <c r="C57">
        <v>6</v>
      </c>
      <c r="D57" s="53">
        <v>28969</v>
      </c>
      <c r="E57" s="53" t="s">
        <v>91</v>
      </c>
    </row>
    <row r="58" spans="1:5" x14ac:dyDescent="0.25">
      <c r="A58" t="s">
        <v>55</v>
      </c>
      <c r="B58" t="s">
        <v>49</v>
      </c>
      <c r="C58">
        <v>7</v>
      </c>
      <c r="D58" s="53">
        <v>7864</v>
      </c>
      <c r="E58" s="53" t="s">
        <v>91</v>
      </c>
    </row>
    <row r="59" spans="1:5" x14ac:dyDescent="0.25">
      <c r="A59" t="s">
        <v>56</v>
      </c>
      <c r="B59" t="s">
        <v>57</v>
      </c>
      <c r="C59">
        <v>1</v>
      </c>
      <c r="D59" s="53">
        <v>9637356</v>
      </c>
      <c r="E59" t="s">
        <v>91</v>
      </c>
    </row>
    <row r="60" spans="1:5" x14ac:dyDescent="0.25">
      <c r="A60" t="s">
        <v>58</v>
      </c>
      <c r="B60" t="s">
        <v>57</v>
      </c>
      <c r="C60">
        <v>2</v>
      </c>
      <c r="D60" s="53">
        <v>7444732</v>
      </c>
      <c r="E60" s="53" t="s">
        <v>91</v>
      </c>
    </row>
    <row r="61" spans="1:5" x14ac:dyDescent="0.25">
      <c r="A61" t="s">
        <v>59</v>
      </c>
      <c r="B61" t="s">
        <v>57</v>
      </c>
      <c r="C61">
        <v>3</v>
      </c>
      <c r="D61" s="53">
        <v>5166914</v>
      </c>
      <c r="E61" t="s">
        <v>91</v>
      </c>
    </row>
    <row r="62" spans="1:5" x14ac:dyDescent="0.25">
      <c r="A62" t="s">
        <v>60</v>
      </c>
      <c r="B62" t="s">
        <v>57</v>
      </c>
      <c r="C62">
        <v>4</v>
      </c>
      <c r="D62" s="53">
        <v>2771951</v>
      </c>
      <c r="E62" s="53" t="s">
        <v>91</v>
      </c>
    </row>
    <row r="63" spans="1:5" x14ac:dyDescent="0.25">
      <c r="A63" t="s">
        <v>61</v>
      </c>
      <c r="B63" t="s">
        <v>57</v>
      </c>
      <c r="C63">
        <v>5</v>
      </c>
      <c r="D63" s="53">
        <v>762537</v>
      </c>
      <c r="E63" t="s">
        <v>91</v>
      </c>
    </row>
    <row r="64" spans="1:5" x14ac:dyDescent="0.25">
      <c r="A64" t="s">
        <v>62</v>
      </c>
      <c r="B64" t="s">
        <v>63</v>
      </c>
      <c r="C64">
        <v>1</v>
      </c>
      <c r="D64" s="53">
        <v>96155</v>
      </c>
      <c r="E64" s="53">
        <v>8912</v>
      </c>
    </row>
    <row r="65" spans="1:5" x14ac:dyDescent="0.25">
      <c r="A65" t="s">
        <v>64</v>
      </c>
      <c r="B65" t="s">
        <v>63</v>
      </c>
      <c r="C65">
        <v>2</v>
      </c>
      <c r="D65" s="53">
        <v>96022</v>
      </c>
      <c r="E65" s="53">
        <v>8459</v>
      </c>
    </row>
    <row r="66" spans="1:5" x14ac:dyDescent="0.25">
      <c r="A66" t="s">
        <v>65</v>
      </c>
      <c r="B66" t="s">
        <v>63</v>
      </c>
      <c r="C66">
        <v>3</v>
      </c>
      <c r="D66" s="53">
        <v>96997</v>
      </c>
      <c r="E66" s="53">
        <v>8666</v>
      </c>
    </row>
    <row r="67" spans="1:5" x14ac:dyDescent="0.25">
      <c r="A67" t="s">
        <v>66</v>
      </c>
      <c r="B67" t="s">
        <v>67</v>
      </c>
      <c r="C67">
        <v>1</v>
      </c>
      <c r="D67" s="53">
        <v>52495</v>
      </c>
      <c r="E67" s="53">
        <v>5541</v>
      </c>
    </row>
    <row r="68" spans="1:5" x14ac:dyDescent="0.25">
      <c r="A68" t="s">
        <v>68</v>
      </c>
      <c r="B68" t="s">
        <v>67</v>
      </c>
      <c r="C68">
        <v>2</v>
      </c>
      <c r="D68" s="53">
        <v>40665</v>
      </c>
      <c r="E68" s="53">
        <v>3306</v>
      </c>
    </row>
    <row r="69" spans="1:5" x14ac:dyDescent="0.25">
      <c r="A69" t="s">
        <v>69</v>
      </c>
      <c r="B69" t="s">
        <v>67</v>
      </c>
      <c r="C69">
        <v>3</v>
      </c>
      <c r="D69" s="53">
        <v>27883</v>
      </c>
      <c r="E69" s="53" t="s">
        <v>91</v>
      </c>
    </row>
    <row r="70" spans="1:5" x14ac:dyDescent="0.25">
      <c r="A70" t="s">
        <v>70</v>
      </c>
      <c r="B70" t="s">
        <v>67</v>
      </c>
      <c r="C70">
        <v>4</v>
      </c>
      <c r="D70" s="53">
        <v>14921</v>
      </c>
      <c r="E70" s="53" t="s">
        <v>91</v>
      </c>
    </row>
    <row r="71" spans="1:5" x14ac:dyDescent="0.25">
      <c r="A71" t="s">
        <v>71</v>
      </c>
      <c r="B71" t="s">
        <v>67</v>
      </c>
      <c r="C71">
        <v>5</v>
      </c>
      <c r="D71" s="53">
        <v>3249</v>
      </c>
      <c r="E71" s="53" t="s">
        <v>91</v>
      </c>
    </row>
    <row r="72" spans="1:5" x14ac:dyDescent="0.25">
      <c r="A72" t="s">
        <v>72</v>
      </c>
      <c r="B72" t="s">
        <v>67</v>
      </c>
      <c r="C72">
        <v>6</v>
      </c>
      <c r="D72" s="53">
        <v>1853</v>
      </c>
      <c r="E72" s="53" t="s">
        <v>91</v>
      </c>
    </row>
    <row r="73" spans="1:5" x14ac:dyDescent="0.25">
      <c r="A73" t="s">
        <v>73</v>
      </c>
      <c r="B73" t="s">
        <v>40</v>
      </c>
      <c r="C73">
        <v>1</v>
      </c>
      <c r="D73" s="53">
        <v>51950</v>
      </c>
      <c r="E73" s="53">
        <v>19201</v>
      </c>
    </row>
    <row r="74" spans="1:5" x14ac:dyDescent="0.25">
      <c r="A74" t="s">
        <v>74</v>
      </c>
      <c r="B74" t="s">
        <v>40</v>
      </c>
      <c r="C74">
        <v>2</v>
      </c>
      <c r="D74" s="53">
        <v>52502</v>
      </c>
      <c r="E74" s="53">
        <v>20077</v>
      </c>
    </row>
    <row r="75" spans="1:5" x14ac:dyDescent="0.25">
      <c r="A75" t="s">
        <v>75</v>
      </c>
      <c r="B75" t="s">
        <v>40</v>
      </c>
      <c r="C75">
        <v>3</v>
      </c>
      <c r="D75" s="53">
        <v>52027</v>
      </c>
      <c r="E75" s="53">
        <v>20448</v>
      </c>
    </row>
    <row r="76" spans="1:5" x14ac:dyDescent="0.25">
      <c r="A76" t="s">
        <v>76</v>
      </c>
      <c r="B76" t="s">
        <v>77</v>
      </c>
      <c r="C76">
        <v>349</v>
      </c>
      <c r="D76" s="53">
        <v>38012</v>
      </c>
      <c r="E76" s="53">
        <v>1010</v>
      </c>
    </row>
    <row r="77" spans="1:5" x14ac:dyDescent="0.25">
      <c r="A77" t="s">
        <v>78</v>
      </c>
      <c r="B77" t="s">
        <v>77</v>
      </c>
      <c r="C77">
        <v>350</v>
      </c>
      <c r="D77" s="53">
        <v>37758</v>
      </c>
      <c r="E77" s="53">
        <v>2497</v>
      </c>
    </row>
    <row r="78" spans="1:5" x14ac:dyDescent="0.25">
      <c r="A78" t="s">
        <v>79</v>
      </c>
      <c r="B78" t="s">
        <v>77</v>
      </c>
      <c r="C78">
        <v>351</v>
      </c>
      <c r="D78" s="53">
        <v>37824</v>
      </c>
      <c r="E78" s="53">
        <v>2602</v>
      </c>
    </row>
    <row r="79" spans="1:5" x14ac:dyDescent="0.25">
      <c r="A79" t="s">
        <v>80</v>
      </c>
      <c r="B79" t="s">
        <v>77</v>
      </c>
      <c r="C79">
        <v>355</v>
      </c>
      <c r="D79" s="53">
        <v>26572</v>
      </c>
      <c r="E79" s="53">
        <v>1468</v>
      </c>
    </row>
    <row r="80" spans="1:5" x14ac:dyDescent="0.25">
      <c r="A80" t="s">
        <v>81</v>
      </c>
      <c r="B80" t="s">
        <v>77</v>
      </c>
      <c r="C80">
        <v>356</v>
      </c>
      <c r="D80" s="53">
        <v>25480</v>
      </c>
      <c r="E80" s="53">
        <v>1649</v>
      </c>
    </row>
    <row r="81" spans="1:5" x14ac:dyDescent="0.25">
      <c r="A81" t="s">
        <v>82</v>
      </c>
      <c r="B81" t="s">
        <v>77</v>
      </c>
      <c r="C81">
        <v>357</v>
      </c>
      <c r="D81" s="53">
        <v>25449</v>
      </c>
      <c r="E81" t="s">
        <v>91</v>
      </c>
    </row>
    <row r="82" spans="1:5" x14ac:dyDescent="0.25">
      <c r="A82" t="s">
        <v>83</v>
      </c>
      <c r="B82" t="s">
        <v>77</v>
      </c>
      <c r="C82">
        <v>352</v>
      </c>
      <c r="D82" s="53">
        <v>38331</v>
      </c>
      <c r="E82" t="s">
        <v>91</v>
      </c>
    </row>
    <row r="83" spans="1:5" x14ac:dyDescent="0.25">
      <c r="A83" t="s">
        <v>84</v>
      </c>
      <c r="B83" t="s">
        <v>77</v>
      </c>
      <c r="C83">
        <v>353</v>
      </c>
      <c r="D83" s="53">
        <v>38565</v>
      </c>
      <c r="E83" s="53">
        <v>1984</v>
      </c>
    </row>
    <row r="84" spans="1:5" x14ac:dyDescent="0.25">
      <c r="A84" t="s">
        <v>85</v>
      </c>
      <c r="B84" t="s">
        <v>77</v>
      </c>
      <c r="C84">
        <v>354</v>
      </c>
      <c r="D84" s="53">
        <v>38749</v>
      </c>
      <c r="E84" s="53">
        <v>1404</v>
      </c>
    </row>
    <row r="85" spans="1:5" x14ac:dyDescent="0.25">
      <c r="A85" t="s">
        <v>86</v>
      </c>
      <c r="B85" t="s">
        <v>87</v>
      </c>
      <c r="C85">
        <v>1</v>
      </c>
      <c r="D85" s="53">
        <v>51422</v>
      </c>
      <c r="E85" s="53">
        <v>5564</v>
      </c>
    </row>
    <row r="86" spans="1:5" x14ac:dyDescent="0.25">
      <c r="A86" t="s">
        <v>88</v>
      </c>
      <c r="B86" t="s">
        <v>89</v>
      </c>
      <c r="C86">
        <v>1</v>
      </c>
      <c r="D86" s="53">
        <v>680647</v>
      </c>
      <c r="E86" s="53">
        <v>11740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Beaulieu, Jake</cp:lastModifiedBy>
  <dcterms:created xsi:type="dcterms:W3CDTF">2013-11-19T13:22:10Z</dcterms:created>
  <dcterms:modified xsi:type="dcterms:W3CDTF">2025-03-20T14:31:46Z</dcterms:modified>
</cp:coreProperties>
</file>