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Lablan\GHG\GC\2024Data\2024_12_11_DG_AIR\"/>
    </mc:Choice>
  </mc:AlternateContent>
  <xr:revisionPtr revIDLastSave="0" documentId="13_ncr:1_{471746F9-C7F8-42E5-8FFB-0CAFD47BB49D}" xr6:coauthVersionLast="47" xr6:coauthVersionMax="47" xr10:uidLastSave="{00000000-0000-0000-0000-000000000000}"/>
  <bookViews>
    <workbookView xWindow="1224" yWindow="3072" windowWidth="44856" windowHeight="909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1" l="1"/>
  <c r="C102" i="1"/>
  <c r="C100" i="1"/>
  <c r="C98" i="1"/>
  <c r="C99" i="1"/>
  <c r="C97" i="1"/>
  <c r="L62" i="1"/>
  <c r="L61" i="1"/>
  <c r="L60" i="1"/>
  <c r="L59" i="1"/>
  <c r="F62" i="1"/>
  <c r="F61" i="1"/>
  <c r="F60" i="1"/>
  <c r="F59" i="1"/>
  <c r="P64" i="1"/>
  <c r="P63" i="1"/>
  <c r="P62" i="1"/>
  <c r="P61" i="1"/>
  <c r="P60" i="1"/>
  <c r="P59" i="1"/>
  <c r="D64" i="1"/>
  <c r="D63" i="1"/>
  <c r="D62" i="1"/>
  <c r="D61" i="1"/>
  <c r="D60" i="1"/>
  <c r="D59" i="1"/>
  <c r="N63" i="1"/>
  <c r="N62" i="1"/>
  <c r="N61" i="1"/>
  <c r="N60" i="1"/>
  <c r="N59" i="1"/>
  <c r="H63" i="1"/>
  <c r="H62" i="1"/>
  <c r="H61" i="1"/>
  <c r="H60" i="1"/>
  <c r="H59" i="1"/>
  <c r="M62" i="1" l="1"/>
  <c r="M60" i="1"/>
  <c r="G100" i="1" s="1"/>
  <c r="G58" i="1" l="1"/>
  <c r="E60" i="1"/>
  <c r="S62" i="1" l="1"/>
  <c r="S60" i="1"/>
  <c r="H100" i="1" s="1"/>
  <c r="S58" i="1"/>
  <c r="Q62" i="1"/>
  <c r="Q60" i="1"/>
  <c r="Q58" i="1"/>
  <c r="O62" i="1"/>
  <c r="O60" i="1"/>
  <c r="O58" i="1"/>
  <c r="M58" i="1"/>
  <c r="K62" i="1"/>
  <c r="K60" i="1"/>
  <c r="K58" i="1"/>
  <c r="I58" i="1"/>
  <c r="I62" i="1"/>
  <c r="I60" i="1"/>
  <c r="G62" i="1"/>
  <c r="G60" i="1"/>
  <c r="E62" i="1"/>
  <c r="E58" i="1"/>
  <c r="C62" i="1"/>
  <c r="C60" i="1"/>
  <c r="C58" i="1"/>
  <c r="I99" i="1" l="1"/>
  <c r="I100" i="1"/>
  <c r="I98" i="1"/>
  <c r="G98" i="1"/>
  <c r="G99" i="1"/>
  <c r="H98" i="1"/>
  <c r="H99" i="1"/>
  <c r="F92" i="1"/>
  <c r="I92" i="1" s="1"/>
  <c r="F91" i="1"/>
  <c r="I91" i="1" s="1"/>
  <c r="F90" i="1"/>
  <c r="I90" i="1" s="1"/>
  <c r="I102" i="1"/>
  <c r="I97" i="1"/>
  <c r="I101" i="1"/>
  <c r="I103" i="1"/>
  <c r="L103" i="1" s="1"/>
  <c r="H101" i="1"/>
  <c r="H103" i="1"/>
  <c r="K103" i="1" s="1"/>
  <c r="H102" i="1"/>
  <c r="G101" i="1"/>
  <c r="G102" i="1"/>
  <c r="G103" i="1"/>
  <c r="J103" i="1" s="1"/>
  <c r="G97" i="1"/>
  <c r="H97" i="1"/>
  <c r="E91" i="1"/>
  <c r="H91" i="1" s="1"/>
  <c r="E92" i="1"/>
  <c r="H92" i="1" s="1"/>
  <c r="E90" i="1"/>
  <c r="H90" i="1" s="1"/>
  <c r="G91" i="1"/>
  <c r="J91" i="1" s="1"/>
  <c r="G92" i="1"/>
  <c r="J92" i="1" s="1"/>
  <c r="G90" i="1"/>
  <c r="J90" i="1" s="1"/>
</calcChain>
</file>

<file path=xl/sharedStrings.xml><?xml version="1.0" encoding="utf-8"?>
<sst xmlns="http://schemas.openxmlformats.org/spreadsheetml/2006/main" count="261" uniqueCount="139">
  <si>
    <t>Area/CO2</t>
  </si>
  <si>
    <t>Area/Methane</t>
  </si>
  <si>
    <t>CO2</t>
  </si>
  <si>
    <t>Area/N2O</t>
  </si>
  <si>
    <t>N2O</t>
  </si>
  <si>
    <t>CH4</t>
  </si>
  <si>
    <t>r2</t>
  </si>
  <si>
    <t>low</t>
  </si>
  <si>
    <t>high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</si>
  <si>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</si>
  <si>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</si>
  <si>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</si>
  <si>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</si>
  <si>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</si>
  <si>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</si>
  <si>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</si>
  <si>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</si>
  <si>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</si>
  <si>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</si>
  <si>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Sample.code</t>
  </si>
  <si>
    <t>high.5</t>
  </si>
  <si>
    <t>high.4</t>
  </si>
  <si>
    <t>high.3</t>
  </si>
  <si>
    <t>high.2</t>
  </si>
  <si>
    <t>high.1</t>
  </si>
  <si>
    <t>low.5</t>
  </si>
  <si>
    <t>low.4</t>
  </si>
  <si>
    <t>low.3</t>
  </si>
  <si>
    <t>low.2</t>
  </si>
  <si>
    <t>low.1</t>
  </si>
  <si>
    <t>3rd party std</t>
  </si>
  <si>
    <t>Source</t>
  </si>
  <si>
    <t>Flag.N2O</t>
  </si>
  <si>
    <t>Flag.CO2</t>
  </si>
  <si>
    <t>Flag.CH4</t>
  </si>
  <si>
    <t>low.6</t>
  </si>
  <si>
    <t>DP</t>
  </si>
  <si>
    <t>high.6</t>
  </si>
  <si>
    <t>high.7</t>
  </si>
  <si>
    <t>DP.1</t>
  </si>
  <si>
    <t>DP.2</t>
  </si>
  <si>
    <t>DP.3</t>
  </si>
  <si>
    <t>DP.4</t>
  </si>
  <si>
    <t>DP.5</t>
  </si>
  <si>
    <t>Run Date(s):</t>
  </si>
  <si>
    <t>Analyst:</t>
  </si>
  <si>
    <t>Data Filename</t>
  </si>
  <si>
    <t>Sample Name</t>
  </si>
  <si>
    <t>Sample ID</t>
  </si>
  <si>
    <t>Nitrous Oxide</t>
  </si>
  <si>
    <t>HIGH DG</t>
  </si>
  <si>
    <t>LOW DG</t>
  </si>
  <si>
    <t>C:\LabSolutions\Data\2024\DG_2024\LOW DG_1_006.gcd</t>
  </si>
  <si>
    <t>C:\LabSolutions\Data\2024\DG_2024\LOW DG_2_007.gcd</t>
  </si>
  <si>
    <t>C:\LabSolutions\Data\2024\DG_2024\LOW DG_3_008.gcd</t>
  </si>
  <si>
    <t>C:\LabSolutions\Data\2024\DG_2024\LOW DG_4_009.gcd</t>
  </si>
  <si>
    <t>C:\LabSolutions\Data\2024\DG_2024\LOW DG_5_010.gcd</t>
  </si>
  <si>
    <t>C:\LabSolutions\Data\2024\DG_2024\LOW DG_6_011.gcd</t>
  </si>
  <si>
    <t>C:\LabSolutions\Data\2024\DG_2024\HIGH DG_1_012.gcd</t>
  </si>
  <si>
    <t>C:\LabSolutions\Data\2024\DG_2024\HIGH DG_2_013.gcd</t>
  </si>
  <si>
    <t>C:\LabSolutions\Data\2024\DG_2024\HIGH DG_3_014.gcd</t>
  </si>
  <si>
    <t>C:\LabSolutions\Data\2024\DG_2024\HIGH DG_4_015.gcd</t>
  </si>
  <si>
    <t>C:\LabSolutions\Data\2024\DG_2024\HIGH DG_5_016.gcd</t>
  </si>
  <si>
    <t>C:\LabSolutions\Data\2024\DG_2024\HIGH DG_6_017.gcd</t>
  </si>
  <si>
    <t>C:\LabSolutions\Data\2024\DG_2024\HIGH DG_7_018.gcd</t>
  </si>
  <si>
    <t>C:\LabSolutions\Data\2024\DG_2024\DEPTH PROFILE_1_019.gcd</t>
  </si>
  <si>
    <t>DEPTH PROFILE</t>
  </si>
  <si>
    <t>C:\LabSolutions\Data\2024\DG_2024\DEPTH PROFILE_2_020.gcd</t>
  </si>
  <si>
    <t>C:\LabSolutions\Data\2024\DG_2024\DEPTH PROFILE_3_021.gcd</t>
  </si>
  <si>
    <t>C:\LabSolutions\Data\2024\DG_2024\DEPTH PROFILE_4_022.gcd</t>
  </si>
  <si>
    <t>C:\LabSolutions\Data\2024\DG_2024\DEPTH PROFILE_5_023.gcd</t>
  </si>
  <si>
    <t>C:\LabSolutions\Data\2024\DG_2024\HIGH LGR_1_024.gcd</t>
  </si>
  <si>
    <t>HIGH LGR</t>
  </si>
  <si>
    <t>C:\LabSolutions\Data\2024\DG_2024\HIGH LGR_2_025.gcd</t>
  </si>
  <si>
    <t>C:\LabSolutions\Data\2024\DG_2024\HIGH LGR_3_026.gcd</t>
  </si>
  <si>
    <t>C:\LabSolutions\Data\2024\AIR&amp;DG\LOW DG_1_001.gcd</t>
  </si>
  <si>
    <t>C:\LabSolutions\Data\2024\AIR&amp;DG\LOW DG_2_002.gcd</t>
  </si>
  <si>
    <t>C:\LabSolutions\Data\2024\AIR&amp;DG\LOW DG_3_003.gcd</t>
  </si>
  <si>
    <t>C:\LabSolutions\Data\2024\AIR&amp;DG\LOW DG_4_004.gcd</t>
  </si>
  <si>
    <t>C:\LabSolutions\Data\2024\AIR&amp;DG\LOW DG_5_005.gcd</t>
  </si>
  <si>
    <t>C:\LabSolutions\Data\2024\AIR&amp;DG\LOW DG_6_006.gcd</t>
  </si>
  <si>
    <t>C:\LabSolutions\Data\2024\AIR&amp;DG\HIGH DG_1_007.gcd</t>
  </si>
  <si>
    <t>C:\LabSolutions\Data\2024\AIR&amp;DG\HIGH DG_2_008.gcd</t>
  </si>
  <si>
    <t>C:\LabSolutions\Data\2024\AIR&amp;DG\HIGH DG_3_009.gcd</t>
  </si>
  <si>
    <t>C:\LabSolutions\Data\2024\AIR&amp;DG\HIGH DG_4_010.gcd</t>
  </si>
  <si>
    <t>C:\LabSolutions\Data\2024\AIR&amp;DG\HIGH DG_5_011.gcd</t>
  </si>
  <si>
    <t>C:\LabSolutions\Data\2024\AIR&amp;DG\HIGH DG_6_012.gcd</t>
  </si>
  <si>
    <t>C:\LabSolutions\Data\2024\AIR&amp;DG\HIGH DG_7_013.gcd</t>
  </si>
  <si>
    <t>C:\LabSolutions\Data\2024\AIR&amp;DG\DEPTH PROFILE_1_014.gcd</t>
  </si>
  <si>
    <t>C:\LabSolutions\Data\2024\AIR&amp;DG\DEPTH PROFILE_2_015.gcd</t>
  </si>
  <si>
    <t>C:\LabSolutions\Data\2024\AIR&amp;DG\DEPTH PROFILE_3_016.gcd</t>
  </si>
  <si>
    <t>C:\LabSolutions\Data\2024\AIR&amp;DG\DEPTH PROFILE_4_017.gcd</t>
  </si>
  <si>
    <t>C:\LabSolutions\Data\2024\AIR&amp;DG\DEPTH PROFILE_5_018.gcd</t>
  </si>
  <si>
    <t>C:\LabSolutions\Data\2024\AIR&amp;DG\LOW TRAP_1_019.gcd</t>
  </si>
  <si>
    <t>LOW TRAP</t>
  </si>
  <si>
    <t>C:\LabSolutions\Data\2024\AIR&amp;DG\LOW TRAP_2_020.gcd</t>
  </si>
  <si>
    <t>C:\LabSolutions\Data\2024\AIR&amp;DG\LOW TRAP_3_021.gcd</t>
  </si>
  <si>
    <t>C:\LabSolutions\Data\2024\AIR&amp;DG\AIR_1_022.gcd</t>
  </si>
  <si>
    <t>AIR</t>
  </si>
  <si>
    <t>C:\LabSolutions\Data\2024\AIR&amp;DG\AIR_2_023.gcd</t>
  </si>
  <si>
    <t>C:\LabSolutions\Data\2024\AIR&amp;DG\AIR_3_024.gcd</t>
  </si>
  <si>
    <t>C:\LabSolutions\Data\2024\AIR&amp;DG\AIR_4_025.gcd</t>
  </si>
  <si>
    <t>C:\LabSolutions\Data\2024\AIR&amp;DG\AIR_5_026.gcd</t>
  </si>
  <si>
    <t>C:\LabSolutions\Data\2024\AIR&amp;DG\AIR_6_027.gcd</t>
  </si>
  <si>
    <t>C:\LabSolutions\Data\2024\AIR&amp;DG\LOW LGR_1_028.gcd</t>
  </si>
  <si>
    <t>LOW LGR</t>
  </si>
  <si>
    <t>C:\LabSolutions\Data\2024\AIR&amp;DG\LOW LGR_2_029.gcd</t>
  </si>
  <si>
    <t>C:\LabSolutions\Data\2024\AIR&amp;DG\LOW LGR_3_030.gcd</t>
  </si>
  <si>
    <t>Ebullition Low</t>
  </si>
  <si>
    <t>KPD</t>
  </si>
  <si>
    <t>Sulfur Hexafluoride</t>
  </si>
  <si>
    <t>-----</t>
  </si>
  <si>
    <t>C:\LabSolutions\Data\2024\AIR&amp;DG\SG232.0_349_001.gcd</t>
  </si>
  <si>
    <t>SG232.0</t>
  </si>
  <si>
    <t>C:\LabSolutions\Data\2024\AIR&amp;DG\SG232.0_350_002.gcd</t>
  </si>
  <si>
    <t>C:\LabSolutions\Data\2024\AIR&amp;DG\SG232.0_351_003.gcd</t>
  </si>
  <si>
    <t>C:\LabSolutions\Data\2024\AIR&amp;DG\SG232.0_355_004.gcd</t>
  </si>
  <si>
    <t>C:\LabSolutions\Data\2024\AIR&amp;DG\SG232.0_356_005.gcd</t>
  </si>
  <si>
    <t>C:\LabSolutions\Data\2024\AIR&amp;DG\SG232.0_357_006.gcd</t>
  </si>
  <si>
    <t>C:\LabSolutions\Data\2024\AIR&amp;DG\SG232.0_352_007.gcd</t>
  </si>
  <si>
    <t>C:\LabSolutions\Data\2024\AIR&amp;DG\SG232.0_353_008.gcd</t>
  </si>
  <si>
    <t>C:\LabSolutions\Data\2024\AIR&amp;DG\SG232.0_354_009.gcd</t>
  </si>
  <si>
    <t>C:\LabSolutions\Data\2024\AIR&amp;DG\AIR STD 1_1_010.gcd</t>
  </si>
  <si>
    <t>AIR STD 1</t>
  </si>
  <si>
    <t>C:\LabSolutions\Data\2024\AIR&amp;DG\HDG 1_1_011.gcd</t>
  </si>
  <si>
    <t>HDG 1</t>
  </si>
  <si>
    <t>C:\LabSolutions\Data\2024\AIR&amp;DG\SG23.0_349_001.gcd</t>
  </si>
  <si>
    <t>C:\LabSolutions\Data\2024\AIR&amp;DG\SG23.0_350_002.gcd</t>
  </si>
  <si>
    <t>C:\LabSolutions\Data\2024\AIR&amp;DG\SG23.0_351_003.gcd</t>
  </si>
  <si>
    <t>C:\LabSolutions\Data\2024\AIR&amp;DG\SG23.0_355_004.gcd</t>
  </si>
  <si>
    <t>C:\LabSolutions\Data\2024\AIR&amp;DG\SG23.0_356_005.gcd</t>
  </si>
  <si>
    <t>C:\LabSolutions\Data\2024\AIR&amp;DG\SG23.0_357_006.gcd</t>
  </si>
  <si>
    <t>HDG STD 1</t>
  </si>
  <si>
    <t>SG23.0349</t>
  </si>
  <si>
    <t>SG23.0350</t>
  </si>
  <si>
    <t>SG23.0351</t>
  </si>
  <si>
    <t>SG23.0355</t>
  </si>
  <si>
    <t>SG23.0356</t>
  </si>
  <si>
    <t>SG23.0357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</si>
</sst>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</font>
    <font>
      <sz val="10"/>
      <name val="Arial"/>
      <family val="2"/>
    </font>
    <font>
      <sz val="10"/>
      <color rgb="FF00B050"/>
      <name val="Arial"/>
      <family val="2"/>
    </font>
    <font>
      <sz val="10"/>
      <color rgb="FF0070C0"/>
      <name val="Arial"/>
      <family val="2"/>
    </font>
    <font>
      <sz val="10"/>
      <color rgb="FF7030A0"/>
      <name val="Arial"/>
      <family val="2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4" borderId="0" applyNumberFormat="0" applyBorder="0" applyAlignment="0" applyProtection="0"/>
  </cellStyleXfs>
  <cellXfs count="88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1" fillId="0" borderId="5" xfId="0" applyFont="1" applyBorder="1"/>
    <xf numFmtId="0" fontId="1" fillId="0" borderId="4" xfId="0" applyFon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1" fillId="0" borderId="0" xfId="0" applyFont="1" applyFill="1" applyBorder="1"/>
    <xf numFmtId="1" fontId="1" fillId="0" borderId="0" xfId="7" applyNumberFormat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/>
    <xf numFmtId="0" fontId="0" fillId="0" borderId="0" xfId="0"/>
    <xf numFmtId="2" fontId="0" fillId="0" borderId="0" xfId="0" applyNumberFormat="1" applyBorder="1"/>
    <xf numFmtId="0" fontId="0" fillId="0" borderId="0" xfId="0" applyBorder="1" applyAlignme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7" xfId="0" applyFont="1" applyBorder="1" applyAlignment="1">
      <alignment horizontal="left"/>
    </xf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3" fontId="0" fillId="0" borderId="5" xfId="0" applyNumberFormat="1" applyFont="1" applyFill="1" applyBorder="1" applyAlignment="1"/>
    <xf numFmtId="0" fontId="0" fillId="0" borderId="7" xfId="0" applyFont="1" applyBorder="1" applyAlignment="1">
      <alignment horizontal="right"/>
    </xf>
    <xf numFmtId="3" fontId="0" fillId="0" borderId="7" xfId="0" applyNumberFormat="1" applyFont="1" applyBorder="1" applyAlignment="1"/>
    <xf numFmtId="3" fontId="0" fillId="0" borderId="7" xfId="0" applyNumberFormat="1" applyFont="1" applyFill="1" applyBorder="1" applyAlignment="1"/>
    <xf numFmtId="3" fontId="0" fillId="0" borderId="8" xfId="0" applyNumberFormat="1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2" fontId="0" fillId="0" borderId="5" xfId="0" applyNumberFormat="1" applyBorder="1"/>
    <xf numFmtId="0" fontId="0" fillId="0" borderId="5" xfId="0" applyBorder="1"/>
    <xf numFmtId="0" fontId="0" fillId="0" borderId="8" xfId="0" applyBorder="1"/>
    <xf numFmtId="0" fontId="0" fillId="0" borderId="6" xfId="0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0" fillId="0" borderId="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4" fillId="0" borderId="0" xfId="0" applyFont="1"/>
    <xf numFmtId="3" fontId="6" fillId="0" borderId="0" xfId="0" applyNumberFormat="1" applyFont="1"/>
    <xf numFmtId="164" fontId="5" fillId="0" borderId="0" xfId="0" applyNumberFormat="1" applyFont="1" applyBorder="1"/>
    <xf numFmtId="0" fontId="6" fillId="0" borderId="0" xfId="0" applyFont="1"/>
    <xf numFmtId="164" fontId="5" fillId="0" borderId="5" xfId="0" applyNumberFormat="1" applyFont="1" applyBorder="1"/>
    <xf numFmtId="0" fontId="7" fillId="0" borderId="0" xfId="0" applyFont="1"/>
    <xf numFmtId="3" fontId="7" fillId="0" borderId="0" xfId="0" applyNumberFormat="1" applyFont="1"/>
    <xf numFmtId="0" fontId="0" fillId="0" borderId="0" xfId="0" applyFill="1" applyAlignment="1">
      <alignment horizontal="left"/>
    </xf>
    <xf numFmtId="3" fontId="0" fillId="0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0" fontId="4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3" fontId="0" fillId="0" borderId="0" xfId="0" applyNumberFormat="1" applyBorder="1"/>
    <xf numFmtId="3" fontId="1" fillId="0" borderId="0" xfId="0" applyNumberFormat="1" applyFont="1" applyBorder="1"/>
    <xf numFmtId="3" fontId="0" fillId="0" borderId="7" xfId="0" applyNumberFormat="1" applyBorder="1"/>
    <xf numFmtId="0" fontId="1" fillId="0" borderId="0" xfId="0" applyFont="1" applyFill="1"/>
    <xf numFmtId="0" fontId="0" fillId="0" borderId="0" xfId="0" applyAlignment="1">
      <alignment horizontal="right"/>
    </xf>
    <xf numFmtId="14" fontId="0" fillId="2" borderId="0" xfId="0" applyNumberFormat="1" applyFill="1" applyAlignment="1"/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8" fillId="4" borderId="0" xfId="11"/>
    <xf numFmtId="3" fontId="8" fillId="4" borderId="0" xfId="11" applyNumberFormat="1"/>
    <xf numFmtId="2" fontId="8" fillId="4" borderId="0" xfId="11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Fill="1" applyAlignment="1">
      <alignment horizontal="center"/>
    </xf>
  </cellXfs>
  <cellStyles count="12">
    <cellStyle name="Neutral" xfId="11" builtinId="28"/>
    <cellStyle name="Normal" xfId="0" builtinId="0"/>
    <cellStyle name="Normal 2" xfId="1" xr:uid="{00000000-0005-0000-0000-000001000000}"/>
    <cellStyle name="Normal 2 2" xfId="4" xr:uid="{00000000-0005-0000-0000-000002000000}"/>
    <cellStyle name="Normal 2 3" xfId="8" xr:uid="{00000000-0005-0000-0000-000003000000}"/>
    <cellStyle name="Normal 3" xfId="2" xr:uid="{00000000-0005-0000-0000-000004000000}"/>
    <cellStyle name="Normal 3 2" xfId="5" xr:uid="{00000000-0005-0000-0000-000005000000}"/>
    <cellStyle name="Normal 3 3" xfId="9" xr:uid="{00000000-0005-0000-0000-000006000000}"/>
    <cellStyle name="Normal 4" xfId="3" xr:uid="{00000000-0005-0000-0000-000007000000}"/>
    <cellStyle name="Normal 4 2" xfId="6" xr:uid="{00000000-0005-0000-0000-000008000000}"/>
    <cellStyle name="Normal 4 3" xfId="10" xr:uid="{00000000-0005-0000-0000-000009000000}"/>
    <cellStyle name="Normal 6" xfId="7" xr:uid="{00000000-0005-0000-0000-00000A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081"/>
        </c:manualLayout>
      </c:layout>
      <c:scatterChart>
        <c:scatterStyle val="lineMarker"/>
        <c:varyColors val="0"/>
        <c:ser>
          <c:idx val="0"/>
          <c:order val="0"/>
          <c:tx>
            <c:v>low</c:v>
          </c:tx>
          <c:spPr>
            <a:ln w="28575">
              <a:noFill/>
            </a:ln>
          </c:spPr>
          <c:xVal>
            <c:numRef>
              <c:f>Sheet1!$D$68:$D$73</c:f>
              <c:numCache>
                <c:formatCode>#,##0</c:formatCode>
                <c:ptCount val="6"/>
                <c:pt idx="0">
                  <c:v>176355</c:v>
                </c:pt>
                <c:pt idx="1">
                  <c:v>139703</c:v>
                </c:pt>
                <c:pt idx="2">
                  <c:v>97253</c:v>
                </c:pt>
                <c:pt idx="3">
                  <c:v>51329</c:v>
                </c:pt>
                <c:pt idx="4">
                  <c:v>11485</c:v>
                </c:pt>
                <c:pt idx="5">
                  <c:v>5632</c:v>
                </c:pt>
              </c:numCache>
            </c:numRef>
          </c:xVal>
          <c:yVal>
            <c:numRef>
              <c:f>Sheet1!$B$58:$B$63</c:f>
              <c:numCache>
                <c:formatCode>General</c:formatCode>
                <c:ptCount val="6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  <c:pt idx="4">
                  <c:v>0.1</c:v>
                </c:pt>
                <c:pt idx="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C-47B0-8AB2-C8B312AE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49952"/>
        <c:axId val="68759936"/>
      </c:scatterChart>
      <c:valAx>
        <c:axId val="6874995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759936"/>
        <c:crosses val="autoZero"/>
        <c:crossBetween val="midCat"/>
      </c:valAx>
      <c:valAx>
        <c:axId val="6875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4995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0651601172050856"/>
          <c:y val="8.6956521739130543E-2"/>
          <c:w val="0.19071720283893737"/>
          <c:h val="0.15498991973829418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DP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Sheet1!$C$81:$C$85</c:f>
              <c:numCache>
                <c:formatCode>#,##0</c:formatCode>
                <c:ptCount val="5"/>
                <c:pt idx="0">
                  <c:v>1897677404</c:v>
                </c:pt>
                <c:pt idx="1">
                  <c:v>1448960318</c:v>
                </c:pt>
                <c:pt idx="2">
                  <c:v>980585970</c:v>
                </c:pt>
                <c:pt idx="3">
                  <c:v>485020415</c:v>
                </c:pt>
                <c:pt idx="4">
                  <c:v>106902573</c:v>
                </c:pt>
              </c:numCache>
            </c:numRef>
          </c:xVal>
          <c:yVal>
            <c:numRef>
              <c:f>Sheet1!$R$58:$R$62</c:f>
              <c:numCache>
                <c:formatCode>#,##0</c:formatCode>
                <c:ptCount val="5"/>
                <c:pt idx="0">
                  <c:v>160000</c:v>
                </c:pt>
                <c:pt idx="1">
                  <c:v>120000</c:v>
                </c:pt>
                <c:pt idx="2">
                  <c:v>80000</c:v>
                </c:pt>
                <c:pt idx="3">
                  <c:v>40000</c:v>
                </c:pt>
                <c:pt idx="4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C-40D1-84B8-971352C3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7824"/>
        <c:axId val="69599616"/>
      </c:scatterChart>
      <c:valAx>
        <c:axId val="695978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599616"/>
        <c:crosses val="autoZero"/>
        <c:crossBetween val="midCat"/>
      </c:valAx>
      <c:valAx>
        <c:axId val="695996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95978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</c:v>
          </c:tx>
          <c:xVal>
            <c:numRef>
              <c:f>Sheet1!$J$58:$J$64</c:f>
              <c:numCache>
                <c:formatCode>#,##0</c:formatCode>
                <c:ptCount val="7"/>
                <c:pt idx="0">
                  <c:v>16000</c:v>
                </c:pt>
                <c:pt idx="1">
                  <c:v>12000</c:v>
                </c:pt>
                <c:pt idx="2">
                  <c:v>8000</c:v>
                </c:pt>
                <c:pt idx="3">
                  <c:v>4000</c:v>
                </c:pt>
                <c:pt idx="4">
                  <c:v>800</c:v>
                </c:pt>
                <c:pt idx="5">
                  <c:v>400</c:v>
                </c:pt>
                <c:pt idx="6">
                  <c:v>80</c:v>
                </c:pt>
              </c:numCache>
            </c:numRef>
          </c:xVal>
          <c:yVal>
            <c:numRef>
              <c:f>Sheet1!$B$74:$B$80</c:f>
              <c:numCache>
                <c:formatCode>#,##0</c:formatCode>
                <c:ptCount val="7"/>
                <c:pt idx="0">
                  <c:v>187884570</c:v>
                </c:pt>
                <c:pt idx="1">
                  <c:v>140936963</c:v>
                </c:pt>
                <c:pt idx="2">
                  <c:v>93346711</c:v>
                </c:pt>
                <c:pt idx="3">
                  <c:v>45958750</c:v>
                </c:pt>
                <c:pt idx="4">
                  <c:v>8933760</c:v>
                </c:pt>
                <c:pt idx="5">
                  <c:v>5039976</c:v>
                </c:pt>
                <c:pt idx="6">
                  <c:v>1334446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4-4BC8-9CF5-5C86244D61F9}"/>
            </c:ext>
          </c:extLst>
        </c:ser>
        <c:ser>
          <c:idx val="1"/>
          <c:order val="1"/>
          <c:tx>
            <c:v>DP</c:v>
          </c:tx>
          <c:xVal>
            <c:numRef>
              <c:f>Sheet1!$L$58:$L$62</c:f>
              <c:numCache>
                <c:formatCode>General</c:formatCode>
                <c:ptCount val="5"/>
                <c:pt idx="0" formatCode="#,##0">
                  <c:v>30000</c:v>
                </c:pt>
                <c:pt idx="1">
                  <c:v>22500</c:v>
                </c:pt>
                <c:pt idx="2">
                  <c:v>15000</c:v>
                </c:pt>
                <c:pt idx="3">
                  <c:v>7500</c:v>
                </c:pt>
                <c:pt idx="4">
                  <c:v>1500</c:v>
                </c:pt>
              </c:numCache>
            </c:numRef>
          </c:xVal>
          <c:yVal>
            <c:numRef>
              <c:f>Sheet1!$B$81:$B$85</c:f>
              <c:numCache>
                <c:formatCode>#,##0</c:formatCode>
                <c:ptCount val="5"/>
                <c:pt idx="0">
                  <c:v>353113149</c:v>
                </c:pt>
                <c:pt idx="1">
                  <c:v>266364228</c:v>
                </c:pt>
                <c:pt idx="2">
                  <c:v>178034118</c:v>
                </c:pt>
                <c:pt idx="3">
                  <c:v>86816949</c:v>
                </c:pt>
                <c:pt idx="4">
                  <c:v>18876839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4-4BC8-9CF5-5C86244D6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4400"/>
        <c:axId val="69655936"/>
      </c:scatterChart>
      <c:valAx>
        <c:axId val="6965440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655936"/>
        <c:crosses val="autoZero"/>
        <c:crossBetween val="midCat"/>
      </c:valAx>
      <c:valAx>
        <c:axId val="696559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96544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4928650971851"/>
          <c:y val="0.23225873939670591"/>
          <c:w val="0.73905143613659086"/>
          <c:h val="0.64671877971775249"/>
        </c:manualLayout>
      </c:layout>
      <c:scatterChart>
        <c:scatterStyle val="lineMarker"/>
        <c:varyColors val="0"/>
        <c:ser>
          <c:idx val="0"/>
          <c:order val="0"/>
          <c:tx>
            <c:v>low</c:v>
          </c:tx>
          <c:spPr>
            <a:ln w="28575">
              <a:noFill/>
            </a:ln>
          </c:spPr>
          <c:xVal>
            <c:numRef>
              <c:f>Sheet1!$B$68:$B$73</c:f>
              <c:numCache>
                <c:formatCode>#,##0</c:formatCode>
                <c:ptCount val="6"/>
                <c:pt idx="0">
                  <c:v>4230171</c:v>
                </c:pt>
                <c:pt idx="1">
                  <c:v>3177861</c:v>
                </c:pt>
                <c:pt idx="2">
                  <c:v>2103688</c:v>
                </c:pt>
                <c:pt idx="3">
                  <c:v>1025370</c:v>
                </c:pt>
                <c:pt idx="4">
                  <c:v>235606</c:v>
                </c:pt>
                <c:pt idx="5">
                  <c:v>147848</c:v>
                </c:pt>
              </c:numCache>
            </c:numRef>
          </c:xVal>
          <c:yVal>
            <c:numRef>
              <c:f>Sheet1!$H$58:$H$63</c:f>
              <c:numCache>
                <c:formatCode>General</c:formatCode>
                <c:ptCount val="6"/>
                <c:pt idx="0">
                  <c:v>392.4</c:v>
                </c:pt>
                <c:pt idx="1">
                  <c:v>294.29999999999995</c:v>
                </c:pt>
                <c:pt idx="2">
                  <c:v>196.2</c:v>
                </c:pt>
                <c:pt idx="3">
                  <c:v>98.1</c:v>
                </c:pt>
                <c:pt idx="4">
                  <c:v>19.62</c:v>
                </c:pt>
                <c:pt idx="5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7-4C50-8CD3-445C3FF62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4896"/>
        <c:axId val="68786432"/>
      </c:scatterChart>
      <c:valAx>
        <c:axId val="6878489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786432"/>
        <c:crosses val="autoZero"/>
        <c:crossBetween val="midCat"/>
      </c:valAx>
      <c:valAx>
        <c:axId val="6878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8489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6013390442"/>
          <c:y val="0.13031419985545334"/>
          <c:w val="0.28146193521418938"/>
          <c:h val="8.7357069496747708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low</c:v>
          </c:tx>
          <c:spPr>
            <a:ln w="28575">
              <a:noFill/>
            </a:ln>
          </c:spPr>
          <c:xVal>
            <c:numRef>
              <c:f>Sheet1!$C$68:$C$73</c:f>
              <c:numCache>
                <c:formatCode>#,##0</c:formatCode>
                <c:ptCount val="6"/>
                <c:pt idx="0">
                  <c:v>477931</c:v>
                </c:pt>
                <c:pt idx="1">
                  <c:v>366989</c:v>
                </c:pt>
                <c:pt idx="2">
                  <c:v>250909</c:v>
                </c:pt>
                <c:pt idx="3">
                  <c:v>139417</c:v>
                </c:pt>
                <c:pt idx="4">
                  <c:v>51757</c:v>
                </c:pt>
                <c:pt idx="5">
                  <c:v>41466</c:v>
                </c:pt>
              </c:numCache>
            </c:numRef>
          </c:xVal>
          <c:yVal>
            <c:numRef>
              <c:f>Sheet1!$N$58:$N$63</c:f>
              <c:numCache>
                <c:formatCode>General</c:formatCode>
                <c:ptCount val="6"/>
                <c:pt idx="0">
                  <c:v>40.56</c:v>
                </c:pt>
                <c:pt idx="1">
                  <c:v>30.42</c:v>
                </c:pt>
                <c:pt idx="2">
                  <c:v>20.28</c:v>
                </c:pt>
                <c:pt idx="3">
                  <c:v>10.14</c:v>
                </c:pt>
                <c:pt idx="4">
                  <c:v>2.028</c:v>
                </c:pt>
                <c:pt idx="5">
                  <c:v>1.014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5-440B-9DE3-4DDAEB01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4704"/>
        <c:axId val="69226496"/>
      </c:scatterChart>
      <c:valAx>
        <c:axId val="6922470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226496"/>
        <c:crosses val="autoZero"/>
        <c:crossBetween val="midCat"/>
      </c:valAx>
      <c:valAx>
        <c:axId val="6922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2247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Sheet1!$P$58:$P$64</c:f>
              <c:numCache>
                <c:formatCode>#,##0</c:formatCode>
                <c:ptCount val="7"/>
                <c:pt idx="0">
                  <c:v>8001</c:v>
                </c:pt>
                <c:pt idx="1">
                  <c:v>6000.75</c:v>
                </c:pt>
                <c:pt idx="2">
                  <c:v>4000.5</c:v>
                </c:pt>
                <c:pt idx="3">
                  <c:v>2000.25</c:v>
                </c:pt>
                <c:pt idx="4">
                  <c:v>400.05</c:v>
                </c:pt>
                <c:pt idx="5">
                  <c:v>200.02500000000001</c:v>
                </c:pt>
                <c:pt idx="6">
                  <c:v>40.005000000000003</c:v>
                </c:pt>
              </c:numCache>
            </c:numRef>
          </c:xVal>
          <c:yVal>
            <c:numRef>
              <c:f>Sheet1!$C$74:$C$80</c:f>
              <c:numCache>
                <c:formatCode>#,##0</c:formatCode>
                <c:ptCount val="7"/>
                <c:pt idx="0">
                  <c:v>112882139</c:v>
                </c:pt>
                <c:pt idx="1">
                  <c:v>83268457</c:v>
                </c:pt>
                <c:pt idx="2">
                  <c:v>54590751</c:v>
                </c:pt>
                <c:pt idx="3">
                  <c:v>26706070</c:v>
                </c:pt>
                <c:pt idx="4">
                  <c:v>5170510</c:v>
                </c:pt>
                <c:pt idx="5">
                  <c:v>2979872</c:v>
                </c:pt>
                <c:pt idx="6">
                  <c:v>833904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A-459A-A553-E274BE4A5CBF}"/>
            </c:ext>
          </c:extLst>
        </c:ser>
        <c:ser>
          <c:idx val="1"/>
          <c:order val="1"/>
          <c:xVal>
            <c:numRef>
              <c:f>Sheet1!$R$58:$R$62</c:f>
              <c:numCache>
                <c:formatCode>#,##0</c:formatCode>
                <c:ptCount val="5"/>
                <c:pt idx="0">
                  <c:v>160000</c:v>
                </c:pt>
                <c:pt idx="1">
                  <c:v>120000</c:v>
                </c:pt>
                <c:pt idx="2">
                  <c:v>80000</c:v>
                </c:pt>
                <c:pt idx="3">
                  <c:v>40000</c:v>
                </c:pt>
                <c:pt idx="4">
                  <c:v>8000</c:v>
                </c:pt>
              </c:numCache>
            </c:numRef>
          </c:xVal>
          <c:yVal>
            <c:numRef>
              <c:f>Sheet1!$C$81:$C$85</c:f>
              <c:numCache>
                <c:formatCode>#,##0</c:formatCode>
                <c:ptCount val="5"/>
                <c:pt idx="0">
                  <c:v>1897677404</c:v>
                </c:pt>
                <c:pt idx="1">
                  <c:v>1448960318</c:v>
                </c:pt>
                <c:pt idx="2">
                  <c:v>980585970</c:v>
                </c:pt>
                <c:pt idx="3">
                  <c:v>485020415</c:v>
                </c:pt>
                <c:pt idx="4">
                  <c:v>106902573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1A-459A-A553-E274BE4A5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59648"/>
        <c:axId val="69261184"/>
      </c:scatterChart>
      <c:valAx>
        <c:axId val="692596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261184"/>
        <c:crosses val="autoZero"/>
        <c:crossBetween val="midCat"/>
      </c:valAx>
      <c:valAx>
        <c:axId val="692611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92596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081"/>
        </c:manualLayout>
      </c:layout>
      <c:scatterChart>
        <c:scatterStyle val="lineMarker"/>
        <c:varyColors val="0"/>
        <c:ser>
          <c:idx val="0"/>
          <c:order val="0"/>
          <c:tx>
            <c:v>high</c:v>
          </c:tx>
          <c:spPr>
            <a:ln w="28575">
              <a:noFill/>
            </a:ln>
          </c:spPr>
          <c:xVal>
            <c:numRef>
              <c:f>Sheet1!$D$74:$D$80</c:f>
              <c:numCache>
                <c:formatCode>#,##0</c:formatCode>
                <c:ptCount val="7"/>
                <c:pt idx="0">
                  <c:v>690067</c:v>
                </c:pt>
                <c:pt idx="1">
                  <c:v>551424</c:v>
                </c:pt>
                <c:pt idx="2">
                  <c:v>392241</c:v>
                </c:pt>
                <c:pt idx="3">
                  <c:v>214998</c:v>
                </c:pt>
                <c:pt idx="4">
                  <c:v>50465</c:v>
                </c:pt>
                <c:pt idx="5">
                  <c:v>28969</c:v>
                </c:pt>
                <c:pt idx="6">
                  <c:v>7864</c:v>
                </c:pt>
              </c:numCache>
            </c:numRef>
          </c:xVal>
          <c:yVal>
            <c:numRef>
              <c:f>Sheet1!$D$58:$D$64</c:f>
              <c:numCache>
                <c:formatCode>General</c:formatCode>
                <c:ptCount val="7"/>
                <c:pt idx="0">
                  <c:v>9.32</c:v>
                </c:pt>
                <c:pt idx="1">
                  <c:v>6.99</c:v>
                </c:pt>
                <c:pt idx="2">
                  <c:v>4.66</c:v>
                </c:pt>
                <c:pt idx="3">
                  <c:v>2.33</c:v>
                </c:pt>
                <c:pt idx="4">
                  <c:v>0.46600000000000003</c:v>
                </c:pt>
                <c:pt idx="5">
                  <c:v>0.23300000000000001</c:v>
                </c:pt>
                <c:pt idx="6">
                  <c:v>4.6600000000000003E-2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3-48B4-95D3-C60DCB44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5760"/>
        <c:axId val="69287296"/>
      </c:scatterChart>
      <c:valAx>
        <c:axId val="6928576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287296"/>
        <c:crosses val="autoZero"/>
        <c:crossBetween val="midCat"/>
      </c:valAx>
      <c:valAx>
        <c:axId val="6928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2857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0651601172050856"/>
          <c:y val="8.6956521739130543E-2"/>
          <c:w val="0.19071720283893737"/>
          <c:h val="0.15498991973829418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081"/>
        </c:manualLayout>
      </c:layout>
      <c:scatterChart>
        <c:scatterStyle val="lineMarker"/>
        <c:varyColors val="0"/>
        <c:ser>
          <c:idx val="0"/>
          <c:order val="0"/>
          <c:tx>
            <c:v>DP</c:v>
          </c:tx>
          <c:spPr>
            <a:ln w="28575">
              <a:noFill/>
            </a:ln>
          </c:spPr>
          <c:xVal>
            <c:numRef>
              <c:f>Sheet1!$D$81:$D$85</c:f>
              <c:numCache>
                <c:formatCode>#,##0</c:formatCode>
                <c:ptCount val="5"/>
                <c:pt idx="0">
                  <c:v>9637356</c:v>
                </c:pt>
                <c:pt idx="1">
                  <c:v>7444732</c:v>
                </c:pt>
                <c:pt idx="2">
                  <c:v>5166914</c:v>
                </c:pt>
                <c:pt idx="3">
                  <c:v>2771951</c:v>
                </c:pt>
                <c:pt idx="4">
                  <c:v>762537</c:v>
                </c:pt>
              </c:numCache>
            </c:numRef>
          </c:xVal>
          <c:yVal>
            <c:numRef>
              <c:f>Sheet1!$F$58:$F$62</c:f>
              <c:numCache>
                <c:formatCode>General</c:formatCode>
                <c:ptCount val="5"/>
                <c:pt idx="0">
                  <c:v>196</c:v>
                </c:pt>
                <c:pt idx="1">
                  <c:v>147</c:v>
                </c:pt>
                <c:pt idx="2">
                  <c:v>98</c:v>
                </c:pt>
                <c:pt idx="3">
                  <c:v>49</c:v>
                </c:pt>
                <c:pt idx="4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0-4EAB-B18F-7117D35BC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8256"/>
        <c:axId val="69469312"/>
      </c:scatterChart>
      <c:valAx>
        <c:axId val="6932825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469312"/>
        <c:crosses val="autoZero"/>
        <c:crossBetween val="midCat"/>
      </c:valAx>
      <c:valAx>
        <c:axId val="6946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3282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0651601172050856"/>
          <c:y val="8.6956521739130543E-2"/>
          <c:w val="0.19071720283893737"/>
          <c:h val="0.15498991973829418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4928650971851"/>
          <c:y val="0.23225873939670591"/>
          <c:w val="0.73905143613659086"/>
          <c:h val="0.64671877971775249"/>
        </c:manualLayout>
      </c:layout>
      <c:scatterChart>
        <c:scatterStyle val="lineMarker"/>
        <c:varyColors val="0"/>
        <c:ser>
          <c:idx val="1"/>
          <c:order val="0"/>
          <c:tx>
            <c:v>high</c:v>
          </c:tx>
          <c:spPr>
            <a:ln w="28575">
              <a:noFill/>
            </a:ln>
          </c:spPr>
          <c:xVal>
            <c:numRef>
              <c:f>Sheet1!$B$74:$B$80</c:f>
              <c:numCache>
                <c:formatCode>#,##0</c:formatCode>
                <c:ptCount val="7"/>
                <c:pt idx="0">
                  <c:v>187884570</c:v>
                </c:pt>
                <c:pt idx="1">
                  <c:v>140936963</c:v>
                </c:pt>
                <c:pt idx="2">
                  <c:v>93346711</c:v>
                </c:pt>
                <c:pt idx="3">
                  <c:v>45958750</c:v>
                </c:pt>
                <c:pt idx="4">
                  <c:v>8933760</c:v>
                </c:pt>
                <c:pt idx="5">
                  <c:v>5039976</c:v>
                </c:pt>
                <c:pt idx="6">
                  <c:v>1334446</c:v>
                </c:pt>
              </c:numCache>
            </c:numRef>
          </c:xVal>
          <c:yVal>
            <c:numRef>
              <c:f>Sheet1!$J$58:$J$64</c:f>
              <c:numCache>
                <c:formatCode>#,##0</c:formatCode>
                <c:ptCount val="7"/>
                <c:pt idx="0">
                  <c:v>16000</c:v>
                </c:pt>
                <c:pt idx="1">
                  <c:v>12000</c:v>
                </c:pt>
                <c:pt idx="2">
                  <c:v>8000</c:v>
                </c:pt>
                <c:pt idx="3">
                  <c:v>4000</c:v>
                </c:pt>
                <c:pt idx="4">
                  <c:v>800</c:v>
                </c:pt>
                <c:pt idx="5">
                  <c:v>400</c:v>
                </c:pt>
                <c:pt idx="6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2-4F7D-A042-E3DEE4905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97984"/>
        <c:axId val="69499520"/>
      </c:scatterChart>
      <c:valAx>
        <c:axId val="6949798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499520"/>
        <c:crosses val="autoZero"/>
        <c:crossBetween val="midCat"/>
      </c:valAx>
      <c:valAx>
        <c:axId val="694995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949798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6013390442"/>
          <c:y val="0.13031419985545334"/>
          <c:w val="0.28146193521418938"/>
          <c:h val="8.7357069496747708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4928650971851"/>
          <c:y val="0.23225873939670591"/>
          <c:w val="0.73905143613659086"/>
          <c:h val="0.64671877971775249"/>
        </c:manualLayout>
      </c:layout>
      <c:scatterChart>
        <c:scatterStyle val="lineMarker"/>
        <c:varyColors val="0"/>
        <c:ser>
          <c:idx val="1"/>
          <c:order val="0"/>
          <c:tx>
            <c:v>DP</c:v>
          </c:tx>
          <c:spPr>
            <a:ln w="28575">
              <a:noFill/>
            </a:ln>
          </c:spPr>
          <c:xVal>
            <c:numRef>
              <c:f>Sheet1!$B$81:$B$85</c:f>
              <c:numCache>
                <c:formatCode>#,##0</c:formatCode>
                <c:ptCount val="5"/>
                <c:pt idx="0">
                  <c:v>353113149</c:v>
                </c:pt>
                <c:pt idx="1">
                  <c:v>266364228</c:v>
                </c:pt>
                <c:pt idx="2">
                  <c:v>178034118</c:v>
                </c:pt>
                <c:pt idx="3">
                  <c:v>86816949</c:v>
                </c:pt>
                <c:pt idx="4">
                  <c:v>18876839</c:v>
                </c:pt>
              </c:numCache>
            </c:numRef>
          </c:xVal>
          <c:yVal>
            <c:numRef>
              <c:f>Sheet1!$L$58:$L$62</c:f>
              <c:numCache>
                <c:formatCode>General</c:formatCode>
                <c:ptCount val="5"/>
                <c:pt idx="0" formatCode="#,##0">
                  <c:v>30000</c:v>
                </c:pt>
                <c:pt idx="1">
                  <c:v>22500</c:v>
                </c:pt>
                <c:pt idx="2">
                  <c:v>15000</c:v>
                </c:pt>
                <c:pt idx="3">
                  <c:v>7500</c:v>
                </c:pt>
                <c:pt idx="4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64-4FF8-9395-B86570D8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0000"/>
        <c:axId val="69534080"/>
      </c:scatterChart>
      <c:valAx>
        <c:axId val="6952000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534080"/>
        <c:crosses val="autoZero"/>
        <c:crossBetween val="midCat"/>
      </c:valAx>
      <c:valAx>
        <c:axId val="695340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952000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6013390442"/>
          <c:y val="0.13031419985545334"/>
          <c:w val="0.28146193521418938"/>
          <c:h val="8.7357069496747708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high</c:v>
          </c:tx>
          <c:spPr>
            <a:ln w="28575">
              <a:noFill/>
            </a:ln>
          </c:spPr>
          <c:xVal>
            <c:numRef>
              <c:f>Sheet1!$C$74:$C$80</c:f>
              <c:numCache>
                <c:formatCode>#,##0</c:formatCode>
                <c:ptCount val="7"/>
                <c:pt idx="0">
                  <c:v>112882139</c:v>
                </c:pt>
                <c:pt idx="1">
                  <c:v>83268457</c:v>
                </c:pt>
                <c:pt idx="2">
                  <c:v>54590751</c:v>
                </c:pt>
                <c:pt idx="3">
                  <c:v>26706070</c:v>
                </c:pt>
                <c:pt idx="4">
                  <c:v>5170510</c:v>
                </c:pt>
                <c:pt idx="5">
                  <c:v>2979872</c:v>
                </c:pt>
                <c:pt idx="6">
                  <c:v>833904</c:v>
                </c:pt>
              </c:numCache>
            </c:numRef>
          </c:xVal>
          <c:yVal>
            <c:numRef>
              <c:f>Sheet1!$P$58:$P$64</c:f>
              <c:numCache>
                <c:formatCode>#,##0</c:formatCode>
                <c:ptCount val="7"/>
                <c:pt idx="0">
                  <c:v>8001</c:v>
                </c:pt>
                <c:pt idx="1">
                  <c:v>6000.75</c:v>
                </c:pt>
                <c:pt idx="2">
                  <c:v>4000.5</c:v>
                </c:pt>
                <c:pt idx="3">
                  <c:v>2000.25</c:v>
                </c:pt>
                <c:pt idx="4">
                  <c:v>400.05</c:v>
                </c:pt>
                <c:pt idx="5">
                  <c:v>200.02500000000001</c:v>
                </c:pt>
                <c:pt idx="6">
                  <c:v>40.005000000000003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A-4D19-9C82-DDFEE72E0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66848"/>
        <c:axId val="69568384"/>
      </c:scatterChart>
      <c:valAx>
        <c:axId val="695668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568384"/>
        <c:crosses val="autoZero"/>
        <c:crossBetween val="midCat"/>
      </c:valAx>
      <c:valAx>
        <c:axId val="695683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95668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2638425</xdr:colOff>
      <xdr:row>38</xdr:row>
      <xdr:rowOff>76200</xdr:rowOff>
    </xdr:from>
    <xdr:to>
      <xdr:col>4</xdr:col>
      <xdr:colOff>133350</xdr:colOff>
      <xdr:row>54</xdr:row>
      <xdr:rowOff>38100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38</xdr:row>
      <xdr:rowOff>76200</xdr:rowOff>
    </xdr:from>
    <xdr:to>
      <xdr:col>8</xdr:col>
      <xdr:colOff>47625</xdr:colOff>
      <xdr:row>54</xdr:row>
      <xdr:rowOff>38100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235744</xdr:colOff>
      <xdr:row>38</xdr:row>
      <xdr:rowOff>55722</xdr:rowOff>
    </xdr:from>
    <xdr:to>
      <xdr:col>13</xdr:col>
      <xdr:colOff>32863</xdr:colOff>
      <xdr:row>54</xdr:row>
      <xdr:rowOff>21432</xdr:rowOff>
    </xdr:to>
    <xdr:graphicFrame macro="">
      <xdr:nvGraphicFramePr>
        <xdr:cNvPr id="1030" name="Chart 3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404814</xdr:colOff>
      <xdr:row>17</xdr:row>
      <xdr:rowOff>79535</xdr:rowOff>
    </xdr:from>
    <xdr:to>
      <xdr:col>18</xdr:col>
      <xdr:colOff>451963</xdr:colOff>
      <xdr:row>33</xdr:row>
      <xdr:rowOff>45245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1577340</xdr:colOff>
      <xdr:row>21</xdr:row>
      <xdr:rowOff>91439</xdr:rowOff>
    </xdr:from>
    <xdr:to>
      <xdr:col>4</xdr:col>
      <xdr:colOff>133350</xdr:colOff>
      <xdr:row>37</xdr:row>
      <xdr:rowOff>66674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47940E41-AF96-45B4-AA21-A03C6E99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1571625</xdr:colOff>
      <xdr:row>5</xdr:row>
      <xdr:rowOff>33813</xdr:rowOff>
    </xdr:from>
    <xdr:to>
      <xdr:col>4</xdr:col>
      <xdr:colOff>121920</xdr:colOff>
      <xdr:row>20</xdr:row>
      <xdr:rowOff>166210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C52B5876-14FD-47DF-9B38-D99E57C29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404812</xdr:colOff>
      <xdr:row>22</xdr:row>
      <xdr:rowOff>11906</xdr:rowOff>
    </xdr:from>
    <xdr:to>
      <xdr:col>8</xdr:col>
      <xdr:colOff>42862</xdr:colOff>
      <xdr:row>37</xdr:row>
      <xdr:rowOff>144304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5CB110B4-38FE-4C2A-AF5B-651432DCC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377191</xdr:colOff>
      <xdr:row>5</xdr:row>
      <xdr:rowOff>61437</xdr:rowOff>
    </xdr:from>
    <xdr:to>
      <xdr:col>8</xdr:col>
      <xdr:colOff>20956</xdr:colOff>
      <xdr:row>21</xdr:row>
      <xdr:rowOff>29052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F14FF84C-5479-4547-86E6-D07809518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261938</xdr:colOff>
      <xdr:row>22</xdr:row>
      <xdr:rowOff>47625</xdr:rowOff>
    </xdr:from>
    <xdr:to>
      <xdr:col>13</xdr:col>
      <xdr:colOff>55247</xdr:colOff>
      <xdr:row>38</xdr:row>
      <xdr:rowOff>7620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F5558742-D5C9-489A-80AC-E3A92E66A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285751</xdr:colOff>
      <xdr:row>5</xdr:row>
      <xdr:rowOff>107156</xdr:rowOff>
    </xdr:from>
    <xdr:to>
      <xdr:col>13</xdr:col>
      <xdr:colOff>75250</xdr:colOff>
      <xdr:row>21</xdr:row>
      <xdr:rowOff>67151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AD49FE1C-5F8B-437D-9776-C5A1811D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10</xdr:col>
      <xdr:colOff>476251</xdr:colOff>
      <xdr:row>83</xdr:row>
      <xdr:rowOff>95249</xdr:rowOff>
    </xdr:from>
    <xdr:ext cx="4869656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0203657" y="13096874"/>
          <a:ext cx="48696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1226342</xdr:colOff>
      <xdr:row>269</xdr:row>
      <xdr:rowOff>35719</xdr:rowOff>
    </xdr:from>
    <xdr:ext cx="3440907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3869530" y="44707969"/>
          <a:ext cx="34409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440532</xdr:colOff>
      <xdr:row>34</xdr:row>
      <xdr:rowOff>95249</xdr:rowOff>
    </xdr:from>
    <xdr:to>
      <xdr:col>18</xdr:col>
      <xdr:colOff>487681</xdr:colOff>
      <xdr:row>50</xdr:row>
      <xdr:rowOff>60959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4</xdr:col>
      <xdr:colOff>702470</xdr:colOff>
      <xdr:row>69</xdr:row>
      <xdr:rowOff>71437</xdr:rowOff>
    </xdr:from>
    <xdr:ext cx="5048250" cy="809625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7369970" y="11572875"/>
          <a:ext cx="5048250" cy="809625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0"/>
  <sheetViews>
    <sheetView tabSelected="1" topLeftCell="A91" zoomScaleNormal="100" workbookViewId="0">
      <selection activeCell="C105" sqref="C105"/>
    </sheetView>
  </sheetViews>
  <sheetFormatPr defaultRowHeight="13.2" x14ac:dyDescent="0.25"/>
  <cols>
    <col min="1" max="1" width="57.5546875" style="1" customWidth="1"/>
    <col min="2" max="2" width="43.33203125" style="1" customWidth="1"/>
    <col min="3" max="3" width="19.109375" style="1" customWidth="1"/>
    <col min="4" max="4" width="14.44140625" customWidth="1"/>
    <col min="5" max="5" width="13" customWidth="1"/>
    <col min="6" max="6" width="13.5546875" style="2" customWidth="1"/>
    <col min="7" max="7" width="13.6640625" style="2" customWidth="1"/>
    <col min="8" max="8" width="11.44140625" customWidth="1"/>
    <col min="9" max="9" width="11.6640625" customWidth="1"/>
    <col min="10" max="10" width="9.88671875" bestFit="1" customWidth="1"/>
    <col min="13" max="13" width="9.6640625" bestFit="1" customWidth="1"/>
    <col min="17" max="17" width="19.109375" customWidth="1"/>
    <col min="22" max="22" width="18.33203125" customWidth="1"/>
    <col min="23" max="23" width="13.109375" customWidth="1"/>
    <col min="25" max="25" width="11.44140625" customWidth="1"/>
  </cols>
  <sheetData>
    <row r="1" spans="1:7" s="31" customFormat="1" x14ac:dyDescent="0.25">
      <c r="A1" s="71" t="s">
        <v>44</v>
      </c>
      <c r="B1" s="72">
        <v>45637</v>
      </c>
      <c r="C1" s="23"/>
      <c r="F1" s="24"/>
      <c r="G1" s="24"/>
    </row>
    <row r="2" spans="1:7" s="31" customFormat="1" x14ac:dyDescent="0.25">
      <c r="A2" s="71" t="s">
        <v>45</v>
      </c>
      <c r="B2" s="73" t="s">
        <v>109</v>
      </c>
      <c r="C2" s="23"/>
      <c r="F2" s="24"/>
      <c r="G2" s="24"/>
    </row>
    <row r="3" spans="1:7" s="31" customFormat="1" x14ac:dyDescent="0.25">
      <c r="A3" s="23"/>
      <c r="B3" s="23"/>
      <c r="C3" s="23"/>
      <c r="F3" s="24"/>
      <c r="G3" s="24"/>
    </row>
    <row r="4" spans="1:7" s="31" customFormat="1" x14ac:dyDescent="0.25">
      <c r="A4" s="23"/>
      <c r="B4" s="23"/>
      <c r="C4" s="23"/>
      <c r="F4" s="24"/>
      <c r="G4" s="24"/>
    </row>
    <row r="5" spans="1:7" s="31" customFormat="1" x14ac:dyDescent="0.25">
      <c r="A5" s="23"/>
      <c r="B5" s="23"/>
      <c r="C5" s="23"/>
      <c r="F5" s="24"/>
      <c r="G5" s="24"/>
    </row>
    <row r="6" spans="1:7" s="31" customFormat="1" x14ac:dyDescent="0.25">
      <c r="A6" s="23"/>
      <c r="B6" s="23"/>
      <c r="C6" s="23"/>
      <c r="F6" s="24"/>
      <c r="G6" s="24"/>
    </row>
    <row r="7" spans="1:7" s="31" customFormat="1" x14ac:dyDescent="0.25">
      <c r="A7" s="23"/>
      <c r="B7" s="23"/>
      <c r="C7" s="23"/>
      <c r="F7" s="24"/>
      <c r="G7" s="24"/>
    </row>
    <row r="8" spans="1:7" s="31" customFormat="1" x14ac:dyDescent="0.25">
      <c r="A8" s="23"/>
      <c r="B8" s="23"/>
      <c r="C8" s="23"/>
      <c r="F8" s="24"/>
      <c r="G8" s="24"/>
    </row>
    <row r="9" spans="1:7" s="31" customFormat="1" x14ac:dyDescent="0.25">
      <c r="A9" s="23"/>
      <c r="B9" s="23"/>
      <c r="C9" s="23"/>
      <c r="F9" s="24"/>
      <c r="G9" s="24"/>
    </row>
    <row r="10" spans="1:7" s="31" customFormat="1" x14ac:dyDescent="0.25">
      <c r="A10" s="23"/>
      <c r="B10" s="23"/>
      <c r="C10" s="23"/>
      <c r="F10" s="24"/>
      <c r="G10" s="24"/>
    </row>
    <row r="11" spans="1:7" s="31" customFormat="1" x14ac:dyDescent="0.25">
      <c r="A11" s="23"/>
      <c r="B11" s="23"/>
      <c r="C11" s="23"/>
      <c r="F11" s="24"/>
      <c r="G11" s="24"/>
    </row>
    <row r="12" spans="1:7" s="31" customFormat="1" x14ac:dyDescent="0.25">
      <c r="A12" s="23"/>
      <c r="B12" s="23"/>
      <c r="C12" s="23"/>
      <c r="F12" s="24"/>
      <c r="G12" s="24"/>
    </row>
    <row r="13" spans="1:7" s="31" customFormat="1" x14ac:dyDescent="0.25">
      <c r="A13" s="23"/>
      <c r="B13" s="23"/>
      <c r="C13" s="23"/>
      <c r="F13" s="24"/>
      <c r="G13" s="24"/>
    </row>
    <row r="14" spans="1:7" s="31" customFormat="1" x14ac:dyDescent="0.25">
      <c r="A14" s="23"/>
      <c r="B14" s="23"/>
      <c r="C14" s="23"/>
      <c r="F14" s="24"/>
      <c r="G14" s="24"/>
    </row>
    <row r="15" spans="1:7" s="31" customFormat="1" x14ac:dyDescent="0.25">
      <c r="A15" s="23"/>
      <c r="B15" s="23"/>
      <c r="C15" s="23"/>
      <c r="F15" s="24"/>
      <c r="G15" s="24"/>
    </row>
    <row r="16" spans="1:7" s="31" customFormat="1" x14ac:dyDescent="0.25">
      <c r="A16" s="23"/>
      <c r="B16" s="23"/>
      <c r="C16" s="23"/>
      <c r="F16" s="24"/>
      <c r="G16" s="24"/>
    </row>
    <row r="17" spans="1:7" s="31" customFormat="1" x14ac:dyDescent="0.25">
      <c r="A17" s="23"/>
      <c r="B17" s="23"/>
      <c r="C17" s="23"/>
      <c r="F17" s="24"/>
      <c r="G17" s="24"/>
    </row>
    <row r="18" spans="1:7" s="31" customFormat="1" x14ac:dyDescent="0.25">
      <c r="A18" s="23"/>
      <c r="B18" s="23"/>
      <c r="C18" s="23"/>
      <c r="F18" s="24"/>
      <c r="G18" s="24"/>
    </row>
    <row r="19" spans="1:7" s="31" customFormat="1" x14ac:dyDescent="0.25">
      <c r="A19" s="23"/>
      <c r="B19" s="23"/>
      <c r="C19" s="23"/>
      <c r="F19" s="24"/>
      <c r="G19" s="24"/>
    </row>
    <row r="20" spans="1:7" s="31" customFormat="1" x14ac:dyDescent="0.25">
      <c r="A20" s="23"/>
      <c r="B20" s="23"/>
      <c r="C20" s="23"/>
      <c r="F20" s="24"/>
      <c r="G20" s="24"/>
    </row>
    <row r="21" spans="1:7" s="31" customFormat="1" x14ac:dyDescent="0.25">
      <c r="A21" s="23"/>
      <c r="B21" s="23"/>
      <c r="C21" s="23"/>
      <c r="F21" s="24"/>
      <c r="G21" s="24"/>
    </row>
    <row r="22" spans="1:7" s="31" customFormat="1" x14ac:dyDescent="0.25">
      <c r="A22" s="23"/>
      <c r="B22" s="23"/>
      <c r="C22" s="23"/>
      <c r="F22" s="24"/>
      <c r="G22" s="24"/>
    </row>
    <row r="23" spans="1:7" s="31" customFormat="1" x14ac:dyDescent="0.25">
      <c r="A23" s="23"/>
      <c r="B23" s="23"/>
      <c r="C23" s="23"/>
      <c r="F23" s="24"/>
      <c r="G23" s="24"/>
    </row>
    <row r="24" spans="1:7" s="31" customFormat="1" x14ac:dyDescent="0.25">
      <c r="A24" s="23"/>
      <c r="B24" s="23"/>
      <c r="C24" s="23"/>
      <c r="F24" s="24"/>
      <c r="G24" s="24"/>
    </row>
    <row r="25" spans="1:7" s="31" customFormat="1" x14ac:dyDescent="0.25">
      <c r="A25" s="23"/>
      <c r="B25" s="23"/>
      <c r="C25" s="23"/>
      <c r="F25" s="24"/>
      <c r="G25" s="24"/>
    </row>
    <row r="26" spans="1:7" s="31" customFormat="1" x14ac:dyDescent="0.25">
      <c r="A26" s="23"/>
      <c r="B26" s="23"/>
      <c r="C26" s="23"/>
      <c r="F26" s="24"/>
      <c r="G26" s="24"/>
    </row>
    <row r="27" spans="1:7" s="31" customFormat="1" x14ac:dyDescent="0.25">
      <c r="A27" s="23"/>
      <c r="B27" s="23"/>
      <c r="C27" s="23"/>
      <c r="F27" s="24"/>
      <c r="G27" s="24"/>
    </row>
    <row r="28" spans="1:7" s="31" customFormat="1" x14ac:dyDescent="0.25">
      <c r="A28" s="23"/>
      <c r="B28" s="23"/>
      <c r="C28" s="23"/>
      <c r="F28" s="24"/>
      <c r="G28" s="24"/>
    </row>
    <row r="29" spans="1:7" s="31" customFormat="1" x14ac:dyDescent="0.25">
      <c r="A29" s="23"/>
      <c r="B29" s="23"/>
      <c r="C29" s="23"/>
      <c r="F29" s="24"/>
      <c r="G29" s="24"/>
    </row>
    <row r="30" spans="1:7" s="31" customFormat="1" x14ac:dyDescent="0.25">
      <c r="A30" s="23"/>
      <c r="B30" s="23"/>
      <c r="C30" s="23"/>
      <c r="F30" s="24"/>
      <c r="G30" s="24"/>
    </row>
    <row r="31" spans="1:7" s="31" customFormat="1" x14ac:dyDescent="0.25">
      <c r="A31" s="23"/>
      <c r="B31" s="23"/>
      <c r="C31" s="23"/>
      <c r="F31" s="24"/>
      <c r="G31" s="24"/>
    </row>
    <row r="32" spans="1:7" s="31" customFormat="1" x14ac:dyDescent="0.25">
      <c r="A32" s="23"/>
      <c r="B32" s="23"/>
      <c r="C32" s="23"/>
      <c r="F32" s="24"/>
      <c r="G32" s="24"/>
    </row>
    <row r="33" spans="1:9" s="31" customFormat="1" x14ac:dyDescent="0.25">
      <c r="A33" s="23"/>
      <c r="B33" s="23"/>
      <c r="C33" s="23"/>
      <c r="F33" s="24"/>
      <c r="G33" s="24"/>
    </row>
    <row r="34" spans="1:9" x14ac:dyDescent="0.25">
      <c r="A34"/>
      <c r="B34"/>
      <c r="C34"/>
      <c r="F34"/>
      <c r="G34"/>
    </row>
    <row r="36" spans="1:9" x14ac:dyDescent="0.25">
      <c r="A36"/>
      <c r="B36"/>
      <c r="C36"/>
    </row>
    <row r="37" spans="1:9" x14ac:dyDescent="0.25">
      <c r="A37"/>
      <c r="B37"/>
      <c r="C37"/>
    </row>
    <row r="38" spans="1:9" x14ac:dyDescent="0.25">
      <c r="A38"/>
      <c r="B38"/>
      <c r="C38"/>
      <c r="G38"/>
    </row>
    <row r="39" spans="1:9" x14ac:dyDescent="0.25">
      <c r="A39"/>
      <c r="B39"/>
      <c r="C39"/>
      <c r="F39"/>
      <c r="G39"/>
      <c r="I39" s="2"/>
    </row>
    <row r="40" spans="1:9" x14ac:dyDescent="0.25">
      <c r="A40"/>
      <c r="B40"/>
      <c r="C40"/>
      <c r="F40"/>
      <c r="G40"/>
      <c r="H40" s="2"/>
      <c r="I40" s="2"/>
    </row>
    <row r="41" spans="1:9" x14ac:dyDescent="0.25">
      <c r="A41"/>
      <c r="B41"/>
      <c r="C41"/>
      <c r="F41"/>
      <c r="G41"/>
      <c r="H41" s="2"/>
    </row>
    <row r="42" spans="1:9" x14ac:dyDescent="0.25">
      <c r="A42"/>
      <c r="B42"/>
      <c r="C42"/>
      <c r="F42"/>
      <c r="G42"/>
      <c r="H42" s="2"/>
    </row>
    <row r="43" spans="1:9" x14ac:dyDescent="0.25">
      <c r="A43"/>
      <c r="B43"/>
      <c r="C43"/>
      <c r="F43"/>
      <c r="G43"/>
      <c r="H43" s="2"/>
    </row>
    <row r="44" spans="1:9" x14ac:dyDescent="0.25">
      <c r="A44"/>
      <c r="B44"/>
      <c r="C44"/>
      <c r="F44"/>
      <c r="G44"/>
      <c r="H44" s="2"/>
    </row>
    <row r="45" spans="1:9" x14ac:dyDescent="0.25">
      <c r="A45"/>
      <c r="B45"/>
      <c r="C45"/>
      <c r="F45"/>
      <c r="G45"/>
      <c r="H45" s="2"/>
    </row>
    <row r="46" spans="1:9" x14ac:dyDescent="0.25">
      <c r="A46"/>
      <c r="B46"/>
      <c r="C46"/>
      <c r="F46"/>
      <c r="G46"/>
      <c r="H46" s="2"/>
    </row>
    <row r="47" spans="1:9" x14ac:dyDescent="0.25">
      <c r="A47"/>
      <c r="B47"/>
      <c r="C47"/>
      <c r="F47"/>
      <c r="G47"/>
      <c r="H47" s="2"/>
    </row>
    <row r="48" spans="1:9" x14ac:dyDescent="0.25">
      <c r="A48"/>
      <c r="B48"/>
      <c r="C48"/>
      <c r="F48"/>
      <c r="G48"/>
      <c r="H48" s="2"/>
    </row>
    <row r="49" spans="1:23" x14ac:dyDescent="0.25">
      <c r="A49"/>
      <c r="B49"/>
      <c r="C49"/>
      <c r="F49"/>
      <c r="G49"/>
      <c r="H49" s="2"/>
    </row>
    <row r="50" spans="1:23" x14ac:dyDescent="0.25">
      <c r="A50"/>
      <c r="B50"/>
      <c r="C50"/>
      <c r="F50"/>
      <c r="G50"/>
      <c r="H50" s="2"/>
    </row>
    <row r="51" spans="1:23" x14ac:dyDescent="0.25">
      <c r="A51"/>
      <c r="B51"/>
      <c r="C51"/>
      <c r="F51"/>
      <c r="G51"/>
      <c r="H51" s="2"/>
    </row>
    <row r="52" spans="1:23" x14ac:dyDescent="0.25">
      <c r="A52"/>
      <c r="B52"/>
      <c r="C52"/>
      <c r="F52"/>
      <c r="G52"/>
      <c r="H52" s="2"/>
    </row>
    <row r="53" spans="1:23" x14ac:dyDescent="0.25">
      <c r="A53"/>
      <c r="B53"/>
      <c r="C53"/>
      <c r="F53"/>
      <c r="G53"/>
      <c r="H53" s="2"/>
    </row>
    <row r="54" spans="1:23" x14ac:dyDescent="0.25">
      <c r="A54"/>
      <c r="B54"/>
      <c r="C54"/>
      <c r="F54"/>
      <c r="G54"/>
      <c r="H54" s="2"/>
    </row>
    <row r="55" spans="1:23" x14ac:dyDescent="0.25">
      <c r="A55"/>
      <c r="B55"/>
      <c r="C55"/>
      <c r="F55"/>
      <c r="G55"/>
      <c r="H55" s="2"/>
      <c r="T55" s="5"/>
      <c r="U55" s="5"/>
    </row>
    <row r="56" spans="1:23" x14ac:dyDescent="0.25">
      <c r="A56"/>
      <c r="B56" s="81" t="s">
        <v>4</v>
      </c>
      <c r="C56" s="82"/>
      <c r="D56" s="82"/>
      <c r="E56" s="82"/>
      <c r="F56" s="82"/>
      <c r="G56" s="83"/>
      <c r="H56" s="78" t="s">
        <v>2</v>
      </c>
      <c r="I56" s="79"/>
      <c r="J56" s="79"/>
      <c r="K56" s="79"/>
      <c r="L56" s="79"/>
      <c r="M56" s="80"/>
      <c r="N56" s="82" t="s">
        <v>5</v>
      </c>
      <c r="O56" s="82"/>
      <c r="P56" s="82"/>
      <c r="Q56" s="82"/>
      <c r="R56" s="82"/>
      <c r="S56" s="83"/>
      <c r="W56" s="28"/>
    </row>
    <row r="57" spans="1:23" x14ac:dyDescent="0.25">
      <c r="A57"/>
      <c r="B57" s="7" t="s">
        <v>7</v>
      </c>
      <c r="C57" s="4" t="s">
        <v>6</v>
      </c>
      <c r="D57" s="4" t="s">
        <v>8</v>
      </c>
      <c r="E57" s="4" t="s">
        <v>6</v>
      </c>
      <c r="F57" s="4" t="s">
        <v>36</v>
      </c>
      <c r="G57" s="6" t="s">
        <v>6</v>
      </c>
      <c r="H57" s="3" t="s">
        <v>7</v>
      </c>
      <c r="I57" s="4" t="s">
        <v>6</v>
      </c>
      <c r="J57" s="5" t="s">
        <v>8</v>
      </c>
      <c r="K57" s="4" t="s">
        <v>6</v>
      </c>
      <c r="L57" s="20" t="s">
        <v>36</v>
      </c>
      <c r="M57" s="6" t="s">
        <v>6</v>
      </c>
      <c r="N57" s="4" t="s">
        <v>7</v>
      </c>
      <c r="O57" s="4" t="s">
        <v>6</v>
      </c>
      <c r="P57" s="4" t="s">
        <v>8</v>
      </c>
      <c r="Q57" s="4" t="s">
        <v>6</v>
      </c>
      <c r="R57" s="20" t="s">
        <v>36</v>
      </c>
      <c r="S57" s="6" t="s">
        <v>6</v>
      </c>
      <c r="W57" s="4"/>
    </row>
    <row r="58" spans="1:23" x14ac:dyDescent="0.25">
      <c r="A58"/>
      <c r="B58" s="3">
        <v>2</v>
      </c>
      <c r="C58" s="54">
        <f>RSQ(B58:B63,D68:D73)</f>
        <v>0.99705364409154162</v>
      </c>
      <c r="D58" s="5">
        <v>9.32</v>
      </c>
      <c r="E58" s="54">
        <f>RSQ(D58:D64,D74:D80)</f>
        <v>0.99527421295142893</v>
      </c>
      <c r="F58" s="5">
        <v>196</v>
      </c>
      <c r="G58" s="56">
        <f>RSQ(F58:F62,D81:D85)</f>
        <v>0.99933326851248927</v>
      </c>
      <c r="H58" s="3">
        <v>392.4</v>
      </c>
      <c r="I58" s="54">
        <f>RSQ(B68:B73,H58:H63)</f>
        <v>0.99978618824706489</v>
      </c>
      <c r="J58" s="67">
        <v>16000</v>
      </c>
      <c r="K58" s="54">
        <f>RSQ(B74:B80,J58:J64)</f>
        <v>0.99995055349986739</v>
      </c>
      <c r="L58" s="67">
        <v>30000</v>
      </c>
      <c r="M58" s="56">
        <f>RSQ(B81:B85,L58:L62)</f>
        <v>0.99990887596978961</v>
      </c>
      <c r="N58" s="5">
        <v>40.56</v>
      </c>
      <c r="O58" s="54">
        <f>RSQ(C68:C73,N58:N63)</f>
        <v>0.99991816946997625</v>
      </c>
      <c r="P58" s="67">
        <v>8001</v>
      </c>
      <c r="Q58" s="54">
        <f>RSQ(C74:C80,P58:P64)</f>
        <v>0.99963207901461004</v>
      </c>
      <c r="R58" s="67">
        <v>160000</v>
      </c>
      <c r="S58" s="56">
        <f>RSQ(C81:C85,R58:R62)</f>
        <v>0.99969417344565403</v>
      </c>
      <c r="W58" s="8"/>
    </row>
    <row r="59" spans="1:23" x14ac:dyDescent="0.25">
      <c r="A59"/>
      <c r="B59" s="3">
        <v>1.5</v>
      </c>
      <c r="C59" s="4" t="s">
        <v>9</v>
      </c>
      <c r="D59" s="5">
        <f>$D$58*(15/20)</f>
        <v>6.99</v>
      </c>
      <c r="E59" s="4" t="s">
        <v>9</v>
      </c>
      <c r="F59" s="5">
        <f>$F$58*(15/20)</f>
        <v>147</v>
      </c>
      <c r="G59" s="6" t="s">
        <v>9</v>
      </c>
      <c r="H59" s="3">
        <f>$H$58*(15/20)</f>
        <v>294.29999999999995</v>
      </c>
      <c r="I59" s="4" t="s">
        <v>9</v>
      </c>
      <c r="J59" s="68">
        <v>12000</v>
      </c>
      <c r="K59" s="4" t="s">
        <v>9</v>
      </c>
      <c r="L59" s="5">
        <f>$L$58*(15/20)</f>
        <v>22500</v>
      </c>
      <c r="M59" s="6" t="s">
        <v>9</v>
      </c>
      <c r="N59" s="3">
        <f>$N$58*(15/20)</f>
        <v>30.42</v>
      </c>
      <c r="O59" s="4" t="s">
        <v>9</v>
      </c>
      <c r="P59" s="68">
        <f>$P$58*(15/20)</f>
        <v>6000.75</v>
      </c>
      <c r="Q59" s="4" t="s">
        <v>9</v>
      </c>
      <c r="R59" s="68">
        <v>120000</v>
      </c>
      <c r="S59" s="6" t="s">
        <v>9</v>
      </c>
      <c r="W59" s="4"/>
    </row>
    <row r="60" spans="1:23" x14ac:dyDescent="0.25">
      <c r="A60"/>
      <c r="B60" s="3">
        <v>1</v>
      </c>
      <c r="C60" s="9">
        <f>SLOPE(B58:B63,D68:D73)</f>
        <v>1.1288640449289343E-5</v>
      </c>
      <c r="D60" s="5">
        <f>$D$58*(10/20)</f>
        <v>4.66</v>
      </c>
      <c r="E60" s="9">
        <f>SLOPE(D58:D64,D74:D80)</f>
        <v>1.3371632169340782E-5</v>
      </c>
      <c r="F60" s="5">
        <f>$F$58*(10/20)</f>
        <v>98</v>
      </c>
      <c r="G60" s="10">
        <f>SLOPE(F58:F62,D81:D85)</f>
        <v>2.0983803496011058E-5</v>
      </c>
      <c r="H60" s="3">
        <f>$H$58*(10/20)</f>
        <v>196.2</v>
      </c>
      <c r="I60" s="9">
        <f>SLOPE(H58:H63,B68:B73)</f>
        <v>9.3299143369076663E-5</v>
      </c>
      <c r="J60" s="67">
        <v>8000</v>
      </c>
      <c r="K60" s="9">
        <f>SLOPE(J58:J64,B74:B80)</f>
        <v>8.518574423744483E-5</v>
      </c>
      <c r="L60" s="5">
        <f>$L$58*(10/20)</f>
        <v>15000</v>
      </c>
      <c r="M60" s="10">
        <f>SLOPE(L58:L62,B81:B85)</f>
        <v>8.4879841728321251E-5</v>
      </c>
      <c r="N60" s="3">
        <f>$N$58*(10/20)</f>
        <v>20.28</v>
      </c>
      <c r="O60" s="9">
        <f>SLOPE(N58:N63,C68:C73)</f>
        <v>9.0356612785730186E-5</v>
      </c>
      <c r="P60" s="67">
        <f>$P$58*(10/20)</f>
        <v>4000.5</v>
      </c>
      <c r="Q60" s="9">
        <f>SLOPE(P58:P64,C74:C80)</f>
        <v>7.1259144241919708E-5</v>
      </c>
      <c r="R60" s="67">
        <v>80000</v>
      </c>
      <c r="S60" s="10">
        <f>SLOPE(R58:R62,C81:C85)</f>
        <v>8.4475574592137671E-5</v>
      </c>
      <c r="W60" s="9"/>
    </row>
    <row r="61" spans="1:23" x14ac:dyDescent="0.25">
      <c r="A61"/>
      <c r="B61" s="3">
        <v>0.5</v>
      </c>
      <c r="C61" s="4" t="s">
        <v>10</v>
      </c>
      <c r="D61" s="5">
        <f>$D$58*(5/20)</f>
        <v>2.33</v>
      </c>
      <c r="E61" s="4" t="s">
        <v>10</v>
      </c>
      <c r="F61" s="5">
        <f>$F$58*(5/20)</f>
        <v>49</v>
      </c>
      <c r="G61" s="6" t="s">
        <v>10</v>
      </c>
      <c r="H61" s="3">
        <f>$H$58*(5/20)</f>
        <v>98.1</v>
      </c>
      <c r="I61" s="4" t="s">
        <v>10</v>
      </c>
      <c r="J61" s="68">
        <v>4000</v>
      </c>
      <c r="K61" s="4" t="s">
        <v>10</v>
      </c>
      <c r="L61" s="5">
        <f>$L$58*(5/20)</f>
        <v>7500</v>
      </c>
      <c r="M61" s="6" t="s">
        <v>10</v>
      </c>
      <c r="N61" s="3">
        <f>$N$58*(5/20)</f>
        <v>10.14</v>
      </c>
      <c r="O61" s="4" t="s">
        <v>10</v>
      </c>
      <c r="P61" s="68">
        <f>$P$58*(5/20)</f>
        <v>2000.25</v>
      </c>
      <c r="Q61" s="4" t="s">
        <v>10</v>
      </c>
      <c r="R61" s="68">
        <v>40000</v>
      </c>
      <c r="S61" s="6" t="s">
        <v>10</v>
      </c>
      <c r="W61" s="4"/>
    </row>
    <row r="62" spans="1:23" x14ac:dyDescent="0.25">
      <c r="A62"/>
      <c r="B62" s="3">
        <v>0.1</v>
      </c>
      <c r="C62" s="27">
        <f>INTERCEPT(B58:B63,D68:D73)</f>
        <v>-4.8063592821381063E-2</v>
      </c>
      <c r="D62" s="5">
        <f>$D$58*(1/20)</f>
        <v>0.46600000000000003</v>
      </c>
      <c r="E62" s="27">
        <f>INTERCEPT(D58:D64,D74:D80)</f>
        <v>-0.26317918364921278</v>
      </c>
      <c r="F62" s="5">
        <f>$F$58*(1/20)</f>
        <v>9.8000000000000007</v>
      </c>
      <c r="G62" s="42">
        <f>INTERCEPT(F58:F62,D81:D85)</f>
        <v>-8.2471375202732276</v>
      </c>
      <c r="H62" s="3">
        <f>$H$58*(1/20)</f>
        <v>19.62</v>
      </c>
      <c r="I62" s="27">
        <f>INTERCEPT(H58:H63,B68:B73)</f>
        <v>-1.4079000540516802</v>
      </c>
      <c r="J62" s="67">
        <v>800</v>
      </c>
      <c r="K62" s="27">
        <f>INTERCEPT(J58:J64,B74:B80)</f>
        <v>14.030677411410579</v>
      </c>
      <c r="L62" s="5">
        <f>$L$58*(1/20)</f>
        <v>1500</v>
      </c>
      <c r="M62" s="42">
        <f>INTERCEPT(L58:L62,B81:B85)</f>
        <v>-32.784293844721105</v>
      </c>
      <c r="N62" s="3">
        <f>$N$58*(1/20)</f>
        <v>2.028</v>
      </c>
      <c r="O62" s="27">
        <f>INTERCEPT(N58:N63,C68:C73)</f>
        <v>-2.5989931718076988</v>
      </c>
      <c r="P62" s="67">
        <f>$P$58*(1/20)</f>
        <v>400.05</v>
      </c>
      <c r="Q62" s="27">
        <f>INTERCEPT(P58:P64,C74:C80)</f>
        <v>33.100280066327741</v>
      </c>
      <c r="R62" s="67">
        <v>8000</v>
      </c>
      <c r="S62" s="42">
        <f>INTERCEPT(R58:R62,C81:C85)</f>
        <v>-1509.5484592012799</v>
      </c>
      <c r="W62" s="27"/>
    </row>
    <row r="63" spans="1:23" x14ac:dyDescent="0.25">
      <c r="A63"/>
      <c r="B63" s="3">
        <v>0.05</v>
      </c>
      <c r="C63" s="5"/>
      <c r="D63" s="5">
        <f>$D$58*(0.5/20)</f>
        <v>0.23300000000000001</v>
      </c>
      <c r="E63" s="5"/>
      <c r="F63" s="5"/>
      <c r="G63" s="43"/>
      <c r="H63" s="47">
        <f>$H$58*(0.5/20)</f>
        <v>9.81</v>
      </c>
      <c r="I63" s="5"/>
      <c r="J63" s="67">
        <v>400</v>
      </c>
      <c r="K63" s="5"/>
      <c r="L63" s="5"/>
      <c r="M63" s="43"/>
      <c r="N63" s="47">
        <f>$N$58*(0.5/20)</f>
        <v>1.014</v>
      </c>
      <c r="O63" s="5"/>
      <c r="P63" s="67">
        <f>$P$58*(0.5/20)</f>
        <v>200.02500000000001</v>
      </c>
      <c r="Q63" s="5"/>
      <c r="R63" s="5"/>
      <c r="S63" s="43"/>
    </row>
    <row r="64" spans="1:23" x14ac:dyDescent="0.25">
      <c r="B64" s="45"/>
      <c r="C64" s="32"/>
      <c r="D64" s="12">
        <f>$D$58*(0.1/20)</f>
        <v>4.6600000000000003E-2</v>
      </c>
      <c r="E64" s="12"/>
      <c r="F64" s="36"/>
      <c r="G64" s="46"/>
      <c r="H64" s="11"/>
      <c r="I64" s="12"/>
      <c r="J64" s="69">
        <v>80</v>
      </c>
      <c r="K64" s="12"/>
      <c r="L64" s="12"/>
      <c r="M64" s="44"/>
      <c r="N64" s="12"/>
      <c r="O64" s="12"/>
      <c r="P64" s="69">
        <f>$P$58*(0.1/20)</f>
        <v>40.005000000000003</v>
      </c>
      <c r="Q64" s="12"/>
      <c r="R64" s="12"/>
      <c r="S64" s="44"/>
    </row>
    <row r="67" spans="1:25" x14ac:dyDescent="0.25">
      <c r="A67"/>
      <c r="B67" s="1" t="s">
        <v>0</v>
      </c>
      <c r="C67" s="1" t="s">
        <v>1</v>
      </c>
      <c r="D67" s="1" t="s">
        <v>3</v>
      </c>
      <c r="F67" s="1"/>
      <c r="G67" s="1"/>
      <c r="K67" s="31"/>
      <c r="L67" s="31"/>
      <c r="V67" s="55"/>
      <c r="W67" s="55"/>
      <c r="X67" s="55"/>
      <c r="Y67" s="55"/>
    </row>
    <row r="68" spans="1:25" x14ac:dyDescent="0.25">
      <c r="A68" s="18" t="s">
        <v>29</v>
      </c>
      <c r="B68" s="29">
        <v>4230171</v>
      </c>
      <c r="C68" s="29">
        <v>477931</v>
      </c>
      <c r="D68" s="29">
        <v>176355</v>
      </c>
      <c r="F68" s="53"/>
      <c r="G68" s="53"/>
      <c r="H68" s="53"/>
      <c r="K68" s="70"/>
      <c r="L68" s="63"/>
      <c r="M68" s="63"/>
      <c r="N68" s="63"/>
      <c r="O68" s="63"/>
      <c r="P68" s="63"/>
      <c r="V68" s="53"/>
      <c r="W68" s="53"/>
      <c r="X68" s="55"/>
      <c r="Y68" s="53"/>
    </row>
    <row r="69" spans="1:25" x14ac:dyDescent="0.25">
      <c r="A69" s="18" t="s">
        <v>28</v>
      </c>
      <c r="B69" s="29">
        <v>3177861</v>
      </c>
      <c r="C69" s="29">
        <v>366989</v>
      </c>
      <c r="D69" s="29">
        <v>139703</v>
      </c>
      <c r="K69" s="29"/>
      <c r="L69" s="29"/>
      <c r="V69" s="53"/>
      <c r="W69" s="53"/>
      <c r="X69" s="55"/>
      <c r="Y69" s="53"/>
    </row>
    <row r="70" spans="1:25" x14ac:dyDescent="0.25">
      <c r="A70" s="18" t="s">
        <v>27</v>
      </c>
      <c r="B70" s="29">
        <v>2103688</v>
      </c>
      <c r="C70" s="29">
        <v>250909</v>
      </c>
      <c r="D70" s="29">
        <v>97253</v>
      </c>
      <c r="K70" s="29"/>
      <c r="L70" s="29"/>
      <c r="V70" s="53"/>
      <c r="W70" s="53"/>
      <c r="X70" s="55"/>
      <c r="Y70" s="53"/>
    </row>
    <row r="71" spans="1:25" x14ac:dyDescent="0.25">
      <c r="A71" s="18" t="s">
        <v>26</v>
      </c>
      <c r="B71" s="29">
        <v>1025370</v>
      </c>
      <c r="C71" s="29">
        <v>139417</v>
      </c>
      <c r="D71" s="29">
        <v>51329</v>
      </c>
      <c r="H71" s="5"/>
      <c r="K71" s="29"/>
      <c r="L71" s="29"/>
      <c r="V71" s="53"/>
      <c r="W71" s="53"/>
      <c r="X71" s="55"/>
      <c r="Y71" s="53"/>
    </row>
    <row r="72" spans="1:25" x14ac:dyDescent="0.25">
      <c r="A72" s="18" t="s">
        <v>25</v>
      </c>
      <c r="B72" s="29">
        <v>235606</v>
      </c>
      <c r="C72" s="29">
        <v>51757</v>
      </c>
      <c r="D72" s="29">
        <v>11485</v>
      </c>
      <c r="K72" s="29"/>
      <c r="L72" s="29"/>
      <c r="V72" s="53"/>
      <c r="W72" s="53"/>
      <c r="X72" s="55"/>
      <c r="Y72" s="53"/>
    </row>
    <row r="73" spans="1:25" s="31" customFormat="1" x14ac:dyDescent="0.25">
      <c r="A73" s="18" t="s">
        <v>35</v>
      </c>
      <c r="B73" s="29">
        <v>147848</v>
      </c>
      <c r="C73" s="29">
        <v>41466</v>
      </c>
      <c r="D73" s="29">
        <v>5632</v>
      </c>
      <c r="F73" s="24"/>
      <c r="G73" s="24"/>
      <c r="K73" s="29"/>
      <c r="L73" s="29"/>
      <c r="V73" s="53"/>
      <c r="W73" s="53"/>
      <c r="X73" s="55"/>
      <c r="Y73" s="53"/>
    </row>
    <row r="74" spans="1:25" x14ac:dyDescent="0.25">
      <c r="A74" s="18" t="s">
        <v>24</v>
      </c>
      <c r="B74" s="29">
        <v>187884570</v>
      </c>
      <c r="C74" s="29">
        <v>112882139</v>
      </c>
      <c r="D74" s="29">
        <v>690067</v>
      </c>
      <c r="K74" s="29"/>
      <c r="L74" s="29"/>
      <c r="V74" s="53"/>
      <c r="W74" s="53"/>
      <c r="X74" s="55"/>
      <c r="Y74" s="53"/>
    </row>
    <row r="75" spans="1:25" x14ac:dyDescent="0.25">
      <c r="A75" s="18" t="s">
        <v>23</v>
      </c>
      <c r="B75" s="29">
        <v>140936963</v>
      </c>
      <c r="C75" s="29">
        <v>83268457</v>
      </c>
      <c r="D75" s="29">
        <v>551424</v>
      </c>
      <c r="K75" s="29"/>
      <c r="L75" s="29"/>
      <c r="V75" s="53"/>
      <c r="W75" s="53"/>
      <c r="X75" s="55"/>
      <c r="Y75" s="53"/>
    </row>
    <row r="76" spans="1:25" x14ac:dyDescent="0.25">
      <c r="A76" s="18" t="s">
        <v>22</v>
      </c>
      <c r="B76" s="29">
        <v>93346711</v>
      </c>
      <c r="C76" s="29">
        <v>54590751</v>
      </c>
      <c r="D76" s="29">
        <v>392241</v>
      </c>
      <c r="G76" s="18"/>
      <c r="I76" s="5"/>
      <c r="K76" s="29"/>
      <c r="L76" s="29"/>
      <c r="V76" s="53"/>
      <c r="W76" s="53"/>
      <c r="X76" s="55"/>
      <c r="Y76" s="53"/>
    </row>
    <row r="77" spans="1:25" x14ac:dyDescent="0.25">
      <c r="A77" s="18" t="s">
        <v>21</v>
      </c>
      <c r="B77" s="29">
        <v>45958750</v>
      </c>
      <c r="C77" s="29">
        <v>26706070</v>
      </c>
      <c r="D77" s="29">
        <v>214998</v>
      </c>
      <c r="G77" s="18"/>
      <c r="K77" s="29"/>
      <c r="L77" s="29"/>
      <c r="V77" s="53"/>
      <c r="W77" s="53"/>
      <c r="X77" s="55"/>
      <c r="Y77" s="53"/>
    </row>
    <row r="78" spans="1:25" x14ac:dyDescent="0.25">
      <c r="A78" s="18" t="s">
        <v>20</v>
      </c>
      <c r="B78" s="29">
        <v>8933760</v>
      </c>
      <c r="C78" s="29">
        <v>5170510</v>
      </c>
      <c r="D78" s="29">
        <v>50465</v>
      </c>
      <c r="G78" s="18"/>
      <c r="K78" s="29"/>
      <c r="L78" s="29"/>
      <c r="V78" s="53"/>
      <c r="W78" s="53"/>
      <c r="X78" s="55"/>
      <c r="Y78" s="53"/>
    </row>
    <row r="79" spans="1:25" s="31" customFormat="1" x14ac:dyDescent="0.25">
      <c r="A79" s="18" t="s">
        <v>37</v>
      </c>
      <c r="B79" s="29">
        <v>5039976</v>
      </c>
      <c r="C79" s="29">
        <v>2979872</v>
      </c>
      <c r="D79" s="29">
        <v>28969</v>
      </c>
      <c r="F79" s="24"/>
      <c r="G79" s="18"/>
      <c r="K79" s="29"/>
      <c r="L79" s="29"/>
      <c r="V79" s="53"/>
      <c r="W79" s="53"/>
      <c r="X79" s="55"/>
      <c r="Y79" s="53"/>
    </row>
    <row r="80" spans="1:25" s="31" customFormat="1" x14ac:dyDescent="0.25">
      <c r="A80" s="18" t="s">
        <v>38</v>
      </c>
      <c r="B80" s="29">
        <v>1334446</v>
      </c>
      <c r="C80" s="29">
        <v>833904</v>
      </c>
      <c r="D80" s="29">
        <v>7864</v>
      </c>
      <c r="F80" s="24"/>
      <c r="G80" s="18"/>
      <c r="K80" s="29"/>
      <c r="L80" s="29"/>
      <c r="V80" s="53"/>
      <c r="W80" s="53"/>
      <c r="X80" s="55"/>
      <c r="Y80" s="53"/>
    </row>
    <row r="81" spans="1:25" s="17" customFormat="1" x14ac:dyDescent="0.25">
      <c r="A81" s="74" t="s">
        <v>39</v>
      </c>
      <c r="B81" s="29">
        <v>353113149</v>
      </c>
      <c r="C81" s="29">
        <v>1897677404</v>
      </c>
      <c r="D81" s="29">
        <v>9637356</v>
      </c>
      <c r="E81"/>
      <c r="F81" s="2"/>
      <c r="G81" s="18"/>
      <c r="K81" s="29"/>
      <c r="L81" s="29"/>
      <c r="V81" s="53"/>
      <c r="W81" s="53"/>
      <c r="X81" s="55"/>
      <c r="Y81" s="53"/>
    </row>
    <row r="82" spans="1:25" s="17" customFormat="1" x14ac:dyDescent="0.25">
      <c r="A82" s="74" t="s">
        <v>40</v>
      </c>
      <c r="B82" s="29">
        <v>266364228</v>
      </c>
      <c r="C82" s="29">
        <v>1448960318</v>
      </c>
      <c r="D82" s="29">
        <v>7444732</v>
      </c>
      <c r="E82"/>
      <c r="F82" s="2"/>
      <c r="G82" s="18"/>
      <c r="K82" s="29"/>
      <c r="L82" s="29"/>
      <c r="V82" s="53"/>
      <c r="W82" s="53"/>
      <c r="X82" s="55"/>
      <c r="Y82" s="53"/>
    </row>
    <row r="83" spans="1:25" s="17" customFormat="1" x14ac:dyDescent="0.25">
      <c r="A83" s="74" t="s">
        <v>41</v>
      </c>
      <c r="B83" s="29">
        <v>178034118</v>
      </c>
      <c r="C83" s="29">
        <v>980585970</v>
      </c>
      <c r="D83" s="29">
        <v>5166914</v>
      </c>
      <c r="E83" s="1"/>
      <c r="F83" s="2"/>
      <c r="G83" s="2"/>
      <c r="K83" s="29"/>
      <c r="L83" s="29"/>
      <c r="V83" s="53"/>
      <c r="W83" s="53"/>
      <c r="X83" s="55"/>
      <c r="Y83" s="53"/>
    </row>
    <row r="84" spans="1:25" s="17" customFormat="1" x14ac:dyDescent="0.25">
      <c r="A84" s="74" t="s">
        <v>42</v>
      </c>
      <c r="B84" s="29">
        <v>86816949</v>
      </c>
      <c r="C84" s="29">
        <v>485020415</v>
      </c>
      <c r="D84" s="29">
        <v>2771951</v>
      </c>
      <c r="E84" s="1"/>
      <c r="F84" s="2"/>
      <c r="G84" s="2"/>
      <c r="K84" s="29"/>
      <c r="L84" s="29"/>
      <c r="V84" s="53"/>
      <c r="W84" s="53"/>
      <c r="X84" s="55"/>
      <c r="Y84" s="53"/>
    </row>
    <row r="85" spans="1:25" s="17" customFormat="1" x14ac:dyDescent="0.25">
      <c r="A85" s="74" t="s">
        <v>43</v>
      </c>
      <c r="B85" s="29">
        <v>18876839</v>
      </c>
      <c r="C85" s="29">
        <v>106902573</v>
      </c>
      <c r="D85" s="29">
        <v>762537</v>
      </c>
      <c r="E85" s="1"/>
      <c r="F85" s="2"/>
      <c r="G85" s="2"/>
      <c r="K85" s="29"/>
      <c r="L85" s="29"/>
      <c r="V85" s="53"/>
      <c r="W85" s="53"/>
      <c r="X85" s="55"/>
      <c r="Y85" s="53"/>
    </row>
    <row r="86" spans="1:25" x14ac:dyDescent="0.25">
      <c r="A86" s="18"/>
      <c r="D86" s="19"/>
      <c r="E86" s="1"/>
      <c r="F86" s="1"/>
      <c r="G86" s="1"/>
      <c r="K86" s="29"/>
      <c r="L86" s="29"/>
      <c r="V86" s="53"/>
      <c r="W86" s="53"/>
      <c r="X86" s="55"/>
      <c r="Y86" s="53"/>
    </row>
    <row r="87" spans="1:25" s="26" customFormat="1" x14ac:dyDescent="0.25">
      <c r="A87" s="18"/>
      <c r="B87" s="23"/>
      <c r="C87" s="23"/>
      <c r="D87" s="19"/>
      <c r="E87" s="23"/>
      <c r="F87" s="23"/>
      <c r="G87" s="23"/>
      <c r="K87" s="29"/>
      <c r="L87" s="29"/>
      <c r="V87" s="53"/>
      <c r="W87" s="53"/>
      <c r="X87" s="55"/>
      <c r="Y87" s="53"/>
    </row>
    <row r="88" spans="1:25" s="26" customFormat="1" x14ac:dyDescent="0.25">
      <c r="A88" s="84" t="s">
        <v>30</v>
      </c>
      <c r="B88" s="85"/>
      <c r="C88" s="85"/>
      <c r="D88" s="85"/>
      <c r="E88" s="85"/>
      <c r="F88" s="85"/>
      <c r="G88" s="85"/>
      <c r="H88" s="85"/>
      <c r="I88" s="85"/>
      <c r="J88" s="86"/>
      <c r="K88" s="29"/>
      <c r="L88" s="29"/>
      <c r="V88" s="53"/>
      <c r="W88" s="53"/>
      <c r="X88" s="55"/>
      <c r="Y88" s="53"/>
    </row>
    <row r="89" spans="1:25" s="26" customFormat="1" x14ac:dyDescent="0.25">
      <c r="A89" s="50" t="s">
        <v>31</v>
      </c>
      <c r="B89" s="48" t="s">
        <v>0</v>
      </c>
      <c r="C89" s="48" t="s">
        <v>1</v>
      </c>
      <c r="D89" s="48" t="s">
        <v>3</v>
      </c>
      <c r="E89" s="49" t="s">
        <v>14</v>
      </c>
      <c r="F89" s="48" t="s">
        <v>15</v>
      </c>
      <c r="G89" s="48" t="s">
        <v>13</v>
      </c>
      <c r="H89" s="48" t="s">
        <v>17</v>
      </c>
      <c r="I89" s="48" t="s">
        <v>18</v>
      </c>
      <c r="J89" s="51" t="s">
        <v>16</v>
      </c>
      <c r="V89" s="55"/>
      <c r="W89" s="55"/>
      <c r="X89" s="55"/>
      <c r="Y89" s="55"/>
    </row>
    <row r="90" spans="1:25" s="26" customFormat="1" x14ac:dyDescent="0.25">
      <c r="A90" s="40" t="s">
        <v>108</v>
      </c>
      <c r="B90" s="67">
        <v>27572486</v>
      </c>
      <c r="C90" s="67">
        <v>273586954</v>
      </c>
      <c r="D90" s="29">
        <v>96155</v>
      </c>
      <c r="E90" s="33">
        <f>(B90*$K$60)+$K$62</f>
        <v>2362.8134177979387</v>
      </c>
      <c r="F90" s="33">
        <f>(C90*$Q$60)+$Q$62</f>
        <v>19528.672497859778</v>
      </c>
      <c r="G90" s="33">
        <f>(D90*$C$60)+$C$62</f>
        <v>1.0373956295800357</v>
      </c>
      <c r="H90" s="34">
        <f>((2449-E90)/2449)*100</f>
        <v>3.519256112783232</v>
      </c>
      <c r="I90" s="34">
        <f>((22500-F90)/22500)*100</f>
        <v>13.205900009512101</v>
      </c>
      <c r="J90" s="35">
        <f>((0.977-G90)/0.977)*100</f>
        <v>-6.1817430481101079</v>
      </c>
      <c r="V90" s="57"/>
      <c r="W90" s="57"/>
      <c r="X90" s="57"/>
      <c r="Y90" s="57"/>
    </row>
    <row r="91" spans="1:25" s="26" customFormat="1" x14ac:dyDescent="0.25">
      <c r="A91" s="40" t="s">
        <v>108</v>
      </c>
      <c r="B91" s="67">
        <v>27708642</v>
      </c>
      <c r="C91" s="67">
        <v>274684456</v>
      </c>
      <c r="D91" s="29">
        <v>96022</v>
      </c>
      <c r="E91" s="33">
        <f t="shared" ref="E91:E92" si="0">(B91*$K$60)+$K$62</f>
        <v>2374.4119679903324</v>
      </c>
      <c r="F91" s="33">
        <f t="shared" ref="F91:F92" si="1">(C91*$Q$60)+$Q$62</f>
        <v>19606.879551183574</v>
      </c>
      <c r="G91" s="33">
        <f t="shared" ref="G91:G92" si="2">(D91*$C$60)+$C$62</f>
        <v>1.0358942404002802</v>
      </c>
      <c r="H91" s="34">
        <f t="shared" ref="H91:H92" si="3">((2449-E91)/2449)*100</f>
        <v>3.0456525932898155</v>
      </c>
      <c r="I91" s="34">
        <f t="shared" ref="I91:I92" si="4">((22500-F91)/22500)*100</f>
        <v>12.85831310585078</v>
      </c>
      <c r="J91" s="35">
        <f t="shared" ref="J91:J92" si="5">((0.977-G91)/0.977)*100</f>
        <v>-6.028069641789175</v>
      </c>
      <c r="V91" s="58"/>
      <c r="W91" s="58"/>
      <c r="X91" s="57"/>
      <c r="Y91" s="58"/>
    </row>
    <row r="92" spans="1:25" s="30" customFormat="1" x14ac:dyDescent="0.25">
      <c r="A92" s="41" t="s">
        <v>108</v>
      </c>
      <c r="B92" s="69">
        <v>27757991</v>
      </c>
      <c r="C92" s="69">
        <v>274994821</v>
      </c>
      <c r="D92" s="69">
        <v>96997</v>
      </c>
      <c r="E92" s="37">
        <f t="shared" si="0"/>
        <v>2378.6157992827061</v>
      </c>
      <c r="F92" s="37">
        <f t="shared" si="1"/>
        <v>19628.995895486216</v>
      </c>
      <c r="G92" s="37">
        <f t="shared" si="2"/>
        <v>1.0469006648383374</v>
      </c>
      <c r="H92" s="38">
        <f t="shared" si="3"/>
        <v>2.8739975793096724</v>
      </c>
      <c r="I92" s="38">
        <f t="shared" si="4"/>
        <v>12.760018242283486</v>
      </c>
      <c r="J92" s="39">
        <f t="shared" si="5"/>
        <v>-7.1546228084275798</v>
      </c>
      <c r="V92" s="58"/>
      <c r="W92" s="58"/>
      <c r="X92" s="57"/>
      <c r="Y92" s="58"/>
    </row>
    <row r="93" spans="1:25" s="30" customFormat="1" x14ac:dyDescent="0.25">
      <c r="A93"/>
      <c r="B93"/>
      <c r="C93"/>
      <c r="D93"/>
      <c r="E93"/>
      <c r="F93"/>
      <c r="G93"/>
      <c r="V93" s="58"/>
      <c r="W93" s="58"/>
      <c r="X93" s="57"/>
      <c r="Y93" s="58"/>
    </row>
    <row r="94" spans="1:25" s="30" customFormat="1" x14ac:dyDescent="0.25">
      <c r="A94"/>
      <c r="B94"/>
      <c r="C94"/>
      <c r="D94"/>
      <c r="E94"/>
      <c r="F94"/>
      <c r="G94"/>
    </row>
    <row r="96" spans="1:25" x14ac:dyDescent="0.25">
      <c r="A96" s="22" t="s">
        <v>19</v>
      </c>
      <c r="B96" s="13" t="s">
        <v>11</v>
      </c>
      <c r="C96" s="13" t="s">
        <v>12</v>
      </c>
      <c r="D96" s="1" t="s">
        <v>0</v>
      </c>
      <c r="E96" s="1" t="s">
        <v>1</v>
      </c>
      <c r="F96" s="1" t="s">
        <v>3</v>
      </c>
      <c r="G96" s="14" t="s">
        <v>14</v>
      </c>
      <c r="H96" s="1" t="s">
        <v>15</v>
      </c>
      <c r="I96" s="1" t="s">
        <v>13</v>
      </c>
      <c r="J96" s="1" t="s">
        <v>17</v>
      </c>
      <c r="K96" s="1" t="s">
        <v>18</v>
      </c>
      <c r="L96" s="1" t="s">
        <v>16</v>
      </c>
      <c r="M96" s="23" t="s">
        <v>33</v>
      </c>
      <c r="N96" s="23" t="s">
        <v>34</v>
      </c>
      <c r="O96" s="23" t="s">
        <v>32</v>
      </c>
    </row>
    <row r="97" spans="1:18" s="31" customFormat="1" ht="14.4" x14ac:dyDescent="0.3">
      <c r="A97" s="75" t="s">
        <v>126</v>
      </c>
      <c r="B97" s="75" t="s">
        <v>133</v>
      </c>
      <c r="C97" s="75" t="str">
        <f>B97</f>
        <v>SG23.0349</v>
      </c>
      <c r="D97" s="76">
        <v>14378903</v>
      </c>
      <c r="E97" s="76">
        <v>1080468</v>
      </c>
      <c r="F97" s="76">
        <v>38012</v>
      </c>
      <c r="G97" s="76">
        <f t="shared" ref="G97:G103" si="6">IF(D97&lt;$B$69,(D97*$I$60)+$I$62, IF(AND(D97&gt;$B$69,D97&lt;$B$74), (D97*$K$60)+$K$62, (D97*$M$60)+$M$62))</f>
        <v>1238.9082307844387</v>
      </c>
      <c r="H97" s="76">
        <f t="shared" ref="H97:H103" si="7">IF(E97&lt;$C$69,(E97*$O$60)+$O$62, IF(AND(E97&gt;$C$69, E97&lt;$C$74), (E97*$Q$60)+$Q$62, (E97*$S$60)+$S$62))</f>
        <v>110.09350512710624</v>
      </c>
      <c r="I97" s="77">
        <f t="shared" ref="I97:I103" si="8">IF(F97&lt;$D$69,(F97*$C$60)+$C$62, IF(AND(F97&gt;$D$69,F97&lt;$D$74), (F97*$E$60)+$E$62, (F97*$G$60)+$G$62))</f>
        <v>0.38104020793700544</v>
      </c>
      <c r="J97" s="52"/>
      <c r="K97" s="52"/>
      <c r="L97" s="52"/>
    </row>
    <row r="98" spans="1:18" ht="14.4" x14ac:dyDescent="0.3">
      <c r="A98" s="75" t="s">
        <v>127</v>
      </c>
      <c r="B98" s="75" t="s">
        <v>134</v>
      </c>
      <c r="C98" s="75" t="str">
        <f t="shared" ref="C98:C99" si="9">B98</f>
        <v>SG23.0350</v>
      </c>
      <c r="D98" s="76">
        <v>11672550</v>
      </c>
      <c r="E98" s="76">
        <v>4834957</v>
      </c>
      <c r="F98" s="76">
        <v>37758</v>
      </c>
      <c r="G98" s="76">
        <f t="shared" si="6"/>
        <v>1008.3655363101972</v>
      </c>
      <c r="H98" s="76">
        <f t="shared" si="7"/>
        <v>377.63517833280713</v>
      </c>
      <c r="I98" s="77">
        <f t="shared" si="8"/>
        <v>0.37817289326288595</v>
      </c>
      <c r="J98" s="63"/>
      <c r="K98" s="63"/>
      <c r="L98" s="63"/>
      <c r="M98" s="63"/>
      <c r="N98" s="63"/>
      <c r="O98" s="63"/>
      <c r="P98" s="63"/>
      <c r="Q98" s="63"/>
      <c r="R98" s="63"/>
    </row>
    <row r="99" spans="1:18" ht="14.4" x14ac:dyDescent="0.3">
      <c r="A99" s="75" t="s">
        <v>128</v>
      </c>
      <c r="B99" s="75" t="s">
        <v>135</v>
      </c>
      <c r="C99" s="75" t="str">
        <f t="shared" si="9"/>
        <v>SG23.0351</v>
      </c>
      <c r="D99" s="76">
        <v>11807148</v>
      </c>
      <c r="E99" s="76">
        <v>1240064</v>
      </c>
      <c r="F99" s="76">
        <v>37824</v>
      </c>
      <c r="G99" s="76">
        <f t="shared" si="6"/>
        <v>1019.8313671130688</v>
      </c>
      <c r="H99" s="76">
        <f t="shared" si="7"/>
        <v>121.46617951153966</v>
      </c>
      <c r="I99" s="77">
        <f t="shared" si="8"/>
        <v>0.37891794353253905</v>
      </c>
      <c r="J99" s="63"/>
      <c r="K99" s="63"/>
      <c r="L99" s="63"/>
      <c r="M99" s="63"/>
      <c r="N99" s="63"/>
      <c r="O99" s="63"/>
      <c r="P99" s="63"/>
      <c r="Q99" s="63"/>
      <c r="R99" s="63"/>
    </row>
    <row r="100" spans="1:18" ht="14.4" x14ac:dyDescent="0.3">
      <c r="A100" s="75" t="s">
        <v>129</v>
      </c>
      <c r="B100" s="75" t="s">
        <v>136</v>
      </c>
      <c r="C100" s="75" t="str">
        <f>B100</f>
        <v>SG23.0355</v>
      </c>
      <c r="D100" s="76">
        <v>192711501</v>
      </c>
      <c r="E100" s="76">
        <v>541929338</v>
      </c>
      <c r="F100" s="76">
        <v>26572</v>
      </c>
      <c r="G100" s="76">
        <f t="shared" si="6"/>
        <v>16324.537410262501</v>
      </c>
      <c r="H100" s="76">
        <f t="shared" si="7"/>
        <v>44270.243756685508</v>
      </c>
      <c r="I100" s="77">
        <f t="shared" si="8"/>
        <v>0.25189816119713537</v>
      </c>
      <c r="J100" s="63"/>
      <c r="K100" s="63"/>
      <c r="L100" s="63"/>
      <c r="M100" s="63"/>
      <c r="N100" s="63"/>
      <c r="O100" s="63"/>
      <c r="P100" s="63"/>
      <c r="Q100" s="63"/>
    </row>
    <row r="101" spans="1:18" ht="14.4" x14ac:dyDescent="0.3">
      <c r="A101" s="75" t="s">
        <v>130</v>
      </c>
      <c r="B101" s="75" t="s">
        <v>137</v>
      </c>
      <c r="C101" s="75" t="str">
        <f t="shared" ref="C101:C102" si="10">B101</f>
        <v>SG23.0356</v>
      </c>
      <c r="D101" s="76">
        <v>205666584</v>
      </c>
      <c r="E101" s="76">
        <v>688336849</v>
      </c>
      <c r="F101" s="76">
        <v>25480</v>
      </c>
      <c r="G101" s="76">
        <f t="shared" si="6"/>
        <v>17424.162804879768</v>
      </c>
      <c r="H101" s="76">
        <f t="shared" si="7"/>
        <v>56638.102373015223</v>
      </c>
      <c r="I101" s="77">
        <f t="shared" si="8"/>
        <v>0.23957096582651138</v>
      </c>
      <c r="M101" s="31"/>
      <c r="N101" s="31"/>
      <c r="O101" s="31"/>
    </row>
    <row r="102" spans="1:18" ht="14.4" x14ac:dyDescent="0.3">
      <c r="A102" s="75" t="s">
        <v>131</v>
      </c>
      <c r="B102" s="75" t="s">
        <v>138</v>
      </c>
      <c r="C102" s="75" t="str">
        <f t="shared" si="10"/>
        <v>SG23.0357</v>
      </c>
      <c r="D102" s="76">
        <v>188119122</v>
      </c>
      <c r="E102" s="76">
        <v>521840677</v>
      </c>
      <c r="F102" s="76">
        <v>25449</v>
      </c>
      <c r="G102" s="76">
        <f t="shared" si="6"/>
        <v>15934.737007586034</v>
      </c>
      <c r="H102" s="76">
        <f t="shared" si="7"/>
        <v>42573.242575923839</v>
      </c>
      <c r="I102" s="77">
        <f t="shared" si="8"/>
        <v>0.23922101797258344</v>
      </c>
      <c r="M102" s="31"/>
      <c r="N102" s="31"/>
      <c r="O102" s="31"/>
    </row>
    <row r="103" spans="1:18" x14ac:dyDescent="0.25">
      <c r="A103" s="31" t="s">
        <v>124</v>
      </c>
      <c r="B103" s="31" t="s">
        <v>132</v>
      </c>
      <c r="C103" s="31" t="s">
        <v>132</v>
      </c>
      <c r="D103" s="29">
        <v>182200382</v>
      </c>
      <c r="E103" s="29">
        <v>101432958</v>
      </c>
      <c r="F103" s="29">
        <v>679500</v>
      </c>
      <c r="G103" s="29">
        <f t="shared" si="6"/>
        <v>15534.905818428157</v>
      </c>
      <c r="H103" s="29">
        <f t="shared" si="7"/>
        <v>7261.1260650729109</v>
      </c>
      <c r="I103" s="15">
        <f t="shared" si="8"/>
        <v>8.8228448754178483</v>
      </c>
      <c r="J103" s="52">
        <f>((G103-$J$58)/$J$58)*100</f>
        <v>-2.9068386348240209</v>
      </c>
      <c r="K103" s="52">
        <f>((H103-$P$58)/$P$58)*100</f>
        <v>-9.2472682780538573</v>
      </c>
      <c r="L103" s="52">
        <f>((I103-$D$58)/$D$58)*100</f>
        <v>-5.3342824525981962</v>
      </c>
      <c r="M103" s="31"/>
      <c r="N103" s="31"/>
      <c r="O103" s="31"/>
    </row>
    <row r="104" spans="1:18" x14ac:dyDescent="0.25">
      <c r="A104" s="31"/>
      <c r="B104" s="31"/>
      <c r="C104" s="31"/>
      <c r="D104" s="29"/>
      <c r="E104" s="29"/>
      <c r="F104" s="29"/>
      <c r="G104" s="29"/>
      <c r="H104" s="29"/>
      <c r="I104" s="15"/>
      <c r="J104" s="52"/>
      <c r="K104" s="52"/>
      <c r="L104" s="52"/>
      <c r="M104" s="31"/>
      <c r="N104" s="31"/>
      <c r="O104" s="31"/>
    </row>
    <row r="105" spans="1:18" x14ac:dyDescent="0.25">
      <c r="A105" s="31"/>
      <c r="B105" s="31"/>
      <c r="C105" s="31"/>
      <c r="D105" s="29"/>
      <c r="E105" s="29"/>
      <c r="F105" s="29"/>
      <c r="G105" s="29"/>
      <c r="H105" s="29"/>
      <c r="I105" s="15"/>
      <c r="J105" s="52"/>
      <c r="K105" s="52"/>
      <c r="L105" s="52"/>
      <c r="M105" s="31"/>
      <c r="N105" s="31"/>
      <c r="O105" s="31"/>
    </row>
    <row r="106" spans="1:18" x14ac:dyDescent="0.25">
      <c r="A106" s="31"/>
      <c r="B106" s="31"/>
      <c r="C106" s="31"/>
      <c r="D106" s="29"/>
      <c r="E106" s="29"/>
      <c r="F106" s="29"/>
      <c r="G106" s="29"/>
      <c r="H106" s="29"/>
      <c r="I106" s="15"/>
      <c r="J106" s="52"/>
      <c r="K106" s="52"/>
      <c r="L106" s="52"/>
      <c r="M106" s="31"/>
      <c r="N106" s="31"/>
      <c r="O106" s="31"/>
    </row>
    <row r="107" spans="1:18" x14ac:dyDescent="0.25">
      <c r="A107" s="31"/>
      <c r="B107" s="31"/>
      <c r="C107" s="31"/>
      <c r="D107" s="29"/>
      <c r="E107" s="29"/>
      <c r="F107" s="29"/>
      <c r="G107" s="29"/>
      <c r="H107" s="29"/>
      <c r="I107" s="15"/>
      <c r="J107" s="52"/>
      <c r="K107" s="52"/>
      <c r="L107" s="52"/>
      <c r="M107" s="31"/>
      <c r="N107" s="31"/>
      <c r="O107" s="31"/>
    </row>
    <row r="108" spans="1:18" x14ac:dyDescent="0.25">
      <c r="A108" s="31"/>
      <c r="B108" s="31"/>
      <c r="C108" s="31"/>
      <c r="D108" s="29"/>
      <c r="E108" s="29"/>
      <c r="F108" s="29"/>
      <c r="G108" s="29"/>
      <c r="H108" s="29"/>
      <c r="I108" s="15"/>
      <c r="J108" s="52"/>
      <c r="K108" s="52"/>
      <c r="L108" s="52"/>
      <c r="M108" s="31"/>
      <c r="N108" s="31"/>
      <c r="O108" s="31"/>
    </row>
    <row r="109" spans="1:18" x14ac:dyDescent="0.25">
      <c r="A109" s="31"/>
      <c r="B109" s="31"/>
      <c r="C109" s="31"/>
      <c r="D109" s="29"/>
      <c r="E109" s="29"/>
      <c r="F109" s="29"/>
      <c r="G109" s="29"/>
      <c r="H109" s="29"/>
      <c r="I109" s="15"/>
      <c r="J109" s="52"/>
      <c r="K109" s="52"/>
      <c r="L109" s="52"/>
      <c r="M109" s="31"/>
      <c r="N109" s="31"/>
      <c r="O109" s="31"/>
    </row>
    <row r="110" spans="1:18" x14ac:dyDescent="0.25">
      <c r="A110" s="31"/>
      <c r="B110" s="31"/>
      <c r="C110" s="31"/>
      <c r="D110" s="29"/>
      <c r="E110" s="29"/>
      <c r="F110" s="29"/>
      <c r="G110" s="29"/>
      <c r="H110" s="29"/>
      <c r="I110" s="15"/>
      <c r="J110" s="52"/>
      <c r="K110" s="52"/>
      <c r="L110" s="52"/>
      <c r="M110" s="31"/>
      <c r="N110" s="31"/>
      <c r="O110" s="31"/>
    </row>
    <row r="111" spans="1:18" x14ac:dyDescent="0.25">
      <c r="A111" s="31"/>
      <c r="B111" s="31"/>
      <c r="C111" s="31"/>
      <c r="D111" s="29"/>
      <c r="E111" s="29"/>
      <c r="F111" s="29"/>
      <c r="G111" s="29"/>
      <c r="H111" s="29"/>
      <c r="I111" s="15"/>
      <c r="J111" s="52"/>
      <c r="K111" s="52"/>
      <c r="L111" s="52"/>
      <c r="M111" s="31"/>
      <c r="N111" s="31"/>
      <c r="O111" s="31"/>
    </row>
    <row r="112" spans="1:18" x14ac:dyDescent="0.25">
      <c r="A112" s="31"/>
      <c r="B112" s="31"/>
      <c r="C112" s="31"/>
      <c r="D112" s="29"/>
      <c r="E112" s="29"/>
      <c r="F112" s="29"/>
      <c r="G112" s="29"/>
      <c r="H112" s="29"/>
      <c r="I112" s="15"/>
      <c r="J112" s="52"/>
      <c r="K112" s="52"/>
      <c r="L112" s="52"/>
      <c r="M112" s="31"/>
      <c r="N112" s="31"/>
      <c r="O112" s="31"/>
    </row>
    <row r="113" spans="1:15" x14ac:dyDescent="0.25">
      <c r="A113" s="31"/>
      <c r="B113" s="31"/>
      <c r="C113" s="31"/>
      <c r="D113" s="29"/>
      <c r="E113" s="29"/>
      <c r="F113" s="29"/>
      <c r="G113" s="29"/>
      <c r="H113" s="29"/>
      <c r="I113" s="15"/>
      <c r="J113" s="52"/>
      <c r="K113" s="52"/>
      <c r="L113" s="52"/>
      <c r="M113" s="31"/>
      <c r="N113" s="31"/>
      <c r="O113" s="31"/>
    </row>
    <row r="114" spans="1:15" x14ac:dyDescent="0.25">
      <c r="A114" s="31"/>
      <c r="B114" s="31"/>
      <c r="C114" s="31"/>
      <c r="D114" s="29"/>
      <c r="E114" s="29"/>
      <c r="F114" s="29"/>
      <c r="G114" s="29"/>
      <c r="H114" s="29"/>
      <c r="I114" s="15"/>
      <c r="J114" s="31"/>
      <c r="K114" s="31"/>
      <c r="L114" s="52"/>
      <c r="M114" s="31"/>
      <c r="N114" s="31"/>
      <c r="O114" s="31"/>
    </row>
    <row r="115" spans="1:15" x14ac:dyDescent="0.25">
      <c r="A115" s="31"/>
      <c r="B115" s="31"/>
      <c r="C115" s="31"/>
      <c r="D115" s="29"/>
      <c r="E115" s="29"/>
      <c r="F115" s="29"/>
      <c r="G115" s="29"/>
      <c r="H115" s="29"/>
      <c r="I115" s="15"/>
      <c r="J115" s="52"/>
      <c r="K115" s="52"/>
      <c r="L115" s="52"/>
      <c r="M115" s="31"/>
      <c r="N115" s="31"/>
      <c r="O115" s="31"/>
    </row>
    <row r="116" spans="1:15" x14ac:dyDescent="0.25">
      <c r="A116" s="31"/>
      <c r="B116" s="31"/>
      <c r="C116" s="31"/>
      <c r="D116" s="29"/>
      <c r="E116" s="29"/>
      <c r="F116" s="29"/>
      <c r="G116" s="29"/>
      <c r="H116" s="29"/>
      <c r="I116" s="15"/>
      <c r="J116" s="15"/>
      <c r="K116" s="15"/>
      <c r="L116" s="15"/>
      <c r="M116" s="31"/>
      <c r="N116" s="31"/>
      <c r="O116" s="31"/>
    </row>
    <row r="117" spans="1:15" x14ac:dyDescent="0.25">
      <c r="A117" s="31"/>
      <c r="B117" s="31"/>
      <c r="C117" s="31"/>
      <c r="D117" s="29"/>
      <c r="E117" s="29"/>
      <c r="F117" s="29"/>
      <c r="G117" s="29"/>
      <c r="H117" s="29"/>
      <c r="I117" s="15"/>
      <c r="J117" s="15"/>
      <c r="K117" s="15"/>
      <c r="L117" s="15"/>
      <c r="M117" s="31"/>
      <c r="N117" s="31"/>
      <c r="O117" s="31"/>
    </row>
    <row r="118" spans="1:15" x14ac:dyDescent="0.25">
      <c r="A118" s="31"/>
      <c r="B118" s="31"/>
      <c r="C118" s="31"/>
      <c r="D118" s="29"/>
      <c r="E118" s="29"/>
      <c r="F118" s="29"/>
      <c r="G118" s="29"/>
      <c r="H118" s="29"/>
      <c r="I118" s="15"/>
      <c r="J118" s="15"/>
      <c r="K118" s="15"/>
      <c r="L118" s="15"/>
      <c r="M118" s="31"/>
      <c r="N118" s="31"/>
      <c r="O118" s="31"/>
    </row>
    <row r="119" spans="1:15" x14ac:dyDescent="0.25">
      <c r="A119" s="31"/>
      <c r="B119" s="31"/>
      <c r="C119" s="31"/>
      <c r="D119" s="29"/>
      <c r="E119" s="29"/>
      <c r="F119" s="29"/>
      <c r="G119" s="29"/>
      <c r="H119" s="29"/>
      <c r="I119" s="15"/>
      <c r="J119" s="15"/>
      <c r="K119" s="15"/>
      <c r="L119" s="15"/>
      <c r="M119" s="31"/>
      <c r="N119" s="31"/>
      <c r="O119" s="31"/>
    </row>
    <row r="120" spans="1:15" x14ac:dyDescent="0.25">
      <c r="A120" s="31"/>
      <c r="B120" s="31"/>
      <c r="C120" s="31"/>
      <c r="D120" s="29"/>
      <c r="E120" s="29"/>
      <c r="F120" s="29"/>
      <c r="G120" s="29"/>
      <c r="H120" s="29"/>
      <c r="I120" s="15"/>
      <c r="J120" s="15"/>
      <c r="K120" s="15"/>
      <c r="L120" s="15"/>
      <c r="M120" s="31"/>
      <c r="N120" s="31"/>
      <c r="O120" s="31"/>
    </row>
    <row r="121" spans="1:15" x14ac:dyDescent="0.25">
      <c r="A121" s="31"/>
      <c r="B121" s="31"/>
      <c r="C121" s="31"/>
      <c r="D121" s="29"/>
      <c r="E121" s="29"/>
      <c r="F121" s="29"/>
      <c r="G121" s="29"/>
      <c r="H121" s="29"/>
      <c r="I121" s="15"/>
      <c r="J121" s="15"/>
      <c r="K121" s="15"/>
      <c r="L121" s="15"/>
      <c r="M121" s="31"/>
      <c r="N121" s="31"/>
      <c r="O121" s="31"/>
    </row>
    <row r="122" spans="1:15" x14ac:dyDescent="0.25">
      <c r="A122" s="31"/>
      <c r="B122" s="31"/>
      <c r="C122" s="31"/>
      <c r="D122" s="29"/>
      <c r="E122" s="29"/>
      <c r="F122" s="29"/>
      <c r="G122" s="29"/>
      <c r="H122" s="29"/>
      <c r="I122" s="15"/>
      <c r="J122" s="15"/>
      <c r="K122" s="15"/>
      <c r="L122" s="15"/>
      <c r="M122" s="31"/>
      <c r="N122" s="31"/>
      <c r="O122" s="31"/>
    </row>
    <row r="123" spans="1:15" x14ac:dyDescent="0.25">
      <c r="A123" s="31"/>
      <c r="B123" s="31"/>
      <c r="C123" s="31"/>
      <c r="D123" s="29"/>
      <c r="E123" s="29"/>
      <c r="F123" s="29"/>
      <c r="G123" s="29"/>
      <c r="H123" s="29"/>
      <c r="I123" s="15"/>
      <c r="J123" s="15"/>
      <c r="K123" s="15"/>
      <c r="L123" s="15"/>
      <c r="M123" s="31"/>
      <c r="N123" s="31"/>
      <c r="O123" s="31"/>
    </row>
    <row r="124" spans="1:15" x14ac:dyDescent="0.25">
      <c r="A124" s="31"/>
      <c r="B124" s="31"/>
      <c r="C124" s="31"/>
      <c r="D124" s="29"/>
      <c r="E124" s="29"/>
      <c r="F124" s="29"/>
      <c r="G124" s="29"/>
      <c r="H124" s="29"/>
      <c r="I124" s="15"/>
      <c r="J124" s="15"/>
      <c r="K124" s="15"/>
      <c r="L124" s="15"/>
      <c r="M124" s="31"/>
      <c r="N124" s="31"/>
      <c r="O124" s="31"/>
    </row>
    <row r="125" spans="1:15" x14ac:dyDescent="0.25">
      <c r="A125" s="31"/>
      <c r="B125" s="31"/>
      <c r="C125" s="31"/>
      <c r="D125" s="29"/>
      <c r="E125" s="29"/>
      <c r="F125" s="29"/>
      <c r="G125" s="29"/>
      <c r="H125" s="29"/>
      <c r="I125" s="15"/>
      <c r="J125" s="31"/>
      <c r="K125" s="31"/>
      <c r="L125" s="52"/>
      <c r="M125" s="31"/>
      <c r="N125" s="31"/>
      <c r="O125" s="31"/>
    </row>
    <row r="126" spans="1:15" x14ac:dyDescent="0.25">
      <c r="A126" s="31"/>
      <c r="B126" s="31"/>
      <c r="C126" s="31"/>
      <c r="D126" s="29"/>
      <c r="E126" s="29"/>
      <c r="F126" s="29"/>
      <c r="G126" s="29"/>
      <c r="H126" s="29"/>
      <c r="I126" s="15"/>
      <c r="J126" s="31"/>
      <c r="K126" s="31"/>
      <c r="L126" s="52"/>
      <c r="O126" s="25"/>
    </row>
    <row r="127" spans="1:15" x14ac:dyDescent="0.25">
      <c r="A127" s="31"/>
      <c r="B127" s="31"/>
      <c r="C127" s="31"/>
      <c r="D127" s="29"/>
      <c r="E127" s="29"/>
      <c r="F127" s="29"/>
      <c r="G127" s="29"/>
      <c r="H127" s="29"/>
      <c r="I127" s="15"/>
      <c r="J127" s="15"/>
      <c r="K127" s="15"/>
      <c r="L127" s="15"/>
      <c r="O127" s="25"/>
    </row>
    <row r="128" spans="1:15" x14ac:dyDescent="0.25">
      <c r="A128" s="31"/>
      <c r="B128" s="31"/>
      <c r="C128" s="31"/>
      <c r="D128" s="29"/>
      <c r="E128" s="29"/>
      <c r="F128" s="29"/>
      <c r="G128" s="29"/>
      <c r="H128" s="29"/>
      <c r="I128" s="15"/>
      <c r="J128" s="15"/>
      <c r="K128" s="15"/>
      <c r="L128" s="15"/>
      <c r="O128" s="25"/>
    </row>
    <row r="129" spans="1:15" x14ac:dyDescent="0.25">
      <c r="A129" s="31"/>
      <c r="B129" s="31"/>
      <c r="C129" s="31"/>
      <c r="D129" s="29"/>
      <c r="E129" s="29"/>
      <c r="F129" s="29"/>
      <c r="G129" s="29"/>
      <c r="H129" s="29"/>
      <c r="I129" s="15"/>
      <c r="J129" s="15"/>
      <c r="K129" s="15"/>
      <c r="L129" s="15"/>
      <c r="O129" s="25"/>
    </row>
    <row r="130" spans="1:15" x14ac:dyDescent="0.25">
      <c r="A130" s="31"/>
      <c r="B130" s="31"/>
      <c r="C130" s="31"/>
      <c r="D130" s="29"/>
      <c r="E130" s="29"/>
      <c r="F130" s="29"/>
      <c r="G130" s="29"/>
      <c r="H130" s="29"/>
      <c r="I130" s="15"/>
      <c r="J130" s="15"/>
      <c r="K130" s="15"/>
      <c r="L130" s="15"/>
      <c r="O130" s="25"/>
    </row>
    <row r="131" spans="1:15" x14ac:dyDescent="0.25">
      <c r="A131" s="31"/>
      <c r="B131" s="31"/>
      <c r="C131" s="31"/>
      <c r="D131" s="29"/>
      <c r="E131" s="29"/>
      <c r="F131" s="29"/>
      <c r="G131" s="29"/>
      <c r="H131" s="29"/>
      <c r="I131" s="15"/>
      <c r="J131" s="15"/>
      <c r="K131" s="15"/>
      <c r="L131" s="15"/>
      <c r="O131" s="25"/>
    </row>
    <row r="132" spans="1:15" x14ac:dyDescent="0.25">
      <c r="A132" s="31"/>
      <c r="B132" s="31"/>
      <c r="C132" s="31"/>
      <c r="D132" s="29"/>
      <c r="E132" s="29"/>
      <c r="F132" s="29"/>
      <c r="G132" s="29"/>
      <c r="H132" s="29"/>
      <c r="I132" s="15"/>
      <c r="J132" s="15"/>
      <c r="K132" s="15"/>
      <c r="L132" s="15"/>
      <c r="O132" s="25"/>
    </row>
    <row r="133" spans="1:15" x14ac:dyDescent="0.25">
      <c r="A133" s="31"/>
      <c r="B133" s="31"/>
      <c r="C133" s="31"/>
      <c r="D133" s="29"/>
      <c r="E133" s="29"/>
      <c r="F133" s="29"/>
      <c r="G133" s="29"/>
      <c r="H133" s="29"/>
      <c r="I133" s="15"/>
      <c r="J133" s="15"/>
      <c r="K133" s="15"/>
      <c r="L133" s="15"/>
      <c r="O133" s="25"/>
    </row>
    <row r="134" spans="1:15" x14ac:dyDescent="0.25">
      <c r="A134" s="31"/>
      <c r="B134" s="31"/>
      <c r="C134" s="31"/>
      <c r="D134" s="29"/>
      <c r="E134" s="29"/>
      <c r="F134" s="29"/>
      <c r="G134" s="29"/>
      <c r="H134" s="29"/>
      <c r="I134" s="15"/>
      <c r="J134" s="15"/>
      <c r="K134" s="15"/>
      <c r="L134" s="15"/>
      <c r="O134" s="25"/>
    </row>
    <row r="135" spans="1:15" x14ac:dyDescent="0.25">
      <c r="A135" s="31"/>
      <c r="B135" s="31"/>
      <c r="C135" s="31"/>
      <c r="D135" s="29"/>
      <c r="E135" s="29"/>
      <c r="F135" s="29"/>
      <c r="G135" s="29"/>
      <c r="H135" s="29"/>
      <c r="I135" s="15"/>
      <c r="J135" s="15"/>
      <c r="K135" s="15"/>
      <c r="L135" s="15"/>
      <c r="O135" s="25"/>
    </row>
    <row r="136" spans="1:15" x14ac:dyDescent="0.25">
      <c r="A136" s="31"/>
      <c r="B136" s="31"/>
      <c r="C136" s="31"/>
      <c r="D136" s="29"/>
      <c r="E136" s="29"/>
      <c r="F136" s="29"/>
      <c r="G136" s="29"/>
      <c r="H136" s="29"/>
      <c r="I136" s="15"/>
      <c r="J136" s="31"/>
      <c r="K136" s="31"/>
      <c r="L136" s="52"/>
      <c r="O136" s="25"/>
    </row>
    <row r="137" spans="1:15" x14ac:dyDescent="0.25">
      <c r="A137" s="31"/>
      <c r="B137" s="31"/>
      <c r="C137" s="31"/>
      <c r="D137" s="29"/>
      <c r="E137" s="29"/>
      <c r="F137" s="29"/>
      <c r="G137" s="29"/>
      <c r="H137" s="29"/>
      <c r="I137" s="15"/>
      <c r="J137" s="31"/>
      <c r="K137" s="31"/>
      <c r="L137" s="52"/>
      <c r="O137" s="25"/>
    </row>
    <row r="138" spans="1:15" x14ac:dyDescent="0.25">
      <c r="A138" s="31"/>
      <c r="B138" s="31"/>
      <c r="C138" s="31"/>
      <c r="D138" s="29"/>
      <c r="E138" s="29"/>
      <c r="F138" s="29"/>
      <c r="G138" s="29"/>
      <c r="H138" s="29"/>
      <c r="I138" s="15"/>
      <c r="J138" s="15"/>
      <c r="K138" s="15"/>
      <c r="L138" s="15"/>
      <c r="O138" s="25"/>
    </row>
    <row r="139" spans="1:15" x14ac:dyDescent="0.25">
      <c r="A139" s="31"/>
      <c r="B139" s="31"/>
      <c r="C139" s="31"/>
      <c r="D139" s="29"/>
      <c r="E139" s="29"/>
      <c r="F139" s="29"/>
      <c r="G139" s="29"/>
      <c r="H139" s="29"/>
      <c r="I139" s="15"/>
      <c r="J139" s="15"/>
      <c r="K139" s="15"/>
      <c r="L139" s="15"/>
      <c r="O139" s="25"/>
    </row>
    <row r="140" spans="1:15" x14ac:dyDescent="0.25">
      <c r="A140" s="31"/>
      <c r="B140" s="31"/>
      <c r="C140" s="31"/>
      <c r="D140" s="29"/>
      <c r="E140" s="29"/>
      <c r="F140" s="29"/>
      <c r="G140" s="29"/>
      <c r="H140" s="29"/>
      <c r="I140" s="15"/>
      <c r="J140" s="15"/>
      <c r="K140" s="15"/>
      <c r="L140" s="15"/>
      <c r="O140" s="25"/>
    </row>
    <row r="141" spans="1:15" x14ac:dyDescent="0.25">
      <c r="A141" s="31"/>
      <c r="B141" s="31"/>
      <c r="C141" s="31"/>
      <c r="D141" s="29"/>
      <c r="E141" s="29"/>
      <c r="F141" s="29"/>
      <c r="G141" s="29"/>
      <c r="H141" s="29"/>
      <c r="I141" s="15"/>
      <c r="J141" s="15"/>
      <c r="K141" s="15"/>
      <c r="L141" s="15"/>
      <c r="O141" s="25"/>
    </row>
    <row r="142" spans="1:15" x14ac:dyDescent="0.25">
      <c r="A142" s="31"/>
      <c r="B142" s="31"/>
      <c r="C142" s="31"/>
      <c r="D142" s="29"/>
      <c r="E142" s="29"/>
      <c r="F142" s="29"/>
      <c r="G142" s="29"/>
      <c r="H142" s="29"/>
      <c r="I142" s="15"/>
      <c r="J142" s="15"/>
      <c r="K142" s="15"/>
      <c r="L142" s="15"/>
      <c r="O142" s="25"/>
    </row>
    <row r="143" spans="1:15" x14ac:dyDescent="0.25">
      <c r="A143" s="31"/>
      <c r="B143" s="31"/>
      <c r="C143" s="31"/>
      <c r="D143" s="29"/>
      <c r="E143" s="29"/>
      <c r="F143" s="29"/>
      <c r="G143" s="29"/>
      <c r="H143" s="29"/>
      <c r="I143" s="15"/>
      <c r="J143" s="15"/>
      <c r="K143" s="15"/>
      <c r="L143" s="15"/>
      <c r="O143" s="25"/>
    </row>
    <row r="144" spans="1:15" x14ac:dyDescent="0.25">
      <c r="A144" s="31"/>
      <c r="B144" s="31"/>
      <c r="C144" s="31"/>
      <c r="D144" s="29"/>
      <c r="E144" s="29"/>
      <c r="F144" s="29"/>
      <c r="G144" s="29"/>
      <c r="H144" s="29"/>
      <c r="I144" s="15"/>
      <c r="J144" s="15"/>
      <c r="K144" s="15"/>
      <c r="L144" s="15"/>
      <c r="O144" s="25"/>
    </row>
    <row r="145" spans="1:15" x14ac:dyDescent="0.25">
      <c r="A145" s="31"/>
      <c r="B145" s="31"/>
      <c r="C145" s="31"/>
      <c r="D145" s="29"/>
      <c r="E145" s="29"/>
      <c r="F145" s="29"/>
      <c r="G145" s="29"/>
      <c r="H145" s="29"/>
      <c r="I145" s="15"/>
      <c r="J145" s="31"/>
      <c r="K145" s="31"/>
      <c r="L145" s="52"/>
      <c r="O145" s="25"/>
    </row>
    <row r="146" spans="1:15" x14ac:dyDescent="0.25">
      <c r="A146" s="29"/>
      <c r="B146" s="29"/>
      <c r="C146" s="29"/>
      <c r="F146" s="25"/>
      <c r="G146"/>
    </row>
    <row r="147" spans="1:15" x14ac:dyDescent="0.25">
      <c r="A147" s="29"/>
      <c r="B147" s="29"/>
      <c r="C147" s="29"/>
      <c r="F147" s="25"/>
      <c r="G147"/>
    </row>
    <row r="148" spans="1:15" x14ac:dyDescent="0.25">
      <c r="A148" s="29"/>
      <c r="B148" s="29"/>
      <c r="C148" s="29"/>
      <c r="F148" s="25"/>
      <c r="G148"/>
    </row>
    <row r="149" spans="1:15" x14ac:dyDescent="0.25">
      <c r="A149" s="29"/>
      <c r="B149" s="29"/>
      <c r="C149" s="29"/>
      <c r="F149" s="25"/>
      <c r="G149"/>
    </row>
    <row r="150" spans="1:15" x14ac:dyDescent="0.25">
      <c r="A150" s="29"/>
      <c r="B150" s="29"/>
      <c r="C150" s="29"/>
      <c r="F150" s="25"/>
      <c r="G150"/>
    </row>
    <row r="151" spans="1:15" x14ac:dyDescent="0.25">
      <c r="A151" s="31"/>
      <c r="B151" s="31"/>
      <c r="C151" s="18"/>
      <c r="D151" s="29"/>
      <c r="E151" s="29"/>
      <c r="F151" s="29"/>
      <c r="G151" s="29"/>
      <c r="H151" s="29"/>
      <c r="I151" s="15"/>
      <c r="O151" s="25"/>
    </row>
    <row r="152" spans="1:15" x14ac:dyDescent="0.25">
      <c r="A152" s="31"/>
      <c r="B152" s="31"/>
      <c r="C152" s="18"/>
      <c r="D152" s="29"/>
      <c r="E152" s="29"/>
      <c r="F152" s="29"/>
      <c r="G152" s="29"/>
      <c r="H152" s="29"/>
      <c r="I152" s="15"/>
      <c r="O152" s="25"/>
    </row>
    <row r="153" spans="1:15" x14ac:dyDescent="0.25">
      <c r="A153" s="31"/>
      <c r="B153" s="31"/>
      <c r="C153" s="31"/>
      <c r="D153" s="31"/>
      <c r="E153" s="29"/>
      <c r="F153" s="29"/>
      <c r="G153" s="29"/>
      <c r="H153" s="29"/>
      <c r="I153" s="15"/>
      <c r="O153" s="25"/>
    </row>
    <row r="154" spans="1:15" x14ac:dyDescent="0.25">
      <c r="A154"/>
      <c r="B154"/>
      <c r="C154"/>
      <c r="F154"/>
      <c r="G154"/>
    </row>
    <row r="155" spans="1:15" x14ac:dyDescent="0.25">
      <c r="A155"/>
      <c r="B155"/>
      <c r="C155"/>
      <c r="F155"/>
      <c r="G155"/>
    </row>
    <row r="156" spans="1:15" x14ac:dyDescent="0.25">
      <c r="A156"/>
      <c r="B156"/>
      <c r="C156"/>
      <c r="F156"/>
      <c r="G156"/>
    </row>
    <row r="157" spans="1:15" x14ac:dyDescent="0.25">
      <c r="A157"/>
      <c r="B157"/>
      <c r="C157"/>
      <c r="F157"/>
      <c r="G157"/>
    </row>
    <row r="158" spans="1:15" x14ac:dyDescent="0.25">
      <c r="A158"/>
      <c r="B158"/>
      <c r="C158"/>
      <c r="F158"/>
      <c r="G158"/>
    </row>
    <row r="159" spans="1:15" x14ac:dyDescent="0.25">
      <c r="A159"/>
      <c r="B159"/>
      <c r="C159"/>
      <c r="F159"/>
      <c r="G159"/>
    </row>
    <row r="160" spans="1:15" x14ac:dyDescent="0.25">
      <c r="A160"/>
      <c r="B160"/>
      <c r="C160"/>
      <c r="F160"/>
      <c r="G160"/>
    </row>
    <row r="161" spans="1:18" x14ac:dyDescent="0.25">
      <c r="A161"/>
      <c r="B161"/>
      <c r="C161"/>
      <c r="F161"/>
      <c r="G161"/>
    </row>
    <row r="162" spans="1:18" x14ac:dyDescent="0.25">
      <c r="A162"/>
      <c r="B162"/>
      <c r="C162"/>
      <c r="F162"/>
      <c r="G162"/>
    </row>
    <row r="163" spans="1:18" x14ac:dyDescent="0.25">
      <c r="A163" s="31"/>
      <c r="B163" s="31"/>
      <c r="C163" s="18"/>
      <c r="D163" s="29"/>
      <c r="E163" s="29"/>
      <c r="F163" s="29"/>
      <c r="G163" s="29"/>
      <c r="H163" s="29"/>
      <c r="I163" s="15"/>
      <c r="J163" s="31"/>
      <c r="K163" s="31"/>
      <c r="L163" s="52"/>
      <c r="O163" s="25"/>
    </row>
    <row r="164" spans="1:18" x14ac:dyDescent="0.25">
      <c r="A164" s="31"/>
      <c r="B164" s="31"/>
      <c r="C164" s="18"/>
      <c r="D164" s="29"/>
      <c r="E164" s="29"/>
      <c r="F164" s="29"/>
      <c r="G164" s="29"/>
      <c r="H164" s="29"/>
      <c r="I164" s="15"/>
      <c r="J164" s="31"/>
      <c r="K164" s="31"/>
      <c r="L164" s="52"/>
      <c r="O164" s="25"/>
    </row>
    <row r="165" spans="1:18" x14ac:dyDescent="0.25">
      <c r="A165" s="31"/>
      <c r="B165" s="31"/>
      <c r="C165" s="18"/>
      <c r="D165" s="29"/>
      <c r="E165" s="29"/>
      <c r="F165" s="29"/>
      <c r="G165" s="29"/>
      <c r="H165" s="29"/>
      <c r="I165" s="15"/>
      <c r="J165" s="31"/>
      <c r="K165" s="31"/>
      <c r="L165" s="52"/>
      <c r="O165" s="25"/>
    </row>
    <row r="166" spans="1:18" x14ac:dyDescent="0.25">
      <c r="A166" s="31"/>
      <c r="B166" s="31"/>
      <c r="C166" s="18"/>
      <c r="D166" s="29"/>
      <c r="E166" s="29"/>
      <c r="F166" s="29"/>
      <c r="G166" s="29"/>
      <c r="H166" s="29"/>
      <c r="I166" s="15"/>
      <c r="J166" s="31"/>
      <c r="K166" s="31"/>
      <c r="L166" s="52"/>
    </row>
    <row r="167" spans="1:18" x14ac:dyDescent="0.25">
      <c r="A167" s="31"/>
      <c r="B167" s="31"/>
      <c r="C167" s="18"/>
      <c r="D167" s="29"/>
      <c r="E167" s="29"/>
      <c r="F167" s="29"/>
      <c r="G167" s="29"/>
      <c r="H167" s="29"/>
      <c r="I167" s="15"/>
      <c r="J167" s="21"/>
      <c r="K167" s="15"/>
      <c r="L167" s="15"/>
      <c r="M167" s="15"/>
    </row>
    <row r="168" spans="1:18" x14ac:dyDescent="0.25">
      <c r="A168" s="31"/>
      <c r="B168" s="31"/>
      <c r="C168" s="18"/>
      <c r="D168" s="29"/>
      <c r="E168" s="29"/>
      <c r="F168" s="29"/>
      <c r="G168" s="29"/>
      <c r="H168" s="29"/>
      <c r="I168" s="15"/>
    </row>
    <row r="169" spans="1:18" x14ac:dyDescent="0.25">
      <c r="A169" s="31"/>
      <c r="B169" s="31"/>
      <c r="C169" s="18"/>
      <c r="D169" s="29"/>
      <c r="E169" s="29"/>
      <c r="F169" s="29"/>
      <c r="G169" s="29"/>
      <c r="H169" s="29"/>
      <c r="I169" s="15"/>
    </row>
    <row r="170" spans="1:18" x14ac:dyDescent="0.25">
      <c r="A170" s="31"/>
      <c r="B170" s="31"/>
      <c r="C170" s="18"/>
      <c r="D170" s="29"/>
      <c r="E170" s="29"/>
      <c r="F170" s="29"/>
      <c r="G170" s="16"/>
      <c r="H170" s="16"/>
      <c r="I170" s="15"/>
      <c r="J170" s="31"/>
      <c r="K170" s="31"/>
      <c r="L170" s="52"/>
    </row>
    <row r="171" spans="1:18" x14ac:dyDescent="0.25">
      <c r="A171" s="31"/>
      <c r="B171" s="31"/>
      <c r="C171" s="18"/>
      <c r="D171" s="29"/>
      <c r="E171" s="29"/>
      <c r="F171" s="29"/>
      <c r="G171" s="16"/>
      <c r="H171" s="16"/>
      <c r="I171" s="15"/>
    </row>
    <row r="172" spans="1:18" x14ac:dyDescent="0.25">
      <c r="A172" s="31"/>
      <c r="B172" s="31"/>
      <c r="C172" s="18"/>
      <c r="D172" s="29"/>
      <c r="E172" s="29"/>
      <c r="F172" s="29"/>
      <c r="G172" s="16"/>
      <c r="H172" s="16"/>
      <c r="I172" s="15"/>
    </row>
    <row r="173" spans="1:18" x14ac:dyDescent="0.25">
      <c r="A173" s="31"/>
      <c r="B173" s="31"/>
      <c r="C173" s="59"/>
      <c r="D173" s="60"/>
      <c r="E173" s="60"/>
      <c r="F173" s="60"/>
      <c r="G173" s="61"/>
      <c r="H173" s="61"/>
      <c r="I173" s="62"/>
      <c r="J173" s="63"/>
      <c r="K173" s="63"/>
      <c r="L173" s="63"/>
      <c r="M173" s="63"/>
      <c r="N173" s="63"/>
      <c r="O173" s="63"/>
      <c r="P173" s="63"/>
      <c r="Q173" s="63"/>
      <c r="R173" s="31"/>
    </row>
    <row r="174" spans="1:18" x14ac:dyDescent="0.25">
      <c r="A174" s="31"/>
      <c r="B174" s="31"/>
      <c r="C174" s="59"/>
      <c r="D174" s="60"/>
      <c r="E174" s="63"/>
      <c r="F174" s="63"/>
      <c r="G174" s="61"/>
      <c r="H174" s="61"/>
      <c r="I174" s="62"/>
      <c r="J174" s="63"/>
      <c r="K174" s="63"/>
      <c r="L174" s="63"/>
      <c r="M174" s="63"/>
      <c r="N174" s="63"/>
      <c r="O174" s="63"/>
      <c r="P174" s="63"/>
      <c r="Q174" s="63"/>
      <c r="R174" s="31"/>
    </row>
    <row r="175" spans="1:18" x14ac:dyDescent="0.25">
      <c r="A175" s="31"/>
      <c r="B175" s="31"/>
      <c r="C175" s="59"/>
      <c r="D175" s="60"/>
      <c r="E175" s="63"/>
      <c r="F175" s="63"/>
      <c r="G175" s="61"/>
      <c r="H175" s="61"/>
      <c r="I175" s="62"/>
      <c r="J175" s="63"/>
      <c r="K175" s="63"/>
      <c r="L175" s="63"/>
      <c r="M175" s="63"/>
      <c r="N175" s="63"/>
      <c r="O175" s="63"/>
      <c r="P175" s="63"/>
      <c r="Q175" s="63"/>
      <c r="R175" s="31"/>
    </row>
    <row r="176" spans="1:18" x14ac:dyDescent="0.25">
      <c r="A176" s="31"/>
      <c r="B176" s="31"/>
      <c r="C176" s="59"/>
      <c r="D176" s="60"/>
      <c r="E176" s="63"/>
      <c r="F176" s="63"/>
      <c r="G176" s="61"/>
      <c r="H176" s="61"/>
      <c r="I176" s="62"/>
      <c r="J176" s="63"/>
      <c r="K176" s="63"/>
      <c r="L176" s="63"/>
      <c r="M176" s="63"/>
      <c r="N176" s="63"/>
      <c r="O176" s="63"/>
      <c r="P176" s="63"/>
      <c r="Q176" s="63"/>
      <c r="R176" s="31"/>
    </row>
    <row r="177" spans="1:18" x14ac:dyDescent="0.25">
      <c r="A177" s="31"/>
      <c r="B177" s="31"/>
      <c r="C177" s="59"/>
      <c r="D177" s="60"/>
      <c r="E177" s="63"/>
      <c r="F177" s="63"/>
      <c r="G177" s="61"/>
      <c r="H177" s="61"/>
      <c r="I177" s="62"/>
      <c r="J177" s="63"/>
      <c r="K177" s="63"/>
      <c r="L177" s="63"/>
      <c r="M177" s="63"/>
      <c r="N177" s="63"/>
      <c r="O177" s="63"/>
      <c r="P177" s="63"/>
      <c r="Q177" s="63"/>
      <c r="R177" s="31"/>
    </row>
    <row r="178" spans="1:18" x14ac:dyDescent="0.25">
      <c r="A178" s="31"/>
      <c r="B178" s="31"/>
      <c r="C178" s="59"/>
      <c r="D178" s="60"/>
      <c r="E178" s="63"/>
      <c r="F178" s="63"/>
      <c r="G178" s="61"/>
      <c r="H178" s="61"/>
      <c r="I178" s="62"/>
      <c r="J178" s="63"/>
      <c r="K178" s="63"/>
      <c r="L178" s="63"/>
      <c r="M178" s="63"/>
      <c r="N178" s="63"/>
      <c r="O178" s="63"/>
      <c r="P178" s="63"/>
      <c r="Q178" s="63"/>
      <c r="R178" s="31"/>
    </row>
    <row r="179" spans="1:18" x14ac:dyDescent="0.25">
      <c r="A179" s="31"/>
      <c r="B179" s="31"/>
      <c r="C179" s="59"/>
      <c r="D179" s="60"/>
      <c r="E179" s="63"/>
      <c r="F179" s="63"/>
      <c r="G179" s="61"/>
      <c r="H179" s="61"/>
      <c r="I179" s="62"/>
      <c r="J179" s="63"/>
      <c r="K179" s="63"/>
      <c r="L179" s="63"/>
      <c r="M179" s="63"/>
      <c r="N179" s="63"/>
      <c r="O179" s="63"/>
      <c r="P179" s="63"/>
      <c r="Q179" s="63"/>
      <c r="R179" s="31"/>
    </row>
    <row r="180" spans="1:18" x14ac:dyDescent="0.25">
      <c r="A180" s="31"/>
      <c r="B180" s="31"/>
      <c r="C180" s="59"/>
      <c r="D180" s="60"/>
      <c r="E180" s="60"/>
      <c r="F180" s="63"/>
      <c r="G180" s="61"/>
      <c r="H180" s="61"/>
      <c r="I180" s="62"/>
      <c r="J180" s="63"/>
      <c r="K180" s="63"/>
      <c r="L180" s="63"/>
      <c r="M180" s="63"/>
      <c r="N180" s="63"/>
      <c r="O180" s="63"/>
      <c r="P180" s="63"/>
      <c r="Q180" s="63"/>
      <c r="R180" s="31"/>
    </row>
    <row r="181" spans="1:18" x14ac:dyDescent="0.25">
      <c r="A181" s="87"/>
      <c r="B181" s="87"/>
      <c r="C181" s="59"/>
      <c r="D181" s="60"/>
      <c r="E181" s="60"/>
      <c r="F181" s="60"/>
      <c r="G181" s="61"/>
      <c r="H181" s="61"/>
      <c r="I181" s="62"/>
      <c r="J181" s="63"/>
      <c r="K181" s="63"/>
      <c r="L181" s="64"/>
      <c r="M181" s="63"/>
      <c r="N181" s="63"/>
      <c r="O181" s="63"/>
      <c r="P181" s="63"/>
      <c r="Q181" s="63"/>
      <c r="R181" s="31"/>
    </row>
    <row r="182" spans="1:18" x14ac:dyDescent="0.25">
      <c r="A182" s="87"/>
      <c r="B182" s="87"/>
      <c r="C182" s="59"/>
      <c r="D182" s="60"/>
      <c r="E182" s="60"/>
      <c r="F182" s="63"/>
      <c r="G182" s="61"/>
      <c r="H182" s="61"/>
      <c r="I182" s="62"/>
      <c r="J182" s="63"/>
      <c r="K182" s="63"/>
      <c r="L182" s="63"/>
      <c r="M182" s="63"/>
      <c r="N182" s="63"/>
      <c r="O182" s="63"/>
      <c r="P182" s="63"/>
      <c r="Q182" s="63"/>
      <c r="R182" s="31"/>
    </row>
    <row r="183" spans="1:18" x14ac:dyDescent="0.25">
      <c r="A183" s="87"/>
      <c r="B183" s="87"/>
      <c r="C183" s="59"/>
      <c r="D183" s="60"/>
      <c r="E183" s="60"/>
      <c r="F183" s="63"/>
      <c r="G183" s="61"/>
      <c r="H183" s="61"/>
      <c r="I183" s="62"/>
      <c r="J183" s="63"/>
      <c r="K183" s="63"/>
      <c r="L183" s="63"/>
      <c r="M183" s="63"/>
      <c r="N183" s="63"/>
      <c r="O183" s="63"/>
      <c r="P183" s="63"/>
      <c r="Q183" s="63"/>
      <c r="R183" s="31"/>
    </row>
    <row r="184" spans="1:18" x14ac:dyDescent="0.25">
      <c r="A184" s="87"/>
      <c r="B184" s="87"/>
      <c r="C184" s="59"/>
      <c r="D184" s="60"/>
      <c r="E184" s="60"/>
      <c r="F184" s="63"/>
      <c r="G184" s="61"/>
      <c r="H184" s="61"/>
      <c r="I184" s="62"/>
      <c r="J184" s="63"/>
      <c r="K184" s="63"/>
      <c r="L184" s="63"/>
      <c r="M184" s="63"/>
      <c r="N184" s="63"/>
      <c r="O184" s="63"/>
      <c r="P184" s="63"/>
      <c r="Q184" s="63"/>
      <c r="R184" s="31"/>
    </row>
    <row r="185" spans="1:18" x14ac:dyDescent="0.25">
      <c r="A185" s="87"/>
      <c r="B185" s="87"/>
      <c r="C185" s="59"/>
      <c r="D185" s="60"/>
      <c r="E185" s="60"/>
      <c r="F185" s="63"/>
      <c r="G185" s="61"/>
      <c r="H185" s="61"/>
      <c r="I185" s="62"/>
      <c r="J185" s="63"/>
      <c r="K185" s="63"/>
      <c r="L185" s="63"/>
      <c r="M185" s="63"/>
      <c r="N185" s="63"/>
      <c r="O185" s="63"/>
      <c r="P185" s="63"/>
      <c r="Q185" s="63"/>
      <c r="R185" s="31"/>
    </row>
    <row r="186" spans="1:18" x14ac:dyDescent="0.25">
      <c r="A186" s="87"/>
      <c r="B186" s="87"/>
      <c r="C186" s="59"/>
      <c r="D186" s="60"/>
      <c r="E186" s="60"/>
      <c r="F186" s="63"/>
      <c r="G186" s="61"/>
      <c r="H186" s="61"/>
      <c r="I186" s="62"/>
      <c r="J186" s="63"/>
      <c r="K186" s="63"/>
      <c r="L186" s="63"/>
      <c r="M186" s="63"/>
      <c r="N186" s="63"/>
      <c r="O186" s="63"/>
      <c r="P186" s="63"/>
      <c r="Q186" s="63"/>
      <c r="R186" s="31"/>
    </row>
    <row r="187" spans="1:18" x14ac:dyDescent="0.25">
      <c r="A187" s="87"/>
      <c r="B187" s="87"/>
      <c r="C187" s="59"/>
      <c r="D187" s="60"/>
      <c r="E187" s="60"/>
      <c r="F187" s="63"/>
      <c r="G187" s="61"/>
      <c r="H187" s="61"/>
      <c r="I187" s="62"/>
      <c r="J187" s="63"/>
      <c r="K187" s="63"/>
      <c r="L187" s="63"/>
      <c r="M187" s="63"/>
      <c r="N187" s="63"/>
      <c r="O187" s="63"/>
      <c r="P187" s="63"/>
      <c r="Q187" s="63"/>
      <c r="R187" s="31"/>
    </row>
    <row r="188" spans="1:18" x14ac:dyDescent="0.25">
      <c r="A188" s="87"/>
      <c r="B188" s="87"/>
      <c r="C188" s="59"/>
      <c r="D188" s="60"/>
      <c r="E188" s="60"/>
      <c r="F188" s="63"/>
      <c r="G188" s="61"/>
      <c r="H188" s="61"/>
      <c r="I188" s="62"/>
      <c r="J188" s="63"/>
      <c r="K188" s="63"/>
      <c r="L188" s="63"/>
      <c r="M188" s="63"/>
      <c r="N188" s="63"/>
      <c r="O188" s="63"/>
      <c r="P188" s="63"/>
      <c r="Q188" s="63"/>
      <c r="R188" s="31"/>
    </row>
    <row r="189" spans="1:18" x14ac:dyDescent="0.25">
      <c r="A189" s="87"/>
      <c r="B189" s="87"/>
      <c r="C189" s="59"/>
      <c r="D189" s="60"/>
      <c r="E189" s="60"/>
      <c r="F189" s="63"/>
      <c r="G189" s="61"/>
      <c r="H189" s="61"/>
      <c r="I189" s="62"/>
      <c r="J189" s="63"/>
      <c r="K189" s="63"/>
      <c r="L189" s="63"/>
      <c r="M189" s="63"/>
      <c r="N189" s="63"/>
      <c r="O189" s="63"/>
      <c r="P189" s="63"/>
      <c r="Q189" s="63"/>
      <c r="R189" s="31"/>
    </row>
    <row r="190" spans="1:18" x14ac:dyDescent="0.25">
      <c r="A190" s="87"/>
      <c r="B190" s="87"/>
      <c r="C190" s="59"/>
      <c r="D190" s="60"/>
      <c r="E190" s="60"/>
      <c r="F190" s="63"/>
      <c r="G190" s="61"/>
      <c r="H190" s="61"/>
      <c r="I190" s="62"/>
      <c r="J190" s="63"/>
      <c r="K190" s="63"/>
      <c r="L190" s="63"/>
      <c r="M190" s="63"/>
      <c r="N190" s="63"/>
      <c r="O190" s="63"/>
      <c r="P190" s="63"/>
      <c r="Q190" s="63"/>
      <c r="R190" s="31"/>
    </row>
    <row r="191" spans="1:18" x14ac:dyDescent="0.25">
      <c r="A191" s="87"/>
      <c r="B191" s="87"/>
      <c r="C191" s="59"/>
      <c r="D191" s="60"/>
      <c r="E191" s="60"/>
      <c r="F191" s="63"/>
      <c r="G191" s="61"/>
      <c r="H191" s="61"/>
      <c r="I191" s="62"/>
      <c r="J191" s="63"/>
      <c r="K191" s="63"/>
      <c r="L191" s="63"/>
      <c r="M191" s="63"/>
      <c r="N191" s="63"/>
      <c r="O191" s="63"/>
      <c r="P191" s="63"/>
      <c r="Q191" s="63"/>
      <c r="R191" s="31"/>
    </row>
    <row r="192" spans="1:18" x14ac:dyDescent="0.25">
      <c r="A192" s="87"/>
      <c r="B192" s="87"/>
      <c r="C192" s="59"/>
      <c r="D192" s="60"/>
      <c r="E192" s="60"/>
      <c r="F192" s="60"/>
      <c r="G192" s="61"/>
      <c r="H192" s="61"/>
      <c r="I192" s="62"/>
      <c r="J192" s="63"/>
      <c r="K192" s="63"/>
      <c r="L192" s="64"/>
      <c r="M192" s="63"/>
      <c r="N192" s="63"/>
      <c r="O192" s="63"/>
      <c r="P192" s="63"/>
      <c r="Q192" s="63"/>
    </row>
    <row r="193" spans="1:19" x14ac:dyDescent="0.25">
      <c r="A193" s="87"/>
      <c r="B193" s="87"/>
      <c r="C193" s="59"/>
      <c r="D193" s="60"/>
      <c r="E193" s="60"/>
      <c r="F193" s="63"/>
      <c r="G193" s="61"/>
      <c r="H193" s="61"/>
      <c r="I193" s="62"/>
      <c r="J193" s="63"/>
      <c r="K193" s="63"/>
      <c r="L193" s="63"/>
      <c r="M193" s="63"/>
      <c r="N193" s="63"/>
      <c r="O193" s="63"/>
      <c r="P193" s="63"/>
      <c r="Q193" s="63"/>
      <c r="R193" s="63"/>
      <c r="S193" s="63"/>
    </row>
    <row r="194" spans="1:19" x14ac:dyDescent="0.25">
      <c r="A194" s="87"/>
      <c r="B194" s="87"/>
      <c r="C194" s="59"/>
      <c r="D194" s="63"/>
      <c r="E194" s="63"/>
      <c r="F194" s="63"/>
      <c r="G194" s="61"/>
      <c r="H194" s="61"/>
      <c r="I194" s="62"/>
      <c r="J194" s="63"/>
      <c r="K194" s="63"/>
      <c r="L194" s="63"/>
      <c r="M194" s="63"/>
      <c r="N194" s="63"/>
      <c r="O194" s="63"/>
      <c r="P194" s="63"/>
      <c r="Q194" s="63"/>
      <c r="R194" s="63"/>
      <c r="S194" s="63"/>
    </row>
    <row r="195" spans="1:19" x14ac:dyDescent="0.25">
      <c r="A195" s="87"/>
      <c r="B195" s="87"/>
      <c r="C195" s="59"/>
      <c r="D195" s="60"/>
      <c r="E195" s="60"/>
      <c r="F195" s="63"/>
      <c r="G195" s="61"/>
      <c r="H195" s="61"/>
      <c r="I195" s="62"/>
      <c r="J195" s="63"/>
      <c r="K195" s="63"/>
      <c r="L195" s="63"/>
      <c r="M195" s="63"/>
      <c r="N195" s="63"/>
      <c r="O195" s="63"/>
      <c r="P195" s="63"/>
      <c r="Q195" s="63"/>
      <c r="R195" s="63"/>
      <c r="S195" s="63"/>
    </row>
    <row r="196" spans="1:19" x14ac:dyDescent="0.25">
      <c r="A196" s="87"/>
      <c r="B196" s="87"/>
      <c r="C196" s="59"/>
      <c r="D196" s="60"/>
      <c r="E196" s="63"/>
      <c r="F196" s="63"/>
      <c r="G196" s="61"/>
      <c r="H196" s="61"/>
      <c r="I196" s="62"/>
      <c r="J196" s="63"/>
      <c r="K196" s="63"/>
      <c r="L196" s="63"/>
      <c r="M196" s="63"/>
      <c r="N196" s="63"/>
      <c r="O196" s="63"/>
      <c r="P196" s="63"/>
      <c r="Q196" s="63"/>
      <c r="R196" s="63"/>
      <c r="S196" s="63"/>
    </row>
    <row r="197" spans="1:19" x14ac:dyDescent="0.25">
      <c r="A197" s="87"/>
      <c r="B197" s="87"/>
      <c r="C197" s="59"/>
      <c r="D197" s="60"/>
      <c r="E197" s="63"/>
      <c r="F197" s="63"/>
      <c r="G197" s="61"/>
      <c r="H197" s="61"/>
      <c r="I197" s="62"/>
      <c r="J197" s="63"/>
      <c r="K197" s="63"/>
      <c r="L197" s="63"/>
      <c r="M197" s="63"/>
      <c r="N197" s="63"/>
      <c r="O197" s="63"/>
      <c r="P197" s="63"/>
      <c r="Q197" s="63"/>
      <c r="R197" s="63"/>
      <c r="S197" s="63"/>
    </row>
    <row r="198" spans="1:19" x14ac:dyDescent="0.25">
      <c r="A198" s="87"/>
      <c r="B198" s="87"/>
      <c r="C198" s="59"/>
      <c r="D198" s="60"/>
      <c r="E198" s="63"/>
      <c r="F198" s="63"/>
      <c r="G198" s="61"/>
      <c r="H198" s="61"/>
      <c r="I198" s="62"/>
      <c r="J198" s="63"/>
      <c r="K198" s="63"/>
      <c r="L198" s="63"/>
      <c r="M198" s="63"/>
      <c r="N198" s="63"/>
      <c r="O198" s="63"/>
      <c r="P198" s="63"/>
      <c r="Q198" s="63"/>
      <c r="R198" s="63"/>
      <c r="S198" s="63"/>
    </row>
    <row r="199" spans="1:19" x14ac:dyDescent="0.25">
      <c r="A199" s="87"/>
      <c r="B199" s="87"/>
      <c r="C199" s="59"/>
      <c r="D199" s="60"/>
      <c r="E199" s="63"/>
      <c r="F199" s="63"/>
      <c r="G199" s="61"/>
      <c r="H199" s="61"/>
      <c r="I199" s="62"/>
      <c r="J199" s="63"/>
      <c r="K199" s="63"/>
      <c r="L199" s="63"/>
      <c r="M199" s="63"/>
      <c r="N199" s="63"/>
      <c r="O199" s="63"/>
      <c r="P199" s="63"/>
      <c r="Q199" s="63"/>
      <c r="R199" s="63"/>
      <c r="S199" s="63"/>
    </row>
    <row r="200" spans="1:19" x14ac:dyDescent="0.25">
      <c r="A200" s="87"/>
      <c r="B200" s="87"/>
      <c r="C200" s="59"/>
      <c r="D200" s="60"/>
      <c r="E200" s="63"/>
      <c r="F200" s="63"/>
      <c r="G200" s="61"/>
      <c r="H200" s="61"/>
      <c r="I200" s="62"/>
      <c r="J200" s="63"/>
      <c r="K200" s="63"/>
      <c r="L200" s="63"/>
      <c r="M200" s="63"/>
      <c r="N200" s="63"/>
      <c r="O200" s="63"/>
      <c r="P200" s="63"/>
      <c r="Q200" s="63"/>
      <c r="R200" s="63"/>
      <c r="S200" s="63"/>
    </row>
    <row r="201" spans="1:19" x14ac:dyDescent="0.25">
      <c r="A201" s="87"/>
      <c r="B201" s="87"/>
      <c r="C201" s="59"/>
      <c r="D201" s="60"/>
      <c r="E201" s="63"/>
      <c r="F201" s="63"/>
      <c r="G201" s="61"/>
      <c r="H201" s="61"/>
      <c r="I201" s="62"/>
      <c r="J201" s="63"/>
      <c r="K201" s="63"/>
      <c r="L201" s="63"/>
      <c r="M201" s="63"/>
      <c r="N201" s="63"/>
      <c r="O201" s="63"/>
      <c r="P201" s="63"/>
      <c r="Q201" s="63"/>
      <c r="R201" s="63"/>
      <c r="S201" s="63"/>
    </row>
    <row r="202" spans="1:19" x14ac:dyDescent="0.25">
      <c r="A202" s="87"/>
      <c r="B202" s="87"/>
      <c r="C202" s="59"/>
      <c r="D202" s="60"/>
      <c r="E202" s="63"/>
      <c r="F202" s="63"/>
      <c r="G202" s="61"/>
      <c r="H202" s="61"/>
      <c r="I202" s="62"/>
      <c r="J202" s="63"/>
      <c r="K202" s="63"/>
      <c r="L202" s="63"/>
      <c r="M202" s="63"/>
      <c r="N202" s="63"/>
      <c r="O202" s="63"/>
      <c r="P202" s="63"/>
      <c r="Q202" s="63"/>
      <c r="R202" s="63"/>
      <c r="S202" s="63"/>
    </row>
    <row r="203" spans="1:19" x14ac:dyDescent="0.25">
      <c r="A203" s="87"/>
      <c r="B203" s="87"/>
      <c r="C203" s="59"/>
      <c r="D203" s="60"/>
      <c r="E203" s="60"/>
      <c r="F203" s="63"/>
      <c r="G203" s="61"/>
      <c r="H203" s="61"/>
      <c r="I203" s="62"/>
      <c r="J203" s="63"/>
      <c r="K203" s="63"/>
      <c r="L203" s="64"/>
      <c r="M203" s="63"/>
      <c r="N203" s="63"/>
      <c r="O203" s="63"/>
      <c r="P203" s="63"/>
      <c r="Q203" s="63"/>
      <c r="R203" s="63"/>
      <c r="S203" s="63"/>
    </row>
    <row r="204" spans="1:19" x14ac:dyDescent="0.25">
      <c r="A204" s="31"/>
      <c r="B204" s="31"/>
      <c r="C204" s="59"/>
      <c r="D204" s="60"/>
      <c r="E204" s="60"/>
      <c r="F204" s="60"/>
      <c r="G204" s="61"/>
      <c r="H204" s="61"/>
      <c r="I204" s="62"/>
      <c r="J204" s="63"/>
      <c r="K204" s="63"/>
      <c r="L204" s="63"/>
      <c r="M204" s="63"/>
      <c r="N204" s="63"/>
      <c r="O204" s="63"/>
      <c r="P204" s="63"/>
      <c r="Q204" s="63"/>
      <c r="R204" s="63"/>
      <c r="S204" s="63"/>
    </row>
    <row r="205" spans="1:19" x14ac:dyDescent="0.25">
      <c r="A205" s="31"/>
      <c r="B205" s="31"/>
      <c r="C205" s="59"/>
      <c r="D205" s="60"/>
      <c r="E205" s="60"/>
      <c r="F205" s="60"/>
      <c r="G205" s="61"/>
      <c r="H205" s="61"/>
      <c r="I205" s="62"/>
      <c r="J205" s="63"/>
      <c r="K205" s="63"/>
      <c r="L205" s="63"/>
      <c r="M205" s="63"/>
      <c r="N205" s="63"/>
      <c r="O205" s="63"/>
      <c r="P205" s="63"/>
      <c r="Q205" s="63"/>
      <c r="R205" s="63"/>
      <c r="S205" s="63"/>
    </row>
    <row r="206" spans="1:19" x14ac:dyDescent="0.25">
      <c r="A206" s="31"/>
      <c r="B206" s="31"/>
      <c r="C206" s="59"/>
      <c r="D206" s="60"/>
      <c r="E206" s="60"/>
      <c r="F206" s="60"/>
      <c r="G206" s="61"/>
      <c r="H206" s="61"/>
      <c r="I206" s="62"/>
      <c r="J206" s="63"/>
      <c r="K206" s="63"/>
      <c r="L206" s="63"/>
      <c r="M206" s="63"/>
      <c r="N206" s="63"/>
      <c r="O206" s="63"/>
      <c r="P206" s="63"/>
      <c r="Q206" s="63"/>
      <c r="R206" s="63"/>
      <c r="S206" s="63"/>
    </row>
    <row r="207" spans="1:19" x14ac:dyDescent="0.25">
      <c r="A207" s="31"/>
      <c r="B207" s="31"/>
      <c r="C207" s="59"/>
      <c r="D207" s="60"/>
      <c r="E207" s="60"/>
      <c r="F207" s="60"/>
      <c r="G207" s="61"/>
      <c r="H207" s="61"/>
      <c r="I207" s="62"/>
      <c r="J207" s="63"/>
      <c r="K207" s="63"/>
      <c r="L207" s="63"/>
      <c r="M207" s="63"/>
      <c r="N207" s="63"/>
      <c r="O207" s="63"/>
      <c r="P207" s="63"/>
      <c r="Q207" s="63"/>
      <c r="R207" s="63"/>
      <c r="S207" s="63"/>
    </row>
    <row r="208" spans="1:19" x14ac:dyDescent="0.25">
      <c r="A208" s="31"/>
      <c r="B208" s="31"/>
      <c r="C208" s="59"/>
      <c r="D208" s="60"/>
      <c r="E208" s="60"/>
      <c r="F208" s="60"/>
      <c r="G208" s="61"/>
      <c r="H208" s="61"/>
      <c r="I208" s="62"/>
      <c r="J208" s="63"/>
      <c r="K208" s="63"/>
      <c r="L208" s="63"/>
      <c r="M208" s="63"/>
      <c r="N208" s="63"/>
      <c r="O208" s="63"/>
      <c r="P208" s="63"/>
      <c r="Q208" s="63"/>
      <c r="R208" s="63"/>
      <c r="S208" s="63"/>
    </row>
    <row r="209" spans="1:19" x14ac:dyDescent="0.25">
      <c r="A209" s="31"/>
      <c r="B209" s="31"/>
      <c r="C209" s="59"/>
      <c r="D209" s="60"/>
      <c r="E209" s="60"/>
      <c r="F209" s="60"/>
      <c r="G209" s="61"/>
      <c r="H209" s="61"/>
      <c r="I209" s="62"/>
      <c r="J209" s="63"/>
      <c r="K209" s="63"/>
      <c r="L209" s="63"/>
      <c r="M209" s="63"/>
      <c r="N209" s="63"/>
      <c r="O209" s="63"/>
      <c r="P209" s="63"/>
      <c r="Q209" s="63"/>
      <c r="R209" s="63"/>
      <c r="S209" s="63"/>
    </row>
    <row r="210" spans="1:19" x14ac:dyDescent="0.25">
      <c r="A210" s="31"/>
      <c r="B210" s="31"/>
      <c r="C210" s="59"/>
      <c r="D210" s="60"/>
      <c r="E210" s="60"/>
      <c r="F210" s="60"/>
      <c r="G210" s="61"/>
      <c r="H210" s="61"/>
      <c r="I210" s="62"/>
      <c r="J210" s="63"/>
      <c r="K210" s="63"/>
      <c r="L210" s="63"/>
      <c r="M210" s="63"/>
      <c r="N210" s="63"/>
      <c r="O210" s="63"/>
      <c r="P210" s="63"/>
      <c r="Q210" s="63"/>
      <c r="R210" s="63"/>
      <c r="S210" s="63"/>
    </row>
    <row r="211" spans="1:19" x14ac:dyDescent="0.25">
      <c r="A211" s="31"/>
      <c r="B211" s="31"/>
      <c r="C211" s="59"/>
      <c r="D211" s="60"/>
      <c r="E211" s="60"/>
      <c r="F211" s="60"/>
      <c r="G211" s="61"/>
      <c r="H211" s="61"/>
      <c r="I211" s="62"/>
      <c r="J211" s="63"/>
      <c r="K211" s="63"/>
      <c r="L211" s="63"/>
      <c r="M211" s="63"/>
      <c r="N211" s="63"/>
      <c r="O211" s="63"/>
      <c r="P211" s="63"/>
      <c r="Q211" s="63"/>
      <c r="R211" s="63"/>
      <c r="S211" s="63"/>
    </row>
    <row r="212" spans="1:19" x14ac:dyDescent="0.25">
      <c r="A212" s="31"/>
      <c r="B212" s="31"/>
      <c r="C212" s="59"/>
      <c r="D212" s="60"/>
      <c r="E212" s="60"/>
      <c r="F212" s="60"/>
      <c r="G212" s="61"/>
      <c r="H212" s="61"/>
      <c r="I212" s="62"/>
      <c r="J212" s="63"/>
      <c r="K212" s="63"/>
      <c r="L212" s="63"/>
      <c r="M212" s="63"/>
      <c r="N212" s="63"/>
      <c r="O212" s="63"/>
      <c r="P212" s="63"/>
      <c r="Q212" s="63"/>
      <c r="R212" s="63"/>
      <c r="S212" s="63"/>
    </row>
    <row r="213" spans="1:19" x14ac:dyDescent="0.25">
      <c r="A213" s="31"/>
      <c r="B213" s="31"/>
      <c r="C213" s="59"/>
      <c r="D213" s="60"/>
      <c r="E213" s="60"/>
      <c r="F213" s="60"/>
      <c r="G213" s="61"/>
      <c r="H213" s="61"/>
      <c r="I213" s="62"/>
      <c r="J213" s="63"/>
      <c r="K213" s="63"/>
      <c r="L213" s="63"/>
      <c r="M213" s="63"/>
      <c r="N213" s="63"/>
      <c r="O213" s="63"/>
      <c r="P213" s="63"/>
      <c r="Q213" s="63"/>
      <c r="R213" s="63"/>
      <c r="S213" s="63"/>
    </row>
    <row r="214" spans="1:19" x14ac:dyDescent="0.25">
      <c r="A214" s="31"/>
      <c r="B214" s="31"/>
      <c r="C214" s="18"/>
      <c r="D214" s="29"/>
      <c r="E214" s="29"/>
      <c r="F214" s="29"/>
      <c r="G214" s="16"/>
      <c r="H214" s="16"/>
      <c r="I214" s="15"/>
      <c r="J214" s="31"/>
      <c r="K214" s="31"/>
      <c r="L214" s="52"/>
    </row>
    <row r="215" spans="1:19" x14ac:dyDescent="0.25">
      <c r="A215" s="31"/>
      <c r="B215" s="31"/>
      <c r="C215" s="18"/>
      <c r="D215" s="29"/>
      <c r="E215" s="29"/>
      <c r="F215" s="29"/>
      <c r="G215" s="16"/>
      <c r="H215" s="16"/>
      <c r="I215" s="15"/>
    </row>
    <row r="216" spans="1:19" x14ac:dyDescent="0.25">
      <c r="A216" s="31"/>
      <c r="B216" s="31"/>
      <c r="C216" s="18"/>
      <c r="D216" s="29"/>
      <c r="E216" s="29"/>
      <c r="F216" s="29"/>
      <c r="G216" s="16"/>
      <c r="H216" s="16"/>
      <c r="I216" s="15"/>
    </row>
    <row r="217" spans="1:19" x14ac:dyDescent="0.25">
      <c r="A217" s="31"/>
      <c r="B217" s="31"/>
      <c r="C217" s="18"/>
      <c r="D217" s="29"/>
      <c r="E217" s="29"/>
      <c r="F217" s="29"/>
      <c r="G217" s="16"/>
      <c r="H217" s="16"/>
      <c r="I217" s="15"/>
    </row>
    <row r="218" spans="1:19" x14ac:dyDescent="0.25">
      <c r="A218" s="31"/>
      <c r="B218" s="31"/>
      <c r="C218" s="18"/>
      <c r="D218" s="29"/>
      <c r="E218" s="29"/>
      <c r="F218" s="29"/>
      <c r="G218" s="16"/>
      <c r="H218" s="16"/>
      <c r="I218" s="15"/>
    </row>
    <row r="219" spans="1:19" x14ac:dyDescent="0.25">
      <c r="A219" s="31"/>
      <c r="B219" s="31"/>
      <c r="C219" s="18"/>
      <c r="D219" s="29"/>
      <c r="E219" s="29"/>
      <c r="F219" s="29"/>
      <c r="G219" s="16"/>
      <c r="H219" s="16"/>
      <c r="I219" s="15"/>
    </row>
    <row r="220" spans="1:19" x14ac:dyDescent="0.25">
      <c r="A220" s="31"/>
      <c r="B220" s="31"/>
      <c r="C220" s="18"/>
      <c r="D220" s="29"/>
      <c r="E220" s="29"/>
      <c r="F220" s="29"/>
      <c r="G220" s="16"/>
      <c r="H220" s="16"/>
      <c r="I220" s="15"/>
    </row>
    <row r="221" spans="1:19" x14ac:dyDescent="0.25">
      <c r="A221" s="31"/>
      <c r="B221" s="31"/>
      <c r="C221" s="18"/>
      <c r="D221" s="29"/>
      <c r="E221" s="29"/>
      <c r="F221" s="29"/>
      <c r="G221" s="16"/>
      <c r="H221" s="16"/>
      <c r="I221" s="15"/>
    </row>
    <row r="222" spans="1:19" x14ac:dyDescent="0.25">
      <c r="A222" s="31"/>
      <c r="B222" s="31"/>
      <c r="C222" s="18"/>
      <c r="D222" s="29"/>
      <c r="E222" s="29"/>
      <c r="F222" s="29"/>
      <c r="G222" s="16"/>
      <c r="H222" s="16"/>
      <c r="I222" s="15"/>
    </row>
    <row r="223" spans="1:19" x14ac:dyDescent="0.25">
      <c r="A223" s="31"/>
      <c r="B223" s="31"/>
      <c r="C223" s="18"/>
      <c r="D223" s="29"/>
      <c r="E223" s="29"/>
      <c r="F223" s="29"/>
      <c r="G223" s="16"/>
      <c r="H223" s="16"/>
      <c r="I223" s="15"/>
    </row>
    <row r="224" spans="1:19" x14ac:dyDescent="0.25">
      <c r="A224" s="31"/>
      <c r="B224" s="31"/>
      <c r="C224" s="18"/>
      <c r="D224" s="29"/>
      <c r="E224" s="29"/>
      <c r="F224" s="29"/>
      <c r="G224" s="16"/>
      <c r="H224" s="16"/>
      <c r="I224" s="15"/>
    </row>
    <row r="225" spans="1:12" x14ac:dyDescent="0.25">
      <c r="A225" s="31"/>
      <c r="B225" s="31"/>
      <c r="C225" s="18"/>
      <c r="D225" s="29"/>
      <c r="E225" s="29"/>
      <c r="F225" s="29"/>
      <c r="G225" s="16"/>
      <c r="H225" s="16"/>
      <c r="I225" s="15"/>
      <c r="J225" s="31"/>
      <c r="K225" s="31"/>
      <c r="L225" s="52"/>
    </row>
    <row r="226" spans="1:12" x14ac:dyDescent="0.25">
      <c r="A226" s="31"/>
      <c r="B226" s="31"/>
      <c r="C226" s="18"/>
      <c r="D226" s="29"/>
      <c r="E226" s="29"/>
      <c r="F226" s="29"/>
      <c r="G226" s="16"/>
      <c r="H226" s="16"/>
      <c r="I226" s="15"/>
    </row>
    <row r="227" spans="1:12" x14ac:dyDescent="0.25">
      <c r="A227" s="31"/>
      <c r="B227" s="31"/>
      <c r="C227" s="18"/>
      <c r="D227" s="29"/>
      <c r="E227" s="29"/>
      <c r="F227" s="29"/>
      <c r="G227" s="16"/>
      <c r="H227" s="16"/>
      <c r="I227" s="15"/>
    </row>
    <row r="228" spans="1:12" x14ac:dyDescent="0.25">
      <c r="A228" s="31"/>
      <c r="B228" s="31"/>
      <c r="C228" s="18"/>
      <c r="D228" s="29"/>
      <c r="E228" s="29"/>
      <c r="F228" s="29"/>
      <c r="G228" s="16"/>
      <c r="H228" s="16"/>
      <c r="I228" s="15"/>
    </row>
    <row r="229" spans="1:12" x14ac:dyDescent="0.25">
      <c r="A229" s="31"/>
      <c r="B229" s="31"/>
      <c r="C229" s="18"/>
      <c r="D229" s="29"/>
      <c r="E229" s="29"/>
      <c r="F229" s="29"/>
      <c r="G229" s="16"/>
      <c r="H229" s="16"/>
      <c r="I229" s="15"/>
    </row>
    <row r="230" spans="1:12" x14ac:dyDescent="0.25">
      <c r="A230" s="31"/>
      <c r="B230" s="31"/>
      <c r="C230" s="18"/>
      <c r="D230" s="29"/>
      <c r="E230" s="29"/>
      <c r="F230" s="29"/>
      <c r="G230" s="16"/>
      <c r="H230" s="16"/>
      <c r="I230" s="15"/>
    </row>
    <row r="231" spans="1:12" x14ac:dyDescent="0.25">
      <c r="A231" s="31"/>
      <c r="B231" s="31"/>
      <c r="C231" s="18"/>
      <c r="D231" s="29"/>
      <c r="E231" s="29"/>
      <c r="F231" s="29"/>
      <c r="G231" s="16"/>
      <c r="H231" s="16"/>
      <c r="I231" s="15"/>
    </row>
    <row r="232" spans="1:12" x14ac:dyDescent="0.25">
      <c r="A232" s="31"/>
      <c r="B232" s="31"/>
      <c r="C232" s="18"/>
      <c r="D232" s="29"/>
      <c r="E232" s="29"/>
      <c r="F232" s="29"/>
      <c r="G232" s="16"/>
      <c r="H232" s="16"/>
      <c r="I232" s="15"/>
    </row>
    <row r="233" spans="1:12" x14ac:dyDescent="0.25">
      <c r="A233" s="31"/>
      <c r="B233" s="31"/>
      <c r="C233" s="18"/>
      <c r="D233" s="29"/>
      <c r="E233" s="29"/>
      <c r="F233" s="29"/>
      <c r="G233" s="16"/>
      <c r="H233" s="16"/>
      <c r="I233" s="15"/>
    </row>
    <row r="234" spans="1:12" x14ac:dyDescent="0.25">
      <c r="A234" s="31"/>
      <c r="B234" s="31"/>
      <c r="C234" s="18"/>
      <c r="D234" s="29"/>
      <c r="E234" s="29"/>
      <c r="F234" s="29"/>
      <c r="G234" s="16"/>
      <c r="H234" s="16"/>
      <c r="I234" s="15"/>
    </row>
    <row r="235" spans="1:12" x14ac:dyDescent="0.25">
      <c r="A235" s="31"/>
      <c r="B235" s="31"/>
      <c r="C235" s="18"/>
      <c r="D235" s="29"/>
      <c r="E235" s="29"/>
      <c r="F235" s="29"/>
      <c r="G235" s="16"/>
      <c r="H235" s="16"/>
      <c r="I235" s="15"/>
    </row>
    <row r="236" spans="1:12" x14ac:dyDescent="0.25">
      <c r="A236" s="31"/>
      <c r="B236" s="31"/>
      <c r="C236" s="18"/>
      <c r="D236" s="29"/>
      <c r="E236" s="29"/>
      <c r="F236" s="29"/>
      <c r="G236" s="16"/>
      <c r="H236" s="16"/>
      <c r="I236" s="15"/>
      <c r="J236" s="31"/>
      <c r="K236" s="31"/>
      <c r="L236" s="52"/>
    </row>
    <row r="237" spans="1:12" x14ac:dyDescent="0.25">
      <c r="A237" s="31"/>
      <c r="B237" s="31"/>
      <c r="C237" s="18"/>
      <c r="D237" s="29"/>
      <c r="E237" s="29"/>
      <c r="F237" s="29"/>
      <c r="G237" s="16"/>
      <c r="H237" s="16"/>
      <c r="I237" s="15"/>
    </row>
    <row r="238" spans="1:12" x14ac:dyDescent="0.25">
      <c r="A238" s="31"/>
      <c r="B238" s="31"/>
      <c r="C238" s="18"/>
      <c r="D238" s="29"/>
      <c r="E238" s="29"/>
      <c r="F238" s="29"/>
      <c r="G238" s="16"/>
      <c r="H238" s="16"/>
      <c r="I238" s="15"/>
    </row>
    <row r="239" spans="1:12" x14ac:dyDescent="0.25">
      <c r="A239" s="31"/>
      <c r="B239" s="31"/>
      <c r="C239" s="18"/>
      <c r="D239" s="29"/>
      <c r="E239" s="29"/>
      <c r="F239" s="29"/>
      <c r="G239" s="16"/>
      <c r="H239" s="16"/>
      <c r="I239" s="15"/>
    </row>
    <row r="240" spans="1:12" x14ac:dyDescent="0.25">
      <c r="A240" s="31"/>
      <c r="B240" s="31"/>
      <c r="C240" s="18"/>
      <c r="D240" s="29"/>
      <c r="E240" s="29"/>
      <c r="F240" s="29"/>
      <c r="G240" s="16"/>
      <c r="H240" s="16"/>
      <c r="I240" s="15"/>
    </row>
    <row r="241" spans="1:12" x14ac:dyDescent="0.25">
      <c r="A241" s="31"/>
      <c r="B241" s="31"/>
      <c r="C241" s="18"/>
      <c r="D241" s="29"/>
      <c r="E241" s="29"/>
      <c r="F241" s="29"/>
      <c r="G241" s="16"/>
      <c r="H241" s="16"/>
      <c r="I241" s="15"/>
    </row>
    <row r="242" spans="1:12" x14ac:dyDescent="0.25">
      <c r="A242" s="31"/>
      <c r="B242" s="31"/>
      <c r="C242" s="18"/>
      <c r="D242" s="29"/>
      <c r="E242" s="29"/>
      <c r="F242" s="29"/>
      <c r="G242" s="16"/>
      <c r="H242" s="16"/>
      <c r="I242" s="15"/>
    </row>
    <row r="243" spans="1:12" x14ac:dyDescent="0.25">
      <c r="A243" s="31"/>
      <c r="B243" s="31"/>
      <c r="C243" s="18"/>
      <c r="D243" s="29"/>
      <c r="E243" s="29"/>
      <c r="F243" s="29"/>
      <c r="G243" s="16"/>
      <c r="H243" s="16"/>
      <c r="I243" s="15"/>
    </row>
    <row r="244" spans="1:12" x14ac:dyDescent="0.25">
      <c r="A244" s="31"/>
      <c r="B244" s="31"/>
      <c r="C244" s="18"/>
      <c r="D244" s="29"/>
      <c r="E244" s="29"/>
      <c r="F244" s="29"/>
      <c r="G244" s="16"/>
      <c r="H244" s="16"/>
      <c r="I244" s="15"/>
    </row>
    <row r="245" spans="1:12" x14ac:dyDescent="0.25">
      <c r="A245" s="31"/>
      <c r="B245" s="31"/>
      <c r="C245" s="18"/>
      <c r="D245" s="29"/>
      <c r="E245" s="29"/>
      <c r="F245" s="29"/>
      <c r="G245" s="16"/>
      <c r="H245" s="16"/>
      <c r="I245" s="15"/>
    </row>
    <row r="246" spans="1:12" x14ac:dyDescent="0.25">
      <c r="A246" s="31"/>
      <c r="B246" s="31"/>
      <c r="C246" s="18"/>
      <c r="D246" s="29"/>
      <c r="E246" s="29"/>
      <c r="F246" s="29"/>
      <c r="G246" s="16"/>
      <c r="H246" s="16"/>
      <c r="I246" s="15"/>
    </row>
    <row r="247" spans="1:12" x14ac:dyDescent="0.25">
      <c r="A247" s="63"/>
      <c r="B247" s="63"/>
      <c r="C247" s="59"/>
      <c r="D247" s="60"/>
      <c r="E247" s="60"/>
      <c r="F247" s="60"/>
      <c r="G247" s="61"/>
      <c r="H247" s="61"/>
      <c r="I247" s="62"/>
      <c r="J247" s="63"/>
      <c r="K247" s="63"/>
      <c r="L247" s="64"/>
    </row>
    <row r="248" spans="1:12" x14ac:dyDescent="0.25">
      <c r="A248" s="31"/>
      <c r="B248" s="31"/>
      <c r="C248" s="18"/>
      <c r="D248" s="29"/>
      <c r="E248" s="29"/>
      <c r="F248" s="29"/>
      <c r="G248" s="16"/>
      <c r="H248" s="16"/>
      <c r="I248" s="15"/>
    </row>
    <row r="249" spans="1:12" x14ac:dyDescent="0.25">
      <c r="A249" s="31"/>
      <c r="B249" s="31"/>
      <c r="C249" s="18"/>
      <c r="D249" s="29"/>
      <c r="E249" s="29"/>
      <c r="F249" s="29"/>
      <c r="G249" s="16"/>
      <c r="H249" s="16"/>
      <c r="I249" s="15"/>
    </row>
    <row r="250" spans="1:12" x14ac:dyDescent="0.25">
      <c r="A250" s="31"/>
      <c r="B250" s="31"/>
      <c r="C250" s="18"/>
      <c r="D250" s="29"/>
      <c r="E250" s="29"/>
      <c r="F250" s="29"/>
      <c r="G250" s="16"/>
      <c r="H250" s="16"/>
      <c r="I250" s="15"/>
    </row>
    <row r="251" spans="1:12" x14ac:dyDescent="0.25">
      <c r="A251" s="31"/>
      <c r="B251" s="31"/>
      <c r="C251" s="18"/>
      <c r="D251" s="29"/>
      <c r="E251" s="29"/>
      <c r="F251" s="29"/>
      <c r="G251" s="16"/>
      <c r="H251" s="16"/>
      <c r="I251" s="15"/>
    </row>
    <row r="252" spans="1:12" x14ac:dyDescent="0.25">
      <c r="A252" s="31"/>
      <c r="B252" s="31"/>
      <c r="C252" s="18"/>
      <c r="D252" s="29"/>
      <c r="E252" s="29"/>
      <c r="F252" s="29"/>
      <c r="G252" s="16"/>
      <c r="H252" s="16"/>
      <c r="I252" s="15"/>
    </row>
    <row r="253" spans="1:12" x14ac:dyDescent="0.25">
      <c r="A253" s="31"/>
      <c r="B253" s="31"/>
      <c r="C253" s="18"/>
      <c r="D253" s="29"/>
      <c r="E253" s="29"/>
      <c r="F253" s="29"/>
      <c r="G253" s="16"/>
      <c r="H253" s="16"/>
      <c r="I253" s="15"/>
    </row>
    <row r="254" spans="1:12" x14ac:dyDescent="0.25">
      <c r="A254" s="31"/>
      <c r="B254" s="31"/>
      <c r="C254" s="18"/>
      <c r="D254" s="29"/>
      <c r="E254" s="29"/>
      <c r="F254" s="29"/>
      <c r="G254" s="16"/>
      <c r="H254" s="16"/>
      <c r="I254" s="15"/>
    </row>
    <row r="255" spans="1:12" x14ac:dyDescent="0.25">
      <c r="A255" s="31"/>
      <c r="B255" s="31"/>
      <c r="C255" s="18"/>
      <c r="D255" s="29"/>
      <c r="E255" s="29"/>
      <c r="F255" s="29"/>
      <c r="G255" s="16"/>
      <c r="H255" s="16"/>
      <c r="I255" s="15"/>
    </row>
    <row r="256" spans="1:12" x14ac:dyDescent="0.25">
      <c r="A256" s="31"/>
      <c r="B256" s="31"/>
      <c r="C256" s="18"/>
      <c r="D256" s="29"/>
      <c r="E256" s="29"/>
      <c r="F256" s="29"/>
      <c r="G256" s="16"/>
      <c r="H256" s="16"/>
      <c r="I256" s="15"/>
    </row>
    <row r="257" spans="1:15" x14ac:dyDescent="0.25">
      <c r="A257" s="31"/>
      <c r="B257" s="31"/>
      <c r="C257" s="18"/>
      <c r="D257" s="29"/>
      <c r="E257" s="29"/>
      <c r="F257" s="29"/>
      <c r="G257" s="16"/>
      <c r="H257" s="16"/>
      <c r="I257" s="15"/>
    </row>
    <row r="258" spans="1:15" x14ac:dyDescent="0.25">
      <c r="A258" s="63"/>
      <c r="B258" s="63"/>
      <c r="C258" s="59"/>
      <c r="D258" s="60"/>
      <c r="E258" s="60"/>
      <c r="F258" s="60"/>
      <c r="G258" s="61"/>
      <c r="H258" s="61"/>
      <c r="I258" s="62"/>
      <c r="J258" s="63"/>
      <c r="K258" s="63"/>
      <c r="L258" s="64"/>
    </row>
    <row r="259" spans="1:15" x14ac:dyDescent="0.25">
      <c r="A259" s="31"/>
      <c r="B259" s="31"/>
      <c r="C259" s="18"/>
      <c r="D259" s="29"/>
      <c r="E259" s="29"/>
      <c r="F259" s="29"/>
      <c r="G259" s="16"/>
      <c r="H259" s="16"/>
      <c r="I259" s="15"/>
    </row>
    <row r="260" spans="1:15" x14ac:dyDescent="0.25">
      <c r="A260" s="31"/>
      <c r="B260" s="31"/>
      <c r="C260" s="18"/>
      <c r="D260" s="29"/>
      <c r="E260" s="29"/>
      <c r="F260" s="29"/>
      <c r="G260" s="16"/>
      <c r="H260" s="16"/>
      <c r="I260" s="15"/>
    </row>
    <row r="261" spans="1:15" x14ac:dyDescent="0.25">
      <c r="A261" s="31"/>
      <c r="B261" s="31"/>
      <c r="C261" s="18"/>
      <c r="D261" s="29"/>
      <c r="E261" s="29"/>
      <c r="F261" s="29"/>
      <c r="G261" s="16"/>
      <c r="H261" s="16"/>
      <c r="I261" s="15"/>
    </row>
    <row r="262" spans="1:15" x14ac:dyDescent="0.25">
      <c r="A262" s="31"/>
      <c r="B262" s="31"/>
      <c r="C262" s="18"/>
      <c r="D262" s="29"/>
      <c r="E262" s="29"/>
      <c r="F262" s="29"/>
      <c r="G262" s="16"/>
      <c r="H262" s="16"/>
      <c r="I262" s="15"/>
    </row>
    <row r="263" spans="1:15" x14ac:dyDescent="0.25">
      <c r="A263" s="31"/>
      <c r="B263" s="31"/>
      <c r="C263" s="18"/>
      <c r="D263" s="29"/>
      <c r="E263" s="29"/>
      <c r="F263" s="29"/>
      <c r="G263" s="16"/>
      <c r="H263" s="16"/>
      <c r="I263" s="15"/>
    </row>
    <row r="264" spans="1:15" x14ac:dyDescent="0.25">
      <c r="A264" s="31"/>
      <c r="B264" s="31"/>
      <c r="C264" s="18"/>
      <c r="D264" s="29"/>
      <c r="E264" s="29"/>
      <c r="F264" s="29"/>
      <c r="G264" s="16"/>
      <c r="H264" s="16"/>
      <c r="I264" s="15"/>
    </row>
    <row r="265" spans="1:15" x14ac:dyDescent="0.25">
      <c r="A265" s="31"/>
      <c r="B265" s="31"/>
      <c r="C265" s="18"/>
      <c r="D265" s="29"/>
      <c r="E265" s="29"/>
      <c r="F265" s="29"/>
      <c r="G265" s="16"/>
      <c r="H265" s="16"/>
      <c r="I265" s="15"/>
    </row>
    <row r="266" spans="1:15" x14ac:dyDescent="0.25">
      <c r="A266" s="31"/>
      <c r="B266" s="31"/>
      <c r="C266" s="18"/>
      <c r="D266" s="29"/>
      <c r="E266" s="29"/>
      <c r="F266" s="29"/>
      <c r="G266" s="16"/>
      <c r="H266" s="16"/>
      <c r="I266" s="15"/>
    </row>
    <row r="267" spans="1:15" x14ac:dyDescent="0.25">
      <c r="A267" s="31"/>
      <c r="B267" s="31"/>
      <c r="C267" s="18"/>
      <c r="D267" s="29"/>
      <c r="E267" s="29"/>
      <c r="F267" s="29"/>
      <c r="G267" s="16"/>
      <c r="H267" s="16"/>
      <c r="I267" s="15"/>
      <c r="J267" s="31"/>
      <c r="K267" s="31"/>
      <c r="L267" s="52"/>
    </row>
    <row r="268" spans="1:15" x14ac:dyDescent="0.25">
      <c r="G268" s="16"/>
      <c r="H268" s="16"/>
      <c r="I268" s="15"/>
    </row>
    <row r="269" spans="1:15" x14ac:dyDescent="0.25">
      <c r="A269" s="65"/>
      <c r="B269" s="65"/>
      <c r="C269" s="65"/>
      <c r="D269" s="63"/>
      <c r="E269" s="63"/>
      <c r="F269" s="66"/>
      <c r="G269" s="61"/>
      <c r="H269" s="61"/>
      <c r="I269" s="62"/>
      <c r="J269" s="63"/>
      <c r="K269" s="63"/>
      <c r="L269" s="63"/>
    </row>
    <row r="270" spans="1:15" x14ac:dyDescent="0.25">
      <c r="A270" s="63"/>
      <c r="B270" s="63"/>
      <c r="C270" s="59"/>
      <c r="D270" s="60"/>
      <c r="E270" s="60"/>
      <c r="F270" s="60"/>
      <c r="G270" s="61"/>
      <c r="H270" s="61"/>
      <c r="I270" s="62"/>
      <c r="J270" s="63"/>
      <c r="K270" s="63"/>
      <c r="L270" s="64"/>
    </row>
    <row r="271" spans="1:15" x14ac:dyDescent="0.25">
      <c r="A271" s="31"/>
      <c r="B271" s="31"/>
      <c r="C271" s="18"/>
      <c r="D271" s="29"/>
      <c r="E271" s="29"/>
      <c r="F271" s="29"/>
      <c r="G271" s="16"/>
      <c r="H271" s="16"/>
      <c r="I271" s="15"/>
      <c r="M271" s="31"/>
      <c r="N271" s="31"/>
      <c r="O271" s="31"/>
    </row>
    <row r="272" spans="1:15" x14ac:dyDescent="0.25">
      <c r="A272" s="31"/>
      <c r="B272" s="31"/>
      <c r="C272" s="18"/>
      <c r="D272" s="29"/>
      <c r="E272" s="29"/>
      <c r="F272" s="29"/>
      <c r="G272" s="16"/>
      <c r="H272" s="16"/>
      <c r="I272" s="15"/>
      <c r="M272" s="31"/>
      <c r="N272" s="31"/>
      <c r="O272" s="31"/>
    </row>
    <row r="273" spans="1:15" x14ac:dyDescent="0.25">
      <c r="A273" s="31"/>
      <c r="B273" s="31"/>
      <c r="C273" s="18"/>
      <c r="D273" s="29"/>
      <c r="E273" s="29"/>
      <c r="F273" s="29"/>
      <c r="G273" s="16"/>
      <c r="H273" s="16"/>
      <c r="I273" s="15"/>
      <c r="M273" s="31"/>
      <c r="N273" s="31"/>
      <c r="O273" s="31"/>
    </row>
    <row r="274" spans="1:15" x14ac:dyDescent="0.25">
      <c r="A274" s="31"/>
      <c r="B274" s="31"/>
      <c r="C274" s="18"/>
      <c r="D274" s="29"/>
      <c r="E274" s="29"/>
      <c r="F274" s="29"/>
      <c r="G274" s="16"/>
      <c r="H274" s="16"/>
      <c r="I274" s="15"/>
      <c r="M274" s="31"/>
      <c r="N274" s="31"/>
      <c r="O274" s="31"/>
    </row>
    <row r="275" spans="1:15" x14ac:dyDescent="0.25">
      <c r="A275" s="31"/>
      <c r="B275" s="31"/>
      <c r="C275" s="18"/>
      <c r="D275" s="29"/>
      <c r="E275" s="29"/>
      <c r="F275" s="29"/>
      <c r="G275" s="16"/>
      <c r="H275" s="16"/>
      <c r="I275" s="15"/>
      <c r="M275" s="31"/>
      <c r="N275" s="31"/>
      <c r="O275" s="31"/>
    </row>
    <row r="276" spans="1:15" x14ac:dyDescent="0.25">
      <c r="A276" s="31"/>
      <c r="B276" s="31"/>
      <c r="C276" s="18"/>
      <c r="D276" s="29"/>
      <c r="E276" s="29"/>
      <c r="F276" s="29"/>
      <c r="G276" s="16"/>
      <c r="H276" s="16"/>
      <c r="I276" s="15"/>
      <c r="M276" s="31"/>
      <c r="N276" s="31"/>
      <c r="O276" s="31"/>
    </row>
    <row r="277" spans="1:15" x14ac:dyDescent="0.25">
      <c r="A277" s="31"/>
      <c r="B277" s="31"/>
      <c r="C277" s="18"/>
      <c r="D277" s="29"/>
      <c r="E277" s="29"/>
      <c r="F277" s="29"/>
      <c r="G277" s="16"/>
      <c r="H277" s="16"/>
      <c r="I277" s="15"/>
      <c r="M277" s="31"/>
      <c r="N277" s="31"/>
      <c r="O277" s="31"/>
    </row>
    <row r="278" spans="1:15" x14ac:dyDescent="0.25">
      <c r="A278" s="31"/>
      <c r="B278" s="31"/>
      <c r="C278" s="18"/>
      <c r="D278" s="29"/>
      <c r="E278" s="29"/>
      <c r="F278" s="29"/>
      <c r="G278" s="16"/>
      <c r="H278" s="16"/>
      <c r="I278" s="15"/>
      <c r="M278" s="31"/>
      <c r="N278" s="31"/>
      <c r="O278" s="31"/>
    </row>
    <row r="279" spans="1:15" x14ac:dyDescent="0.25">
      <c r="A279" s="31"/>
      <c r="B279" s="31"/>
      <c r="C279" s="18"/>
      <c r="D279" s="29"/>
      <c r="E279" s="29"/>
      <c r="F279" s="29"/>
      <c r="G279" s="16"/>
      <c r="H279" s="16"/>
      <c r="I279" s="15"/>
    </row>
    <row r="280" spans="1:15" x14ac:dyDescent="0.25">
      <c r="A280" s="31"/>
      <c r="B280" s="31"/>
      <c r="C280" s="18"/>
      <c r="D280" s="29"/>
      <c r="E280" s="29"/>
      <c r="F280" s="29"/>
      <c r="G280" s="16"/>
      <c r="H280" s="16"/>
      <c r="I280" s="15"/>
    </row>
    <row r="281" spans="1:15" x14ac:dyDescent="0.25">
      <c r="A281" s="31"/>
      <c r="B281" s="31"/>
      <c r="C281" s="18"/>
      <c r="D281" s="29"/>
      <c r="E281" s="29"/>
      <c r="F281" s="29"/>
      <c r="G281" s="16"/>
      <c r="H281" s="16"/>
      <c r="I281" s="15"/>
      <c r="J281" s="31"/>
      <c r="K281" s="31"/>
      <c r="L281" s="52"/>
    </row>
    <row r="282" spans="1:15" x14ac:dyDescent="0.25">
      <c r="A282" s="31"/>
      <c r="B282" s="31"/>
      <c r="C282" s="18"/>
      <c r="D282" s="29"/>
      <c r="E282" s="29"/>
      <c r="F282" s="29"/>
      <c r="G282" s="16"/>
      <c r="H282" s="16"/>
      <c r="I282" s="15"/>
    </row>
    <row r="283" spans="1:15" x14ac:dyDescent="0.25">
      <c r="A283" s="31"/>
      <c r="B283" s="31"/>
      <c r="C283" s="18"/>
      <c r="D283" s="29"/>
      <c r="E283" s="29"/>
      <c r="F283" s="29"/>
      <c r="G283" s="16"/>
      <c r="H283" s="16"/>
      <c r="I283" s="15"/>
    </row>
    <row r="284" spans="1:15" x14ac:dyDescent="0.25">
      <c r="A284" s="31"/>
      <c r="B284" s="31"/>
      <c r="C284" s="18"/>
      <c r="D284" s="29"/>
      <c r="E284" s="29"/>
      <c r="F284" s="29"/>
      <c r="G284" s="16"/>
      <c r="H284" s="16"/>
      <c r="I284" s="15"/>
    </row>
    <row r="285" spans="1:15" x14ac:dyDescent="0.25">
      <c r="A285" s="31"/>
      <c r="B285" s="31"/>
      <c r="C285" s="18"/>
      <c r="D285" s="29"/>
      <c r="E285" s="29"/>
      <c r="F285" s="29"/>
      <c r="G285" s="16"/>
      <c r="H285" s="16"/>
      <c r="I285" s="15"/>
    </row>
    <row r="286" spans="1:15" x14ac:dyDescent="0.25">
      <c r="A286" s="31"/>
      <c r="B286" s="31"/>
      <c r="C286" s="18"/>
      <c r="D286" s="29"/>
      <c r="E286" s="29"/>
      <c r="F286" s="29"/>
      <c r="G286" s="16"/>
      <c r="H286" s="16"/>
      <c r="I286" s="15"/>
    </row>
    <row r="287" spans="1:15" x14ac:dyDescent="0.25">
      <c r="A287" s="31"/>
      <c r="B287" s="31"/>
      <c r="C287" s="18"/>
      <c r="D287" s="29"/>
      <c r="E287" s="29"/>
      <c r="F287" s="29"/>
      <c r="G287" s="16"/>
      <c r="H287" s="16"/>
      <c r="I287" s="15"/>
    </row>
    <row r="288" spans="1:15" x14ac:dyDescent="0.25">
      <c r="A288" s="31"/>
      <c r="B288" s="31"/>
      <c r="C288" s="18"/>
      <c r="D288" s="29"/>
      <c r="E288" s="29"/>
      <c r="F288" s="29"/>
      <c r="G288" s="16"/>
      <c r="H288" s="16"/>
      <c r="I288" s="15"/>
    </row>
    <row r="289" spans="1:12" x14ac:dyDescent="0.25">
      <c r="A289" s="31"/>
      <c r="B289" s="31"/>
      <c r="C289" s="18"/>
      <c r="D289" s="29"/>
      <c r="E289" s="29"/>
      <c r="F289" s="29"/>
      <c r="G289" s="16"/>
      <c r="H289" s="16"/>
      <c r="I289" s="15"/>
    </row>
    <row r="290" spans="1:12" x14ac:dyDescent="0.25">
      <c r="A290" s="31"/>
      <c r="B290" s="31"/>
      <c r="C290" s="18"/>
      <c r="D290" s="29"/>
      <c r="E290" s="29"/>
      <c r="F290" s="29"/>
      <c r="G290" s="16"/>
      <c r="H290" s="16"/>
      <c r="I290" s="15"/>
    </row>
    <row r="291" spans="1:12" x14ac:dyDescent="0.25">
      <c r="A291" s="31"/>
      <c r="B291" s="31"/>
      <c r="C291" s="18"/>
      <c r="D291" s="29"/>
      <c r="E291" s="29"/>
      <c r="F291" s="29"/>
      <c r="G291" s="16"/>
      <c r="H291" s="16"/>
      <c r="I291" s="15"/>
    </row>
    <row r="292" spans="1:12" x14ac:dyDescent="0.25">
      <c r="A292" s="31"/>
      <c r="B292" s="31"/>
      <c r="C292" s="18"/>
      <c r="D292" s="29"/>
      <c r="E292" s="29"/>
      <c r="F292" s="29"/>
      <c r="G292" s="16"/>
      <c r="H292" s="16"/>
      <c r="I292" s="15"/>
      <c r="J292" s="31"/>
      <c r="K292" s="31"/>
      <c r="L292" s="52"/>
    </row>
    <row r="293" spans="1:12" x14ac:dyDescent="0.25">
      <c r="A293" s="31"/>
      <c r="B293" s="31"/>
      <c r="C293" s="18"/>
      <c r="D293" s="29"/>
      <c r="E293" s="29"/>
      <c r="F293" s="29"/>
      <c r="G293" s="16"/>
      <c r="H293" s="16"/>
      <c r="I293" s="15"/>
    </row>
    <row r="294" spans="1:12" x14ac:dyDescent="0.25">
      <c r="A294" s="31"/>
      <c r="B294" s="31"/>
      <c r="C294" s="18"/>
      <c r="D294" s="29"/>
      <c r="E294" s="29"/>
      <c r="F294" s="29"/>
      <c r="G294" s="16"/>
      <c r="H294" s="16"/>
      <c r="I294" s="15"/>
    </row>
    <row r="295" spans="1:12" x14ac:dyDescent="0.25">
      <c r="A295" s="31"/>
      <c r="B295" s="31"/>
      <c r="C295" s="18"/>
      <c r="D295" s="29"/>
      <c r="E295" s="29"/>
      <c r="F295" s="29"/>
      <c r="G295" s="16"/>
      <c r="H295" s="16"/>
      <c r="I295" s="15"/>
    </row>
    <row r="296" spans="1:12" x14ac:dyDescent="0.25">
      <c r="A296" s="31"/>
      <c r="B296" s="31"/>
      <c r="C296" s="18"/>
      <c r="D296" s="29"/>
      <c r="E296" s="29"/>
      <c r="F296" s="29"/>
      <c r="G296" s="16"/>
      <c r="H296" s="16"/>
      <c r="I296" s="15"/>
    </row>
    <row r="297" spans="1:12" x14ac:dyDescent="0.25">
      <c r="A297" s="31"/>
      <c r="B297" s="31"/>
      <c r="C297" s="18"/>
      <c r="D297" s="29"/>
      <c r="E297" s="29"/>
      <c r="F297" s="29"/>
      <c r="G297" s="16"/>
      <c r="H297" s="16"/>
      <c r="I297" s="15"/>
    </row>
    <row r="298" spans="1:12" x14ac:dyDescent="0.25">
      <c r="A298" s="31"/>
      <c r="B298" s="31"/>
      <c r="C298" s="18"/>
      <c r="D298" s="29"/>
      <c r="E298" s="29"/>
      <c r="F298" s="29"/>
      <c r="G298" s="16"/>
      <c r="H298" s="16"/>
      <c r="I298" s="15"/>
    </row>
    <row r="299" spans="1:12" x14ac:dyDescent="0.25">
      <c r="A299" s="31"/>
      <c r="B299" s="31"/>
      <c r="C299" s="18"/>
      <c r="D299" s="29"/>
      <c r="E299" s="29"/>
      <c r="F299" s="29"/>
      <c r="G299" s="16"/>
      <c r="H299" s="16"/>
      <c r="I299" s="15"/>
    </row>
    <row r="300" spans="1:12" x14ac:dyDescent="0.25">
      <c r="A300" s="31"/>
      <c r="B300" s="31"/>
      <c r="C300" s="18"/>
      <c r="D300" s="29"/>
      <c r="E300" s="29"/>
      <c r="F300" s="29"/>
      <c r="G300" s="16"/>
      <c r="H300" s="16"/>
      <c r="I300" s="15"/>
    </row>
    <row r="301" spans="1:12" x14ac:dyDescent="0.25">
      <c r="A301" s="31"/>
      <c r="B301" s="31"/>
      <c r="C301" s="18"/>
      <c r="D301" s="29"/>
      <c r="E301" s="29"/>
      <c r="F301" s="29"/>
      <c r="G301" s="16"/>
      <c r="H301" s="16"/>
      <c r="I301" s="15"/>
    </row>
    <row r="302" spans="1:12" x14ac:dyDescent="0.25">
      <c r="A302" s="31"/>
      <c r="B302" s="31"/>
      <c r="C302" s="18"/>
      <c r="D302" s="29"/>
      <c r="E302" s="29"/>
      <c r="F302" s="29"/>
      <c r="G302" s="16"/>
      <c r="H302" s="16"/>
      <c r="I302" s="15"/>
    </row>
    <row r="303" spans="1:12" x14ac:dyDescent="0.25">
      <c r="A303" s="31"/>
      <c r="B303" s="31"/>
      <c r="C303" s="18"/>
      <c r="D303" s="29"/>
      <c r="E303" s="29"/>
      <c r="F303" s="29"/>
      <c r="G303" s="16"/>
      <c r="H303" s="16"/>
      <c r="I303" s="15"/>
      <c r="J303" s="31"/>
      <c r="K303" s="31"/>
      <c r="L303" s="52"/>
    </row>
    <row r="304" spans="1:12" x14ac:dyDescent="0.25">
      <c r="A304" s="31"/>
      <c r="B304" s="31"/>
      <c r="C304" s="18"/>
      <c r="D304" s="29"/>
      <c r="E304" s="29"/>
      <c r="F304" s="29"/>
      <c r="G304" s="16"/>
      <c r="H304" s="16"/>
      <c r="I304" s="15"/>
    </row>
    <row r="305" spans="1:12" x14ac:dyDescent="0.25">
      <c r="A305" s="31"/>
      <c r="B305" s="31"/>
      <c r="C305" s="18"/>
      <c r="D305" s="29"/>
      <c r="E305" s="29"/>
      <c r="F305" s="29"/>
      <c r="G305" s="16"/>
      <c r="H305" s="16"/>
      <c r="I305" s="15"/>
    </row>
    <row r="306" spans="1:12" x14ac:dyDescent="0.25">
      <c r="A306" s="31"/>
      <c r="B306" s="31"/>
      <c r="C306" s="18"/>
      <c r="D306" s="29"/>
      <c r="E306" s="29"/>
      <c r="F306" s="29"/>
      <c r="G306" s="16"/>
      <c r="H306" s="16"/>
      <c r="I306" s="15"/>
    </row>
    <row r="307" spans="1:12" x14ac:dyDescent="0.25">
      <c r="A307" s="31"/>
      <c r="B307" s="31"/>
      <c r="C307" s="18"/>
      <c r="D307" s="29"/>
      <c r="E307" s="29"/>
      <c r="F307" s="29"/>
      <c r="G307" s="16"/>
      <c r="H307" s="16"/>
      <c r="I307" s="15"/>
    </row>
    <row r="308" spans="1:12" x14ac:dyDescent="0.25">
      <c r="A308" s="31"/>
      <c r="B308" s="31"/>
      <c r="C308" s="18"/>
      <c r="D308" s="29"/>
      <c r="E308" s="29"/>
      <c r="F308" s="29"/>
      <c r="G308" s="16"/>
      <c r="H308" s="16"/>
      <c r="I308" s="15"/>
    </row>
    <row r="309" spans="1:12" x14ac:dyDescent="0.25">
      <c r="A309" s="31"/>
      <c r="B309" s="31"/>
      <c r="C309" s="18"/>
      <c r="D309" s="29"/>
      <c r="E309" s="29"/>
      <c r="F309" s="29"/>
      <c r="G309" s="16"/>
      <c r="H309" s="16"/>
      <c r="I309" s="15"/>
    </row>
    <row r="310" spans="1:12" x14ac:dyDescent="0.25">
      <c r="A310" s="31"/>
      <c r="B310" s="31"/>
      <c r="C310" s="18"/>
      <c r="D310" s="29"/>
      <c r="E310" s="29"/>
      <c r="F310" s="29"/>
      <c r="G310" s="16"/>
      <c r="H310" s="16"/>
      <c r="I310" s="15"/>
    </row>
    <row r="311" spans="1:12" x14ac:dyDescent="0.25">
      <c r="A311" s="31"/>
      <c r="B311" s="31"/>
      <c r="C311" s="18"/>
      <c r="D311" s="29"/>
      <c r="E311" s="29"/>
      <c r="F311" s="29"/>
      <c r="G311" s="16"/>
      <c r="H311" s="16"/>
      <c r="I311" s="15"/>
    </row>
    <row r="312" spans="1:12" x14ac:dyDescent="0.25">
      <c r="A312" s="31"/>
      <c r="B312" s="31"/>
      <c r="C312" s="18"/>
      <c r="D312" s="29"/>
      <c r="E312" s="29"/>
      <c r="F312" s="29"/>
      <c r="G312" s="16"/>
      <c r="H312" s="16"/>
      <c r="I312" s="15"/>
      <c r="J312" s="31"/>
      <c r="K312" s="31"/>
      <c r="L312" s="52"/>
    </row>
    <row r="313" spans="1:12" x14ac:dyDescent="0.25">
      <c r="A313" s="31"/>
      <c r="B313" s="31"/>
      <c r="C313" s="18"/>
      <c r="D313" s="29"/>
      <c r="E313" s="29"/>
      <c r="F313" s="29"/>
      <c r="G313" s="16"/>
      <c r="H313" s="16"/>
      <c r="I313" s="15"/>
    </row>
    <row r="314" spans="1:12" x14ac:dyDescent="0.25">
      <c r="A314" s="31"/>
      <c r="B314" s="31"/>
      <c r="C314" s="18"/>
      <c r="D314" s="29"/>
      <c r="E314" s="29"/>
      <c r="F314" s="29"/>
      <c r="G314" s="16"/>
      <c r="H314" s="16"/>
      <c r="I314" s="15"/>
    </row>
    <row r="315" spans="1:12" x14ac:dyDescent="0.25">
      <c r="A315" s="31"/>
      <c r="B315" s="31"/>
      <c r="C315" s="18"/>
      <c r="D315" s="29"/>
      <c r="E315" s="29"/>
      <c r="F315" s="29"/>
      <c r="G315" s="16"/>
      <c r="H315" s="16"/>
      <c r="I315" s="15"/>
    </row>
    <row r="316" spans="1:12" x14ac:dyDescent="0.25">
      <c r="A316" s="31"/>
      <c r="B316" s="31"/>
      <c r="C316" s="18"/>
      <c r="D316" s="29"/>
      <c r="E316" s="29"/>
      <c r="F316" s="29"/>
      <c r="G316" s="16"/>
      <c r="H316" s="16"/>
      <c r="I316" s="15"/>
    </row>
    <row r="317" spans="1:12" x14ac:dyDescent="0.25">
      <c r="A317" s="31"/>
      <c r="B317" s="31"/>
      <c r="C317" s="18"/>
      <c r="D317" s="29"/>
      <c r="E317" s="29"/>
      <c r="F317" s="29"/>
      <c r="G317" s="16"/>
      <c r="H317" s="16"/>
      <c r="I317" s="15"/>
    </row>
    <row r="318" spans="1:12" x14ac:dyDescent="0.25">
      <c r="A318" s="31"/>
      <c r="B318" s="31"/>
      <c r="C318" s="18"/>
      <c r="D318" s="29"/>
      <c r="E318" s="29"/>
      <c r="F318" s="29"/>
      <c r="G318" s="16"/>
      <c r="H318" s="16"/>
      <c r="I318" s="15"/>
    </row>
    <row r="319" spans="1:12" x14ac:dyDescent="0.25">
      <c r="A319" s="31"/>
      <c r="B319" s="31"/>
      <c r="C319" s="18"/>
      <c r="D319" s="29"/>
      <c r="E319" s="29"/>
      <c r="F319" s="29"/>
      <c r="G319" s="16"/>
      <c r="H319" s="16"/>
      <c r="I319" s="15"/>
    </row>
    <row r="320" spans="1:12" x14ac:dyDescent="0.25">
      <c r="A320" s="31"/>
      <c r="B320" s="31"/>
      <c r="C320" s="18"/>
      <c r="D320" s="29"/>
      <c r="E320" s="29"/>
      <c r="F320" s="29"/>
      <c r="G320" s="16"/>
      <c r="H320" s="16"/>
      <c r="I320" s="15"/>
    </row>
    <row r="321" spans="1:12" x14ac:dyDescent="0.25">
      <c r="A321" s="31"/>
      <c r="B321" s="31"/>
      <c r="C321" s="18"/>
      <c r="D321" s="29"/>
      <c r="E321" s="29"/>
      <c r="F321" s="29"/>
      <c r="G321" s="16"/>
      <c r="H321" s="16"/>
      <c r="I321" s="15"/>
    </row>
    <row r="322" spans="1:12" x14ac:dyDescent="0.25">
      <c r="A322" s="31"/>
      <c r="B322" s="31"/>
      <c r="C322" s="18"/>
      <c r="D322" s="29"/>
      <c r="E322" s="29"/>
      <c r="F322" s="29"/>
      <c r="G322" s="16"/>
      <c r="H322" s="16"/>
      <c r="I322" s="15"/>
    </row>
    <row r="323" spans="1:12" x14ac:dyDescent="0.25">
      <c r="A323" s="31"/>
      <c r="B323" s="31"/>
      <c r="C323" s="18"/>
      <c r="D323" s="29"/>
      <c r="E323" s="29"/>
      <c r="F323" s="29"/>
      <c r="G323" s="16"/>
      <c r="H323" s="16"/>
      <c r="I323" s="15"/>
      <c r="J323" s="31"/>
      <c r="K323" s="31"/>
      <c r="L323" s="52"/>
    </row>
    <row r="324" spans="1:12" x14ac:dyDescent="0.25">
      <c r="A324" s="31"/>
      <c r="B324" s="31"/>
      <c r="C324" s="18"/>
      <c r="D324" s="29"/>
      <c r="E324" s="29"/>
      <c r="F324" s="29"/>
      <c r="G324" s="16"/>
      <c r="H324" s="16"/>
      <c r="I324" s="15"/>
    </row>
    <row r="325" spans="1:12" x14ac:dyDescent="0.25">
      <c r="A325" s="31"/>
      <c r="B325" s="31"/>
      <c r="C325" s="18"/>
      <c r="D325" s="29"/>
      <c r="E325" s="29"/>
      <c r="F325" s="29"/>
      <c r="G325" s="16"/>
      <c r="H325" s="16"/>
      <c r="I325" s="15"/>
    </row>
    <row r="326" spans="1:12" x14ac:dyDescent="0.25">
      <c r="A326" s="31"/>
      <c r="B326" s="31"/>
      <c r="C326" s="18"/>
      <c r="D326" s="29"/>
      <c r="E326" s="29"/>
      <c r="F326" s="29"/>
      <c r="G326" s="16"/>
      <c r="H326" s="16"/>
      <c r="I326" s="15"/>
    </row>
    <row r="327" spans="1:12" x14ac:dyDescent="0.25">
      <c r="A327" s="31"/>
      <c r="B327" s="31"/>
      <c r="C327" s="18"/>
      <c r="D327" s="29"/>
      <c r="E327" s="29"/>
      <c r="F327" s="29"/>
      <c r="G327" s="16"/>
      <c r="H327" s="16"/>
      <c r="I327" s="15"/>
    </row>
    <row r="328" spans="1:12" x14ac:dyDescent="0.25">
      <c r="A328" s="31"/>
      <c r="B328" s="31"/>
      <c r="C328" s="18"/>
      <c r="D328" s="29"/>
      <c r="E328" s="29"/>
      <c r="F328" s="29"/>
      <c r="G328" s="16"/>
      <c r="H328" s="16"/>
      <c r="I328" s="15"/>
    </row>
    <row r="329" spans="1:12" x14ac:dyDescent="0.25">
      <c r="A329" s="31"/>
      <c r="B329" s="31"/>
      <c r="C329" s="18"/>
      <c r="D329" s="29"/>
      <c r="E329" s="29"/>
      <c r="F329" s="29"/>
      <c r="G329" s="16"/>
      <c r="H329" s="16"/>
      <c r="I329" s="15"/>
    </row>
    <row r="330" spans="1:12" x14ac:dyDescent="0.25">
      <c r="A330" s="31"/>
      <c r="B330" s="31"/>
      <c r="C330" s="18"/>
      <c r="D330" s="29"/>
      <c r="E330" s="29"/>
      <c r="F330" s="29"/>
      <c r="G330" s="16"/>
      <c r="H330" s="16"/>
      <c r="I330" s="15"/>
    </row>
    <row r="331" spans="1:12" x14ac:dyDescent="0.25">
      <c r="A331" s="31"/>
      <c r="B331" s="31"/>
      <c r="C331" s="18"/>
      <c r="D331" s="29"/>
      <c r="E331" s="29"/>
      <c r="F331" s="29"/>
      <c r="G331" s="16"/>
      <c r="H331" s="16"/>
      <c r="I331" s="15"/>
    </row>
    <row r="332" spans="1:12" x14ac:dyDescent="0.25">
      <c r="A332" s="31"/>
      <c r="B332" s="31"/>
      <c r="C332" s="18"/>
      <c r="D332" s="29"/>
      <c r="E332" s="29"/>
      <c r="F332" s="29"/>
      <c r="G332" s="16"/>
      <c r="H332" s="16"/>
      <c r="I332" s="15"/>
    </row>
    <row r="333" spans="1:12" x14ac:dyDescent="0.25">
      <c r="A333" s="31"/>
      <c r="B333" s="31"/>
      <c r="C333" s="18"/>
      <c r="D333" s="29"/>
      <c r="E333" s="29"/>
      <c r="F333" s="29"/>
      <c r="G333" s="16"/>
      <c r="H333" s="16"/>
      <c r="I333" s="15"/>
    </row>
    <row r="334" spans="1:12" x14ac:dyDescent="0.25">
      <c r="A334" s="31"/>
      <c r="B334" s="31"/>
      <c r="C334" s="18"/>
      <c r="D334" s="29"/>
      <c r="E334" s="29"/>
      <c r="F334" s="29"/>
      <c r="G334" s="16"/>
      <c r="H334" s="16"/>
      <c r="I334" s="15"/>
      <c r="J334" s="31"/>
      <c r="K334" s="31"/>
      <c r="L334" s="52"/>
    </row>
    <row r="335" spans="1:12" x14ac:dyDescent="0.25">
      <c r="A335" s="31"/>
      <c r="B335" s="31"/>
      <c r="C335" s="18"/>
      <c r="D335" s="29"/>
      <c r="E335" s="29"/>
      <c r="F335" s="29"/>
      <c r="G335" s="16"/>
      <c r="H335" s="16"/>
      <c r="I335" s="15"/>
    </row>
    <row r="336" spans="1:12" x14ac:dyDescent="0.25">
      <c r="A336" s="31"/>
      <c r="B336" s="31"/>
      <c r="C336" s="18"/>
      <c r="D336" s="29"/>
      <c r="E336" s="29"/>
      <c r="F336" s="29"/>
      <c r="G336" s="16"/>
      <c r="H336" s="16"/>
      <c r="I336" s="15"/>
    </row>
    <row r="337" spans="1:12" x14ac:dyDescent="0.25">
      <c r="A337" s="31"/>
      <c r="B337" s="31"/>
      <c r="C337" s="18"/>
      <c r="D337" s="29"/>
      <c r="E337" s="29"/>
      <c r="F337" s="29"/>
      <c r="G337" s="16"/>
      <c r="H337" s="16"/>
      <c r="I337" s="15"/>
    </row>
    <row r="338" spans="1:12" x14ac:dyDescent="0.25">
      <c r="A338" s="31"/>
      <c r="B338" s="31"/>
      <c r="C338" s="18"/>
      <c r="D338" s="29"/>
      <c r="E338" s="29"/>
      <c r="F338" s="29"/>
      <c r="G338" s="16"/>
      <c r="H338" s="16"/>
      <c r="I338" s="15"/>
    </row>
    <row r="339" spans="1:12" x14ac:dyDescent="0.25">
      <c r="A339" s="31"/>
      <c r="B339" s="31"/>
      <c r="C339" s="18"/>
      <c r="D339" s="29"/>
      <c r="E339" s="29"/>
      <c r="F339" s="29"/>
      <c r="G339" s="16"/>
      <c r="H339" s="16"/>
      <c r="I339" s="15"/>
    </row>
    <row r="340" spans="1:12" x14ac:dyDescent="0.25">
      <c r="A340" s="31"/>
      <c r="B340" s="31"/>
      <c r="C340" s="18"/>
      <c r="D340" s="29"/>
      <c r="E340" s="29"/>
      <c r="F340" s="29"/>
      <c r="G340" s="16"/>
      <c r="H340" s="16"/>
      <c r="I340" s="15"/>
    </row>
    <row r="341" spans="1:12" x14ac:dyDescent="0.25">
      <c r="A341" s="31"/>
      <c r="B341" s="31"/>
      <c r="C341" s="18"/>
      <c r="D341" s="29"/>
      <c r="E341" s="29"/>
      <c r="F341" s="29"/>
      <c r="G341" s="16"/>
      <c r="H341" s="16"/>
      <c r="I341" s="15"/>
    </row>
    <row r="342" spans="1:12" x14ac:dyDescent="0.25">
      <c r="A342" s="31"/>
      <c r="B342" s="31"/>
      <c r="C342" s="18"/>
      <c r="D342" s="29"/>
      <c r="E342" s="29"/>
      <c r="F342" s="29"/>
      <c r="G342" s="16"/>
      <c r="H342" s="16"/>
      <c r="I342" s="15"/>
    </row>
    <row r="343" spans="1:12" x14ac:dyDescent="0.25">
      <c r="A343" s="31"/>
      <c r="B343" s="31"/>
      <c r="C343" s="18"/>
      <c r="D343" s="29"/>
      <c r="E343" s="29"/>
      <c r="F343" s="29"/>
      <c r="G343" s="16"/>
      <c r="H343" s="16"/>
      <c r="I343" s="15"/>
    </row>
    <row r="344" spans="1:12" x14ac:dyDescent="0.25">
      <c r="A344" s="31"/>
      <c r="B344" s="31"/>
      <c r="C344" s="18"/>
      <c r="D344" s="29"/>
      <c r="E344" s="29"/>
      <c r="F344" s="29"/>
      <c r="G344" s="16"/>
      <c r="H344" s="16"/>
      <c r="I344" s="15"/>
    </row>
    <row r="345" spans="1:12" x14ac:dyDescent="0.25">
      <c r="A345" s="31"/>
      <c r="B345" s="31"/>
      <c r="C345" s="18"/>
      <c r="D345" s="29"/>
      <c r="E345" s="29"/>
      <c r="F345" s="29"/>
      <c r="G345" s="16"/>
      <c r="H345" s="16"/>
      <c r="I345" s="15"/>
      <c r="J345" s="31"/>
      <c r="K345" s="31"/>
      <c r="L345" s="52"/>
    </row>
    <row r="346" spans="1:12" x14ac:dyDescent="0.25">
      <c r="A346" s="31"/>
      <c r="B346" s="31"/>
      <c r="C346" s="18"/>
      <c r="D346" s="29"/>
      <c r="E346" s="29"/>
      <c r="F346" s="29"/>
      <c r="G346" s="16"/>
      <c r="H346" s="16"/>
      <c r="I346" s="15"/>
    </row>
    <row r="347" spans="1:12" x14ac:dyDescent="0.25">
      <c r="A347" s="31"/>
      <c r="B347" s="31"/>
      <c r="C347" s="18"/>
      <c r="D347" s="29"/>
      <c r="E347" s="29"/>
      <c r="F347" s="29"/>
      <c r="G347" s="16"/>
      <c r="H347" s="16"/>
      <c r="I347" s="15"/>
    </row>
    <row r="348" spans="1:12" x14ac:dyDescent="0.25">
      <c r="A348" s="31"/>
      <c r="B348" s="31"/>
      <c r="C348" s="18"/>
      <c r="D348" s="29"/>
      <c r="E348" s="29"/>
      <c r="F348" s="29"/>
      <c r="G348" s="16"/>
      <c r="H348" s="16"/>
      <c r="I348" s="15"/>
    </row>
    <row r="349" spans="1:12" x14ac:dyDescent="0.25">
      <c r="A349" s="31"/>
      <c r="B349" s="31"/>
      <c r="C349" s="18"/>
      <c r="D349" s="29"/>
      <c r="E349" s="29"/>
      <c r="F349" s="29"/>
      <c r="G349" s="16"/>
      <c r="H349" s="16"/>
      <c r="I349" s="15"/>
    </row>
    <row r="350" spans="1:12" x14ac:dyDescent="0.25">
      <c r="A350" s="31"/>
      <c r="B350" s="31"/>
      <c r="C350" s="18"/>
      <c r="D350" s="29"/>
      <c r="E350" s="29"/>
      <c r="F350" s="29"/>
      <c r="G350" s="16"/>
      <c r="H350" s="16"/>
      <c r="I350" s="15"/>
    </row>
    <row r="351" spans="1:12" x14ac:dyDescent="0.25">
      <c r="A351" s="31"/>
      <c r="B351" s="31"/>
      <c r="C351" s="18"/>
      <c r="D351" s="29"/>
      <c r="E351" s="29"/>
      <c r="F351" s="29"/>
      <c r="G351" s="16"/>
      <c r="H351" s="16"/>
      <c r="I351" s="15"/>
    </row>
    <row r="352" spans="1:12" x14ac:dyDescent="0.25">
      <c r="A352" s="31"/>
      <c r="B352" s="31"/>
      <c r="C352" s="18"/>
      <c r="D352" s="29"/>
      <c r="E352" s="29"/>
      <c r="F352" s="29"/>
      <c r="G352" s="16"/>
      <c r="H352" s="16"/>
      <c r="I352" s="15"/>
    </row>
    <row r="353" spans="1:12" x14ac:dyDescent="0.25">
      <c r="A353" s="31"/>
      <c r="B353" s="31"/>
      <c r="C353" s="18"/>
      <c r="D353" s="29"/>
      <c r="E353" s="29"/>
      <c r="F353" s="29"/>
      <c r="G353" s="16"/>
      <c r="H353" s="16"/>
      <c r="I353" s="15"/>
    </row>
    <row r="354" spans="1:12" x14ac:dyDescent="0.25">
      <c r="A354" s="31"/>
      <c r="B354" s="31"/>
      <c r="C354" s="18"/>
      <c r="D354" s="29"/>
      <c r="E354" s="29"/>
      <c r="F354" s="29"/>
      <c r="G354" s="16"/>
      <c r="H354" s="16"/>
      <c r="I354" s="15"/>
    </row>
    <row r="355" spans="1:12" x14ac:dyDescent="0.25">
      <c r="A355" s="31"/>
      <c r="B355" s="31"/>
      <c r="C355" s="18"/>
      <c r="D355" s="29"/>
      <c r="E355" s="29"/>
      <c r="F355" s="29"/>
      <c r="G355" s="16"/>
      <c r="H355" s="16"/>
      <c r="I355" s="15"/>
    </row>
    <row r="356" spans="1:12" x14ac:dyDescent="0.25">
      <c r="A356" s="31"/>
      <c r="B356" s="31"/>
      <c r="C356" s="18"/>
      <c r="D356" s="29"/>
      <c r="E356" s="29"/>
      <c r="F356" s="29"/>
      <c r="G356" s="16"/>
      <c r="H356" s="16"/>
      <c r="I356" s="15"/>
      <c r="J356" s="31"/>
      <c r="K356" s="31"/>
      <c r="L356" s="52"/>
    </row>
    <row r="357" spans="1:12" x14ac:dyDescent="0.25">
      <c r="A357" s="31"/>
      <c r="B357" s="31"/>
      <c r="C357" s="18"/>
      <c r="D357" s="29"/>
      <c r="E357" s="29"/>
      <c r="F357" s="29"/>
      <c r="G357" s="16"/>
      <c r="H357" s="16"/>
      <c r="I357" s="15"/>
    </row>
    <row r="358" spans="1:12" x14ac:dyDescent="0.25">
      <c r="A358" s="31"/>
      <c r="B358" s="31"/>
      <c r="C358" s="18"/>
      <c r="D358" s="29"/>
      <c r="E358" s="29"/>
      <c r="F358" s="29"/>
      <c r="G358" s="16"/>
      <c r="H358" s="16"/>
      <c r="I358" s="15"/>
    </row>
    <row r="359" spans="1:12" x14ac:dyDescent="0.25">
      <c r="A359" s="31"/>
      <c r="B359" s="31"/>
      <c r="C359" s="18"/>
      <c r="D359" s="29"/>
      <c r="E359" s="29"/>
      <c r="F359" s="29"/>
      <c r="G359" s="16"/>
      <c r="H359" s="16"/>
      <c r="I359" s="15"/>
    </row>
    <row r="360" spans="1:12" x14ac:dyDescent="0.25">
      <c r="A360" s="31"/>
      <c r="B360" s="31"/>
      <c r="C360" s="18"/>
      <c r="D360" s="29"/>
      <c r="E360" s="29"/>
      <c r="F360" s="29"/>
      <c r="G360" s="16"/>
      <c r="H360" s="16"/>
      <c r="I360" s="15"/>
    </row>
    <row r="361" spans="1:12" x14ac:dyDescent="0.25">
      <c r="A361" s="31"/>
      <c r="B361" s="31"/>
      <c r="C361" s="18"/>
      <c r="D361" s="29"/>
      <c r="E361" s="29"/>
      <c r="F361" s="29"/>
      <c r="G361" s="16"/>
      <c r="H361" s="16"/>
      <c r="I361" s="15"/>
    </row>
    <row r="362" spans="1:12" x14ac:dyDescent="0.25">
      <c r="A362" s="31"/>
      <c r="B362" s="31"/>
      <c r="C362" s="18"/>
      <c r="D362" s="29"/>
      <c r="E362" s="29"/>
      <c r="F362" s="29"/>
      <c r="G362" s="16"/>
      <c r="H362" s="16"/>
      <c r="I362" s="15"/>
    </row>
    <row r="363" spans="1:12" x14ac:dyDescent="0.25">
      <c r="A363" s="31"/>
      <c r="B363" s="31"/>
      <c r="C363" s="18"/>
      <c r="D363" s="29"/>
      <c r="E363" s="29"/>
      <c r="F363" s="29"/>
      <c r="G363" s="16"/>
      <c r="H363" s="16"/>
      <c r="I363" s="15"/>
    </row>
    <row r="364" spans="1:12" x14ac:dyDescent="0.25">
      <c r="A364" s="31"/>
      <c r="B364" s="31"/>
      <c r="C364" s="18"/>
      <c r="D364" s="29"/>
      <c r="E364" s="29"/>
      <c r="F364" s="29"/>
      <c r="G364" s="16"/>
      <c r="H364" s="16"/>
      <c r="I364" s="15"/>
    </row>
    <row r="365" spans="1:12" x14ac:dyDescent="0.25">
      <c r="A365" s="31"/>
      <c r="B365" s="31"/>
      <c r="C365" s="18"/>
      <c r="D365" s="29"/>
      <c r="E365" s="29"/>
      <c r="F365" s="29"/>
      <c r="G365" s="16"/>
      <c r="H365" s="16"/>
      <c r="I365" s="15"/>
    </row>
    <row r="366" spans="1:12" x14ac:dyDescent="0.25">
      <c r="A366" s="31"/>
      <c r="B366" s="31"/>
      <c r="C366" s="18"/>
      <c r="D366" s="29"/>
      <c r="E366" s="29"/>
      <c r="F366" s="29"/>
      <c r="G366" s="16"/>
      <c r="H366" s="16"/>
      <c r="I366" s="15"/>
    </row>
    <row r="367" spans="1:12" x14ac:dyDescent="0.25">
      <c r="A367" s="31"/>
      <c r="B367" s="31"/>
      <c r="C367" s="18"/>
      <c r="D367" s="29"/>
      <c r="E367" s="29"/>
      <c r="F367" s="29"/>
      <c r="G367" s="16"/>
      <c r="H367" s="16"/>
      <c r="I367" s="15"/>
      <c r="J367" s="31"/>
      <c r="K367" s="31"/>
      <c r="L367" s="52"/>
    </row>
    <row r="368" spans="1:12" x14ac:dyDescent="0.25">
      <c r="A368" s="31"/>
      <c r="B368" s="31"/>
      <c r="C368" s="18"/>
      <c r="D368" s="29"/>
      <c r="E368" s="29"/>
      <c r="F368" s="29"/>
      <c r="G368" s="16"/>
      <c r="H368" s="16"/>
      <c r="I368" s="15"/>
    </row>
    <row r="369" spans="1:12" x14ac:dyDescent="0.25">
      <c r="A369" s="31"/>
      <c r="B369" s="31"/>
      <c r="C369" s="18"/>
      <c r="D369" s="29"/>
      <c r="E369" s="29"/>
      <c r="F369" s="29"/>
      <c r="G369" s="16"/>
      <c r="H369" s="16"/>
      <c r="I369" s="15"/>
    </row>
    <row r="370" spans="1:12" x14ac:dyDescent="0.25">
      <c r="A370" s="31"/>
      <c r="B370" s="31"/>
      <c r="C370" s="18"/>
      <c r="D370" s="29"/>
      <c r="E370" s="29"/>
      <c r="F370" s="29"/>
      <c r="G370" s="16"/>
      <c r="H370" s="16"/>
      <c r="I370" s="15"/>
    </row>
    <row r="371" spans="1:12" x14ac:dyDescent="0.25">
      <c r="A371" s="31"/>
      <c r="B371" s="31"/>
      <c r="C371" s="18"/>
      <c r="D371" s="29"/>
      <c r="E371" s="29"/>
      <c r="F371" s="29"/>
      <c r="G371" s="16"/>
      <c r="H371" s="16"/>
      <c r="I371" s="15"/>
    </row>
    <row r="372" spans="1:12" x14ac:dyDescent="0.25">
      <c r="A372" s="31"/>
      <c r="B372" s="31"/>
      <c r="C372" s="18"/>
      <c r="D372" s="29"/>
      <c r="E372" s="29"/>
      <c r="F372" s="29"/>
      <c r="G372" s="16"/>
      <c r="H372" s="16"/>
      <c r="I372" s="15"/>
    </row>
    <row r="373" spans="1:12" x14ac:dyDescent="0.25">
      <c r="A373" s="31"/>
      <c r="B373" s="31"/>
      <c r="C373" s="18"/>
      <c r="D373" s="29"/>
      <c r="E373" s="29"/>
      <c r="F373" s="29"/>
      <c r="G373" s="16"/>
      <c r="H373" s="16"/>
      <c r="I373" s="15"/>
    </row>
    <row r="374" spans="1:12" x14ac:dyDescent="0.25">
      <c r="A374" s="31"/>
      <c r="B374" s="31"/>
      <c r="C374" s="18"/>
      <c r="D374" s="29"/>
      <c r="E374" s="29"/>
      <c r="F374" s="29"/>
      <c r="G374" s="16"/>
      <c r="H374" s="16"/>
      <c r="I374" s="15"/>
    </row>
    <row r="375" spans="1:12" x14ac:dyDescent="0.25">
      <c r="A375" s="31"/>
      <c r="B375" s="31"/>
      <c r="C375" s="18"/>
      <c r="D375" s="29"/>
      <c r="E375" s="29"/>
      <c r="F375" s="29"/>
      <c r="G375" s="16"/>
      <c r="H375" s="16"/>
      <c r="I375" s="15"/>
    </row>
    <row r="376" spans="1:12" x14ac:dyDescent="0.25">
      <c r="A376" s="31"/>
      <c r="B376" s="31"/>
      <c r="C376" s="18"/>
      <c r="D376" s="29"/>
      <c r="E376" s="29"/>
      <c r="F376" s="29"/>
      <c r="G376" s="16"/>
      <c r="H376" s="16"/>
      <c r="I376" s="15"/>
      <c r="J376" s="31"/>
      <c r="K376" s="31"/>
      <c r="L376" s="52"/>
    </row>
    <row r="377" spans="1:12" x14ac:dyDescent="0.25">
      <c r="G377" s="16"/>
      <c r="H377" s="16"/>
      <c r="I377" s="15"/>
    </row>
    <row r="378" spans="1:12" x14ac:dyDescent="0.25">
      <c r="G378" s="16"/>
      <c r="H378" s="16"/>
      <c r="I378" s="15"/>
    </row>
    <row r="379" spans="1:12" x14ac:dyDescent="0.25">
      <c r="A379" s="31"/>
      <c r="B379" s="31"/>
      <c r="C379" s="31"/>
      <c r="D379" s="29"/>
      <c r="E379" s="29"/>
      <c r="F379" s="29"/>
      <c r="G379" s="16"/>
      <c r="H379" s="16"/>
      <c r="I379" s="15"/>
      <c r="J379" s="31"/>
      <c r="K379" s="31"/>
      <c r="L379" s="52"/>
    </row>
    <row r="380" spans="1:12" x14ac:dyDescent="0.25">
      <c r="A380" s="31"/>
      <c r="B380" s="31"/>
      <c r="C380" s="31"/>
      <c r="D380" s="29"/>
      <c r="E380" s="29"/>
      <c r="F380" s="29"/>
      <c r="G380" s="16"/>
      <c r="H380" s="16"/>
      <c r="I380" s="15"/>
    </row>
    <row r="381" spans="1:12" x14ac:dyDescent="0.25">
      <c r="A381" s="31"/>
      <c r="B381" s="31"/>
      <c r="C381" s="31"/>
      <c r="D381" s="29"/>
      <c r="E381" s="29"/>
      <c r="F381" s="29"/>
      <c r="G381" s="16"/>
      <c r="H381" s="16"/>
      <c r="I381" s="15"/>
    </row>
    <row r="382" spans="1:12" x14ac:dyDescent="0.25">
      <c r="A382" s="31"/>
      <c r="B382" s="31"/>
      <c r="C382" s="31"/>
      <c r="D382" s="29"/>
      <c r="E382" s="29"/>
      <c r="F382" s="29"/>
      <c r="G382" s="16"/>
      <c r="H382" s="16"/>
      <c r="I382" s="15"/>
    </row>
    <row r="383" spans="1:12" x14ac:dyDescent="0.25">
      <c r="A383" s="31"/>
      <c r="B383" s="31"/>
      <c r="C383" s="31"/>
      <c r="D383" s="29"/>
      <c r="E383" s="29"/>
      <c r="F383" s="29"/>
      <c r="G383" s="16"/>
      <c r="H383" s="16"/>
      <c r="I383" s="15"/>
    </row>
    <row r="384" spans="1:12" x14ac:dyDescent="0.25">
      <c r="A384" s="31"/>
      <c r="B384" s="31"/>
      <c r="C384" s="31"/>
      <c r="D384" s="29"/>
      <c r="E384" s="29"/>
      <c r="F384" s="29"/>
      <c r="G384" s="16"/>
      <c r="H384" s="16"/>
      <c r="I384" s="15"/>
    </row>
    <row r="385" spans="1:12" x14ac:dyDescent="0.25">
      <c r="A385" s="31"/>
      <c r="B385" s="31"/>
      <c r="C385" s="31"/>
      <c r="D385" s="29"/>
      <c r="E385" s="29"/>
      <c r="F385" s="29"/>
      <c r="G385" s="16"/>
      <c r="H385" s="16"/>
      <c r="I385" s="15"/>
    </row>
    <row r="386" spans="1:12" x14ac:dyDescent="0.25">
      <c r="A386" s="31"/>
      <c r="B386" s="31"/>
      <c r="C386" s="31"/>
      <c r="D386" s="29"/>
      <c r="E386" s="29"/>
      <c r="F386" s="29"/>
      <c r="G386" s="16"/>
      <c r="H386" s="16"/>
      <c r="I386" s="15"/>
    </row>
    <row r="387" spans="1:12" x14ac:dyDescent="0.25">
      <c r="A387" s="31"/>
      <c r="B387" s="31"/>
      <c r="C387" s="31"/>
      <c r="D387" s="29"/>
      <c r="E387" s="29"/>
      <c r="F387" s="29"/>
      <c r="G387" s="16"/>
      <c r="H387" s="16"/>
      <c r="I387" s="15"/>
    </row>
    <row r="388" spans="1:12" x14ac:dyDescent="0.25">
      <c r="A388" s="31"/>
      <c r="B388" s="31"/>
      <c r="C388" s="31"/>
      <c r="D388" s="29"/>
      <c r="E388" s="29"/>
      <c r="F388" s="29"/>
      <c r="G388" s="16"/>
      <c r="H388" s="16"/>
      <c r="I388" s="15"/>
    </row>
    <row r="389" spans="1:12" x14ac:dyDescent="0.25">
      <c r="A389" s="31"/>
      <c r="B389" s="31"/>
      <c r="C389" s="31"/>
      <c r="D389" s="29"/>
      <c r="E389" s="29"/>
      <c r="F389" s="29"/>
      <c r="G389" s="16"/>
      <c r="H389" s="16"/>
      <c r="I389" s="15"/>
    </row>
    <row r="390" spans="1:12" x14ac:dyDescent="0.25">
      <c r="A390" s="31"/>
      <c r="B390" s="31"/>
      <c r="C390" s="31"/>
      <c r="D390" s="29"/>
      <c r="E390" s="29"/>
      <c r="F390" s="29"/>
      <c r="G390" s="16"/>
      <c r="H390" s="16"/>
      <c r="I390" s="15"/>
      <c r="J390" s="31"/>
      <c r="K390" s="31"/>
      <c r="L390" s="52"/>
    </row>
    <row r="391" spans="1:12" x14ac:dyDescent="0.25">
      <c r="G391" s="16"/>
      <c r="H391" s="16"/>
      <c r="I391" s="15"/>
    </row>
    <row r="392" spans="1:12" x14ac:dyDescent="0.25">
      <c r="G392" s="16"/>
      <c r="H392" s="16"/>
      <c r="I392" s="15"/>
    </row>
    <row r="393" spans="1:12" x14ac:dyDescent="0.25">
      <c r="G393" s="16"/>
      <c r="H393" s="16"/>
      <c r="I393" s="15"/>
    </row>
    <row r="394" spans="1:12" x14ac:dyDescent="0.25">
      <c r="G394" s="16"/>
      <c r="H394" s="16"/>
      <c r="I394" s="15"/>
    </row>
    <row r="395" spans="1:12" x14ac:dyDescent="0.25">
      <c r="G395" s="16"/>
      <c r="H395" s="16"/>
      <c r="I395" s="15"/>
    </row>
    <row r="396" spans="1:12" x14ac:dyDescent="0.25">
      <c r="G396" s="16"/>
      <c r="H396" s="16"/>
      <c r="I396" s="15"/>
    </row>
    <row r="397" spans="1:12" x14ac:dyDescent="0.25">
      <c r="G397" s="16"/>
      <c r="H397" s="16"/>
      <c r="I397" s="15"/>
    </row>
    <row r="398" spans="1:12" x14ac:dyDescent="0.25">
      <c r="G398" s="16"/>
      <c r="H398" s="16"/>
      <c r="I398" s="15"/>
    </row>
    <row r="399" spans="1:12" x14ac:dyDescent="0.25">
      <c r="G399" s="16"/>
      <c r="H399" s="16"/>
      <c r="I399" s="15"/>
    </row>
    <row r="400" spans="1:12" x14ac:dyDescent="0.25">
      <c r="G400" s="16"/>
      <c r="H400" s="16"/>
      <c r="I400" s="15"/>
    </row>
  </sheetData>
  <mergeCells count="5">
    <mergeCell ref="H56:M56"/>
    <mergeCell ref="B56:G56"/>
    <mergeCell ref="N56:S56"/>
    <mergeCell ref="A88:J88"/>
    <mergeCell ref="A181:B203"/>
  </mergeCells>
  <phoneticPr fontId="3" type="noConversion"/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6"/>
  <sheetViews>
    <sheetView topLeftCell="C1" workbookViewId="0">
      <selection activeCell="G2" sqref="G2:G20"/>
    </sheetView>
  </sheetViews>
  <sheetFormatPr defaultRowHeight="13.2" x14ac:dyDescent="0.25"/>
  <cols>
    <col min="1" max="1" width="56.6640625" customWidth="1"/>
    <col min="2" max="2" width="26.5546875" customWidth="1"/>
    <col min="3" max="3" width="27.5546875" customWidth="1"/>
    <col min="4" max="4" width="29.88671875" customWidth="1"/>
    <col min="5" max="5" width="23.33203125" customWidth="1"/>
    <col min="6" max="6" width="52.44140625" customWidth="1"/>
    <col min="7" max="8" width="21" customWidth="1"/>
    <col min="11" max="11" width="14.5546875" customWidth="1"/>
    <col min="12" max="12" width="17.6640625" customWidth="1"/>
  </cols>
  <sheetData>
    <row r="1" spans="1:12" x14ac:dyDescent="0.25">
      <c r="A1" t="s">
        <v>46</v>
      </c>
      <c r="B1" t="s">
        <v>47</v>
      </c>
      <c r="C1" s="13" t="s">
        <v>46</v>
      </c>
      <c r="D1" s="31" t="s">
        <v>47</v>
      </c>
      <c r="E1" s="31" t="s">
        <v>48</v>
      </c>
      <c r="F1" s="31" t="s">
        <v>5</v>
      </c>
      <c r="G1" s="31" t="s">
        <v>2</v>
      </c>
      <c r="H1" s="31" t="s">
        <v>49</v>
      </c>
      <c r="I1" s="31" t="s">
        <v>110</v>
      </c>
    </row>
    <row r="2" spans="1:12" x14ac:dyDescent="0.25">
      <c r="A2" t="s">
        <v>52</v>
      </c>
      <c r="B2" t="s">
        <v>51</v>
      </c>
      <c r="C2" s="31" t="s">
        <v>75</v>
      </c>
      <c r="D2" s="31" t="s">
        <v>51</v>
      </c>
      <c r="E2" s="31">
        <v>1</v>
      </c>
      <c r="F2" s="29">
        <v>477931</v>
      </c>
      <c r="G2" s="29">
        <v>4230171</v>
      </c>
      <c r="H2" s="29">
        <v>176355</v>
      </c>
      <c r="I2" s="31" t="s">
        <v>111</v>
      </c>
      <c r="J2" s="31"/>
      <c r="K2" s="31"/>
      <c r="L2" s="31"/>
    </row>
    <row r="3" spans="1:12" x14ac:dyDescent="0.25">
      <c r="A3" t="s">
        <v>53</v>
      </c>
      <c r="B3" t="s">
        <v>51</v>
      </c>
      <c r="C3" s="31" t="s">
        <v>76</v>
      </c>
      <c r="D3" s="31" t="s">
        <v>51</v>
      </c>
      <c r="E3" s="31">
        <v>2</v>
      </c>
      <c r="F3" s="29">
        <v>366989</v>
      </c>
      <c r="G3" s="29">
        <v>3177861</v>
      </c>
      <c r="H3" s="29">
        <v>139703</v>
      </c>
      <c r="I3" s="31" t="s">
        <v>111</v>
      </c>
      <c r="J3" s="31"/>
      <c r="K3" s="31"/>
      <c r="L3" s="31"/>
    </row>
    <row r="4" spans="1:12" x14ac:dyDescent="0.25">
      <c r="A4" t="s">
        <v>54</v>
      </c>
      <c r="B4" t="s">
        <v>51</v>
      </c>
      <c r="C4" s="31" t="s">
        <v>77</v>
      </c>
      <c r="D4" s="31" t="s">
        <v>51</v>
      </c>
      <c r="E4" s="31">
        <v>3</v>
      </c>
      <c r="F4" s="29">
        <v>250909</v>
      </c>
      <c r="G4" s="29">
        <v>2103688</v>
      </c>
      <c r="H4" s="29">
        <v>97253</v>
      </c>
      <c r="I4" s="31" t="s">
        <v>111</v>
      </c>
      <c r="J4" s="31"/>
      <c r="K4" s="31"/>
      <c r="L4" s="31"/>
    </row>
    <row r="5" spans="1:12" x14ac:dyDescent="0.25">
      <c r="A5" t="s">
        <v>55</v>
      </c>
      <c r="B5" t="s">
        <v>51</v>
      </c>
      <c r="C5" s="31" t="s">
        <v>78</v>
      </c>
      <c r="D5" s="31" t="s">
        <v>51</v>
      </c>
      <c r="E5" s="31">
        <v>4</v>
      </c>
      <c r="F5" s="29">
        <v>139417</v>
      </c>
      <c r="G5" s="29">
        <v>1025370</v>
      </c>
      <c r="H5" s="29">
        <v>51329</v>
      </c>
      <c r="I5" s="31" t="s">
        <v>111</v>
      </c>
      <c r="J5" s="31"/>
      <c r="K5" s="31"/>
      <c r="L5" s="31"/>
    </row>
    <row r="6" spans="1:12" x14ac:dyDescent="0.25">
      <c r="A6" t="s">
        <v>56</v>
      </c>
      <c r="B6" t="s">
        <v>51</v>
      </c>
      <c r="C6" s="31" t="s">
        <v>79</v>
      </c>
      <c r="D6" s="31" t="s">
        <v>51</v>
      </c>
      <c r="E6" s="31">
        <v>5</v>
      </c>
      <c r="F6" s="29">
        <v>51757</v>
      </c>
      <c r="G6" s="29">
        <v>235606</v>
      </c>
      <c r="H6" s="29">
        <v>11485</v>
      </c>
      <c r="I6" s="31" t="s">
        <v>111</v>
      </c>
      <c r="J6" s="31"/>
      <c r="K6" s="31"/>
      <c r="L6" s="31"/>
    </row>
    <row r="7" spans="1:12" x14ac:dyDescent="0.25">
      <c r="A7" t="s">
        <v>57</v>
      </c>
      <c r="B7" t="s">
        <v>51</v>
      </c>
      <c r="C7" s="31" t="s">
        <v>80</v>
      </c>
      <c r="D7" s="31" t="s">
        <v>51</v>
      </c>
      <c r="E7" s="31">
        <v>6</v>
      </c>
      <c r="F7" s="29">
        <v>41466</v>
      </c>
      <c r="G7" s="29">
        <v>147848</v>
      </c>
      <c r="H7" s="29">
        <v>5632</v>
      </c>
      <c r="I7" s="31" t="s">
        <v>111</v>
      </c>
      <c r="J7" s="31"/>
      <c r="K7" s="31"/>
      <c r="L7" s="31"/>
    </row>
    <row r="8" spans="1:12" x14ac:dyDescent="0.25">
      <c r="A8" t="s">
        <v>58</v>
      </c>
      <c r="B8" t="s">
        <v>50</v>
      </c>
      <c r="C8" s="31" t="s">
        <v>81</v>
      </c>
      <c r="D8" s="31" t="s">
        <v>50</v>
      </c>
      <c r="E8" s="31">
        <v>1</v>
      </c>
      <c r="F8" s="29">
        <v>112882139</v>
      </c>
      <c r="G8" s="29">
        <v>187884570</v>
      </c>
      <c r="H8" s="29">
        <v>690067</v>
      </c>
      <c r="I8" s="29">
        <v>14353</v>
      </c>
      <c r="J8" s="31"/>
      <c r="K8" s="31"/>
      <c r="L8" s="31"/>
    </row>
    <row r="9" spans="1:12" x14ac:dyDescent="0.25">
      <c r="A9" t="s">
        <v>59</v>
      </c>
      <c r="B9" t="s">
        <v>50</v>
      </c>
      <c r="C9" s="31" t="s">
        <v>82</v>
      </c>
      <c r="D9" s="31" t="s">
        <v>50</v>
      </c>
      <c r="E9" s="31">
        <v>2</v>
      </c>
      <c r="F9" s="29">
        <v>83268457</v>
      </c>
      <c r="G9" s="29">
        <v>140936963</v>
      </c>
      <c r="H9" s="29">
        <v>551424</v>
      </c>
      <c r="I9" s="29">
        <v>9973</v>
      </c>
      <c r="J9" s="31"/>
      <c r="K9" s="31"/>
      <c r="L9" s="31"/>
    </row>
    <row r="10" spans="1:12" x14ac:dyDescent="0.25">
      <c r="A10" t="s">
        <v>60</v>
      </c>
      <c r="B10" t="s">
        <v>50</v>
      </c>
      <c r="C10" s="31" t="s">
        <v>83</v>
      </c>
      <c r="D10" s="31" t="s">
        <v>50</v>
      </c>
      <c r="E10" s="31">
        <v>3</v>
      </c>
      <c r="F10" s="29">
        <v>54590751</v>
      </c>
      <c r="G10" s="29">
        <v>93346711</v>
      </c>
      <c r="H10" s="29">
        <v>392241</v>
      </c>
      <c r="I10" s="29">
        <v>6512</v>
      </c>
      <c r="J10" s="31"/>
      <c r="K10" s="31"/>
      <c r="L10" s="31"/>
    </row>
    <row r="11" spans="1:12" x14ac:dyDescent="0.25">
      <c r="A11" t="s">
        <v>61</v>
      </c>
      <c r="B11" t="s">
        <v>50</v>
      </c>
      <c r="C11" s="31" t="s">
        <v>84</v>
      </c>
      <c r="D11" s="31" t="s">
        <v>50</v>
      </c>
      <c r="E11" s="31">
        <v>4</v>
      </c>
      <c r="F11" s="29">
        <v>26706070</v>
      </c>
      <c r="G11" s="29">
        <v>45958750</v>
      </c>
      <c r="H11" s="29">
        <v>214998</v>
      </c>
      <c r="I11" s="31" t="s">
        <v>111</v>
      </c>
      <c r="J11" s="31"/>
      <c r="K11" s="31"/>
      <c r="L11" s="31"/>
    </row>
    <row r="12" spans="1:12" x14ac:dyDescent="0.25">
      <c r="A12" t="s">
        <v>62</v>
      </c>
      <c r="B12" t="s">
        <v>50</v>
      </c>
      <c r="C12" s="31" t="s">
        <v>85</v>
      </c>
      <c r="D12" s="31" t="s">
        <v>50</v>
      </c>
      <c r="E12" s="31">
        <v>5</v>
      </c>
      <c r="F12" s="29">
        <v>5170510</v>
      </c>
      <c r="G12" s="29">
        <v>8933760</v>
      </c>
      <c r="H12" s="29">
        <v>50465</v>
      </c>
      <c r="I12" s="31" t="s">
        <v>111</v>
      </c>
      <c r="J12" s="31"/>
      <c r="K12" s="31"/>
      <c r="L12" s="31"/>
    </row>
    <row r="13" spans="1:12" x14ac:dyDescent="0.25">
      <c r="A13" t="s">
        <v>63</v>
      </c>
      <c r="B13" t="s">
        <v>50</v>
      </c>
      <c r="C13" s="31" t="s">
        <v>86</v>
      </c>
      <c r="D13" s="31" t="s">
        <v>50</v>
      </c>
      <c r="E13" s="31">
        <v>6</v>
      </c>
      <c r="F13" s="29">
        <v>2979872</v>
      </c>
      <c r="G13" s="29">
        <v>5039976</v>
      </c>
      <c r="H13" s="29">
        <v>28969</v>
      </c>
      <c r="I13" s="31" t="s">
        <v>111</v>
      </c>
      <c r="J13" s="31"/>
      <c r="K13" s="31"/>
      <c r="L13" s="31"/>
    </row>
    <row r="14" spans="1:12" x14ac:dyDescent="0.25">
      <c r="A14" t="s">
        <v>64</v>
      </c>
      <c r="B14" t="s">
        <v>50</v>
      </c>
      <c r="C14" s="31" t="s">
        <v>87</v>
      </c>
      <c r="D14" s="31" t="s">
        <v>50</v>
      </c>
      <c r="E14" s="31">
        <v>7</v>
      </c>
      <c r="F14" s="29">
        <v>833904</v>
      </c>
      <c r="G14" s="29">
        <v>1334446</v>
      </c>
      <c r="H14" s="29">
        <v>7864</v>
      </c>
      <c r="I14" s="31" t="s">
        <v>111</v>
      </c>
      <c r="J14" s="31"/>
      <c r="K14" s="31"/>
      <c r="L14" s="31"/>
    </row>
    <row r="15" spans="1:12" x14ac:dyDescent="0.25">
      <c r="A15" t="s">
        <v>65</v>
      </c>
      <c r="B15" t="s">
        <v>66</v>
      </c>
      <c r="C15" s="31" t="s">
        <v>88</v>
      </c>
      <c r="D15" s="31" t="s">
        <v>66</v>
      </c>
      <c r="E15" s="31">
        <v>1</v>
      </c>
      <c r="F15" s="29">
        <v>1897677404</v>
      </c>
      <c r="G15" s="29">
        <v>353113149</v>
      </c>
      <c r="H15" s="29">
        <v>9637356</v>
      </c>
      <c r="I15" s="31" t="s">
        <v>111</v>
      </c>
      <c r="J15" s="31"/>
      <c r="K15" s="31"/>
      <c r="L15" s="31"/>
    </row>
    <row r="16" spans="1:12" x14ac:dyDescent="0.25">
      <c r="A16" t="s">
        <v>67</v>
      </c>
      <c r="B16" t="s">
        <v>66</v>
      </c>
      <c r="C16" s="31" t="s">
        <v>89</v>
      </c>
      <c r="D16" s="31" t="s">
        <v>66</v>
      </c>
      <c r="E16" s="31">
        <v>2</v>
      </c>
      <c r="F16" s="29">
        <v>1448960318</v>
      </c>
      <c r="G16" s="29">
        <v>266364228</v>
      </c>
      <c r="H16" s="29">
        <v>7444732</v>
      </c>
      <c r="I16" s="31" t="s">
        <v>111</v>
      </c>
      <c r="J16" s="31"/>
      <c r="K16" s="31"/>
      <c r="L16" s="31"/>
    </row>
    <row r="17" spans="1:12" x14ac:dyDescent="0.25">
      <c r="A17" t="s">
        <v>68</v>
      </c>
      <c r="B17" t="s">
        <v>66</v>
      </c>
      <c r="C17" s="31" t="s">
        <v>90</v>
      </c>
      <c r="D17" s="31" t="s">
        <v>66</v>
      </c>
      <c r="E17" s="31">
        <v>3</v>
      </c>
      <c r="F17" s="29">
        <v>980585970</v>
      </c>
      <c r="G17" s="29">
        <v>178034118</v>
      </c>
      <c r="H17" s="29">
        <v>5166914</v>
      </c>
      <c r="I17" s="31" t="s">
        <v>111</v>
      </c>
      <c r="J17" s="31"/>
      <c r="K17" s="31"/>
      <c r="L17" s="31"/>
    </row>
    <row r="18" spans="1:12" x14ac:dyDescent="0.25">
      <c r="A18" t="s">
        <v>69</v>
      </c>
      <c r="B18" t="s">
        <v>66</v>
      </c>
      <c r="C18" s="31" t="s">
        <v>91</v>
      </c>
      <c r="D18" s="31" t="s">
        <v>66</v>
      </c>
      <c r="E18" s="31">
        <v>4</v>
      </c>
      <c r="F18" s="29">
        <v>485020415</v>
      </c>
      <c r="G18" s="29">
        <v>86816949</v>
      </c>
      <c r="H18" s="29">
        <v>2771951</v>
      </c>
      <c r="I18" s="31" t="s">
        <v>111</v>
      </c>
      <c r="J18" s="31"/>
      <c r="K18" s="31"/>
      <c r="L18" s="31"/>
    </row>
    <row r="19" spans="1:12" x14ac:dyDescent="0.25">
      <c r="A19" t="s">
        <v>70</v>
      </c>
      <c r="B19" t="s">
        <v>66</v>
      </c>
      <c r="C19" s="31" t="s">
        <v>92</v>
      </c>
      <c r="D19" s="31" t="s">
        <v>66</v>
      </c>
      <c r="E19" s="31">
        <v>5</v>
      </c>
      <c r="F19" s="29">
        <v>106902573</v>
      </c>
      <c r="G19" s="29">
        <v>18876839</v>
      </c>
      <c r="H19" s="29">
        <v>762537</v>
      </c>
      <c r="I19" s="31" t="s">
        <v>111</v>
      </c>
      <c r="J19" s="31"/>
      <c r="K19" s="31"/>
      <c r="L19" s="31"/>
    </row>
    <row r="20" spans="1:12" x14ac:dyDescent="0.25">
      <c r="A20" t="s">
        <v>71</v>
      </c>
      <c r="B20" t="s">
        <v>72</v>
      </c>
      <c r="C20" s="31" t="s">
        <v>93</v>
      </c>
      <c r="D20" s="31" t="s">
        <v>94</v>
      </c>
      <c r="E20" s="31">
        <v>1</v>
      </c>
      <c r="F20" s="29">
        <v>273586954</v>
      </c>
      <c r="G20" s="29">
        <v>27572486</v>
      </c>
      <c r="H20" s="29">
        <v>96155</v>
      </c>
      <c r="I20" s="29">
        <v>8912</v>
      </c>
      <c r="J20" s="31"/>
      <c r="K20" s="31"/>
      <c r="L20" s="31"/>
    </row>
    <row r="21" spans="1:12" x14ac:dyDescent="0.25">
      <c r="A21" t="s">
        <v>73</v>
      </c>
      <c r="B21" t="s">
        <v>72</v>
      </c>
      <c r="C21" s="31" t="s">
        <v>95</v>
      </c>
      <c r="D21" s="31" t="s">
        <v>94</v>
      </c>
      <c r="E21" s="31">
        <v>2</v>
      </c>
      <c r="F21" s="29">
        <v>274684456</v>
      </c>
      <c r="G21" s="29">
        <v>27708642</v>
      </c>
      <c r="H21" s="29">
        <v>96022</v>
      </c>
      <c r="I21" s="29">
        <v>8459</v>
      </c>
      <c r="J21" s="31"/>
      <c r="K21" s="31"/>
      <c r="L21" s="31"/>
    </row>
    <row r="22" spans="1:12" x14ac:dyDescent="0.25">
      <c r="A22" t="s">
        <v>74</v>
      </c>
      <c r="B22" t="s">
        <v>72</v>
      </c>
      <c r="C22" s="31" t="s">
        <v>96</v>
      </c>
      <c r="D22" s="31" t="s">
        <v>94</v>
      </c>
      <c r="E22" s="31">
        <v>3</v>
      </c>
      <c r="F22" s="29">
        <v>274994821</v>
      </c>
      <c r="G22" s="29">
        <v>27757991</v>
      </c>
      <c r="H22" s="29">
        <v>96997</v>
      </c>
      <c r="I22" s="29">
        <v>8666</v>
      </c>
      <c r="J22" s="31"/>
      <c r="K22" s="31"/>
      <c r="L22" s="31"/>
    </row>
    <row r="23" spans="1:12" x14ac:dyDescent="0.25">
      <c r="C23" s="31" t="s">
        <v>97</v>
      </c>
      <c r="D23" s="31" t="s">
        <v>98</v>
      </c>
      <c r="E23" s="31">
        <v>1</v>
      </c>
      <c r="F23" s="29">
        <v>179883</v>
      </c>
      <c r="G23" s="29">
        <v>11598897</v>
      </c>
      <c r="H23" s="29">
        <v>52495</v>
      </c>
      <c r="I23" s="29">
        <v>5541</v>
      </c>
      <c r="J23" s="31"/>
      <c r="K23" s="31"/>
      <c r="L23" s="31"/>
    </row>
    <row r="24" spans="1:12" x14ac:dyDescent="0.25">
      <c r="C24" s="31" t="s">
        <v>99</v>
      </c>
      <c r="D24" s="31" t="s">
        <v>98</v>
      </c>
      <c r="E24" s="31">
        <v>2</v>
      </c>
      <c r="F24" s="29">
        <v>140798</v>
      </c>
      <c r="G24" s="29">
        <v>8818792</v>
      </c>
      <c r="H24" s="29">
        <v>40665</v>
      </c>
      <c r="I24" s="29">
        <v>3306</v>
      </c>
      <c r="J24" s="31"/>
      <c r="K24" s="31"/>
      <c r="L24" s="31"/>
    </row>
    <row r="25" spans="1:12" x14ac:dyDescent="0.25">
      <c r="C25" s="31" t="s">
        <v>100</v>
      </c>
      <c r="D25" s="31" t="s">
        <v>98</v>
      </c>
      <c r="E25" s="31">
        <v>3</v>
      </c>
      <c r="F25" s="29">
        <v>108976</v>
      </c>
      <c r="G25" s="29">
        <v>5862562</v>
      </c>
      <c r="H25" s="29">
        <v>27883</v>
      </c>
      <c r="I25" s="31" t="s">
        <v>111</v>
      </c>
      <c r="J25" s="31"/>
      <c r="K25" s="31"/>
      <c r="L25" s="31"/>
    </row>
    <row r="26" spans="1:12" x14ac:dyDescent="0.25">
      <c r="C26" s="31" t="s">
        <v>101</v>
      </c>
      <c r="D26" s="31" t="s">
        <v>98</v>
      </c>
      <c r="E26" s="31">
        <v>4</v>
      </c>
      <c r="F26" s="29">
        <v>75842</v>
      </c>
      <c r="G26" s="29">
        <v>2920062</v>
      </c>
      <c r="H26" s="29">
        <v>14921</v>
      </c>
      <c r="I26" s="31" t="s">
        <v>111</v>
      </c>
      <c r="J26" s="31"/>
      <c r="K26" s="31"/>
      <c r="L26" s="31"/>
    </row>
    <row r="27" spans="1:12" x14ac:dyDescent="0.25">
      <c r="C27" s="31" t="s">
        <v>102</v>
      </c>
      <c r="D27" s="31" t="s">
        <v>98</v>
      </c>
      <c r="E27" s="31">
        <v>5</v>
      </c>
      <c r="F27" s="29">
        <v>45010</v>
      </c>
      <c r="G27" s="29">
        <v>635000</v>
      </c>
      <c r="H27" s="29">
        <v>3249</v>
      </c>
      <c r="I27" s="31" t="s">
        <v>111</v>
      </c>
      <c r="J27" s="31"/>
      <c r="K27" s="31"/>
      <c r="L27" s="31"/>
    </row>
    <row r="28" spans="1:12" x14ac:dyDescent="0.25">
      <c r="C28" s="31" t="s">
        <v>103</v>
      </c>
      <c r="D28" s="31" t="s">
        <v>98</v>
      </c>
      <c r="E28" s="31">
        <v>6</v>
      </c>
      <c r="F28" s="29">
        <v>43844</v>
      </c>
      <c r="G28" s="29">
        <v>312187</v>
      </c>
      <c r="H28" s="29">
        <v>1853</v>
      </c>
      <c r="I28" s="31" t="s">
        <v>111</v>
      </c>
      <c r="J28" s="31"/>
      <c r="K28" s="31"/>
      <c r="L28" s="31"/>
    </row>
    <row r="29" spans="1:12" x14ac:dyDescent="0.25">
      <c r="C29" s="31" t="s">
        <v>104</v>
      </c>
      <c r="D29" s="31" t="s">
        <v>105</v>
      </c>
      <c r="E29" s="31">
        <v>1</v>
      </c>
      <c r="F29" s="29">
        <v>61400</v>
      </c>
      <c r="G29" s="29">
        <v>3488993</v>
      </c>
      <c r="H29" s="29">
        <v>51950</v>
      </c>
      <c r="I29" s="29">
        <v>19201</v>
      </c>
      <c r="J29" s="31"/>
      <c r="K29" s="31"/>
      <c r="L29" s="31"/>
    </row>
    <row r="30" spans="1:12" x14ac:dyDescent="0.25">
      <c r="C30" s="31" t="s">
        <v>106</v>
      </c>
      <c r="D30" s="31" t="s">
        <v>105</v>
      </c>
      <c r="E30" s="31">
        <v>2</v>
      </c>
      <c r="F30" s="29">
        <v>59267</v>
      </c>
      <c r="G30" s="29">
        <v>3511524</v>
      </c>
      <c r="H30" s="29">
        <v>52502</v>
      </c>
      <c r="I30" s="29">
        <v>20077</v>
      </c>
      <c r="J30" s="31"/>
      <c r="K30" s="31"/>
      <c r="L30" s="31"/>
    </row>
    <row r="31" spans="1:12" x14ac:dyDescent="0.25">
      <c r="C31" s="31" t="s">
        <v>107</v>
      </c>
      <c r="D31" s="31" t="s">
        <v>105</v>
      </c>
      <c r="E31" s="31">
        <v>3</v>
      </c>
      <c r="F31" s="29">
        <v>64128</v>
      </c>
      <c r="G31" s="29">
        <v>3502973</v>
      </c>
      <c r="H31" s="29">
        <v>52027</v>
      </c>
      <c r="I31" s="29">
        <v>20448</v>
      </c>
      <c r="J31" s="31"/>
      <c r="K31" s="31"/>
      <c r="L31" s="31"/>
    </row>
    <row r="32" spans="1:12" x14ac:dyDescent="0.25">
      <c r="C32" s="31" t="s">
        <v>112</v>
      </c>
      <c r="D32" s="31" t="s">
        <v>113</v>
      </c>
      <c r="E32" s="31">
        <v>349</v>
      </c>
      <c r="F32" s="29">
        <v>1080468</v>
      </c>
      <c r="G32" s="29">
        <v>14378903</v>
      </c>
      <c r="H32" s="29">
        <v>38012</v>
      </c>
      <c r="I32" s="29">
        <v>1010</v>
      </c>
      <c r="J32" s="31"/>
      <c r="K32" s="31"/>
      <c r="L32" s="31"/>
    </row>
    <row r="33" spans="3:12" x14ac:dyDescent="0.25">
      <c r="C33" s="31" t="s">
        <v>114</v>
      </c>
      <c r="D33" s="31" t="s">
        <v>113</v>
      </c>
      <c r="E33" s="31">
        <v>350</v>
      </c>
      <c r="F33" s="29">
        <v>4834957</v>
      </c>
      <c r="G33" s="29">
        <v>11672550</v>
      </c>
      <c r="H33" s="29">
        <v>37758</v>
      </c>
      <c r="I33" s="29">
        <v>2497</v>
      </c>
      <c r="J33" s="31"/>
      <c r="K33" s="31"/>
      <c r="L33" s="31"/>
    </row>
    <row r="34" spans="3:12" x14ac:dyDescent="0.25">
      <c r="C34" s="31" t="s">
        <v>115</v>
      </c>
      <c r="D34" s="31" t="s">
        <v>113</v>
      </c>
      <c r="E34" s="31">
        <v>351</v>
      </c>
      <c r="F34" s="29">
        <v>1240064</v>
      </c>
      <c r="G34" s="29">
        <v>11807148</v>
      </c>
      <c r="H34" s="29">
        <v>37824</v>
      </c>
      <c r="I34" s="29">
        <v>2602</v>
      </c>
      <c r="J34" s="31"/>
      <c r="K34" s="31"/>
      <c r="L34" s="31"/>
    </row>
    <row r="35" spans="3:12" x14ac:dyDescent="0.25">
      <c r="C35" s="31" t="s">
        <v>116</v>
      </c>
      <c r="D35" s="31" t="s">
        <v>113</v>
      </c>
      <c r="E35" s="31">
        <v>355</v>
      </c>
      <c r="F35" s="29">
        <v>541929338</v>
      </c>
      <c r="G35" s="29">
        <v>192711501</v>
      </c>
      <c r="H35" s="29">
        <v>26572</v>
      </c>
      <c r="I35" s="29">
        <v>1468</v>
      </c>
      <c r="J35" s="31"/>
      <c r="K35" s="31"/>
      <c r="L35" s="31"/>
    </row>
    <row r="36" spans="3:12" x14ac:dyDescent="0.25">
      <c r="C36" s="31" t="s">
        <v>117</v>
      </c>
      <c r="D36" s="31" t="s">
        <v>113</v>
      </c>
      <c r="E36" s="31">
        <v>356</v>
      </c>
      <c r="F36" s="29">
        <v>688336849</v>
      </c>
      <c r="G36" s="29">
        <v>205666584</v>
      </c>
      <c r="H36" s="29">
        <v>25480</v>
      </c>
      <c r="I36" s="29">
        <v>1649</v>
      </c>
      <c r="J36" s="31"/>
      <c r="K36" s="31"/>
      <c r="L36" s="31"/>
    </row>
    <row r="37" spans="3:12" x14ac:dyDescent="0.25">
      <c r="C37" s="31" t="s">
        <v>118</v>
      </c>
      <c r="D37" s="31" t="s">
        <v>113</v>
      </c>
      <c r="E37" s="31">
        <v>357</v>
      </c>
      <c r="F37" s="29">
        <v>521840677</v>
      </c>
      <c r="G37" s="29">
        <v>188119122</v>
      </c>
      <c r="H37" s="29">
        <v>25449</v>
      </c>
      <c r="I37" s="31" t="s">
        <v>111</v>
      </c>
      <c r="J37" s="31"/>
      <c r="K37" s="31"/>
      <c r="L37" s="31"/>
    </row>
    <row r="38" spans="3:12" x14ac:dyDescent="0.25">
      <c r="C38" s="31" t="s">
        <v>119</v>
      </c>
      <c r="D38" s="31" t="s">
        <v>113</v>
      </c>
      <c r="E38" s="31">
        <v>352</v>
      </c>
      <c r="F38" s="29">
        <v>77047</v>
      </c>
      <c r="G38" s="29">
        <v>6647033</v>
      </c>
      <c r="H38" s="29">
        <v>38331</v>
      </c>
      <c r="I38" s="31" t="s">
        <v>111</v>
      </c>
      <c r="J38" s="31"/>
      <c r="K38" s="31"/>
      <c r="L38" s="31"/>
    </row>
    <row r="39" spans="3:12" x14ac:dyDescent="0.25">
      <c r="C39" s="31" t="s">
        <v>120</v>
      </c>
      <c r="D39" s="31" t="s">
        <v>113</v>
      </c>
      <c r="E39" s="31">
        <v>353</v>
      </c>
      <c r="F39" s="29">
        <v>57660</v>
      </c>
      <c r="G39" s="29">
        <v>6557869</v>
      </c>
      <c r="H39" s="29">
        <v>38565</v>
      </c>
      <c r="I39" s="29">
        <v>1984</v>
      </c>
      <c r="J39" s="31"/>
      <c r="K39" s="31"/>
      <c r="L39" s="31"/>
    </row>
    <row r="40" spans="3:12" x14ac:dyDescent="0.25">
      <c r="C40" s="31" t="s">
        <v>121</v>
      </c>
      <c r="D40" s="31" t="s">
        <v>113</v>
      </c>
      <c r="E40" s="31">
        <v>354</v>
      </c>
      <c r="F40" s="29">
        <v>55823</v>
      </c>
      <c r="G40" s="29">
        <v>6091344</v>
      </c>
      <c r="H40" s="29">
        <v>38749</v>
      </c>
      <c r="I40" s="29">
        <v>1404</v>
      </c>
      <c r="J40" s="31"/>
      <c r="K40" s="31"/>
      <c r="L40" s="31"/>
    </row>
    <row r="41" spans="3:12" x14ac:dyDescent="0.25">
      <c r="C41" s="31" t="s">
        <v>122</v>
      </c>
      <c r="D41" s="31" t="s">
        <v>123</v>
      </c>
      <c r="E41" s="31">
        <v>1</v>
      </c>
      <c r="F41" s="29">
        <v>156603</v>
      </c>
      <c r="G41" s="29">
        <v>11698447</v>
      </c>
      <c r="H41" s="29">
        <v>51422</v>
      </c>
      <c r="I41" s="29">
        <v>5564</v>
      </c>
      <c r="J41" s="31"/>
      <c r="K41" s="31"/>
      <c r="L41" s="31"/>
    </row>
    <row r="42" spans="3:12" x14ac:dyDescent="0.25">
      <c r="C42" s="31" t="s">
        <v>124</v>
      </c>
      <c r="D42" s="31" t="s">
        <v>125</v>
      </c>
      <c r="E42" s="31">
        <v>1</v>
      </c>
      <c r="F42" s="29">
        <v>101432958</v>
      </c>
      <c r="G42" s="29">
        <v>182200382</v>
      </c>
      <c r="H42" s="29">
        <v>679500</v>
      </c>
      <c r="I42" s="29">
        <v>11740</v>
      </c>
      <c r="J42" s="31"/>
      <c r="K42" s="31"/>
      <c r="L42" s="31"/>
    </row>
    <row r="43" spans="3:12" x14ac:dyDescent="0.25">
      <c r="D43" s="29"/>
      <c r="E43" s="29"/>
      <c r="F43" s="29"/>
    </row>
    <row r="44" spans="3:12" x14ac:dyDescent="0.25">
      <c r="D44" s="29"/>
      <c r="E44" s="29"/>
      <c r="F44" s="29"/>
    </row>
    <row r="45" spans="3:12" x14ac:dyDescent="0.25">
      <c r="D45" s="29"/>
      <c r="E45" s="29"/>
      <c r="F45" s="29"/>
    </row>
    <row r="46" spans="3:12" x14ac:dyDescent="0.25">
      <c r="D46" s="29"/>
      <c r="E46" s="29"/>
      <c r="F46" s="29"/>
    </row>
    <row r="47" spans="3:12" x14ac:dyDescent="0.25">
      <c r="D47" s="29"/>
      <c r="E47" s="29"/>
      <c r="F47" s="29"/>
    </row>
    <row r="48" spans="3:12" x14ac:dyDescent="0.25">
      <c r="D48" s="29"/>
      <c r="E48" s="29"/>
      <c r="F48" s="29"/>
    </row>
    <row r="49" spans="4:6" x14ac:dyDescent="0.25">
      <c r="D49" s="29"/>
      <c r="E49" s="29"/>
      <c r="F49" s="29"/>
    </row>
    <row r="50" spans="4:6" x14ac:dyDescent="0.25">
      <c r="D50" s="29"/>
      <c r="E50" s="29"/>
      <c r="F50" s="29"/>
    </row>
    <row r="51" spans="4:6" x14ac:dyDescent="0.25">
      <c r="D51" s="29"/>
      <c r="E51" s="29"/>
      <c r="F51" s="29"/>
    </row>
    <row r="52" spans="4:6" x14ac:dyDescent="0.25">
      <c r="D52" s="29"/>
      <c r="E52" s="29"/>
      <c r="F52" s="29"/>
    </row>
    <row r="53" spans="4:6" x14ac:dyDescent="0.25">
      <c r="D53" s="29"/>
      <c r="E53" s="29"/>
      <c r="F53" s="29"/>
    </row>
    <row r="54" spans="4:6" x14ac:dyDescent="0.25">
      <c r="D54" s="29"/>
      <c r="E54" s="29"/>
      <c r="F54" s="29"/>
    </row>
    <row r="55" spans="4:6" x14ac:dyDescent="0.25">
      <c r="D55" s="29"/>
      <c r="E55" s="29"/>
      <c r="F55" s="29"/>
    </row>
    <row r="56" spans="4:6" x14ac:dyDescent="0.25">
      <c r="D56" s="29"/>
      <c r="E56" s="29"/>
      <c r="F56" s="29"/>
    </row>
    <row r="57" spans="4:6" x14ac:dyDescent="0.25">
      <c r="D57" s="29"/>
      <c r="E57" s="29"/>
      <c r="F57" s="29"/>
    </row>
    <row r="58" spans="4:6" x14ac:dyDescent="0.25">
      <c r="D58" s="29"/>
      <c r="E58" s="29"/>
      <c r="F58" s="29"/>
    </row>
    <row r="59" spans="4:6" x14ac:dyDescent="0.25">
      <c r="D59" s="29"/>
      <c r="E59" s="29"/>
      <c r="F59" s="29"/>
    </row>
    <row r="60" spans="4:6" x14ac:dyDescent="0.25">
      <c r="D60" s="29"/>
      <c r="E60" s="29"/>
      <c r="F60" s="29"/>
    </row>
    <row r="61" spans="4:6" x14ac:dyDescent="0.25">
      <c r="D61" s="29"/>
      <c r="E61" s="29"/>
      <c r="F61" s="29"/>
    </row>
    <row r="62" spans="4:6" x14ac:dyDescent="0.25">
      <c r="D62" s="29"/>
      <c r="E62" s="29"/>
      <c r="F62" s="29"/>
    </row>
    <row r="63" spans="4:6" x14ac:dyDescent="0.25">
      <c r="D63" s="29"/>
      <c r="E63" s="29"/>
    </row>
    <row r="64" spans="4:6" x14ac:dyDescent="0.25">
      <c r="D64" s="29"/>
      <c r="E64" s="29"/>
    </row>
    <row r="65" spans="4:5" x14ac:dyDescent="0.25">
      <c r="D65" s="29"/>
      <c r="E65" s="29"/>
    </row>
    <row r="66" spans="4:5" x14ac:dyDescent="0.25">
      <c r="D66" s="29"/>
      <c r="E66" s="29"/>
    </row>
  </sheetData>
  <sortState xmlns:xlrd2="http://schemas.microsoft.com/office/spreadsheetml/2017/richdata2" ref="A2:E27">
    <sortCondition descending="1"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Beaulieu, Jake</cp:lastModifiedBy>
  <dcterms:created xsi:type="dcterms:W3CDTF">2013-11-19T13:22:10Z</dcterms:created>
  <dcterms:modified xsi:type="dcterms:W3CDTF">2025-03-20T14:34:20Z</dcterms:modified>
</cp:coreProperties>
</file>