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ugust 2020\"/>
    </mc:Choice>
  </mc:AlternateContent>
  <bookViews>
    <workbookView xWindow="0" yWindow="0" windowWidth="28800" windowHeight="11700" tabRatio="719" activeTab="5"/>
  </bookViews>
  <sheets>
    <sheet name="EPA Hepatocyte Stability 080720" sheetId="6" r:id="rId1"/>
    <sheet name="6500 1uM Active" sheetId="11" r:id="rId2"/>
    <sheet name="1uM Control Group 2" sheetId="16" r:id="rId3"/>
    <sheet name="6500 10uM Active" sheetId="13" r:id="rId4"/>
    <sheet name="DTXSID6025272 10uM Control" sheetId="17" r:id="rId5"/>
    <sheet name="10uM Control Group 2" sheetId="1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0">'EPA Hepatocyte Stability 080720'!$A$11:$F$16</definedName>
    <definedName name="Summary1">#REF!</definedName>
    <definedName name="Table1">#REF!</definedName>
    <definedName name="Table10">#REF!</definedName>
    <definedName name="Table11">#REF!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7" l="1"/>
  <c r="I10" i="17" s="1"/>
  <c r="G9" i="17"/>
  <c r="I9" i="17" s="1"/>
  <c r="G8" i="17"/>
  <c r="I8" i="17" s="1"/>
  <c r="G7" i="17"/>
  <c r="I7" i="17" s="1"/>
  <c r="G6" i="17"/>
  <c r="I6" i="17" s="1"/>
  <c r="G5" i="17"/>
  <c r="I5" i="17" s="1"/>
  <c r="Z4" i="17"/>
  <c r="Z3" i="17"/>
  <c r="U7" i="17" l="1"/>
  <c r="AC3" i="17"/>
  <c r="AA3" i="17"/>
  <c r="U5" i="17"/>
  <c r="AB3" i="17"/>
  <c r="U6" i="17"/>
  <c r="AA4" i="17"/>
  <c r="AD4" i="17" s="1"/>
  <c r="U8" i="17"/>
  <c r="AB4" i="17"/>
  <c r="U9" i="17"/>
  <c r="AC4" i="17"/>
  <c r="U10" i="17"/>
  <c r="W10" i="17" l="1"/>
  <c r="W9" i="17"/>
  <c r="W8" i="17"/>
  <c r="W7" i="17"/>
  <c r="W6" i="17"/>
  <c r="V5" i="17"/>
  <c r="V10" i="17"/>
  <c r="V9" i="17"/>
  <c r="V8" i="17"/>
  <c r="V7" i="17"/>
  <c r="V6" i="17"/>
  <c r="W5" i="17"/>
  <c r="AD3" i="17"/>
  <c r="AA8" i="17" l="1"/>
  <c r="AA7" i="17"/>
  <c r="AA6" i="17"/>
  <c r="AA10" i="17" l="1"/>
  <c r="AA9" i="17"/>
</calcChain>
</file>

<file path=xl/sharedStrings.xml><?xml version="1.0" encoding="utf-8"?>
<sst xmlns="http://schemas.openxmlformats.org/spreadsheetml/2006/main" count="1302" uniqueCount="292">
  <si>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</si>
  <si>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</si>
  <si>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</si>
  <si>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</si>
  <si>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</si>
  <si>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</si>
  <si>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</si>
  <si>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</si>
  <si>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</si>
  <si>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</si>
  <si>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</si>
  <si>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</si>
  <si>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</si>
  <si>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</si>
  <si>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</si>
  <si>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</si>
  <si>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</si>
  <si>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</si>
  <si>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</si>
  <si>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</si>
  <si>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</si>
  <si>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</si>
  <si>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</si>
  <si>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</si>
  <si>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</si>
  <si>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</si>
  <si>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</si>
  <si>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Time (Mins)</t>
  </si>
  <si>
    <t>% Remaining Replica 1</t>
  </si>
  <si>
    <t>% Remaining Replica 2</t>
  </si>
  <si>
    <t>% Remaining Replica 3</t>
  </si>
  <si>
    <t>Average</t>
  </si>
  <si>
    <t>ln Percent Remaining</t>
  </si>
  <si>
    <t>Slope</t>
  </si>
  <si>
    <t>Intercept</t>
  </si>
  <si>
    <t xml:space="preserve"> </t>
  </si>
  <si>
    <t>Midazolam</t>
  </si>
  <si>
    <t>Midazolam - Human</t>
  </si>
  <si>
    <t/>
  </si>
  <si>
    <t xml:space="preserve"> &gt;480</t>
  </si>
  <si>
    <t>Human</t>
  </si>
  <si>
    <t>&lt;15</t>
  </si>
  <si>
    <t>&gt;92.4</t>
  </si>
  <si>
    <t>DTXSID5048186</t>
  </si>
  <si>
    <t>DTXSID6025272</t>
  </si>
  <si>
    <t>N/A</t>
  </si>
  <si>
    <t>DTXSID5048186 - Human</t>
  </si>
  <si>
    <t>166.1 / 120.0</t>
  </si>
  <si>
    <t>DTXSID6025272 - Human</t>
  </si>
  <si>
    <t>326.2 / 291.0</t>
  </si>
  <si>
    <t>R2</t>
  </si>
  <si>
    <t>T½ (mins)</t>
  </si>
  <si>
    <t>CLint (µl/min/106 cells)</t>
  </si>
  <si>
    <t>1 µM Concentration; Control</t>
  </si>
  <si>
    <t xml:space="preserve">Blank_Human___1_____5P1_Inj 2020Aug07_R3_EPA_003  </t>
  </si>
  <si>
    <t xml:space="preserve">Blank_Human___2_____5P1_Inj 2020Aug07_R3_EPA_004  </t>
  </si>
  <si>
    <t xml:space="preserve">Blank_Human___3_____5P1_Inj 2020Aug07_R3_EPA_005  </t>
  </si>
  <si>
    <t>DTXSID3042423</t>
  </si>
  <si>
    <t>696.3 / 169.0</t>
  </si>
  <si>
    <t>DTXSID3042423 - Human</t>
  </si>
  <si>
    <t xml:space="preserve">DTXSID3042423_Human__120_1_____5P2_Inj 2020Aug07_R3_EPA_198  </t>
  </si>
  <si>
    <t xml:space="preserve">DTXSID3042423_Human__120_2_____5P2_Inj 2020Aug07_R3_EPA_199  </t>
  </si>
  <si>
    <t xml:space="preserve">DTXSID3042423_Human__120_3_____5P2_Inj 2020Aug07_R3_EPA_200  </t>
  </si>
  <si>
    <t xml:space="preserve">DTXSID3042423_Human__60_1_____5P3_Inj 2020Aug07_R3_EPA_201  </t>
  </si>
  <si>
    <t xml:space="preserve">DTXSID3042423_Human__60_2_____5P3_Inj 2020Aug07_R3_EPA_202  </t>
  </si>
  <si>
    <t xml:space="preserve">DTXSID3042423_Human__60_3_____5P3_Inj 2020Aug07_R3_EPA_203  </t>
  </si>
  <si>
    <t xml:space="preserve">DTXSID3042423_Human__30_1_____5P4_Inj 2020Aug07_R3_EPA_204  </t>
  </si>
  <si>
    <t xml:space="preserve">DTXSID3042423_Human__30_2_____5P4_Inj 2020Aug07_R3_EPA_205  </t>
  </si>
  <si>
    <t xml:space="preserve">DTXSID3042423_Human__30_3_____5P4_Inj 2020Aug07_R3_EPA_206  </t>
  </si>
  <si>
    <t xml:space="preserve">DTXSID3042423_Human__15_1_____5P5_Inj 2020Aug07_R3_EPA_207  </t>
  </si>
  <si>
    <t xml:space="preserve">DTXSID3042423_Human__15_2_____5P5_Inj 2020Aug07_R3_EPA_208  </t>
  </si>
  <si>
    <t xml:space="preserve">DTXSID3042423_Human__15_3_____5P5_Inj 2020Aug07_R3_EPA_209  </t>
  </si>
  <si>
    <t xml:space="preserve">DTXSID3042423_Human__0_1_____5P6_Inj 2020Aug07_R3_EPA_210  </t>
  </si>
  <si>
    <t xml:space="preserve">DTXSID3042423_Human__0_2_____5P6_Inj 2020Aug07_R3_EPA_211  </t>
  </si>
  <si>
    <t xml:space="preserve">DTXSID3042423_Human__0_3_____5P6_Inj 2020Aug07_R3_EPA_212  </t>
  </si>
  <si>
    <t>DTXSID5021758</t>
  </si>
  <si>
    <t>399.1 / 199.5</t>
  </si>
  <si>
    <t>DTXSID5021758 - Human</t>
  </si>
  <si>
    <t xml:space="preserve">DTXSID5021758_Human__120_1_____5P2_Inj 2020Aug07_R3_EPA_230  </t>
  </si>
  <si>
    <t xml:space="preserve">DTXSID5021758_Human__120_2_____5P2_Inj 2020Aug07_R3_EPA_231  </t>
  </si>
  <si>
    <t xml:space="preserve">DTXSID5021758_Human__120_3_____5P2_Inj 2020Aug07_R3_EPA_232  </t>
  </si>
  <si>
    <t xml:space="preserve">DTXSID5021758_Human__60_1_____5P3_Inj 2020Aug07_R3_EPA_233  </t>
  </si>
  <si>
    <t xml:space="preserve">DTXSID5021758_Human__60_2_____5P3_Inj 2020Aug07_R3_EPA_234  </t>
  </si>
  <si>
    <t xml:space="preserve">DTXSID5021758_Human__60_3_____5P3_Inj 2020Aug07_R3_EPA_235  </t>
  </si>
  <si>
    <t xml:space="preserve">DTXSID5021758_Human__30_1_____5P4_Inj 2020Aug07_R3_EPA_236  </t>
  </si>
  <si>
    <t xml:space="preserve">DTXSID5021758_Human__30_2_____5P4_Inj 2020Aug07_R3_EPA_237  </t>
  </si>
  <si>
    <t xml:space="preserve">DTXSID5021758_Human__30_3_____5P4_Inj 2020Aug07_R3_EPA_238  </t>
  </si>
  <si>
    <t xml:space="preserve">DTXSID5021758_Human__15_1_____5P5_Inj 2020Aug07_R3_EPA_239  </t>
  </si>
  <si>
    <t xml:space="preserve">DTXSID5021758_Human__15_2_____5P5_Inj 2020Aug07_R3_EPA_240  </t>
  </si>
  <si>
    <t xml:space="preserve">DTXSID5021758_Human__15_3_____5P5_Inj 2020Aug07_R3_EPA_241  </t>
  </si>
  <si>
    <t xml:space="preserve">DTXSID5021758_Human__0_1_____5P6_Inj 2020Aug07_R3_EPA_242  </t>
  </si>
  <si>
    <t xml:space="preserve">DTXSID5021758_Human__0_2_____5P6_Inj 2020Aug07_R3_EPA_243  </t>
  </si>
  <si>
    <t xml:space="preserve">DTXSID5021758_Human__0_3_____5P6_Inj 2020Aug07_R3_EPA_244  </t>
  </si>
  <si>
    <t>746.5 / 126.9</t>
  </si>
  <si>
    <t xml:space="preserve">DTXSID5048186_Human__120_1_____5P2_Inj 2020Aug07_R3_EPA_358  </t>
  </si>
  <si>
    <t xml:space="preserve">DTXSID5048186_Human__120_2_____5P2_Inj 2020Aug07_R3_EPA_359  </t>
  </si>
  <si>
    <t xml:space="preserve">DTXSID5048186_Human__120_3_____5P2_Inj 2020Aug07_R3_EPA_360  </t>
  </si>
  <si>
    <t xml:space="preserve">DTXSID5048186_Human__60_1_____5P3_Inj 2020Aug07_R3_EPA_361  </t>
  </si>
  <si>
    <t xml:space="preserve">DTXSID5048186_Human__60_2_____5P3_Inj 2020Aug07_R3_EPA_362  </t>
  </si>
  <si>
    <t xml:space="preserve">DTXSID5048186_Human__60_3_____5P3_Inj 2020Aug07_R3_EPA_363  </t>
  </si>
  <si>
    <t xml:space="preserve">DTXSID5048186_Human__30_1_____5P4_Inj 2020Aug07_R3_EPA_364  </t>
  </si>
  <si>
    <t xml:space="preserve">DTXSID5048186_Human__30_2_____5P4_Inj 2020Aug07_R3_EPA_365  </t>
  </si>
  <si>
    <t xml:space="preserve">DTXSID5048186_Human__30_3_____5P4_Inj 2020Aug07_R3_EPA_366  </t>
  </si>
  <si>
    <t xml:space="preserve">DTXSID5048186_Human__15_1_____5P5_Inj 2020Aug07_R3_EPA_367  </t>
  </si>
  <si>
    <t xml:space="preserve">DTXSID5048186_Human__15_2_____5P5_Inj 2020Aug07_R3_EPA_368  </t>
  </si>
  <si>
    <t xml:space="preserve">DTXSID5048186_Human__15_3_____5P5_Inj 2020Aug07_R3_EPA_369  </t>
  </si>
  <si>
    <t xml:space="preserve">DTXSID5048186_Human__0_1_____5P6_Inj 2020Aug07_R3_EPA_370  </t>
  </si>
  <si>
    <t xml:space="preserve">DTXSID5048186_Human__0_2_____5P6_Inj 2020Aug07_R3_EPA_371  </t>
  </si>
  <si>
    <t xml:space="preserve">DTXSID5048186_Human__0_3_____5P6_Inj 2020Aug07_R3_EPA_372  </t>
  </si>
  <si>
    <t xml:space="preserve">DTXSID6025272_Human__120_1_____5P2_Inj 2020Aug07_R3_EPA_294  </t>
  </si>
  <si>
    <t xml:space="preserve">DTXSID6025272_Human__120_2_____5P2_Inj 2020Aug07_R3_EPA_295  </t>
  </si>
  <si>
    <t xml:space="preserve">DTXSID6025272_Human__120_3_____5P2_Inj 2020Aug07_R3_EPA_296  </t>
  </si>
  <si>
    <t xml:space="preserve">DTXSID6025272_Human__60_1_____5P3_Inj 2020Aug07_R3_EPA_297  </t>
  </si>
  <si>
    <t xml:space="preserve">DTXSID6025272_Human__60_2_____5P3_Inj 2020Aug07_R3_EPA_298  </t>
  </si>
  <si>
    <t xml:space="preserve">DTXSID6025272_Human__60_3_____5P3_Inj 2020Aug07_R3_EPA_299  </t>
  </si>
  <si>
    <t xml:space="preserve">DTXSID6025272_Human__30_1_____5P4_Inj 2020Aug07_R3_EPA_300  </t>
  </si>
  <si>
    <t xml:space="preserve">DTXSID6025272_Human__30_2_____5P4_Inj 2020Aug07_R3_EPA_301  </t>
  </si>
  <si>
    <t xml:space="preserve">DTXSID6025272_Human__30_3_____5P4_Inj 2020Aug07_R3_EPA_302  </t>
  </si>
  <si>
    <t xml:space="preserve">DTXSID6025272_Human__15_1_____5P5_Inj 2020Aug07_R3_EPA_303  </t>
  </si>
  <si>
    <t xml:space="preserve">DTXSID6025272_Human__15_2_____5P5_Inj 2020Aug07_R3_EPA_304  </t>
  </si>
  <si>
    <t xml:space="preserve">DTXSID6025272_Human__15_3_____5P5_Inj 2020Aug07_R3_EPA_305  </t>
  </si>
  <si>
    <t xml:space="preserve">DTXSID6025272_Human__0_1_____5P6_Inj 2020Aug07_R3_EPA_306  </t>
  </si>
  <si>
    <t xml:space="preserve">DTXSID6025272_Human__0_2_____5P6_Inj 2020Aug07_R3_EPA_307  </t>
  </si>
  <si>
    <t xml:space="preserve">DTXSID6025272_Human__0_3_____5P6_Inj 2020Aug07_R3_EPA_308  </t>
  </si>
  <si>
    <t xml:space="preserve">Midazolam_Human__120_1_____5P2_Inj 2020Aug07_R3_EPA_006  </t>
  </si>
  <si>
    <t xml:space="preserve">Midazolam_Human__120_2_____5P2_Inj 2020Aug07_R3_EPA_007  </t>
  </si>
  <si>
    <t xml:space="preserve">Midazolam_Human__120_3_____5P2_Inj 2020Aug07_R3_EPA_008  </t>
  </si>
  <si>
    <t xml:space="preserve">Midazolam_Human__60_1_____5P3_Inj 2020Aug07_R3_EPA_009  </t>
  </si>
  <si>
    <t xml:space="preserve">Midazolam_Human__60_2_____5P3_Inj 2020Aug07_R3_EPA_010  </t>
  </si>
  <si>
    <t xml:space="preserve">Midazolam_Human__60_3_____5P3_Inj 2020Aug07_R3_EPA_011  </t>
  </si>
  <si>
    <t xml:space="preserve">Midazolam_Human__30_1_____5P4_Inj 2020Aug07_R3_EPA_012  </t>
  </si>
  <si>
    <t xml:space="preserve">Midazolam_Human__30_2_____5P4_Inj 2020Aug07_R3_EPA_013  </t>
  </si>
  <si>
    <t xml:space="preserve">Midazolam_Human__30_3_____5P4_Inj 2020Aug07_R3_EPA_014  </t>
  </si>
  <si>
    <t xml:space="preserve">Midazolam_Human__15_1_____5P5_Inj 2020Aug07_R3_EPA_015  </t>
  </si>
  <si>
    <t xml:space="preserve">Midazolam_Human__15_2_____5P5_Inj 2020Aug07_R3_EPA_016  </t>
  </si>
  <si>
    <t xml:space="preserve">Midazolam_Human__15_3_____5P5_Inj 2020Aug07_R3_EPA_017  </t>
  </si>
  <si>
    <t xml:space="preserve">Midazolam_Human__0_1_____5P6_Inj 2020Aug07_R3_EPA_018  </t>
  </si>
  <si>
    <t xml:space="preserve">Midazolam_Human__0_2_____5P6_Inj 2020Aug07_R3_EPA_019  </t>
  </si>
  <si>
    <t xml:space="preserve">Midazolam_Human__0_3_____5P6_Inj 2020Aug07_R3_EPA_020  </t>
  </si>
  <si>
    <t>-1.76%</t>
  </si>
  <si>
    <t>-1.63%</t>
  </si>
  <si>
    <t>-0.69%</t>
  </si>
  <si>
    <t xml:space="preserve">DTXSID3042423_Human__120_1_____5P2_Inj 2020Aug07_R3_EPA_214  </t>
  </si>
  <si>
    <t xml:space="preserve">DTXSID3042423_Human__120_2_____5P2_Inj 2020Aug07_R3_EPA_215  </t>
  </si>
  <si>
    <t xml:space="preserve">DTXSID3042423_Human__120_3_____5P2_Inj 2020Aug07_R3_EPA_216  </t>
  </si>
  <si>
    <t xml:space="preserve">DTXSID3042423_Human__60_1_____5P3_Inj 2020Aug07_R3_EPA_217  </t>
  </si>
  <si>
    <t xml:space="preserve">DTXSID3042423_Human__60_2_____5P3_Inj 2020Aug07_R3_EPA_218  </t>
  </si>
  <si>
    <t xml:space="preserve">DTXSID3042423_Human__60_3_____5P3_Inj 2020Aug07_R3_EPA_219  </t>
  </si>
  <si>
    <t xml:space="preserve">DTXSID3042423_Human__30_1_____5P4_Inj 2020Aug07_R3_EPA_220  </t>
  </si>
  <si>
    <t xml:space="preserve">DTXSID3042423_Human__30_2_____5P4_Inj 2020Aug07_R3_EPA_221  </t>
  </si>
  <si>
    <t xml:space="preserve">DTXSID3042423_Human__30_3_____5P4_Inj 2020Aug07_R3_EPA_222  </t>
  </si>
  <si>
    <t xml:space="preserve">DTXSID3042423_Human__15_1_____5P5_Inj 2020Aug07_R3_EPA_223  </t>
  </si>
  <si>
    <t xml:space="preserve">Points Deleted: (120,-1.9410) (120,-2.4200) (120,-1.7540) (60,-2.4630) (60,-3.5970) (60,-3.6790) </t>
  </si>
  <si>
    <t xml:space="preserve">DTXSID3042423_Human__15_2_____5P5_Inj 2020Aug07_R3_EPA_224  </t>
  </si>
  <si>
    <t xml:space="preserve">DTXSID3042423_Human__15_3_____5P5_Inj 2020Aug07_R3_EPA_225  </t>
  </si>
  <si>
    <t xml:space="preserve">DTXSID3042423_Human__0_1_____5P6_Inj 2020Aug07_R3_EPA_226  </t>
  </si>
  <si>
    <t xml:space="preserve">DTXSID3042423_Human__0_2_____5P6_Inj 2020Aug07_R3_EPA_227  </t>
  </si>
  <si>
    <t xml:space="preserve">DTXSID3042423_Human__0_3_____5P6_Inj 2020Aug07_R3_EPA_228  </t>
  </si>
  <si>
    <t xml:space="preserve">DTXSID5021758_Human__120_1_____5P2_Inj 2020Aug07_R3_EPA_246  </t>
  </si>
  <si>
    <t xml:space="preserve">DTXSID5021758_Human__120_2_____5P2_Inj 2020Aug07_R3_EPA_247  </t>
  </si>
  <si>
    <t xml:space="preserve">DTXSID5021758_Human__120_3_____5P2_Inj 2020Aug07_R3_EPA_248  </t>
  </si>
  <si>
    <t xml:space="preserve">DTXSID5021758_Human__60_1_____5P3_Inj 2020Aug07_R3_EPA_249  </t>
  </si>
  <si>
    <t xml:space="preserve">DTXSID5021758_Human__60_2_____5P3_Inj 2020Aug07_R3_EPA_250  </t>
  </si>
  <si>
    <t xml:space="preserve">DTXSID5021758_Human__60_3_____5P3_Inj 2020Aug07_R3_EPA_251  </t>
  </si>
  <si>
    <t xml:space="preserve">DTXSID5021758_Human__30_1_____5P4_Inj 2020Aug07_R3_EPA_252  </t>
  </si>
  <si>
    <t xml:space="preserve">DTXSID5021758_Human__30_2_____5P4_Inj 2020Aug07_R3_EPA_253  </t>
  </si>
  <si>
    <t xml:space="preserve">DTXSID5021758_Human__30_3_____5P4_Inj 2020Aug07_R3_EPA_254  </t>
  </si>
  <si>
    <t xml:space="preserve">DTXSID5021758_Human__15_1_____5P5_Inj 2020Aug07_R3_EPA_255  </t>
  </si>
  <si>
    <t xml:space="preserve">Points Deleted: (120,) (120,) (120,) (60,-3.1910) (60,-2.0770) (60,-2.4400) </t>
  </si>
  <si>
    <t xml:space="preserve">DTXSID5021758_Human__15_2_____5P5_Inj 2020Aug07_R3_EPA_256  </t>
  </si>
  <si>
    <t xml:space="preserve">DTXSID5021758_Human__15_3_____5P5_Inj 2020Aug07_R3_EPA_257  </t>
  </si>
  <si>
    <t xml:space="preserve">DTXSID5021758_Human__0_1_____5P6_Inj 2020Aug07_R3_EPA_258  </t>
  </si>
  <si>
    <t xml:space="preserve">DTXSID5021758_Human__0_2_____5P6_Inj 2020Aug07_R3_EPA_259  </t>
  </si>
  <si>
    <t xml:space="preserve">DTXSID5021758_Human__0_3_____5P6_Inj 2020Aug07_R3_EPA_260  </t>
  </si>
  <si>
    <t xml:space="preserve">DTXSID5048186_Human__120_1_____5P2_Inj 2020Aug07_R3_EPA_374  </t>
  </si>
  <si>
    <t xml:space="preserve">DTXSID5048186_Human__120_2_____5P2_Inj 2020Aug07_R3_EPA_375  </t>
  </si>
  <si>
    <t xml:space="preserve">DTXSID5048186_Human__120_3_____5P2_Inj 2020Aug07_R3_EPA_376  </t>
  </si>
  <si>
    <t xml:space="preserve">DTXSID5048186_Human__60_1_____5P3_Inj 2020Aug07_R3_EPA_377  </t>
  </si>
  <si>
    <t xml:space="preserve">DTXSID5048186_Human__60_2_____5P3_Inj 2020Aug07_R3_EPA_378  </t>
  </si>
  <si>
    <t xml:space="preserve">DTXSID5048186_Human__60_3_____5P3_Inj 2020Aug07_R3_EPA_379  </t>
  </si>
  <si>
    <t xml:space="preserve">DTXSID5048186_Human__30_1_____5P4_Inj 2020Aug07_R3_EPA_380  </t>
  </si>
  <si>
    <t xml:space="preserve">DTXSID5048186_Human__30_2_____5P4_Inj 2020Aug07_R3_EPA_381  </t>
  </si>
  <si>
    <t xml:space="preserve">DTXSID5048186_Human__30_3_____5P4_Inj 2020Aug07_R3_EPA_382  </t>
  </si>
  <si>
    <t xml:space="preserve">DTXSID5048186_Human__15_1_____5P5_Inj 2020Aug07_R3_EPA_383  </t>
  </si>
  <si>
    <t xml:space="preserve">DTXSID5048186_Human__15_2_____5P5_Inj 2020Aug07_R3_EPA_384  </t>
  </si>
  <si>
    <t xml:space="preserve">DTXSID5048186_Human__15_3_____5P5_Inj 2020Aug07_R3_EPA_385  </t>
  </si>
  <si>
    <t xml:space="preserve">DTXSID5048186_Human__0_1_____5P6_Inj 2020Aug07_R3_EPA_386  </t>
  </si>
  <si>
    <t xml:space="preserve">DTXSID5048186_Human__0_2_____5P6_Inj 2020Aug07_R3_EPA_387  </t>
  </si>
  <si>
    <t xml:space="preserve">DTXSID5048186_Human__0_3_____5P6_Inj 2020Aug07_R3_EPA_388  </t>
  </si>
  <si>
    <t xml:space="preserve">DTXSID6025272_Human__120_1_____5P2_Inj 2020Aug07_R3_EPA_310  </t>
  </si>
  <si>
    <t xml:space="preserve">DTXSID6025272_Human__120_2_____5P2_Inj 2020Aug07_R3_EPA_311  </t>
  </si>
  <si>
    <t xml:space="preserve">DTXSID6025272_Human__120_3_____5P2_Inj 2020Aug07_R3_EPA_312  </t>
  </si>
  <si>
    <t xml:space="preserve">DTXSID6025272_Human__60_1_____5P3_Inj 2020Aug07_R3_EPA_313  </t>
  </si>
  <si>
    <t xml:space="preserve">DTXSID6025272_Human__60_2_____5P3_Inj 2020Aug07_R3_EPA_314  </t>
  </si>
  <si>
    <t xml:space="preserve">DTXSID6025272_Human__60_3_____5P3_Inj 2020Aug07_R3_EPA_315  </t>
  </si>
  <si>
    <t xml:space="preserve">DTXSID6025272_Human__30_1_____5P4_Inj 2020Aug07_R3_EPA_316  </t>
  </si>
  <si>
    <t xml:space="preserve">DTXSID6025272_Human__30_2_____5P4_Inj 2020Aug07_R3_EPA_317  </t>
  </si>
  <si>
    <t xml:space="preserve">DTXSID6025272_Human__30_3_____5P4_Inj 2020Aug07_R3_EPA_318  </t>
  </si>
  <si>
    <t xml:space="preserve">DTXSID6025272_Human__15_1_____5P5_Inj 2020Aug07_R3_EPA_319  </t>
  </si>
  <si>
    <t xml:space="preserve">DTXSID6025272_Human__15_2_____5P5_Inj 2020Aug07_R3_EPA_320  </t>
  </si>
  <si>
    <t xml:space="preserve">DTXSID6025272_Human__15_3_____5P5_Inj 2020Aug07_R3_EPA_321  </t>
  </si>
  <si>
    <t xml:space="preserve">DTXSID6025272_Human__0_1_____5P6_Inj 2020Aug07_R3_EPA_322  </t>
  </si>
  <si>
    <t xml:space="preserve">DTXSID6025272_Human__0_2_____5P6_Inj 2020Aug07_R3_EPA_323  </t>
  </si>
  <si>
    <t xml:space="preserve">DTXSID6025272_Human__0_3_____5P6_Inj 2020Aug07_R3_EPA_324  </t>
  </si>
  <si>
    <t>0.14%</t>
  </si>
  <si>
    <t>0.09%</t>
  </si>
  <si>
    <t>0.17%</t>
  </si>
  <si>
    <t>0.03%</t>
  </si>
  <si>
    <t>-1.941</t>
  </si>
  <si>
    <t>-2.420</t>
  </si>
  <si>
    <t>-1.754</t>
  </si>
  <si>
    <t>-2.463</t>
  </si>
  <si>
    <t>-3.597</t>
  </si>
  <si>
    <t>-3.679</t>
  </si>
  <si>
    <t>-0.09%</t>
  </si>
  <si>
    <t>-0.16%</t>
  </si>
  <si>
    <t>-0.13%</t>
  </si>
  <si>
    <t>0.04%</t>
  </si>
  <si>
    <t>0.13%</t>
  </si>
  <si>
    <t>-3.191</t>
  </si>
  <si>
    <t>-2.077</t>
  </si>
  <si>
    <t>-2.440</t>
  </si>
  <si>
    <t xml:space="preserve">Blank_Human___1_____XP1_Inj 2020Aug21_EPA_003  </t>
  </si>
  <si>
    <t xml:space="preserve">Blank_Human___2_____XP1_Inj 2020Aug21_EPA_004  </t>
  </si>
  <si>
    <t xml:space="preserve">Blank_Human___3_____XP1_Inj 2020Aug21_EPA_005  </t>
  </si>
  <si>
    <t xml:space="preserve">DTXSID3042423_Human__120_1_____XP2_Inj 2020Aug21_EPA_097  </t>
  </si>
  <si>
    <t xml:space="preserve">DTXSID3042423_Human__120_2_____XP2_Inj 2020Aug21_EPA_098  </t>
  </si>
  <si>
    <t xml:space="preserve">DTXSID3042423_Human__120_3_____XP2_Inj 2020Aug21_EPA_099  </t>
  </si>
  <si>
    <t xml:space="preserve">DTXSID3042423_Human__0_1_____XP3_Inj 2020Aug21_EPA_100  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</si>
  <si>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</si>
  <si>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DTXSID3042423_Human__0_2_____XP3_Inj 2020Aug21_EPA_101  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</si>
  <si>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</si>
  <si>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t xml:space="preserve">DTXSID3042423_Human__0_3_____XP3_Inj 2020Aug21_EPA_102  </t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</si>
  <si>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</si>
  <si>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DTXSID5021758_Human__120_1_____XP2_Inj 2020Aug21_EPA_111  </t>
  </si>
  <si>
    <t xml:space="preserve">DTXSID5021758_Human__120_2_____XP2_Inj 2020Aug21_EPA_112  </t>
  </si>
  <si>
    <t xml:space="preserve">DTXSID5021758_Human__120_3_____XP2_Inj 2020Aug21_EPA_113  </t>
  </si>
  <si>
    <t xml:space="preserve">DTXSID5021758_Human__0_1_____XP3_Inj 2020Aug21_EPA_114  </t>
  </si>
  <si>
    <t xml:space="preserve">DTXSID5021758_Human__0_2_____XP3_Inj 2020Aug21_EPA_115  </t>
  </si>
  <si>
    <t xml:space="preserve">DTXSID5021758_Human__0_3_____XP3_Inj 2020Aug21_EPA_116  </t>
  </si>
  <si>
    <t xml:space="preserve">DTXSID5048186_Human__120_1_____XP2_Inj 2020Aug21_EPA_167  </t>
  </si>
  <si>
    <t xml:space="preserve">DTXSID5048186_Human__120_2_____XP2_Inj 2020Aug21_EPA_168  </t>
  </si>
  <si>
    <t xml:space="preserve">DTXSID5048186_Human__120_3_____XP2_Inj 2020Aug21_EPA_169  </t>
  </si>
  <si>
    <t xml:space="preserve">DTXSID5048186_Human__0_1_____XP3_Inj 2020Aug21_EPA_170  </t>
  </si>
  <si>
    <t xml:space="preserve">DTXSID5048186_Human__0_2_____XP3_Inj 2020Aug21_EPA_171  </t>
  </si>
  <si>
    <t xml:space="preserve">DTXSID5048186_Human__0_3_____XP3_Inj 2020Aug21_EPA_172  </t>
  </si>
  <si>
    <t xml:space="preserve">DTXSID6025272_Human__120_1_____XP2_Inj 2020Aug21_EPA_139  </t>
  </si>
  <si>
    <t xml:space="preserve">DTXSID6025272_Human__120_2_____XP2_Inj 2020Aug21_EPA_140  </t>
  </si>
  <si>
    <t xml:space="preserve">DTXSID6025272_Human__120_3_____XP2_Inj 2020Aug21_EPA_141  </t>
  </si>
  <si>
    <t xml:space="preserve">DTXSID6025272_Human__0_1_____XP3_Inj 2020Aug21_EPA_142  </t>
  </si>
  <si>
    <t xml:space="preserve">DTXSID6025272_Human__0_2_____XP3_Inj 2020Aug21_EPA_143  </t>
  </si>
  <si>
    <t xml:space="preserve">DTXSID6025272_Human__0_3_____XP3_Inj 2020Aug21_EPA_144  </t>
  </si>
  <si>
    <t xml:space="preserve">DTXSID3042423_Human__120_1_____XP2_Inj 2020Aug21_EPA_090  </t>
  </si>
  <si>
    <t xml:space="preserve">DTXSID3042423_Human__120_2_____XP2_Inj 2020Aug21_EPA_091  </t>
  </si>
  <si>
    <t xml:space="preserve">DTXSID3042423_Human__120_3_____XP2_Inj 2020Aug21_EPA_092  </t>
  </si>
  <si>
    <t xml:space="preserve">DTXSID3042423_Human__0_1_____XP3_Inj 2020Aug21_EPA_093  </t>
  </si>
  <si>
    <t xml:space="preserve">DTXSID3042423_Human__0_2_____XP3_Inj 2020Aug21_EPA_094  </t>
  </si>
  <si>
    <t xml:space="preserve">DTXSID3042423_Human__0_3_____XP3_Inj 2020Aug21_EPA_095  </t>
  </si>
  <si>
    <t xml:space="preserve">DTXSID5021758_Human__120_1_____XP2_Inj 2020Aug21_EPA_104  </t>
  </si>
  <si>
    <t xml:space="preserve">DTXSID5021758_Human__120_2_____XP2_Inj 2020Aug21_EPA_105  </t>
  </si>
  <si>
    <t xml:space="preserve">DTXSID5021758_Human__120_3_____XP2_Inj 2020Aug21_EPA_106  </t>
  </si>
  <si>
    <t xml:space="preserve">DTXSID5021758_Human__0_1_____XP3_Inj 2020Aug21_EPA_107  </t>
  </si>
  <si>
    <t xml:space="preserve">DTXSID5021758_Human__0_2_____XP3_Inj 2020Aug21_EPA_108  </t>
  </si>
  <si>
    <t xml:space="preserve">DTXSID5021758_Human__0_3_____XP3_Inj 2020Aug21_EPA_109  </t>
  </si>
  <si>
    <t xml:space="preserve">DTXSID5048186_Human__120_1_____XP2_Inj 2020Aug21_EPA_160  </t>
  </si>
  <si>
    <t xml:space="preserve">DTXSID5048186_Human__120_2_____XP2_Inj 2020Aug21_EPA_161  </t>
  </si>
  <si>
    <t xml:space="preserve">DTXSID5048186_Human__120_3_____XP2_Inj 2020Aug21_EPA_162  </t>
  </si>
  <si>
    <t xml:space="preserve">DTXSID5048186_Human__0_1_____XP3_Inj 2020Aug21_EPA_163  </t>
  </si>
  <si>
    <t xml:space="preserve">DTXSID5048186_Human__0_2_____XP3_Inj 2020Aug21_EPA_164  </t>
  </si>
  <si>
    <t xml:space="preserve">DTXSID5048186_Human__0_3_____XP3_Inj 2020Aug21_EPA_165  </t>
  </si>
  <si>
    <t xml:space="preserve">DTXSID6025272_Human__120_1_____XP2_Inj 2020Aug21_EPA_132  </t>
  </si>
  <si>
    <t xml:space="preserve">DTXSID6025272_Human__120_2_____XP2_Inj 2020Aug21_EPA_133  </t>
  </si>
  <si>
    <t xml:space="preserve">DTXSID6025272_Human__120_3_____XP2_Inj 2020Aug21_EPA_134  </t>
  </si>
  <si>
    <t xml:space="preserve">DTXSID6025272_Human__0_1_____XP3_Inj 2020Aug21_EPA_135  </t>
  </si>
  <si>
    <t xml:space="preserve">DTXSID6025272_Human__0_2_____XP3_Inj 2020Aug21_EPA_136  </t>
  </si>
  <si>
    <t xml:space="preserve">DTXSID6025272_Human__0_3_____XP3_Inj 2020Aug21_EPA_137  </t>
  </si>
  <si>
    <t xml:space="preserve">Midazolam_Human__120_1_____XP2_Inj 2020Aug21_EPA_006  </t>
  </si>
  <si>
    <t xml:space="preserve">Midazolam_Human__120_2_____XP2_Inj 2020Aug21_EPA_007  </t>
  </si>
  <si>
    <t xml:space="preserve">Midazolam_Human__120_3_____XP2_Inj 2020Aug21_EPA_008  </t>
  </si>
  <si>
    <t xml:space="preserve">Midazolam_Human__0_1_____XP3_Inj 2020Aug21_EPA_009  </t>
  </si>
  <si>
    <t xml:space="preserve">Midazolam_Human__0_2_____XP3_Inj 2020Aug21_EPA_010  </t>
  </si>
  <si>
    <t xml:space="preserve">Midazolam_Human__0_3_____XP3_Inj 2020Aug21_EPA_011  </t>
  </si>
  <si>
    <t>0.32%</t>
  </si>
  <si>
    <t>0.36%</t>
  </si>
  <si>
    <t>0.18%</t>
  </si>
  <si>
    <t>0.23%</t>
  </si>
  <si>
    <t>-1.127</t>
  </si>
  <si>
    <t>-1.025</t>
  </si>
  <si>
    <t>-1.721</t>
  </si>
  <si>
    <t>-1.018</t>
  </si>
  <si>
    <t>-1.474</t>
  </si>
  <si>
    <t xml:space="preserve">Points Deleted: (120,-1.1270) (120,-1.0250) (120,-1.7210) (60,-1.0180) (60,-1.4740)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</si>
</sst>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 mmm\ yyyy"/>
    <numFmt numFmtId="165" formatCode="0.000"/>
    <numFmt numFmtId="166" formatCode="0.0"/>
    <numFmt numFmtId="167" formatCode="0.0000"/>
    <numFmt numFmtId="168" formatCode="0.000%"/>
    <numFmt numFmtId="169" formatCode="0.0%"/>
    <numFmt numFmtId="170" formatCode="0.00000"/>
    <numFmt numFmtId="171" formatCode="0.000000"/>
    <numFmt numFmtId="172" formatCode="0.0000%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1" fillId="0" borderId="0" xfId="1"/>
    <xf numFmtId="0" fontId="7" fillId="0" borderId="0" xfId="1" applyFont="1"/>
    <xf numFmtId="0" fontId="7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5" fillId="3" borderId="0" xfId="1" applyFont="1" applyFill="1"/>
    <xf numFmtId="0" fontId="5" fillId="3" borderId="0" xfId="1" applyFont="1" applyFill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5" fillId="5" borderId="0" xfId="1" applyFont="1" applyFill="1"/>
    <xf numFmtId="0" fontId="5" fillId="5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168" fontId="1" fillId="4" borderId="0" xfId="1" applyNumberFormat="1" applyFill="1" applyAlignment="1">
      <alignment horizontal="center"/>
    </xf>
    <xf numFmtId="0" fontId="2" fillId="5" borderId="0" xfId="1" applyFont="1" applyFill="1"/>
    <xf numFmtId="10" fontId="1" fillId="4" borderId="0" xfId="1" applyNumberFormat="1" applyFill="1" applyAlignment="1">
      <alignment horizontal="center"/>
    </xf>
    <xf numFmtId="0" fontId="2" fillId="3" borderId="0" xfId="1" applyFont="1" applyFill="1"/>
    <xf numFmtId="0" fontId="6" fillId="4" borderId="3" xfId="1" applyFont="1" applyFill="1" applyBorder="1" applyAlignment="1">
      <alignment horizontal="center"/>
    </xf>
    <xf numFmtId="9" fontId="1" fillId="4" borderId="3" xfId="1" applyNumberForma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167" fontId="1" fillId="0" borderId="6" xfId="1" applyNumberFormat="1" applyBorder="1" applyAlignment="1">
      <alignment horizontal="center"/>
    </xf>
    <xf numFmtId="0" fontId="6" fillId="0" borderId="7" xfId="1" applyFont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165" fontId="1" fillId="0" borderId="8" xfId="1" applyNumberFormat="1" applyBorder="1" applyAlignment="1">
      <alignment horizontal="center"/>
    </xf>
    <xf numFmtId="166" fontId="1" fillId="0" borderId="8" xfId="1" applyNumberForma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4" borderId="0" xfId="1" applyFill="1" applyAlignment="1">
      <alignment horizontal="center"/>
    </xf>
    <xf numFmtId="169" fontId="1" fillId="4" borderId="0" xfId="1" applyNumberFormat="1" applyFill="1" applyAlignment="1">
      <alignment horizontal="center"/>
    </xf>
    <xf numFmtId="170" fontId="1" fillId="0" borderId="6" xfId="1" applyNumberFormat="1" applyBorder="1" applyAlignment="1">
      <alignment horizontal="center"/>
    </xf>
    <xf numFmtId="1" fontId="1" fillId="0" borderId="8" xfId="1" applyNumberFormat="1" applyBorder="1" applyAlignment="1">
      <alignment horizontal="center"/>
    </xf>
    <xf numFmtId="9" fontId="1" fillId="4" borderId="0" xfId="1" applyNumberFormat="1" applyFill="1" applyAlignment="1">
      <alignment horizontal="center"/>
    </xf>
    <xf numFmtId="167" fontId="1" fillId="0" borderId="8" xfId="1" applyNumberFormat="1" applyBorder="1" applyAlignment="1">
      <alignment horizontal="center"/>
    </xf>
    <xf numFmtId="171" fontId="1" fillId="0" borderId="6" xfId="1" applyNumberFormat="1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1" applyBorder="1" applyAlignment="1">
      <alignment horizontal="center"/>
    </xf>
    <xf numFmtId="165" fontId="1" fillId="0" borderId="6" xfId="1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4" borderId="3" xfId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172" fontId="1" fillId="4" borderId="0" xfId="1" applyNumberFormat="1" applyFill="1" applyAlignment="1">
      <alignment horizontal="center"/>
    </xf>
    <xf numFmtId="170" fontId="1" fillId="0" borderId="8" xfId="1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11" fontId="1" fillId="0" borderId="6" xfId="1" applyNumberFormat="1" applyBorder="1" applyAlignment="1">
      <alignment horizontal="center"/>
    </xf>
    <xf numFmtId="0" fontId="10" fillId="0" borderId="0" xfId="1" applyFont="1"/>
    <xf numFmtId="168" fontId="1" fillId="4" borderId="3" xfId="1" applyNumberFormat="1" applyFill="1" applyBorder="1" applyAlignment="1">
      <alignment horizontal="center"/>
    </xf>
    <xf numFmtId="10" fontId="1" fillId="0" borderId="0" xfId="1" applyNumberFormat="1" applyAlignment="1">
      <alignment horizontal="center"/>
    </xf>
    <xf numFmtId="10" fontId="1" fillId="0" borderId="0" xfId="1" applyNumberFormat="1"/>
    <xf numFmtId="169" fontId="1" fillId="0" borderId="6" xfId="1" applyNumberFormat="1" applyBorder="1" applyAlignment="1">
      <alignment horizontal="center"/>
    </xf>
    <xf numFmtId="169" fontId="1" fillId="0" borderId="0" xfId="1" applyNumberFormat="1" applyAlignment="1">
      <alignment horizontal="center"/>
    </xf>
    <xf numFmtId="169" fontId="1" fillId="0" borderId="0" xfId="1" applyNumberFormat="1"/>
    <xf numFmtId="9" fontId="1" fillId="0" borderId="8" xfId="1" applyNumberFormat="1" applyBorder="1" applyAlignment="1">
      <alignment horizontal="center"/>
    </xf>
    <xf numFmtId="9" fontId="1" fillId="0" borderId="0" xfId="1" applyNumberFormat="1" applyAlignment="1">
      <alignment horizontal="center"/>
    </xf>
    <xf numFmtId="9" fontId="1" fillId="0" borderId="0" xfId="1" applyNumberFormat="1"/>
    <xf numFmtId="165" fontId="1" fillId="0" borderId="10" xfId="1" applyNumberFormat="1" applyBorder="1" applyAlignment="1">
      <alignment horizontal="center"/>
    </xf>
    <xf numFmtId="166" fontId="1" fillId="0" borderId="0" xfId="1" applyNumberForma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2">
    <cellStyle name="Normal" xfId="0" builtinId="0" customBuiltin="1"/>
    <cellStyle name="Normal 2" xfId="1"/>
  </cellStyles>
  <dxfs count="512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[1]Data!$R$78</c:f>
          <c:strCache>
            <c:ptCount val="1"/>
            <c:pt idx="0">
              <c:v>DTXSID5021758 -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06146465298395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[1]Data!$V$81:$V$89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[1]Data!$W$81:$W$89</c:f>
              <c:numCache>
                <c:formatCode>General</c:formatCode>
                <c:ptCount val="9"/>
                <c:pt idx="0">
                  <c:v>-0.43589755124444379</c:v>
                </c:pt>
                <c:pt idx="1">
                  <c:v>-0.38052675780751233</c:v>
                </c:pt>
                <c:pt idx="2">
                  <c:v>-3.0296622801093798</c:v>
                </c:pt>
                <c:pt idx="3">
                  <c:v>2.6456440389144791</c:v>
                </c:pt>
                <c:pt idx="4">
                  <c:v>2.3217042949933209</c:v>
                </c:pt>
                <c:pt idx="5">
                  <c:v>2.3775094913507373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5-4591-860F-28295AF4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5232"/>
        <c:axId val="358418344"/>
      </c:scatterChart>
      <c:valAx>
        <c:axId val="35842523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[1]Data!$R$79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418344"/>
        <c:crosses val="autoZero"/>
        <c:crossBetween val="midCat"/>
      </c:valAx>
      <c:valAx>
        <c:axId val="3584183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4252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[4]Data!$R$82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658469945355189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[4]Data!$W$85:$W$90</c:f>
              <c:numCache>
                <c:formatCode>General</c:formatCode>
                <c:ptCount val="6"/>
                <c:pt idx="0">
                  <c:v>4.6351854067077154</c:v>
                </c:pt>
                <c:pt idx="1">
                  <c:v>4.5719437067168904</c:v>
                </c:pt>
                <c:pt idx="2">
                  <c:v>4.59917383604812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6-41B0-AE16-8C1C4714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16752"/>
        <c:axId val="418917408"/>
      </c:scatterChart>
      <c:valAx>
        <c:axId val="4189167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917408"/>
        <c:crosses val="autoZero"/>
        <c:crossBetween val="midCat"/>
      </c:valAx>
      <c:valAx>
        <c:axId val="4189174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9167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[5]Data!$R$59</c:f>
          <c:strCache>
            <c:ptCount val="1"/>
            <c:pt idx="0">
              <c:v>DTXSID3042423 - Human</c:v>
            </c:pt>
          </c:strCache>
        </c:strRef>
      </c:tx>
      <c:layout>
        <c:manualLayout>
          <c:xMode val="edge"/>
          <c:yMode val="edge"/>
          <c:x val="0.16896174863387978"/>
          <c:y val="3.26975476839237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2206666789602121"/>
                  <c:y val="-0.1080043196235347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[5]Data!$V$62:$V$70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[5]Data!$W$62:$W$70</c:f>
              <c:numCache>
                <c:formatCode>General</c:formatCode>
                <c:ptCount val="9"/>
                <c:pt idx="0">
                  <c:v>2.2624838848548801</c:v>
                </c:pt>
                <c:pt idx="1">
                  <c:v>2.104083158260778</c:v>
                </c:pt>
                <c:pt idx="2">
                  <c:v>2.2442113341649121</c:v>
                </c:pt>
                <c:pt idx="3">
                  <c:v>3.6806520865832781</c:v>
                </c:pt>
                <c:pt idx="4">
                  <c:v>3.6599315654749796</c:v>
                </c:pt>
                <c:pt idx="5">
                  <c:v>3.707316119415891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4638-BAF1-2DBB4B8A320F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</c:numLit>
          </c:xVal>
          <c:yVal>
            <c:numLit>
              <c:formatCode>General</c:formatCode>
              <c:ptCount val="6"/>
              <c:pt idx="0">
                <c:v>-1.9410000000000001</c:v>
              </c:pt>
              <c:pt idx="1">
                <c:v>-2.42</c:v>
              </c:pt>
              <c:pt idx="2">
                <c:v>-1.754</c:v>
              </c:pt>
              <c:pt idx="3">
                <c:v>-2.4630000000000001</c:v>
              </c:pt>
              <c:pt idx="4">
                <c:v>-3.597</c:v>
              </c:pt>
              <c:pt idx="5">
                <c:v>-3.6789999999999998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E7-4638-BAF1-2DBB4B8A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19584"/>
        <c:axId val="750825160"/>
      </c:scatterChart>
      <c:valAx>
        <c:axId val="7508195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[5]Data!$R$60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50825160"/>
        <c:crosses val="autoZero"/>
        <c:crossBetween val="midCat"/>
      </c:valAx>
      <c:valAx>
        <c:axId val="750825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[5]Data!$R$61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508195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[5]Data!$R$78</c:f>
          <c:strCache>
            <c:ptCount val="1"/>
            <c:pt idx="0">
              <c:v>DTXSID5021758 - Human</c:v>
            </c:pt>
          </c:strCache>
        </c:strRef>
      </c:tx>
      <c:layout>
        <c:manualLayout>
          <c:xMode val="edge"/>
          <c:yMode val="edge"/>
          <c:x val="0.18145199063231851"/>
          <c:y val="2.90644868301544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297817281036594"/>
                  <c:y val="-0.1115775923104979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[5]Data!$V$81:$V$89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[5]Data!$W$81:$W$89</c:f>
              <c:numCache>
                <c:formatCode>General</c:formatCode>
                <c:ptCount val="9"/>
                <c:pt idx="0">
                  <c:v>3.2773375330912051</c:v>
                </c:pt>
                <c:pt idx="1">
                  <c:v>3.3224342805910689</c:v>
                </c:pt>
                <c:pt idx="2">
                  <c:v>3.3133687431436503</c:v>
                </c:pt>
                <c:pt idx="3">
                  <c:v>4.2174353098937081</c:v>
                </c:pt>
                <c:pt idx="4">
                  <c:v>4.1638441205520573</c:v>
                </c:pt>
                <c:pt idx="5">
                  <c:v>4.2170648667773696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2-4BD0-B8A6-92275BDCE9B4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-3.1909999999999998</c:v>
              </c:pt>
              <c:pt idx="4">
                <c:v>-2.077</c:v>
              </c:pt>
              <c:pt idx="5">
                <c:v>-2.44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EF2-4BD0-B8A6-92275BDC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817016"/>
        <c:axId val="749820952"/>
      </c:scatterChart>
      <c:valAx>
        <c:axId val="749817016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[5]Data!$R$79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820952"/>
        <c:crosses val="autoZero"/>
        <c:crossBetween val="midCat"/>
      </c:valAx>
      <c:valAx>
        <c:axId val="749820952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[5]Data!$R$80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81701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[5]Data!$R$135</c:f>
          <c:strCache>
            <c:ptCount val="1"/>
            <c:pt idx="0">
              <c:v>DTXSID5048186 -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765147273257509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[5]Data!$V$138:$V$152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[5]Data!$W$138:$W$152</c:f>
              <c:numCache>
                <c:formatCode>General</c:formatCode>
                <c:ptCount val="15"/>
                <c:pt idx="0">
                  <c:v>4.0090660924932173</c:v>
                </c:pt>
                <c:pt idx="1">
                  <c:v>3.9245584011480981</c:v>
                </c:pt>
                <c:pt idx="2">
                  <c:v>3.9066080960313414</c:v>
                </c:pt>
                <c:pt idx="3">
                  <c:v>4.1364932722854206</c:v>
                </c:pt>
                <c:pt idx="4">
                  <c:v>4.2216680344535957</c:v>
                </c:pt>
                <c:pt idx="5">
                  <c:v>4.3122250176920369</c:v>
                </c:pt>
                <c:pt idx="6">
                  <c:v>4.4361652595382921</c:v>
                </c:pt>
                <c:pt idx="7">
                  <c:v>4.4676081858580865</c:v>
                </c:pt>
                <c:pt idx="8">
                  <c:v>4.3442573694318343</c:v>
                </c:pt>
                <c:pt idx="9">
                  <c:v>4.5331955546120257</c:v>
                </c:pt>
                <c:pt idx="10">
                  <c:v>4.4980336210666065</c:v>
                </c:pt>
                <c:pt idx="11">
                  <c:v>4.5596997321473358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6-484A-9DEE-E4A0B246A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73808"/>
        <c:axId val="520182336"/>
      </c:scatterChart>
      <c:valAx>
        <c:axId val="5201738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[5]Data!$R$136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182336"/>
        <c:crosses val="autoZero"/>
        <c:crossBetween val="midCat"/>
      </c:valAx>
      <c:valAx>
        <c:axId val="5201823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[5]Data!$R$137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1738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[5]Data!$R$154</c:f>
          <c:strCache>
            <c:ptCount val="1"/>
            <c:pt idx="0">
              <c:v>DTXSID6025272 -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[5]Data!$V$156:$V$157</c:f>
              <c:numCache>
                <c:formatCode>General</c:formatCode>
                <c:ptCount val="2"/>
                <c:pt idx="1">
                  <c:v>120</c:v>
                </c:pt>
              </c:numCache>
            </c:numRef>
          </c:xVal>
          <c:yVal>
            <c:numRef>
              <c:f>[5]Data!$W$156:$W$157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430C-B2E6-98FCD458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04176"/>
        <c:axId val="747301880"/>
      </c:scatterChart>
      <c:valAx>
        <c:axId val="74730417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[5]Data!$R$155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301880"/>
        <c:crosses val="autoZero"/>
        <c:crossBetween val="midCat"/>
      </c:valAx>
      <c:valAx>
        <c:axId val="7473018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[5]Data!$R$156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30417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[7]Data!$R$2</c:f>
          <c:strCache>
            <c:ptCount val="1"/>
            <c:pt idx="0">
              <c:v>DTXSID6025272 -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68393117526975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[7]Data!$V$5:$V$10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[7]Data!$W$5:$W$10</c:f>
              <c:numCache>
                <c:formatCode>General</c:formatCode>
                <c:ptCount val="6"/>
                <c:pt idx="0">
                  <c:v>3.4943271839134868</c:v>
                </c:pt>
                <c:pt idx="1">
                  <c:v>4.2788542058593695</c:v>
                </c:pt>
                <c:pt idx="2">
                  <c:v>4.9082076795731098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0-49D4-B014-5FFEFC9E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56512"/>
        <c:axId val="412658152"/>
      </c:scatterChart>
      <c:valAx>
        <c:axId val="4126565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[7]Data!$R$3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658152"/>
        <c:crosses val="autoZero"/>
        <c:crossBetween val="midCat"/>
      </c:valAx>
      <c:valAx>
        <c:axId val="4126581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[7]Data!$R$4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6565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[8]Data!$R$2</c:f>
          <c:strCache>
            <c:ptCount val="1"/>
            <c:pt idx="0">
              <c:v>DTXSID3042423 -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[8]Data!$V$4:$V$5</c:f>
              <c:numCache>
                <c:formatCode>General</c:formatCode>
                <c:ptCount val="2"/>
                <c:pt idx="1">
                  <c:v>120</c:v>
                </c:pt>
              </c:numCache>
            </c:numRef>
          </c:xVal>
          <c:yVal>
            <c:numRef>
              <c:f>[8]Data!$W$4:$W$5</c:f>
              <c:numCache>
                <c:formatCode>General</c:formatCode>
                <c:ptCount val="2"/>
                <c:pt idx="1">
                  <c:v>4.4699054038077364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1-4FBC-967C-ABC0EF284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18104"/>
        <c:axId val="335425688"/>
      </c:scatterChart>
      <c:valAx>
        <c:axId val="413118104"/>
        <c:scaling>
          <c:orientation val="minMax"/>
          <c:max val="120"/>
          <c:min val="0"/>
        </c:scaling>
        <c:delete val="0"/>
        <c:axPos val="b"/>
        <c:title>
          <c:tx>
            <c:strRef>
              <c:f>[8]Data!$R$3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5425688"/>
        <c:crosses val="autoZero"/>
        <c:crossBetween val="midCat"/>
      </c:valAx>
      <c:valAx>
        <c:axId val="335425688"/>
        <c:scaling>
          <c:orientation val="minMax"/>
          <c:max val="0"/>
        </c:scaling>
        <c:delete val="0"/>
        <c:axPos val="l"/>
        <c:majorGridlines/>
        <c:title>
          <c:tx>
            <c:strRef>
              <c:f>[8]Data!$R$4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1181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[8]Data!$R$22</c:f>
          <c:strCache>
            <c:ptCount val="1"/>
            <c:pt idx="0">
              <c:v>DTXSID5021758 -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699329250510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[8]Data!$V$25:$V$30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[8]Data!$W$25:$W$30</c:f>
              <c:numCache>
                <c:formatCode>General</c:formatCode>
                <c:ptCount val="6"/>
                <c:pt idx="0">
                  <c:v>4.4696656234843859</c:v>
                </c:pt>
                <c:pt idx="1">
                  <c:v>4.4125794921490016</c:v>
                </c:pt>
                <c:pt idx="2">
                  <c:v>4.4871279557987549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E-41CC-874B-67087EF8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3520"/>
        <c:axId val="561888272"/>
      </c:scatterChart>
      <c:valAx>
        <c:axId val="5618935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[8]Data!$R$23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888272"/>
        <c:crosses val="autoZero"/>
        <c:crossBetween val="midCat"/>
      </c:valAx>
      <c:valAx>
        <c:axId val="5618882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[8]Data!$R$24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89352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[8]Data!$R$42</c:f>
          <c:strCache>
            <c:ptCount val="1"/>
            <c:pt idx="0">
              <c:v>DTXSID5048186 -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[8]Data!$V$44:$V$45</c:f>
              <c:numCache>
                <c:formatCode>General</c:formatCode>
                <c:ptCount val="2"/>
                <c:pt idx="1">
                  <c:v>120</c:v>
                </c:pt>
              </c:numCache>
            </c:numRef>
          </c:xVal>
          <c:yVal>
            <c:numRef>
              <c:f>[8]Data!$W$44:$W$45</c:f>
              <c:numCache>
                <c:formatCode>General</c:formatCode>
                <c:ptCount val="2"/>
                <c:pt idx="1">
                  <c:v>4.5413805953921385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3-4487-AED4-4C8C8FB4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87736"/>
        <c:axId val="561688392"/>
      </c:scatterChart>
      <c:valAx>
        <c:axId val="561687736"/>
        <c:scaling>
          <c:orientation val="minMax"/>
          <c:max val="120"/>
          <c:min val="0"/>
        </c:scaling>
        <c:delete val="0"/>
        <c:axPos val="b"/>
        <c:title>
          <c:tx>
            <c:strRef>
              <c:f>[8]Data!$R$43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688392"/>
        <c:crosses val="autoZero"/>
        <c:crossBetween val="midCat"/>
      </c:valAx>
      <c:valAx>
        <c:axId val="561688392"/>
        <c:scaling>
          <c:orientation val="minMax"/>
          <c:max val="0"/>
        </c:scaling>
        <c:delete val="0"/>
        <c:axPos val="l"/>
        <c:majorGridlines/>
        <c:title>
          <c:tx>
            <c:strRef>
              <c:f>[8]Data!$R$44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6877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[1]Data!$R$135</c:f>
          <c:strCache>
            <c:ptCount val="1"/>
            <c:pt idx="0">
              <c:v>DTXSID5048186 -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966870807815689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[1]Data!$V$138:$V$152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[1]Data!$W$138:$W$152</c:f>
              <c:numCache>
                <c:formatCode>General</c:formatCode>
                <c:ptCount val="15"/>
                <c:pt idx="0">
                  <c:v>2.6314353849107386</c:v>
                </c:pt>
                <c:pt idx="1">
                  <c:v>2.8003002221308742</c:v>
                </c:pt>
                <c:pt idx="2">
                  <c:v>2.7053789455870541</c:v>
                </c:pt>
                <c:pt idx="3">
                  <c:v>3.5195500121979548</c:v>
                </c:pt>
                <c:pt idx="4">
                  <c:v>3.2652280499427695</c:v>
                </c:pt>
                <c:pt idx="5">
                  <c:v>3.2398480565123906</c:v>
                </c:pt>
                <c:pt idx="6">
                  <c:v>3.6488644776891097</c:v>
                </c:pt>
                <c:pt idx="7">
                  <c:v>3.4762452597650539</c:v>
                </c:pt>
                <c:pt idx="8">
                  <c:v>3.5245086877836269</c:v>
                </c:pt>
                <c:pt idx="9">
                  <c:v>3.9306708884005386</c:v>
                </c:pt>
                <c:pt idx="10">
                  <c:v>3.9615545516446127</c:v>
                </c:pt>
                <c:pt idx="11">
                  <c:v>3.682668414235915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E-4D72-A6EE-B3E7FD72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41184"/>
        <c:axId val="748341512"/>
      </c:scatterChart>
      <c:valAx>
        <c:axId val="7483411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[1]Data!$R$136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341512"/>
        <c:crosses val="autoZero"/>
        <c:crossBetween val="midCat"/>
      </c:valAx>
      <c:valAx>
        <c:axId val="7483415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[1]Data!$R$137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3411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[1]Data!$R$154</c:f>
          <c:strCache>
            <c:ptCount val="1"/>
            <c:pt idx="0">
              <c:v>DTXSID6025272 -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[1]Data!$V$156:$V$157</c:f>
              <c:numCache>
                <c:formatCode>General</c:formatCode>
                <c:ptCount val="2"/>
                <c:pt idx="1">
                  <c:v>120</c:v>
                </c:pt>
              </c:numCache>
            </c:numRef>
          </c:xVal>
          <c:yVal>
            <c:numRef>
              <c:f>[1]Data!$W$156:$W$157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832-B7D6-8CDDF5A6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84888"/>
        <c:axId val="763385872"/>
      </c:scatterChart>
      <c:valAx>
        <c:axId val="763384888"/>
        <c:scaling>
          <c:orientation val="minMax"/>
          <c:max val="120"/>
          <c:min val="0"/>
        </c:scaling>
        <c:delete val="0"/>
        <c:axPos val="b"/>
        <c:title>
          <c:tx>
            <c:strRef>
              <c:f>[1]Data!$R$155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385872"/>
        <c:crosses val="autoZero"/>
        <c:crossBetween val="midCat"/>
      </c:valAx>
      <c:valAx>
        <c:axId val="763385872"/>
        <c:scaling>
          <c:orientation val="minMax"/>
          <c:max val="4.699999904632568"/>
          <c:min val="0"/>
        </c:scaling>
        <c:delete val="0"/>
        <c:axPos val="l"/>
        <c:majorGridlines/>
        <c:title>
          <c:tx>
            <c:strRef>
              <c:f>[1]Data!$R$156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38488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[1]Data!$R$287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[1]Data!$V$290:$V$304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[1]Data!$W$290:$W$304</c:f>
              <c:numCache>
                <c:formatCode>General</c:formatCode>
                <c:ptCount val="15"/>
                <c:pt idx="0">
                  <c:v>-1.4594612530074689</c:v>
                </c:pt>
                <c:pt idx="1">
                  <c:v>-1.4424548692226009</c:v>
                </c:pt>
                <c:pt idx="2">
                  <c:v>-1.1616811427450331</c:v>
                </c:pt>
                <c:pt idx="3">
                  <c:v>1.447544526359354</c:v>
                </c:pt>
                <c:pt idx="4">
                  <c:v>1.5311742656625305</c:v>
                </c:pt>
                <c:pt idx="5">
                  <c:v>1.6620274115158236</c:v>
                </c:pt>
                <c:pt idx="6">
                  <c:v>3.2439894450505773</c:v>
                </c:pt>
                <c:pt idx="7">
                  <c:v>3.3720214482365498</c:v>
                </c:pt>
                <c:pt idx="8">
                  <c:v>3.4067961006631409</c:v>
                </c:pt>
                <c:pt idx="9">
                  <c:v>4.004472241816047</c:v>
                </c:pt>
                <c:pt idx="10">
                  <c:v>4.0217916289571392</c:v>
                </c:pt>
                <c:pt idx="11">
                  <c:v>4.1028122804286467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F-4BD7-AE22-73722E79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29992"/>
        <c:axId val="772429664"/>
      </c:scatterChart>
      <c:valAx>
        <c:axId val="7724299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[1]Data!$R$288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72429664"/>
        <c:crosses val="autoZero"/>
        <c:crossBetween val="midCat"/>
      </c:valAx>
      <c:valAx>
        <c:axId val="7724296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[1]Data!$R$289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724299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[2]Data!$R$59</c:f>
          <c:strCache>
            <c:ptCount val="1"/>
            <c:pt idx="0">
              <c:v>DTXSID3042423 -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[2]Data!$W$62</c:f>
              <c:strCache>
                <c:ptCount val="1"/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9076299888743413"/>
                  <c:y val="-0.4656957458154142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[2]Data!$V$63:$V$71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[2]Data!$W$63:$W$71</c:f>
              <c:numCache>
                <c:formatCode>General</c:formatCode>
                <c:ptCount val="9"/>
                <c:pt idx="0">
                  <c:v>0.379399864593852</c:v>
                </c:pt>
                <c:pt idx="1">
                  <c:v>0.88363512701075264</c:v>
                </c:pt>
                <c:pt idx="2">
                  <c:v>0.9959566347825759</c:v>
                </c:pt>
                <c:pt idx="3">
                  <c:v>2.9309730651772599</c:v>
                </c:pt>
                <c:pt idx="4">
                  <c:v>2.9575383421288661</c:v>
                </c:pt>
                <c:pt idx="5">
                  <c:v>3.0082412702986234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D77-B47F-7B499B7FDDDC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</c:numLit>
          </c:xVal>
          <c:yVal>
            <c:numLit>
              <c:formatCode>General</c:formatCode>
              <c:ptCount val="5"/>
              <c:pt idx="0">
                <c:v>-1.127</c:v>
              </c:pt>
              <c:pt idx="1">
                <c:v>-1.0249999999999999</c:v>
              </c:pt>
              <c:pt idx="2">
                <c:v>-1.7210000000000001</c:v>
              </c:pt>
              <c:pt idx="3">
                <c:v>-1.018</c:v>
              </c:pt>
              <c:pt idx="4">
                <c:v>-1.474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C9A-4D77-B47F-7B499B7F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27760"/>
        <c:axId val="520020544"/>
      </c:scatterChart>
      <c:valAx>
        <c:axId val="5200277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020544"/>
        <c:crosses val="autoZero"/>
        <c:crossBetween val="midCat"/>
      </c:valAx>
      <c:valAx>
        <c:axId val="5200205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02776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6830601092896171"/>
          <c:y val="0.36600059557199149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</c:f>
          <c:strCache>
            <c:ptCount val="1"/>
            <c:pt idx="0">
              <c:v>DTXSID3042423 -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[4]Data!$V$4:$V$5</c:f>
              <c:numCache>
                <c:formatCode>General</c:formatCode>
                <c:ptCount val="2"/>
                <c:pt idx="1">
                  <c:v>120</c:v>
                </c:pt>
              </c:numCache>
            </c:numRef>
          </c:xVal>
          <c:yVal>
            <c:numRef>
              <c:f>[4]Data!$W$4:$W$5</c:f>
              <c:numCache>
                <c:formatCode>General</c:formatCode>
                <c:ptCount val="2"/>
                <c:pt idx="1">
                  <c:v>4.3210818381813878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1-465C-B780-D480E0A3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79504"/>
        <c:axId val="710777208"/>
      </c:scatterChart>
      <c:valAx>
        <c:axId val="710779504"/>
        <c:scaling>
          <c:orientation val="minMax"/>
          <c:max val="120"/>
          <c:min val="0"/>
        </c:scaling>
        <c:delete val="0"/>
        <c:axPos val="b"/>
        <c:title>
          <c:tx>
            <c:strRef>
              <c:f>[4]Data!$R$3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10777208"/>
        <c:crosses val="autoZero"/>
        <c:crossBetween val="midCat"/>
      </c:valAx>
      <c:valAx>
        <c:axId val="710777208"/>
        <c:scaling>
          <c:orientation val="minMax"/>
          <c:max val="0"/>
        </c:scaling>
        <c:delete val="0"/>
        <c:axPos val="l"/>
        <c:majorGridlines/>
        <c:title>
          <c:tx>
            <c:strRef>
              <c:f>[4]Data!$R$4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107795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[4]Data!$R$22</c:f>
          <c:strCache>
            <c:ptCount val="1"/>
            <c:pt idx="0">
              <c:v>DTXSID5021758 -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173519976669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[4]Data!$V$25:$V$30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[4]Data!$W$25:$W$30</c:f>
              <c:numCache>
                <c:formatCode>General</c:formatCode>
                <c:ptCount val="6"/>
                <c:pt idx="0">
                  <c:v>4.4837491264191343</c:v>
                </c:pt>
                <c:pt idx="1">
                  <c:v>4.4940650475590731</c:v>
                </c:pt>
                <c:pt idx="2">
                  <c:v>4.3798387964727565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873-A009-8B841CC5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86512"/>
        <c:axId val="716976440"/>
      </c:scatterChart>
      <c:valAx>
        <c:axId val="7196865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[4]Data!$R$23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16976440"/>
        <c:crosses val="autoZero"/>
        <c:crossBetween val="midCat"/>
      </c:valAx>
      <c:valAx>
        <c:axId val="7169764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[4]Data!$R$24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196865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[4]Data!$R$42</c:f>
          <c:strCache>
            <c:ptCount val="1"/>
            <c:pt idx="0">
              <c:v>DTXSID5048186 -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[4]Data!$V$44:$V$45</c:f>
              <c:numCache>
                <c:formatCode>General</c:formatCode>
                <c:ptCount val="2"/>
                <c:pt idx="1">
                  <c:v>120</c:v>
                </c:pt>
              </c:numCache>
            </c:numRef>
          </c:xVal>
          <c:yVal>
            <c:numRef>
              <c:f>[4]Data!$W$44:$W$45</c:f>
              <c:numCache>
                <c:formatCode>General</c:formatCode>
                <c:ptCount val="2"/>
                <c:pt idx="1">
                  <c:v>4.4591507306529357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1-4F42-9FB0-E29DD750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41184"/>
        <c:axId val="563943808"/>
      </c:scatterChart>
      <c:valAx>
        <c:axId val="563941184"/>
        <c:scaling>
          <c:orientation val="minMax"/>
          <c:max val="120"/>
          <c:min val="0"/>
        </c:scaling>
        <c:delete val="0"/>
        <c:axPos val="b"/>
        <c:title>
          <c:tx>
            <c:strRef>
              <c:f>[4]Data!$R$43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943808"/>
        <c:crosses val="autoZero"/>
        <c:crossBetween val="midCat"/>
      </c:valAx>
      <c:valAx>
        <c:axId val="563943808"/>
        <c:scaling>
          <c:orientation val="minMax"/>
          <c:max val="0"/>
        </c:scaling>
        <c:delete val="0"/>
        <c:axPos val="l"/>
        <c:majorGridlines/>
        <c:title>
          <c:tx>
            <c:strRef>
              <c:f>[4]Data!$R$44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9411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[4]Data!$R$62</c:f>
          <c:strCache>
            <c:ptCount val="1"/>
            <c:pt idx="0">
              <c:v>DTXSID6025272 -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[4]Data!$V$65:$V$70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[4]Data!$W$65:$W$70</c:f>
              <c:numCache>
                <c:formatCode>General</c:formatCode>
                <c:ptCount val="6"/>
                <c:pt idx="0">
                  <c:v>4.4439555597311831</c:v>
                </c:pt>
                <c:pt idx="1">
                  <c:v>4.4630420190533391</c:v>
                </c:pt>
                <c:pt idx="2">
                  <c:v>4.8692167986622099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6-4B90-A64A-47BDE179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42824"/>
        <c:axId val="563937248"/>
      </c:scatterChart>
      <c:valAx>
        <c:axId val="5639428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937248"/>
        <c:crosses val="autoZero"/>
        <c:crossBetween val="midCat"/>
      </c:valAx>
      <c:valAx>
        <c:axId val="56393724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9428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1</xdr:row>
      <xdr:rowOff>0</xdr:rowOff>
    </xdr:from>
    <xdr:to>
      <xdr:col>17</xdr:col>
      <xdr:colOff>504825</xdr:colOff>
      <xdr:row>19</xdr:row>
      <xdr:rowOff>114300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17</xdr:col>
      <xdr:colOff>0</xdr:colOff>
      <xdr:row>79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17</xdr:col>
      <xdr:colOff>0</xdr:colOff>
      <xdr:row>99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581025</xdr:colOff>
      <xdr:row>75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2</xdr:row>
      <xdr:rowOff>66675</xdr:rowOff>
    </xdr:from>
    <xdr:to>
      <xdr:col>17</xdr:col>
      <xdr:colOff>971550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072020/Results/Active/1uM/EPA_HEPs_08072020_Active_1u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072020/Data/Active/1uM/%20-%20Hepatocyte%20ClearanceR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072020/Results/Control/1uM/EPA_HEPs_08072020_Control_1u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072020/Results/Control/1uM/EPA_HEPs_08072020_Control_1uM_group_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072020/Results/Active/10uM/EPA_HEPs_08072020_Active_10uM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072020/Results/Control/10uM/EPA_HEPs_08072020_Control_10uM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072020/Results/Control/10uM/EPA_HEPs_08072020_Control_10uM_DTXSID602527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072020/Results/Control/10uM/EPA_HEPs_08072020_Control_10uM_Group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78">
          <cell r="R78" t="str">
            <v>DTXSID5021758 -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30</v>
          </cell>
          <cell r="W81">
            <v>-0.43589755124444379</v>
          </cell>
        </row>
        <row r="82">
          <cell r="V82">
            <v>30</v>
          </cell>
          <cell r="W82">
            <v>-0.38052675780751233</v>
          </cell>
        </row>
        <row r="83">
          <cell r="V83">
            <v>30</v>
          </cell>
          <cell r="W83">
            <v>-3.0296622801093798</v>
          </cell>
        </row>
        <row r="84">
          <cell r="V84">
            <v>15</v>
          </cell>
          <cell r="W84">
            <v>2.6456440389144791</v>
          </cell>
        </row>
        <row r="85">
          <cell r="V85">
            <v>15</v>
          </cell>
          <cell r="W85">
            <v>2.3217042949933209</v>
          </cell>
        </row>
        <row r="86">
          <cell r="V86">
            <v>15</v>
          </cell>
          <cell r="W86">
            <v>2.3775094913507373</v>
          </cell>
        </row>
        <row r="87">
          <cell r="V87">
            <v>0</v>
          </cell>
          <cell r="W87">
            <v>4.6051701859880918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7">
          <cell r="R97" t="str">
            <v>DTXSID5044576 -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  <cell r="V99"/>
          <cell r="W99"/>
        </row>
        <row r="100">
          <cell r="V100">
            <v>60</v>
          </cell>
          <cell r="W100" t="str">
            <v/>
          </cell>
        </row>
        <row r="135">
          <cell r="R135" t="str">
            <v>DTXSID5048186 -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120</v>
          </cell>
          <cell r="W138">
            <v>2.6314353849107386</v>
          </cell>
        </row>
        <row r="139">
          <cell r="V139">
            <v>120</v>
          </cell>
          <cell r="W139">
            <v>2.8003002221308742</v>
          </cell>
        </row>
        <row r="140">
          <cell r="V140">
            <v>120</v>
          </cell>
          <cell r="W140">
            <v>2.7053789455870541</v>
          </cell>
        </row>
        <row r="141">
          <cell r="V141">
            <v>60</v>
          </cell>
          <cell r="W141">
            <v>3.5195500121979548</v>
          </cell>
        </row>
        <row r="142">
          <cell r="V142">
            <v>60</v>
          </cell>
          <cell r="W142">
            <v>3.2652280499427695</v>
          </cell>
        </row>
        <row r="143">
          <cell r="V143">
            <v>60</v>
          </cell>
          <cell r="W143">
            <v>3.2398480565123906</v>
          </cell>
        </row>
        <row r="144">
          <cell r="V144">
            <v>30</v>
          </cell>
          <cell r="W144">
            <v>3.6488644776891097</v>
          </cell>
        </row>
        <row r="145">
          <cell r="V145">
            <v>30</v>
          </cell>
          <cell r="W145">
            <v>3.4762452597650539</v>
          </cell>
        </row>
        <row r="146">
          <cell r="V146">
            <v>30</v>
          </cell>
          <cell r="W146">
            <v>3.5245086877836269</v>
          </cell>
        </row>
        <row r="147">
          <cell r="V147">
            <v>15</v>
          </cell>
          <cell r="W147">
            <v>3.9306708884005386</v>
          </cell>
        </row>
        <row r="148">
          <cell r="V148">
            <v>15</v>
          </cell>
          <cell r="W148">
            <v>3.9615545516446127</v>
          </cell>
        </row>
        <row r="149">
          <cell r="V149">
            <v>15</v>
          </cell>
          <cell r="W149">
            <v>3.682668414235915</v>
          </cell>
        </row>
        <row r="150">
          <cell r="V150">
            <v>0</v>
          </cell>
          <cell r="W150">
            <v>4.6051701859880918</v>
          </cell>
        </row>
        <row r="151">
          <cell r="V151">
            <v>0</v>
          </cell>
          <cell r="W151">
            <v>4.6051701859880918</v>
          </cell>
        </row>
        <row r="152">
          <cell r="V152">
            <v>0</v>
          </cell>
          <cell r="W152">
            <v>4.6051701859880918</v>
          </cell>
        </row>
        <row r="154">
          <cell r="R154" t="str">
            <v>DTXSID6025272 -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  <cell r="V156"/>
          <cell r="W156"/>
        </row>
        <row r="157">
          <cell r="V157">
            <v>120</v>
          </cell>
          <cell r="W157" t="str">
            <v/>
          </cell>
        </row>
        <row r="287">
          <cell r="R287" t="str">
            <v>Midazolam - Human</v>
          </cell>
        </row>
        <row r="288">
          <cell r="R288" t="str">
            <v>Time (Mins)</v>
          </cell>
        </row>
        <row r="289">
          <cell r="R289" t="str">
            <v>ln Percent Remaining</v>
          </cell>
        </row>
        <row r="290">
          <cell r="V290">
            <v>120</v>
          </cell>
          <cell r="W290">
            <v>-1.4594612530074689</v>
          </cell>
        </row>
        <row r="291">
          <cell r="V291">
            <v>120</v>
          </cell>
          <cell r="W291">
            <v>-1.4424548692226009</v>
          </cell>
        </row>
        <row r="292">
          <cell r="V292">
            <v>120</v>
          </cell>
          <cell r="W292">
            <v>-1.1616811427450331</v>
          </cell>
        </row>
        <row r="293">
          <cell r="V293">
            <v>60</v>
          </cell>
          <cell r="W293">
            <v>1.447544526359354</v>
          </cell>
        </row>
        <row r="294">
          <cell r="V294">
            <v>60</v>
          </cell>
          <cell r="W294">
            <v>1.5311742656625305</v>
          </cell>
        </row>
        <row r="295">
          <cell r="V295">
            <v>60</v>
          </cell>
          <cell r="W295">
            <v>1.6620274115158236</v>
          </cell>
        </row>
        <row r="296">
          <cell r="V296">
            <v>30</v>
          </cell>
          <cell r="W296">
            <v>3.2439894450505773</v>
          </cell>
        </row>
        <row r="297">
          <cell r="V297">
            <v>30</v>
          </cell>
          <cell r="W297">
            <v>3.3720214482365498</v>
          </cell>
        </row>
        <row r="298">
          <cell r="V298">
            <v>30</v>
          </cell>
          <cell r="W298">
            <v>3.4067961006631409</v>
          </cell>
        </row>
        <row r="299">
          <cell r="V299">
            <v>15</v>
          </cell>
          <cell r="W299">
            <v>4.004472241816047</v>
          </cell>
        </row>
        <row r="300">
          <cell r="V300">
            <v>15</v>
          </cell>
          <cell r="W300">
            <v>4.0217916289571392</v>
          </cell>
        </row>
        <row r="301">
          <cell r="V301">
            <v>15</v>
          </cell>
          <cell r="W301">
            <v>4.1028122804286467</v>
          </cell>
        </row>
        <row r="302">
          <cell r="V302">
            <v>0</v>
          </cell>
          <cell r="W302">
            <v>4.6051701859880918</v>
          </cell>
        </row>
        <row r="303">
          <cell r="V303">
            <v>0</v>
          </cell>
          <cell r="W303">
            <v>4.6051701859880918</v>
          </cell>
        </row>
        <row r="304">
          <cell r="V304">
            <v>0</v>
          </cell>
          <cell r="W304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59">
          <cell r="R59" t="str">
            <v>DTXSID3042423 -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W62" t="str">
            <v/>
          </cell>
        </row>
        <row r="63">
          <cell r="V63">
            <v>30</v>
          </cell>
          <cell r="W63">
            <v>0.379399864593852</v>
          </cell>
        </row>
        <row r="64">
          <cell r="V64">
            <v>30</v>
          </cell>
          <cell r="W64">
            <v>0.88363512701075264</v>
          </cell>
        </row>
        <row r="65">
          <cell r="V65">
            <v>30</v>
          </cell>
          <cell r="W65">
            <v>0.9959566347825759</v>
          </cell>
        </row>
        <row r="66">
          <cell r="V66">
            <v>15</v>
          </cell>
          <cell r="W66">
            <v>2.9309730651772599</v>
          </cell>
        </row>
        <row r="67">
          <cell r="V67">
            <v>15</v>
          </cell>
          <cell r="W67">
            <v>2.9575383421288661</v>
          </cell>
        </row>
        <row r="68">
          <cell r="V68">
            <v>15</v>
          </cell>
          <cell r="W68">
            <v>3.0082412702986234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71">
          <cell r="V71">
            <v>0</v>
          </cell>
          <cell r="W71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42">
          <cell r="R42" t="str">
            <v>DTXSID5044576 -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4.3132324836331053</v>
          </cell>
        </row>
        <row r="46">
          <cell r="V46">
            <v>120</v>
          </cell>
          <cell r="W46">
            <v>4.3121227907195054</v>
          </cell>
        </row>
        <row r="47">
          <cell r="V47">
            <v>120</v>
          </cell>
          <cell r="W47">
            <v>4.4814658941157086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">
          <cell r="R2" t="str">
            <v>DTXSID3042423 -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  <cell r="V4"/>
          <cell r="W4"/>
        </row>
        <row r="5">
          <cell r="V5">
            <v>120</v>
          </cell>
          <cell r="W5">
            <v>4.3210818381813878</v>
          </cell>
        </row>
        <row r="22">
          <cell r="R22" t="str">
            <v>DTXSID5021758 -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4.4837491264191343</v>
          </cell>
        </row>
        <row r="26">
          <cell r="V26">
            <v>120</v>
          </cell>
          <cell r="W26">
            <v>4.4940650475590731</v>
          </cell>
        </row>
        <row r="27">
          <cell r="V27">
            <v>120</v>
          </cell>
          <cell r="W27">
            <v>4.3798387964727565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  <row r="42">
          <cell r="R42" t="str">
            <v>DTXSID5048186 -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  <cell r="V44"/>
          <cell r="W44"/>
        </row>
        <row r="45">
          <cell r="V45">
            <v>120</v>
          </cell>
          <cell r="W45">
            <v>4.4591507306529357</v>
          </cell>
        </row>
        <row r="62">
          <cell r="R62" t="str">
            <v>DTXSID6025272 -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4.4439555597311831</v>
          </cell>
        </row>
        <row r="66">
          <cell r="V66">
            <v>120</v>
          </cell>
          <cell r="W66">
            <v>4.4630420190533391</v>
          </cell>
        </row>
        <row r="67">
          <cell r="V67">
            <v>120</v>
          </cell>
          <cell r="W67">
            <v>4.8692167986622099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Midazolam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>
            <v>4.6351854067077154</v>
          </cell>
        </row>
        <row r="86">
          <cell r="V86">
            <v>120</v>
          </cell>
          <cell r="W86">
            <v>4.5719437067168904</v>
          </cell>
        </row>
        <row r="87">
          <cell r="V87">
            <v>120</v>
          </cell>
          <cell r="W87">
            <v>4.59917383604812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>
            <v>0</v>
          </cell>
          <cell r="W9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59">
          <cell r="R59" t="str">
            <v>DTXSID3042423 -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62">
          <cell r="V62">
            <v>30</v>
          </cell>
          <cell r="W62">
            <v>2.2624838848548801</v>
          </cell>
        </row>
        <row r="63">
          <cell r="V63">
            <v>30</v>
          </cell>
          <cell r="W63">
            <v>2.104083158260778</v>
          </cell>
        </row>
        <row r="64">
          <cell r="V64">
            <v>30</v>
          </cell>
          <cell r="W64">
            <v>2.2442113341649121</v>
          </cell>
        </row>
        <row r="65">
          <cell r="V65">
            <v>15</v>
          </cell>
          <cell r="W65">
            <v>3.6806520865832781</v>
          </cell>
        </row>
        <row r="66">
          <cell r="V66">
            <v>15</v>
          </cell>
          <cell r="W66">
            <v>3.6599315654749796</v>
          </cell>
        </row>
        <row r="67">
          <cell r="V67">
            <v>15</v>
          </cell>
          <cell r="W67">
            <v>3.707316119415891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78">
          <cell r="R78" t="str">
            <v>DTXSID5021758 -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30</v>
          </cell>
          <cell r="W81">
            <v>3.2773375330912051</v>
          </cell>
        </row>
        <row r="82">
          <cell r="V82">
            <v>30</v>
          </cell>
          <cell r="W82">
            <v>3.3224342805910689</v>
          </cell>
        </row>
        <row r="83">
          <cell r="V83">
            <v>30</v>
          </cell>
          <cell r="W83">
            <v>3.3133687431436503</v>
          </cell>
        </row>
        <row r="84">
          <cell r="V84">
            <v>15</v>
          </cell>
          <cell r="W84">
            <v>4.2174353098937081</v>
          </cell>
        </row>
        <row r="85">
          <cell r="V85">
            <v>15</v>
          </cell>
          <cell r="W85">
            <v>4.1638441205520573</v>
          </cell>
        </row>
        <row r="86">
          <cell r="V86">
            <v>15</v>
          </cell>
          <cell r="W86">
            <v>4.2170648667773696</v>
          </cell>
        </row>
        <row r="87">
          <cell r="V87">
            <v>0</v>
          </cell>
          <cell r="W87">
            <v>4.6051701859880918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7">
          <cell r="R97" t="str">
            <v>DTXSID5044576 -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00">
          <cell r="V100">
            <v>15</v>
          </cell>
          <cell r="W100">
            <v>2.6522226340796489</v>
          </cell>
        </row>
        <row r="101">
          <cell r="V101">
            <v>15</v>
          </cell>
          <cell r="W101">
            <v>2.7641982513215555</v>
          </cell>
        </row>
        <row r="102">
          <cell r="V102">
            <v>15</v>
          </cell>
          <cell r="W102">
            <v>2.6078596129148206</v>
          </cell>
        </row>
        <row r="103">
          <cell r="V103">
            <v>0</v>
          </cell>
          <cell r="W103">
            <v>4.6051701859880918</v>
          </cell>
        </row>
        <row r="104">
          <cell r="V104">
            <v>0</v>
          </cell>
          <cell r="W104">
            <v>4.6051701859880918</v>
          </cell>
        </row>
        <row r="105">
          <cell r="V105">
            <v>0</v>
          </cell>
          <cell r="W105">
            <v>4.6051701859880918</v>
          </cell>
        </row>
        <row r="135">
          <cell r="R135" t="str">
            <v>DTXSID5048186 -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  <row r="138">
          <cell r="V138">
            <v>120</v>
          </cell>
          <cell r="W138">
            <v>4.0090660924932173</v>
          </cell>
        </row>
        <row r="139">
          <cell r="V139">
            <v>120</v>
          </cell>
          <cell r="W139">
            <v>3.9245584011480981</v>
          </cell>
        </row>
        <row r="140">
          <cell r="V140">
            <v>120</v>
          </cell>
          <cell r="W140">
            <v>3.9066080960313414</v>
          </cell>
        </row>
        <row r="141">
          <cell r="V141">
            <v>60</v>
          </cell>
          <cell r="W141">
            <v>4.1364932722854206</v>
          </cell>
        </row>
        <row r="142">
          <cell r="V142">
            <v>60</v>
          </cell>
          <cell r="W142">
            <v>4.2216680344535957</v>
          </cell>
        </row>
        <row r="143">
          <cell r="V143">
            <v>60</v>
          </cell>
          <cell r="W143">
            <v>4.3122250176920369</v>
          </cell>
        </row>
        <row r="144">
          <cell r="V144">
            <v>30</v>
          </cell>
          <cell r="W144">
            <v>4.4361652595382921</v>
          </cell>
        </row>
        <row r="145">
          <cell r="V145">
            <v>30</v>
          </cell>
          <cell r="W145">
            <v>4.4676081858580865</v>
          </cell>
        </row>
        <row r="146">
          <cell r="V146">
            <v>30</v>
          </cell>
          <cell r="W146">
            <v>4.3442573694318343</v>
          </cell>
        </row>
        <row r="147">
          <cell r="V147">
            <v>15</v>
          </cell>
          <cell r="W147">
            <v>4.5331955546120257</v>
          </cell>
        </row>
        <row r="148">
          <cell r="V148">
            <v>15</v>
          </cell>
          <cell r="W148">
            <v>4.4980336210666065</v>
          </cell>
        </row>
        <row r="149">
          <cell r="V149">
            <v>15</v>
          </cell>
          <cell r="W149">
            <v>4.5596997321473358</v>
          </cell>
        </row>
        <row r="150">
          <cell r="V150">
            <v>0</v>
          </cell>
          <cell r="W150">
            <v>4.6051701859880918</v>
          </cell>
        </row>
        <row r="151">
          <cell r="V151">
            <v>0</v>
          </cell>
          <cell r="W151">
            <v>4.6051701859880918</v>
          </cell>
        </row>
        <row r="152">
          <cell r="V152">
            <v>0</v>
          </cell>
          <cell r="W152">
            <v>4.6051701859880918</v>
          </cell>
        </row>
        <row r="154">
          <cell r="R154" t="str">
            <v>DTXSID6025272 -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  <cell r="V156"/>
          <cell r="W156"/>
        </row>
        <row r="157">
          <cell r="V157">
            <v>120</v>
          </cell>
          <cell r="W157" t="str">
            <v/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42">
          <cell r="R42" t="str">
            <v>DTXSID5044576 -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4.3881178818021684</v>
          </cell>
        </row>
        <row r="46">
          <cell r="V46">
            <v>120</v>
          </cell>
          <cell r="W46">
            <v>4.4883489114875852</v>
          </cell>
        </row>
        <row r="47">
          <cell r="V47">
            <v>120</v>
          </cell>
          <cell r="W47">
            <v>4.5435915305041075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">
          <cell r="R2" t="str">
            <v>DTXSID6025272 -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3.4943271839134868</v>
          </cell>
        </row>
        <row r="6">
          <cell r="V6">
            <v>120</v>
          </cell>
          <cell r="W6">
            <v>4.2788542058593695</v>
          </cell>
        </row>
        <row r="7">
          <cell r="V7">
            <v>120</v>
          </cell>
          <cell r="W7">
            <v>4.9082076795731098</v>
          </cell>
        </row>
        <row r="8">
          <cell r="V8">
            <v>0</v>
          </cell>
          <cell r="W8">
            <v>4.6051701859880918</v>
          </cell>
        </row>
        <row r="9">
          <cell r="V9">
            <v>0</v>
          </cell>
          <cell r="W9">
            <v>4.6051701859880918</v>
          </cell>
        </row>
        <row r="10">
          <cell r="V10">
            <v>0</v>
          </cell>
          <cell r="W1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">
          <cell r="R2" t="str">
            <v>DTXSID3042423 -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  <cell r="V4"/>
          <cell r="W4"/>
        </row>
        <row r="5">
          <cell r="V5">
            <v>120</v>
          </cell>
          <cell r="W5">
            <v>4.4699054038077364</v>
          </cell>
        </row>
        <row r="22">
          <cell r="R22" t="str">
            <v>DTXSID5021758 -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4.4696656234843859</v>
          </cell>
        </row>
        <row r="26">
          <cell r="V26">
            <v>120</v>
          </cell>
          <cell r="W26">
            <v>4.4125794921490016</v>
          </cell>
        </row>
        <row r="27">
          <cell r="V27">
            <v>120</v>
          </cell>
          <cell r="W27">
            <v>4.4871279557987549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  <row r="42">
          <cell r="R42" t="str">
            <v>DTXSID5048186 -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  <cell r="V44"/>
          <cell r="W44"/>
        </row>
        <row r="45">
          <cell r="V45">
            <v>120</v>
          </cell>
          <cell r="W45">
            <v>4.5413805953921385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showGridLines="0" topLeftCell="A4" zoomScale="85" zoomScaleNormal="85" workbookViewId="0">
      <selection activeCell="E38" sqref="E38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8" bestFit="1" customWidth="1"/>
    <col min="4" max="4" width="15.7109375" style="8" bestFit="1" customWidth="1"/>
    <col min="5" max="5" width="40" style="8" customWidth="1"/>
    <col min="6" max="6" width="38.7109375" style="8" customWidth="1"/>
    <col min="7" max="7" width="26.7109375" style="8" bestFit="1" customWidth="1"/>
  </cols>
  <sheetData>
    <row r="1" spans="1:12" ht="15.75" x14ac:dyDescent="0.25">
      <c r="A1" s="7"/>
      <c r="B1" s="1"/>
      <c r="D1" s="9" t="s">
        <v>8</v>
      </c>
    </row>
    <row r="2" spans="1:12" x14ac:dyDescent="0.25">
      <c r="A2" s="7"/>
      <c r="D2" s="10">
        <v>44050</v>
      </c>
    </row>
    <row r="3" spans="1:12" x14ac:dyDescent="0.25">
      <c r="A3" s="7"/>
      <c r="D3" s="10"/>
    </row>
    <row r="4" spans="1:12" x14ac:dyDescent="0.25">
      <c r="A4" s="7"/>
      <c r="D4" s="10"/>
    </row>
    <row r="5" spans="1:12" ht="15.75" thickBot="1" x14ac:dyDescent="0.3">
      <c r="A5" s="11" t="s">
        <v>9</v>
      </c>
    </row>
    <row r="6" spans="1:12" ht="15.75" thickTop="1" x14ac:dyDescent="0.25">
      <c r="A6" s="4" t="s">
        <v>1</v>
      </c>
      <c r="B6" s="4" t="s">
        <v>3</v>
      </c>
      <c r="C6" s="12" t="s">
        <v>4</v>
      </c>
      <c r="D6" s="12" t="s">
        <v>5</v>
      </c>
      <c r="E6" s="12" t="s">
        <v>6</v>
      </c>
      <c r="F6" s="12" t="s">
        <v>15</v>
      </c>
      <c r="G6" s="12" t="s">
        <v>7</v>
      </c>
    </row>
    <row r="7" spans="1:12" s="64" customFormat="1" x14ac:dyDescent="0.25">
      <c r="A7" s="89" t="s">
        <v>57</v>
      </c>
      <c r="B7" s="65" t="s">
        <v>40</v>
      </c>
      <c r="C7" s="66">
        <v>91.958809561404507</v>
      </c>
      <c r="D7" s="66">
        <v>15.075166454761547</v>
      </c>
      <c r="E7" s="66">
        <v>0.28729773827586297</v>
      </c>
      <c r="F7" s="66">
        <v>79.688295260000004</v>
      </c>
      <c r="G7" s="68" t="s">
        <v>10</v>
      </c>
    </row>
    <row r="8" spans="1:12" s="64" customFormat="1" x14ac:dyDescent="0.25">
      <c r="A8" s="89" t="s">
        <v>75</v>
      </c>
      <c r="B8" s="65" t="s">
        <v>40</v>
      </c>
      <c r="C8" s="67">
        <v>392.47993660279138</v>
      </c>
      <c r="D8" s="70">
        <v>3.5321407079284342</v>
      </c>
      <c r="E8" s="66">
        <v>0</v>
      </c>
      <c r="F8" s="66">
        <v>86</v>
      </c>
      <c r="G8" s="68" t="s">
        <v>10</v>
      </c>
    </row>
    <row r="9" spans="1:12" s="64" customFormat="1" x14ac:dyDescent="0.25">
      <c r="A9" s="89" t="s">
        <v>43</v>
      </c>
      <c r="B9" s="65" t="s">
        <v>40</v>
      </c>
      <c r="C9" s="66">
        <v>27.261932139884781</v>
      </c>
      <c r="D9" s="66">
        <v>50.850921130850914</v>
      </c>
      <c r="E9" s="66">
        <v>15.101089199027703</v>
      </c>
      <c r="F9" s="66">
        <v>99.896175900000003</v>
      </c>
      <c r="G9" s="68" t="s">
        <v>10</v>
      </c>
    </row>
    <row r="10" spans="1:12" s="64" customFormat="1" ht="15.75" thickBot="1" x14ac:dyDescent="0.3">
      <c r="A10" s="89" t="s">
        <v>44</v>
      </c>
      <c r="B10" s="65" t="s">
        <v>40</v>
      </c>
      <c r="C10" s="67" t="s">
        <v>42</v>
      </c>
      <c r="D10" s="66" t="s">
        <v>41</v>
      </c>
      <c r="E10" s="66">
        <v>0</v>
      </c>
      <c r="F10" s="67">
        <v>101</v>
      </c>
      <c r="G10" s="68" t="s">
        <v>10</v>
      </c>
    </row>
    <row r="11" spans="1:12" s="64" customFormat="1" x14ac:dyDescent="0.25">
      <c r="A11" s="60" t="s">
        <v>57</v>
      </c>
      <c r="B11" s="60" t="s">
        <v>40</v>
      </c>
      <c r="C11" s="61">
        <v>160.10515957074898</v>
      </c>
      <c r="D11" s="62">
        <v>8.6586488832503861</v>
      </c>
      <c r="E11" s="62">
        <v>0.1351598757136423</v>
      </c>
      <c r="F11" s="62">
        <v>86.874993470000007</v>
      </c>
      <c r="G11" s="63" t="s">
        <v>11</v>
      </c>
      <c r="L11" s="64">
        <v>79.214764835571088</v>
      </c>
    </row>
    <row r="12" spans="1:12" x14ac:dyDescent="0.25">
      <c r="A12" s="2" t="s">
        <v>75</v>
      </c>
      <c r="B12" s="2" t="s">
        <v>40</v>
      </c>
      <c r="C12" s="73">
        <v>86.719333358630024</v>
      </c>
      <c r="D12" s="73">
        <v>15.985989599191621</v>
      </c>
      <c r="E12" s="87">
        <v>0</v>
      </c>
      <c r="F12" s="88">
        <v>86.2</v>
      </c>
      <c r="G12" s="8" t="s">
        <v>11</v>
      </c>
    </row>
    <row r="13" spans="1:12" s="64" customFormat="1" x14ac:dyDescent="0.25">
      <c r="A13" s="65" t="s">
        <v>43</v>
      </c>
      <c r="B13" s="65" t="s">
        <v>40</v>
      </c>
      <c r="C13" s="67">
        <v>11.116523368420706</v>
      </c>
      <c r="D13" s="67">
        <v>124.70574793716621</v>
      </c>
      <c r="E13" s="73">
        <v>51.818697808176317</v>
      </c>
      <c r="F13" s="66">
        <v>93.245821390000003</v>
      </c>
      <c r="G13" s="68" t="s">
        <v>11</v>
      </c>
    </row>
    <row r="14" spans="1:12" s="64" customFormat="1" ht="15.75" thickBot="1" x14ac:dyDescent="0.3">
      <c r="A14" s="65" t="s">
        <v>44</v>
      </c>
      <c r="B14" s="65" t="s">
        <v>40</v>
      </c>
      <c r="C14" s="67">
        <v>415.39618769986595</v>
      </c>
      <c r="D14" s="66">
        <v>3.3372823395325009</v>
      </c>
      <c r="E14" s="66">
        <v>0</v>
      </c>
      <c r="F14" s="66">
        <v>80.2</v>
      </c>
      <c r="G14" s="68" t="s">
        <v>11</v>
      </c>
    </row>
    <row r="15" spans="1:12" x14ac:dyDescent="0.25">
      <c r="A15" s="5" t="s">
        <v>36</v>
      </c>
      <c r="B15" s="5" t="s">
        <v>40</v>
      </c>
      <c r="C15" s="13">
        <v>101.56081232398287</v>
      </c>
      <c r="D15" s="15">
        <v>13.649894377543561</v>
      </c>
      <c r="E15" s="59">
        <v>0.26055595966241368</v>
      </c>
      <c r="F15" s="15">
        <v>99.7</v>
      </c>
      <c r="G15" s="14" t="s">
        <v>53</v>
      </c>
    </row>
    <row r="16" spans="1:12" ht="15.75" thickBot="1" x14ac:dyDescent="0.3">
      <c r="A16" s="54"/>
      <c r="B16" s="54"/>
      <c r="C16" s="55"/>
      <c r="D16" s="55"/>
      <c r="E16" s="55"/>
      <c r="F16" s="55"/>
      <c r="G16" s="56"/>
    </row>
    <row r="17" spans="1:7" ht="15.75" thickTop="1" x14ac:dyDescent="0.25">
      <c r="A17" s="17" t="s">
        <v>12</v>
      </c>
      <c r="B17" s="6"/>
      <c r="C17" s="16"/>
      <c r="D17" s="16"/>
      <c r="E17" s="16"/>
      <c r="F17" s="16"/>
      <c r="G17" s="16"/>
    </row>
    <row r="18" spans="1:7" x14ac:dyDescent="0.25">
      <c r="A18" s="18" t="s">
        <v>13</v>
      </c>
    </row>
    <row r="19" spans="1:7" x14ac:dyDescent="0.25">
      <c r="A19" s="3" t="s">
        <v>14</v>
      </c>
    </row>
    <row r="20" spans="1:7" x14ac:dyDescent="0.25">
      <c r="A20" s="3" t="s">
        <v>16</v>
      </c>
    </row>
  </sheetData>
  <pageMargins left="0.7" right="0.7" top="0.75" bottom="0.75" header="0.3" footer="0.3"/>
  <pageSetup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opLeftCell="A31" workbookViewId="0">
      <selection activeCell="A40" sqref="A40:XFD58"/>
    </sheetView>
  </sheetViews>
  <sheetFormatPr defaultRowHeight="15" x14ac:dyDescent="0.25"/>
  <cols>
    <col min="1" max="1" width="69" style="22" bestFit="1" customWidth="1"/>
    <col min="2" max="2" width="15.85546875" style="22" bestFit="1" customWidth="1"/>
    <col min="3" max="3" width="11.85546875" style="22" bestFit="1" customWidth="1"/>
    <col min="4" max="4" width="9" style="22" bestFit="1" customWidth="1"/>
    <col min="5" max="5" width="10.5703125" style="22" bestFit="1" customWidth="1"/>
    <col min="6" max="6" width="8.7109375" style="22" customWidth="1"/>
    <col min="7" max="7" width="12.42578125" style="22" bestFit="1" customWidth="1"/>
    <col min="8" max="8" width="11.5703125" style="22" bestFit="1" customWidth="1"/>
    <col min="9" max="9" width="14.7109375" style="22" bestFit="1" customWidth="1"/>
    <col min="10" max="10" width="8.7109375" style="25" customWidth="1"/>
    <col min="11" max="11" width="8.7109375" style="22" hidden="1" customWidth="1"/>
    <col min="12" max="17" width="8.7109375" style="22" customWidth="1"/>
    <col min="18" max="18" width="22.5703125" style="22" bestFit="1" customWidth="1"/>
    <col min="19" max="19" width="8.7109375" style="22" customWidth="1"/>
    <col min="20" max="25" width="8.7109375" style="22" hidden="1" customWidth="1"/>
    <col min="26" max="26" width="20.5703125" style="25" bestFit="1" customWidth="1"/>
    <col min="27" max="29" width="21" style="25" bestFit="1" customWidth="1"/>
    <col min="30" max="30" width="8.28515625" style="22" bestFit="1" customWidth="1"/>
    <col min="31" max="44" width="8.7109375" style="22" customWidth="1"/>
    <col min="45" max="16384" width="9.140625" style="22"/>
  </cols>
  <sheetData>
    <row r="1" spans="1:30" ht="15.75" thickBot="1" x14ac:dyDescent="0.3">
      <c r="A1" s="19" t="s">
        <v>17</v>
      </c>
      <c r="B1" s="19" t="s">
        <v>18</v>
      </c>
      <c r="C1" s="19" t="s">
        <v>0</v>
      </c>
      <c r="D1" s="19" t="s">
        <v>19</v>
      </c>
      <c r="E1" s="19" t="s">
        <v>20</v>
      </c>
      <c r="F1" s="19" t="s">
        <v>21</v>
      </c>
      <c r="G1" s="20" t="s">
        <v>22</v>
      </c>
      <c r="H1" s="20" t="s">
        <v>23</v>
      </c>
      <c r="I1" s="20" t="s">
        <v>24</v>
      </c>
      <c r="J1" s="21"/>
      <c r="K1" s="20"/>
      <c r="R1" s="23" t="s">
        <v>25</v>
      </c>
      <c r="Z1" s="24" t="s">
        <v>26</v>
      </c>
    </row>
    <row r="2" spans="1:30" ht="16.5" thickTop="1" thickBot="1" x14ac:dyDescent="0.3">
      <c r="A2" s="29" t="s">
        <v>54</v>
      </c>
      <c r="B2" s="29" t="s">
        <v>57</v>
      </c>
      <c r="C2" s="29" t="s">
        <v>58</v>
      </c>
      <c r="D2" s="29">
        <v>89.9</v>
      </c>
      <c r="E2" s="29">
        <v>6886000</v>
      </c>
      <c r="F2" s="29">
        <v>1.306E-5</v>
      </c>
      <c r="G2" s="29"/>
      <c r="H2" s="29"/>
      <c r="I2" s="29"/>
      <c r="J2" s="30"/>
      <c r="K2" s="29"/>
      <c r="L2" s="29"/>
      <c r="M2" s="29"/>
      <c r="N2" s="29"/>
      <c r="O2" s="29"/>
      <c r="P2" s="29"/>
      <c r="Q2" s="29"/>
      <c r="R2" s="29" t="s">
        <v>59</v>
      </c>
      <c r="S2" s="29"/>
      <c r="T2" s="29">
        <v>4</v>
      </c>
      <c r="U2" s="29"/>
      <c r="V2" s="29"/>
      <c r="W2" s="29"/>
      <c r="X2" s="29"/>
      <c r="Y2" s="29"/>
      <c r="Z2" s="28" t="s">
        <v>27</v>
      </c>
      <c r="AA2" s="28" t="s">
        <v>28</v>
      </c>
      <c r="AB2" s="28" t="s">
        <v>29</v>
      </c>
      <c r="AC2" s="28" t="s">
        <v>30</v>
      </c>
      <c r="AD2" s="28" t="s">
        <v>31</v>
      </c>
    </row>
    <row r="3" spans="1:30" ht="15.75" thickTop="1" x14ac:dyDescent="0.25">
      <c r="A3" s="26" t="s">
        <v>55</v>
      </c>
      <c r="B3" s="26" t="s">
        <v>57</v>
      </c>
      <c r="C3" s="26" t="s">
        <v>58</v>
      </c>
      <c r="D3" s="26">
        <v>64.72</v>
      </c>
      <c r="E3" s="26">
        <v>7097000</v>
      </c>
      <c r="F3" s="26">
        <v>9.1190000000000003E-6</v>
      </c>
      <c r="G3" s="26"/>
      <c r="H3" s="26"/>
      <c r="I3" s="26"/>
      <c r="J3" s="27"/>
      <c r="K3" s="26"/>
      <c r="L3" s="26"/>
      <c r="M3" s="26"/>
      <c r="N3" s="26"/>
      <c r="O3" s="26"/>
      <c r="P3" s="26"/>
      <c r="Q3" s="26"/>
      <c r="R3" s="26" t="s">
        <v>27</v>
      </c>
      <c r="S3" s="26"/>
      <c r="T3" s="26">
        <v>62</v>
      </c>
      <c r="U3" s="26"/>
      <c r="V3" s="26"/>
      <c r="W3" s="26"/>
      <c r="X3" s="26"/>
      <c r="Y3" s="26"/>
      <c r="Z3" s="31">
        <v>120</v>
      </c>
      <c r="AA3" s="32">
        <v>3.2406211352536841E-3</v>
      </c>
      <c r="AB3" s="32">
        <v>3.5896826461276595E-3</v>
      </c>
      <c r="AC3" s="32">
        <v>1.7886283668945451E-3</v>
      </c>
      <c r="AD3" s="32">
        <v>2.8729773827586296E-3</v>
      </c>
    </row>
    <row r="4" spans="1:30" x14ac:dyDescent="0.25">
      <c r="A4" s="29" t="s">
        <v>56</v>
      </c>
      <c r="B4" s="29" t="s">
        <v>57</v>
      </c>
      <c r="C4" s="29" t="s">
        <v>58</v>
      </c>
      <c r="D4" s="29">
        <v>46.35</v>
      </c>
      <c r="E4" s="29">
        <v>7920000</v>
      </c>
      <c r="F4" s="29">
        <v>5.852E-6</v>
      </c>
      <c r="G4" s="29"/>
      <c r="H4" s="29"/>
      <c r="I4" s="29"/>
      <c r="J4" s="30"/>
      <c r="K4" s="29"/>
      <c r="L4" s="29"/>
      <c r="M4" s="29"/>
      <c r="N4" s="29"/>
      <c r="O4" s="29"/>
      <c r="P4" s="29"/>
      <c r="Q4" s="29"/>
      <c r="R4" s="29" t="s">
        <v>32</v>
      </c>
      <c r="S4" s="29"/>
      <c r="T4" s="29">
        <v>76</v>
      </c>
      <c r="U4" s="29"/>
      <c r="V4" s="29"/>
      <c r="W4" s="29"/>
      <c r="X4" s="29"/>
      <c r="Y4" s="29"/>
      <c r="Z4" s="31">
        <v>60</v>
      </c>
      <c r="AA4" s="32">
        <v>3.614712843688262E-3</v>
      </c>
      <c r="AB4" s="46"/>
      <c r="AC4" s="32">
        <v>2.2899232462820856E-3</v>
      </c>
      <c r="AD4" s="32">
        <v>2.9523180449851738E-3</v>
      </c>
    </row>
    <row r="5" spans="1:30" x14ac:dyDescent="0.25">
      <c r="A5" s="26" t="s">
        <v>54</v>
      </c>
      <c r="B5" s="26" t="s">
        <v>57</v>
      </c>
      <c r="C5" s="26" t="s">
        <v>58</v>
      </c>
      <c r="D5" s="26">
        <v>89.9</v>
      </c>
      <c r="E5" s="26">
        <v>6886000</v>
      </c>
      <c r="F5" s="26">
        <v>1.306E-5</v>
      </c>
      <c r="G5" s="26"/>
      <c r="H5" s="26"/>
      <c r="I5" s="35"/>
      <c r="J5" s="27"/>
      <c r="K5" s="26"/>
      <c r="L5" s="26"/>
      <c r="M5" s="26"/>
      <c r="N5" s="26"/>
      <c r="O5" s="26"/>
      <c r="P5" s="26"/>
      <c r="Q5" s="26"/>
      <c r="R5" s="26" t="s">
        <v>59</v>
      </c>
      <c r="S5" s="26"/>
      <c r="T5" s="26">
        <v>4</v>
      </c>
      <c r="U5" s="26"/>
      <c r="V5" s="26"/>
      <c r="W5" s="26"/>
      <c r="X5" s="26"/>
      <c r="Y5" s="26"/>
      <c r="Z5" s="31" t="s">
        <v>27</v>
      </c>
      <c r="AA5" s="46" t="s">
        <v>28</v>
      </c>
      <c r="AB5" s="46" t="s">
        <v>29</v>
      </c>
      <c r="AC5" s="46" t="s">
        <v>30</v>
      </c>
      <c r="AD5" s="46" t="s">
        <v>31</v>
      </c>
    </row>
    <row r="6" spans="1:30" x14ac:dyDescent="0.25">
      <c r="A6" s="29" t="s">
        <v>55</v>
      </c>
      <c r="B6" s="29" t="s">
        <v>57</v>
      </c>
      <c r="C6" s="29" t="s">
        <v>58</v>
      </c>
      <c r="D6" s="29">
        <v>64.72</v>
      </c>
      <c r="E6" s="29">
        <v>7097000</v>
      </c>
      <c r="F6" s="29">
        <v>9.1190000000000003E-6</v>
      </c>
      <c r="G6" s="29"/>
      <c r="H6" s="29"/>
      <c r="I6" s="33"/>
      <c r="J6" s="30"/>
      <c r="K6" s="29"/>
      <c r="L6" s="29"/>
      <c r="M6" s="29"/>
      <c r="N6" s="29"/>
      <c r="O6" s="29"/>
      <c r="P6" s="29"/>
      <c r="Q6" s="29"/>
      <c r="R6" s="29" t="s">
        <v>27</v>
      </c>
      <c r="S6" s="29"/>
      <c r="T6" s="29">
        <v>62</v>
      </c>
      <c r="U6" s="29"/>
      <c r="V6" s="29"/>
      <c r="W6" s="29"/>
      <c r="X6" s="29"/>
      <c r="Y6" s="29"/>
      <c r="Z6" s="31">
        <v>120</v>
      </c>
      <c r="AA6" s="32" t="s">
        <v>282</v>
      </c>
      <c r="AB6" s="32" t="s">
        <v>283</v>
      </c>
      <c r="AC6" s="32" t="s">
        <v>284</v>
      </c>
      <c r="AD6" s="32" t="s">
        <v>38</v>
      </c>
    </row>
    <row r="7" spans="1:30" ht="15.75" thickBot="1" x14ac:dyDescent="0.3">
      <c r="A7" s="26" t="s">
        <v>56</v>
      </c>
      <c r="B7" s="26" t="s">
        <v>57</v>
      </c>
      <c r="C7" s="26" t="s">
        <v>58</v>
      </c>
      <c r="D7" s="26">
        <v>46.35</v>
      </c>
      <c r="E7" s="26">
        <v>7920000</v>
      </c>
      <c r="F7" s="26">
        <v>5.852E-6</v>
      </c>
      <c r="G7" s="26"/>
      <c r="H7" s="26"/>
      <c r="I7" s="35"/>
      <c r="J7" s="27"/>
      <c r="K7" s="26"/>
      <c r="L7" s="26"/>
      <c r="M7" s="26"/>
      <c r="N7" s="26"/>
      <c r="O7" s="26"/>
      <c r="P7" s="26"/>
      <c r="Q7" s="26"/>
      <c r="R7" s="26" t="s">
        <v>32</v>
      </c>
      <c r="S7" s="26"/>
      <c r="T7" s="26">
        <v>76</v>
      </c>
      <c r="U7" s="26"/>
      <c r="V7" s="26"/>
      <c r="W7" s="26"/>
      <c r="X7" s="26"/>
      <c r="Y7" s="26"/>
      <c r="Z7" s="36">
        <v>60</v>
      </c>
      <c r="AA7" s="76" t="s">
        <v>283</v>
      </c>
      <c r="AB7" s="69"/>
      <c r="AC7" s="76" t="s">
        <v>285</v>
      </c>
      <c r="AD7" s="76" t="s">
        <v>38</v>
      </c>
    </row>
    <row r="8" spans="1:30" ht="16.5" thickTop="1" thickBot="1" x14ac:dyDescent="0.3">
      <c r="A8" s="29" t="s">
        <v>60</v>
      </c>
      <c r="B8" s="29" t="s">
        <v>57</v>
      </c>
      <c r="C8" s="29" t="s">
        <v>58</v>
      </c>
      <c r="D8" s="29">
        <v>355.9</v>
      </c>
      <c r="E8" s="29">
        <v>7754000</v>
      </c>
      <c r="F8" s="29">
        <v>4.5899999999999998E-5</v>
      </c>
      <c r="G8" s="29">
        <v>0.3240621135253684</v>
      </c>
      <c r="H8" s="29">
        <v>120</v>
      </c>
      <c r="I8" s="33" t="s">
        <v>286</v>
      </c>
      <c r="J8" s="30"/>
      <c r="K8" s="29"/>
      <c r="L8" s="29"/>
      <c r="M8" s="29"/>
      <c r="N8" s="29"/>
      <c r="O8" s="29"/>
      <c r="P8" s="29"/>
      <c r="Q8" s="29"/>
      <c r="R8" s="29"/>
      <c r="S8" s="29"/>
      <c r="T8" s="29"/>
      <c r="U8" s="29" t="s">
        <v>38</v>
      </c>
      <c r="V8" s="29">
        <v>60</v>
      </c>
      <c r="W8" s="29" t="s">
        <v>38</v>
      </c>
      <c r="X8" s="29"/>
      <c r="Y8" s="29"/>
      <c r="Z8" s="25">
        <v>30</v>
      </c>
      <c r="AA8" s="77">
        <v>1.4614072839556114E-2</v>
      </c>
      <c r="AB8" s="77">
        <v>2.4196795813723106E-2</v>
      </c>
      <c r="AC8" s="77">
        <v>2.7073130126707281E-2</v>
      </c>
      <c r="AD8" s="78">
        <v>2.1961332926662167E-2</v>
      </c>
    </row>
    <row r="9" spans="1:30" x14ac:dyDescent="0.25">
      <c r="A9" s="26" t="s">
        <v>61</v>
      </c>
      <c r="B9" s="26" t="s">
        <v>57</v>
      </c>
      <c r="C9" s="26" t="s">
        <v>58</v>
      </c>
      <c r="D9" s="26">
        <v>330.8</v>
      </c>
      <c r="E9" s="26">
        <v>7047000</v>
      </c>
      <c r="F9" s="26">
        <v>4.693E-5</v>
      </c>
      <c r="G9" s="26">
        <v>0.35896826461276593</v>
      </c>
      <c r="H9" s="26">
        <v>120</v>
      </c>
      <c r="I9" s="35" t="s">
        <v>287</v>
      </c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 t="s">
        <v>38</v>
      </c>
      <c r="V9" s="26">
        <v>30</v>
      </c>
      <c r="W9" s="26">
        <v>0.379399864593852</v>
      </c>
      <c r="X9" s="26"/>
      <c r="Y9" s="26"/>
      <c r="Z9" s="38">
        <v>15</v>
      </c>
      <c r="AA9" s="79">
        <v>0.18745862570821456</v>
      </c>
      <c r="AB9" s="80">
        <v>0.19250525174018857</v>
      </c>
      <c r="AC9" s="80">
        <v>0.20251751229827261</v>
      </c>
      <c r="AD9" s="81">
        <v>0.19416046324889191</v>
      </c>
    </row>
    <row r="10" spans="1:30" x14ac:dyDescent="0.25">
      <c r="A10" s="29" t="s">
        <v>62</v>
      </c>
      <c r="B10" s="29" t="s">
        <v>57</v>
      </c>
      <c r="C10" s="29" t="s">
        <v>58</v>
      </c>
      <c r="D10" s="29">
        <v>194.1</v>
      </c>
      <c r="E10" s="29">
        <v>6557000</v>
      </c>
      <c r="F10" s="29">
        <v>2.9609999999999999E-5</v>
      </c>
      <c r="G10" s="29">
        <v>0.17886283668945452</v>
      </c>
      <c r="H10" s="29">
        <v>120</v>
      </c>
      <c r="I10" s="33" t="s">
        <v>288</v>
      </c>
      <c r="J10" s="30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 t="s">
        <v>38</v>
      </c>
      <c r="V10" s="29">
        <v>30</v>
      </c>
      <c r="W10" s="29">
        <v>0.88363512701075264</v>
      </c>
      <c r="X10" s="29"/>
      <c r="Y10" s="29"/>
      <c r="Z10" s="40">
        <v>0</v>
      </c>
      <c r="AA10" s="82">
        <v>1</v>
      </c>
      <c r="AB10" s="83">
        <v>1</v>
      </c>
      <c r="AC10" s="83">
        <v>1</v>
      </c>
      <c r="AD10" s="84">
        <v>1</v>
      </c>
    </row>
    <row r="11" spans="1:30" x14ac:dyDescent="0.25">
      <c r="A11" s="26" t="s">
        <v>63</v>
      </c>
      <c r="B11" s="26" t="s">
        <v>57</v>
      </c>
      <c r="C11" s="26" t="s">
        <v>58</v>
      </c>
      <c r="D11" s="26">
        <v>388.3</v>
      </c>
      <c r="E11" s="26">
        <v>7747000</v>
      </c>
      <c r="F11" s="26">
        <v>5.0120000000000001E-5</v>
      </c>
      <c r="G11" s="26">
        <v>0.3614712843688262</v>
      </c>
      <c r="H11" s="26">
        <v>60</v>
      </c>
      <c r="I11" s="35" t="s">
        <v>289</v>
      </c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 t="s">
        <v>38</v>
      </c>
      <c r="V11" s="26">
        <v>30</v>
      </c>
      <c r="W11" s="26">
        <v>0.9959566347825759</v>
      </c>
      <c r="X11" s="26"/>
      <c r="Y11" s="26"/>
      <c r="Z11" s="40"/>
      <c r="AA11" s="53"/>
    </row>
    <row r="12" spans="1:30" x14ac:dyDescent="0.25">
      <c r="A12" s="29" t="s">
        <v>64</v>
      </c>
      <c r="B12" s="29" t="s">
        <v>57</v>
      </c>
      <c r="C12" s="29" t="s">
        <v>58</v>
      </c>
      <c r="D12" s="29" t="s">
        <v>45</v>
      </c>
      <c r="E12" s="29">
        <v>7741000</v>
      </c>
      <c r="F12" s="29" t="s">
        <v>45</v>
      </c>
      <c r="G12" s="29" t="e">
        <v>#VALUE!</v>
      </c>
      <c r="H12" s="29">
        <v>60</v>
      </c>
      <c r="I12" s="33" t="e">
        <v>#VALUE!</v>
      </c>
      <c r="J12" s="30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>
        <v>5</v>
      </c>
      <c r="V12" s="29">
        <v>15</v>
      </c>
      <c r="W12" s="29">
        <v>2.9309730651772599</v>
      </c>
      <c r="X12" s="29"/>
      <c r="Y12" s="29"/>
      <c r="Z12" s="40" t="s">
        <v>33</v>
      </c>
      <c r="AA12" s="51">
        <v>-0.12840576590641217</v>
      </c>
    </row>
    <row r="13" spans="1:30" x14ac:dyDescent="0.25">
      <c r="A13" s="26" t="s">
        <v>65</v>
      </c>
      <c r="B13" s="26" t="s">
        <v>57</v>
      </c>
      <c r="C13" s="26" t="s">
        <v>58</v>
      </c>
      <c r="D13" s="26">
        <v>254.2</v>
      </c>
      <c r="E13" s="26">
        <v>7204000</v>
      </c>
      <c r="F13" s="26">
        <v>3.5290000000000003E-5</v>
      </c>
      <c r="G13" s="26">
        <v>0.22899232462820857</v>
      </c>
      <c r="H13" s="26">
        <v>60</v>
      </c>
      <c r="I13" s="35" t="s">
        <v>290</v>
      </c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 t="s">
        <v>38</v>
      </c>
      <c r="V13" s="26">
        <v>15</v>
      </c>
      <c r="W13" s="26">
        <v>2.9575383421288661</v>
      </c>
      <c r="X13" s="26"/>
      <c r="Y13" s="26"/>
      <c r="Z13" s="40" t="s">
        <v>34</v>
      </c>
      <c r="AA13" s="41">
        <v>4.7006703621468722</v>
      </c>
    </row>
    <row r="14" spans="1:30" ht="15.75" thickBot="1" x14ac:dyDescent="0.3">
      <c r="A14" s="29" t="s">
        <v>66</v>
      </c>
      <c r="B14" s="29" t="s">
        <v>57</v>
      </c>
      <c r="C14" s="29" t="s">
        <v>58</v>
      </c>
      <c r="D14" s="29">
        <v>1557</v>
      </c>
      <c r="E14" s="29">
        <v>8936000</v>
      </c>
      <c r="F14" s="29">
        <v>1.7420000000000001E-4</v>
      </c>
      <c r="G14" s="29">
        <v>1.4614072839556114</v>
      </c>
      <c r="H14" s="29">
        <v>30</v>
      </c>
      <c r="I14" s="33">
        <v>0.379399864593852</v>
      </c>
      <c r="J14" s="30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>
        <v>7</v>
      </c>
      <c r="V14" s="29">
        <v>15</v>
      </c>
      <c r="W14" s="29">
        <v>3.0082412702986234</v>
      </c>
      <c r="X14" s="29"/>
      <c r="Y14" s="29"/>
      <c r="Z14" s="44" t="s">
        <v>50</v>
      </c>
      <c r="AA14" s="85">
        <v>0.98308798857966728</v>
      </c>
    </row>
    <row r="15" spans="1:30" x14ac:dyDescent="0.25">
      <c r="A15" s="26" t="s">
        <v>67</v>
      </c>
      <c r="B15" s="26" t="s">
        <v>57</v>
      </c>
      <c r="C15" s="26" t="s">
        <v>58</v>
      </c>
      <c r="D15" s="26">
        <v>2081</v>
      </c>
      <c r="E15" s="26">
        <v>7922000</v>
      </c>
      <c r="F15" s="26">
        <v>2.6269999999999999E-4</v>
      </c>
      <c r="G15" s="26">
        <v>2.4196795813723107</v>
      </c>
      <c r="H15" s="26">
        <v>30</v>
      </c>
      <c r="I15" s="35">
        <v>0.88363512701075264</v>
      </c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>
        <v>8</v>
      </c>
      <c r="V15" s="26">
        <v>0</v>
      </c>
      <c r="W15" s="26">
        <v>4.6051701859880918</v>
      </c>
      <c r="X15" s="26"/>
      <c r="Y15" s="26"/>
      <c r="Z15" s="25" t="s">
        <v>51</v>
      </c>
      <c r="AA15" s="86">
        <v>5.398100121649847</v>
      </c>
    </row>
    <row r="16" spans="1:30" x14ac:dyDescent="0.25">
      <c r="A16" s="29" t="s">
        <v>68</v>
      </c>
      <c r="B16" s="29" t="s">
        <v>57</v>
      </c>
      <c r="C16" s="29" t="s">
        <v>58</v>
      </c>
      <c r="D16" s="29">
        <v>2561</v>
      </c>
      <c r="E16" s="29">
        <v>8101000</v>
      </c>
      <c r="F16" s="29">
        <v>3.1609999999999999E-4</v>
      </c>
      <c r="G16" s="29">
        <v>2.7073130126707281</v>
      </c>
      <c r="H16" s="29">
        <v>30</v>
      </c>
      <c r="I16" s="33">
        <v>0.9959566347825759</v>
      </c>
      <c r="J16" s="30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>
        <v>9</v>
      </c>
      <c r="V16" s="29">
        <v>0</v>
      </c>
      <c r="W16" s="29">
        <v>4.6051701859880918</v>
      </c>
      <c r="X16" s="29"/>
      <c r="Y16" s="29"/>
      <c r="Z16" s="25" t="s">
        <v>52</v>
      </c>
      <c r="AA16" s="86">
        <v>256.81153181282434</v>
      </c>
    </row>
    <row r="17" spans="1:30" x14ac:dyDescent="0.25">
      <c r="A17" s="26" t="s">
        <v>69</v>
      </c>
      <c r="B17" s="26" t="s">
        <v>57</v>
      </c>
      <c r="C17" s="26" t="s">
        <v>58</v>
      </c>
      <c r="D17" s="26">
        <v>19210</v>
      </c>
      <c r="E17" s="26">
        <v>9045000</v>
      </c>
      <c r="F17" s="26">
        <v>2.124E-3</v>
      </c>
      <c r="G17" s="26">
        <v>18.745862570821455</v>
      </c>
      <c r="H17" s="26">
        <v>15</v>
      </c>
      <c r="I17" s="35">
        <v>2.9309730651772599</v>
      </c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>
        <v>10</v>
      </c>
      <c r="V17" s="26">
        <v>0</v>
      </c>
      <c r="W17" s="26">
        <v>4.6051701859880918</v>
      </c>
      <c r="X17" s="26"/>
      <c r="Y17" s="26"/>
      <c r="Z17" s="25" t="s">
        <v>7</v>
      </c>
      <c r="AA17" s="25" t="s">
        <v>291</v>
      </c>
    </row>
    <row r="18" spans="1:30" x14ac:dyDescent="0.25">
      <c r="A18" s="29" t="s">
        <v>70</v>
      </c>
      <c r="B18" s="29" t="s">
        <v>57</v>
      </c>
      <c r="C18" s="29" t="s">
        <v>58</v>
      </c>
      <c r="D18" s="29">
        <v>16710</v>
      </c>
      <c r="E18" s="29">
        <v>8248000</v>
      </c>
      <c r="F18" s="29">
        <v>2.0249999999999999E-3</v>
      </c>
      <c r="G18" s="29">
        <v>19.250525174018858</v>
      </c>
      <c r="H18" s="29">
        <v>15</v>
      </c>
      <c r="I18" s="33">
        <v>2.9575383421288661</v>
      </c>
      <c r="J18" s="30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>
        <v>11</v>
      </c>
      <c r="V18" s="29" t="s">
        <v>38</v>
      </c>
      <c r="W18" s="29" t="s">
        <v>38</v>
      </c>
      <c r="X18" s="29"/>
      <c r="Y18" s="29"/>
    </row>
    <row r="19" spans="1:30" x14ac:dyDescent="0.25">
      <c r="A19" s="26" t="s">
        <v>71</v>
      </c>
      <c r="B19" s="26" t="s">
        <v>57</v>
      </c>
      <c r="C19" s="26" t="s">
        <v>58</v>
      </c>
      <c r="D19" s="26">
        <v>17840</v>
      </c>
      <c r="E19" s="26">
        <v>7745000</v>
      </c>
      <c r="F19" s="26">
        <v>2.3040000000000001E-3</v>
      </c>
      <c r="G19" s="26">
        <v>20.25175122982726</v>
      </c>
      <c r="H19" s="26">
        <v>15</v>
      </c>
      <c r="I19" s="35">
        <v>3.0082412702986234</v>
      </c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>
        <v>12</v>
      </c>
      <c r="V19" s="26" t="s">
        <v>38</v>
      </c>
      <c r="W19" s="26" t="s">
        <v>38</v>
      </c>
      <c r="X19" s="26"/>
      <c r="Y19" s="26"/>
    </row>
    <row r="20" spans="1:30" ht="15.75" thickBot="1" x14ac:dyDescent="0.3">
      <c r="A20" s="29" t="s">
        <v>72</v>
      </c>
      <c r="B20" s="29" t="s">
        <v>57</v>
      </c>
      <c r="C20" s="29" t="s">
        <v>58</v>
      </c>
      <c r="D20" s="29">
        <v>122300</v>
      </c>
      <c r="E20" s="29">
        <v>10830000</v>
      </c>
      <c r="F20" s="29">
        <v>1.129E-2</v>
      </c>
      <c r="G20" s="29">
        <v>100</v>
      </c>
      <c r="H20" s="29">
        <v>0</v>
      </c>
      <c r="I20" s="29">
        <v>4.6051701859880918</v>
      </c>
      <c r="J20" s="30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>
        <v>13</v>
      </c>
      <c r="V20" s="29" t="s">
        <v>38</v>
      </c>
      <c r="W20" s="29" t="s">
        <v>38</v>
      </c>
      <c r="X20" s="29"/>
      <c r="Y20" s="29"/>
    </row>
    <row r="21" spans="1:30" ht="16.5" thickTop="1" thickBot="1" x14ac:dyDescent="0.3">
      <c r="A21" s="26" t="s">
        <v>73</v>
      </c>
      <c r="B21" s="26" t="s">
        <v>57</v>
      </c>
      <c r="C21" s="26" t="s">
        <v>58</v>
      </c>
      <c r="D21" s="26">
        <v>99160</v>
      </c>
      <c r="E21" s="26">
        <v>9460000</v>
      </c>
      <c r="F21" s="26">
        <v>1.048E-2</v>
      </c>
      <c r="G21" s="26">
        <v>100</v>
      </c>
      <c r="H21" s="26">
        <v>0</v>
      </c>
      <c r="I21" s="26">
        <v>4.6051701859880918</v>
      </c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>
        <v>14</v>
      </c>
      <c r="V21" s="26" t="s">
        <v>38</v>
      </c>
      <c r="W21" s="26" t="s">
        <v>38</v>
      </c>
      <c r="X21" s="26"/>
      <c r="Y21" s="26"/>
      <c r="Z21" s="28"/>
      <c r="AA21" s="28"/>
      <c r="AB21" s="28"/>
      <c r="AC21" s="28"/>
      <c r="AD21" s="28"/>
    </row>
    <row r="22" spans="1:30" ht="15.75" thickTop="1" x14ac:dyDescent="0.25">
      <c r="A22" s="29" t="s">
        <v>74</v>
      </c>
      <c r="B22" s="29" t="s">
        <v>57</v>
      </c>
      <c r="C22" s="29" t="s">
        <v>58</v>
      </c>
      <c r="D22" s="29">
        <v>104600</v>
      </c>
      <c r="E22" s="29">
        <v>9226000</v>
      </c>
      <c r="F22" s="29">
        <v>1.1339999999999999E-2</v>
      </c>
      <c r="G22" s="29">
        <v>100</v>
      </c>
      <c r="H22" s="29">
        <v>0</v>
      </c>
      <c r="I22" s="29">
        <v>4.6051701859880918</v>
      </c>
      <c r="J22" s="30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>
        <v>15</v>
      </c>
      <c r="V22" s="29" t="s">
        <v>38</v>
      </c>
      <c r="W22" s="29" t="s">
        <v>38</v>
      </c>
      <c r="X22" s="29"/>
      <c r="Y22" s="29"/>
      <c r="Z22" s="31"/>
      <c r="AA22" s="46"/>
      <c r="AB22" s="46"/>
      <c r="AC22" s="46"/>
      <c r="AD22" s="46"/>
    </row>
    <row r="23" spans="1:30" x14ac:dyDescent="0.25">
      <c r="A23" s="26" t="s">
        <v>56</v>
      </c>
      <c r="B23" s="26" t="s">
        <v>75</v>
      </c>
      <c r="C23" s="26" t="s">
        <v>76</v>
      </c>
      <c r="D23" s="26">
        <v>99570</v>
      </c>
      <c r="E23" s="26">
        <v>7920000</v>
      </c>
      <c r="F23" s="26">
        <v>1.257E-2</v>
      </c>
      <c r="G23" s="26"/>
      <c r="H23" s="26"/>
      <c r="I23" s="26"/>
      <c r="J23" s="27"/>
      <c r="K23" s="26"/>
      <c r="L23" s="26"/>
      <c r="M23" s="26"/>
      <c r="N23" s="26"/>
      <c r="O23" s="26"/>
      <c r="P23" s="26"/>
      <c r="Q23" s="26"/>
      <c r="R23" s="26" t="s">
        <v>32</v>
      </c>
      <c r="S23" s="26"/>
      <c r="T23" s="26">
        <v>95</v>
      </c>
      <c r="U23" s="26"/>
      <c r="V23" s="26"/>
      <c r="W23" s="26"/>
      <c r="X23" s="26"/>
      <c r="Y23" s="26"/>
      <c r="Z23" s="31">
        <v>60</v>
      </c>
      <c r="AA23" s="46" t="s">
        <v>139</v>
      </c>
      <c r="AB23" s="46" t="s">
        <v>140</v>
      </c>
      <c r="AC23" s="46" t="s">
        <v>141</v>
      </c>
      <c r="AD23" s="46" t="s">
        <v>38</v>
      </c>
    </row>
    <row r="24" spans="1:30" x14ac:dyDescent="0.25">
      <c r="A24" s="29" t="s">
        <v>78</v>
      </c>
      <c r="B24" s="29" t="s">
        <v>75</v>
      </c>
      <c r="C24" s="29" t="s">
        <v>76</v>
      </c>
      <c r="D24" s="29">
        <v>72040</v>
      </c>
      <c r="E24" s="29">
        <v>7810000</v>
      </c>
      <c r="F24" s="29">
        <v>9.2250000000000006E-3</v>
      </c>
      <c r="G24" s="29">
        <v>-1.4898513098890724</v>
      </c>
      <c r="H24" s="29">
        <v>120</v>
      </c>
      <c r="I24" s="29" t="s">
        <v>38</v>
      </c>
      <c r="J24" s="30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 t="s">
        <v>38</v>
      </c>
      <c r="V24" s="29">
        <v>30</v>
      </c>
      <c r="W24" s="29">
        <v>-0.43589755124444379</v>
      </c>
      <c r="X24" s="29"/>
      <c r="Y24" s="29"/>
      <c r="Z24" s="31">
        <v>30</v>
      </c>
      <c r="AA24" s="32">
        <v>6.4668397451026639E-3</v>
      </c>
      <c r="AB24" s="32">
        <v>6.8350127473594778E-3</v>
      </c>
      <c r="AC24" s="71">
        <v>4.8331958033714565E-4</v>
      </c>
      <c r="AD24" s="32">
        <v>4.5950573575997628E-3</v>
      </c>
    </row>
    <row r="25" spans="1:30" x14ac:dyDescent="0.25">
      <c r="A25" s="26" t="s">
        <v>79</v>
      </c>
      <c r="B25" s="26" t="s">
        <v>75</v>
      </c>
      <c r="C25" s="26" t="s">
        <v>76</v>
      </c>
      <c r="D25" s="26">
        <v>68780</v>
      </c>
      <c r="E25" s="26">
        <v>7362000</v>
      </c>
      <c r="F25" s="26">
        <v>9.3419999999999996E-3</v>
      </c>
      <c r="G25" s="26">
        <v>-1.4901056209785122</v>
      </c>
      <c r="H25" s="26">
        <v>120</v>
      </c>
      <c r="I25" s="26" t="s">
        <v>38</v>
      </c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 t="s">
        <v>38</v>
      </c>
      <c r="V25" s="26">
        <v>30</v>
      </c>
      <c r="W25" s="26">
        <v>-0.38052675780751233</v>
      </c>
      <c r="X25" s="26"/>
      <c r="Y25" s="26"/>
      <c r="Z25" s="31">
        <v>15</v>
      </c>
      <c r="AA25" s="47">
        <v>0.14092518291243808</v>
      </c>
      <c r="AB25" s="47">
        <v>0.10193031443486708</v>
      </c>
      <c r="AC25" s="47">
        <v>0.1077802664151833</v>
      </c>
      <c r="AD25" s="47">
        <v>0.11687858792082949</v>
      </c>
    </row>
    <row r="26" spans="1:30" ht="15.75" thickBot="1" x14ac:dyDescent="0.3">
      <c r="A26" s="29" t="s">
        <v>80</v>
      </c>
      <c r="B26" s="29" t="s">
        <v>75</v>
      </c>
      <c r="C26" s="29" t="s">
        <v>76</v>
      </c>
      <c r="D26" s="29">
        <v>72860</v>
      </c>
      <c r="E26" s="29">
        <v>7516000</v>
      </c>
      <c r="F26" s="29">
        <v>9.6939999999999995E-3</v>
      </c>
      <c r="G26" s="29">
        <v>-1.3224095249322176</v>
      </c>
      <c r="H26" s="29">
        <v>120</v>
      </c>
      <c r="I26" s="29" t="s">
        <v>38</v>
      </c>
      <c r="J26" s="30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 t="s">
        <v>38</v>
      </c>
      <c r="V26" s="29">
        <v>30</v>
      </c>
      <c r="W26" s="29">
        <v>-3.0296622801093798</v>
      </c>
      <c r="X26" s="29"/>
      <c r="Y26" s="29"/>
      <c r="Z26" s="36">
        <v>0</v>
      </c>
      <c r="AA26" s="37">
        <v>1</v>
      </c>
      <c r="AB26" s="37">
        <v>1</v>
      </c>
      <c r="AC26" s="37">
        <v>1</v>
      </c>
      <c r="AD26" s="37">
        <v>1</v>
      </c>
    </row>
    <row r="27" spans="1:30" ht="16.5" thickTop="1" thickBot="1" x14ac:dyDescent="0.3">
      <c r="A27" s="26" t="s">
        <v>81</v>
      </c>
      <c r="B27" s="26" t="s">
        <v>75</v>
      </c>
      <c r="C27" s="26" t="s">
        <v>76</v>
      </c>
      <c r="D27" s="26">
        <v>71080</v>
      </c>
      <c r="E27" s="26">
        <v>8387000</v>
      </c>
      <c r="F27" s="26">
        <v>8.4740000000000006E-3</v>
      </c>
      <c r="G27" s="26">
        <v>-1.7557233891904649</v>
      </c>
      <c r="H27" s="26">
        <v>60</v>
      </c>
      <c r="I27" s="26" t="s">
        <v>38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 t="s">
        <v>38</v>
      </c>
      <c r="V27" s="26">
        <v>15</v>
      </c>
      <c r="W27" s="26">
        <v>2.6456440389144791</v>
      </c>
      <c r="X27" s="26"/>
      <c r="Y27" s="26"/>
    </row>
    <row r="28" spans="1:30" x14ac:dyDescent="0.25">
      <c r="A28" s="29" t="s">
        <v>82</v>
      </c>
      <c r="B28" s="29" t="s">
        <v>75</v>
      </c>
      <c r="C28" s="29" t="s">
        <v>76</v>
      </c>
      <c r="D28" s="29">
        <v>71640</v>
      </c>
      <c r="E28" s="29">
        <v>8004000</v>
      </c>
      <c r="F28" s="29">
        <v>8.9499999999999996E-3</v>
      </c>
      <c r="G28" s="29">
        <v>-1.6328760471045287</v>
      </c>
      <c r="H28" s="29">
        <v>60</v>
      </c>
      <c r="I28" s="29" t="s">
        <v>38</v>
      </c>
      <c r="J28" s="30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 t="s">
        <v>38</v>
      </c>
      <c r="V28" s="29">
        <v>15</v>
      </c>
      <c r="W28" s="29">
        <v>2.3217042949933209</v>
      </c>
      <c r="X28" s="29"/>
      <c r="Y28" s="29"/>
      <c r="Z28" s="38" t="s">
        <v>33</v>
      </c>
      <c r="AA28" s="58">
        <v>-0.1962399683013957</v>
      </c>
    </row>
    <row r="29" spans="1:30" x14ac:dyDescent="0.25">
      <c r="A29" s="26" t="s">
        <v>83</v>
      </c>
      <c r="B29" s="26" t="s">
        <v>75</v>
      </c>
      <c r="C29" s="26" t="s">
        <v>76</v>
      </c>
      <c r="D29" s="26">
        <v>84660</v>
      </c>
      <c r="E29" s="26">
        <v>7366000</v>
      </c>
      <c r="F29" s="26">
        <v>1.149E-2</v>
      </c>
      <c r="G29" s="26">
        <v>-0.68725686667452557</v>
      </c>
      <c r="H29" s="26">
        <v>60</v>
      </c>
      <c r="I29" s="26" t="s">
        <v>38</v>
      </c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 t="s">
        <v>38</v>
      </c>
      <c r="V29" s="26">
        <v>15</v>
      </c>
      <c r="W29" s="26">
        <v>2.3775094913507373</v>
      </c>
      <c r="X29" s="26"/>
      <c r="Y29" s="26"/>
      <c r="Z29" s="40" t="s">
        <v>34</v>
      </c>
      <c r="AA29" s="41">
        <v>4.8674086127499887</v>
      </c>
    </row>
    <row r="30" spans="1:30" x14ac:dyDescent="0.25">
      <c r="A30" s="29" t="s">
        <v>84</v>
      </c>
      <c r="B30" s="29" t="s">
        <v>75</v>
      </c>
      <c r="C30" s="29" t="s">
        <v>76</v>
      </c>
      <c r="D30" s="29">
        <v>125500</v>
      </c>
      <c r="E30" s="29">
        <v>8226000</v>
      </c>
      <c r="F30" s="29">
        <v>1.5259999999999999E-2</v>
      </c>
      <c r="G30" s="29">
        <v>0.64668397451026638</v>
      </c>
      <c r="H30" s="29">
        <v>30</v>
      </c>
      <c r="I30" s="33">
        <v>-0.43589755124444379</v>
      </c>
      <c r="J30" s="30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>
        <v>7</v>
      </c>
      <c r="V30" s="29">
        <v>0</v>
      </c>
      <c r="W30" s="29">
        <v>4.6051701859880918</v>
      </c>
      <c r="X30" s="29"/>
      <c r="Y30" s="29"/>
      <c r="Z30" s="40" t="s">
        <v>50</v>
      </c>
      <c r="AA30" s="42">
        <v>0.89837988361854693</v>
      </c>
    </row>
    <row r="31" spans="1:30" x14ac:dyDescent="0.25">
      <c r="A31" s="26" t="s">
        <v>85</v>
      </c>
      <c r="B31" s="26" t="s">
        <v>75</v>
      </c>
      <c r="C31" s="26" t="s">
        <v>76</v>
      </c>
      <c r="D31" s="26">
        <v>117800</v>
      </c>
      <c r="E31" s="26">
        <v>7695000</v>
      </c>
      <c r="F31" s="26">
        <v>1.5310000000000001E-2</v>
      </c>
      <c r="G31" s="26">
        <v>0.68350127473594779</v>
      </c>
      <c r="H31" s="26">
        <v>30</v>
      </c>
      <c r="I31" s="35">
        <v>-0.38052675780751233</v>
      </c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>
        <v>8</v>
      </c>
      <c r="V31" s="26">
        <v>0</v>
      </c>
      <c r="W31" s="26">
        <v>4.6051701859880918</v>
      </c>
      <c r="X31" s="26"/>
      <c r="Y31" s="26"/>
      <c r="Z31" s="40" t="s">
        <v>51</v>
      </c>
      <c r="AA31" s="41">
        <v>3.5321407079284342</v>
      </c>
    </row>
    <row r="32" spans="1:30" x14ac:dyDescent="0.25">
      <c r="A32" s="29" t="s">
        <v>86</v>
      </c>
      <c r="B32" s="29" t="s">
        <v>75</v>
      </c>
      <c r="C32" s="29" t="s">
        <v>76</v>
      </c>
      <c r="D32" s="29">
        <v>101600</v>
      </c>
      <c r="E32" s="29">
        <v>7488000</v>
      </c>
      <c r="F32" s="29">
        <v>1.357E-2</v>
      </c>
      <c r="G32" s="29">
        <v>4.8331958033714567E-2</v>
      </c>
      <c r="H32" s="29">
        <v>30</v>
      </c>
      <c r="I32" s="33">
        <v>-3.0296622801093798</v>
      </c>
      <c r="J32" s="3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>
        <v>9</v>
      </c>
      <c r="V32" s="29">
        <v>0</v>
      </c>
      <c r="W32" s="29">
        <v>4.6051701859880918</v>
      </c>
      <c r="X32" s="29"/>
      <c r="Y32" s="29"/>
      <c r="Z32" s="40" t="s">
        <v>52</v>
      </c>
      <c r="AA32" s="49">
        <v>392.47993660279138</v>
      </c>
    </row>
    <row r="33" spans="1:30" ht="15.75" thickBot="1" x14ac:dyDescent="0.3">
      <c r="A33" s="26" t="s">
        <v>87</v>
      </c>
      <c r="B33" s="26" t="s">
        <v>75</v>
      </c>
      <c r="C33" s="26" t="s">
        <v>76</v>
      </c>
      <c r="D33" s="26">
        <v>454600</v>
      </c>
      <c r="E33" s="26">
        <v>8539000</v>
      </c>
      <c r="F33" s="26">
        <v>5.3240000000000003E-2</v>
      </c>
      <c r="G33" s="26">
        <v>14.092518291243808</v>
      </c>
      <c r="H33" s="26">
        <v>15</v>
      </c>
      <c r="I33" s="35">
        <v>2.6456440389144791</v>
      </c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>
        <v>10</v>
      </c>
      <c r="V33" s="26" t="s">
        <v>38</v>
      </c>
      <c r="W33" s="26" t="s">
        <v>38</v>
      </c>
      <c r="X33" s="26"/>
      <c r="Y33" s="26"/>
      <c r="Z33" s="44" t="s">
        <v>7</v>
      </c>
      <c r="AA33" s="45" t="s">
        <v>35</v>
      </c>
    </row>
    <row r="34" spans="1:30" x14ac:dyDescent="0.25">
      <c r="A34" s="29" t="s">
        <v>88</v>
      </c>
      <c r="B34" s="29" t="s">
        <v>75</v>
      </c>
      <c r="C34" s="29" t="s">
        <v>76</v>
      </c>
      <c r="D34" s="29">
        <v>358300</v>
      </c>
      <c r="E34" s="29">
        <v>8651000</v>
      </c>
      <c r="F34" s="29">
        <v>4.1419999999999998E-2</v>
      </c>
      <c r="G34" s="29">
        <v>10.193031443486708</v>
      </c>
      <c r="H34" s="29">
        <v>15</v>
      </c>
      <c r="I34" s="33">
        <v>2.3217042949933209</v>
      </c>
      <c r="J34" s="30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>
        <v>11</v>
      </c>
      <c r="V34" s="29" t="s">
        <v>38</v>
      </c>
      <c r="W34" s="29" t="s">
        <v>38</v>
      </c>
      <c r="X34" s="29"/>
      <c r="Y34" s="29"/>
    </row>
    <row r="35" spans="1:30" x14ac:dyDescent="0.25">
      <c r="A35" s="26" t="s">
        <v>89</v>
      </c>
      <c r="B35" s="26" t="s">
        <v>75</v>
      </c>
      <c r="C35" s="26" t="s">
        <v>76</v>
      </c>
      <c r="D35" s="26">
        <v>348100</v>
      </c>
      <c r="E35" s="26">
        <v>7928000</v>
      </c>
      <c r="F35" s="26">
        <v>4.3909999999999998E-2</v>
      </c>
      <c r="G35" s="26">
        <v>10.778026641518331</v>
      </c>
      <c r="H35" s="26">
        <v>15</v>
      </c>
      <c r="I35" s="35">
        <v>2.3775094913507373</v>
      </c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>
        <v>12</v>
      </c>
      <c r="V35" s="26" t="s">
        <v>38</v>
      </c>
      <c r="W35" s="26" t="s">
        <v>38</v>
      </c>
      <c r="X35" s="26"/>
      <c r="Y35" s="26"/>
    </row>
    <row r="36" spans="1:30" x14ac:dyDescent="0.25">
      <c r="A36" s="29" t="s">
        <v>90</v>
      </c>
      <c r="B36" s="29" t="s">
        <v>75</v>
      </c>
      <c r="C36" s="29" t="s">
        <v>76</v>
      </c>
      <c r="D36" s="29">
        <v>3132000</v>
      </c>
      <c r="E36" s="29">
        <v>10580000</v>
      </c>
      <c r="F36" s="29">
        <v>0.2959</v>
      </c>
      <c r="G36" s="29">
        <v>100</v>
      </c>
      <c r="H36" s="29">
        <v>0</v>
      </c>
      <c r="I36" s="33">
        <v>4.6051701859880918</v>
      </c>
      <c r="J36" s="3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>
        <v>13</v>
      </c>
      <c r="V36" s="29" t="s">
        <v>38</v>
      </c>
      <c r="W36" s="29" t="s">
        <v>38</v>
      </c>
      <c r="X36" s="29"/>
      <c r="Y36" s="29"/>
    </row>
    <row r="37" spans="1:30" x14ac:dyDescent="0.25">
      <c r="A37" s="26" t="s">
        <v>91</v>
      </c>
      <c r="B37" s="26" t="s">
        <v>75</v>
      </c>
      <c r="C37" s="26" t="s">
        <v>76</v>
      </c>
      <c r="D37" s="26">
        <v>2826000</v>
      </c>
      <c r="E37" s="26">
        <v>9811000</v>
      </c>
      <c r="F37" s="26">
        <v>0.28799999999999998</v>
      </c>
      <c r="G37" s="26">
        <v>100</v>
      </c>
      <c r="H37" s="26">
        <v>0</v>
      </c>
      <c r="I37" s="35">
        <v>4.6051701859880918</v>
      </c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>
        <v>14</v>
      </c>
      <c r="V37" s="26" t="s">
        <v>38</v>
      </c>
      <c r="W37" s="26" t="s">
        <v>38</v>
      </c>
      <c r="X37" s="26"/>
      <c r="Y37" s="26"/>
    </row>
    <row r="38" spans="1:30" x14ac:dyDescent="0.25">
      <c r="A38" s="29" t="s">
        <v>92</v>
      </c>
      <c r="B38" s="29" t="s">
        <v>75</v>
      </c>
      <c r="C38" s="29" t="s">
        <v>76</v>
      </c>
      <c r="D38" s="29">
        <v>2810000</v>
      </c>
      <c r="E38" s="29">
        <v>9485000</v>
      </c>
      <c r="F38" s="29">
        <v>0.29620000000000002</v>
      </c>
      <c r="G38" s="29">
        <v>100</v>
      </c>
      <c r="H38" s="29">
        <v>0</v>
      </c>
      <c r="I38" s="33">
        <v>4.6051701859880918</v>
      </c>
      <c r="J38" s="3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>
        <v>15</v>
      </c>
      <c r="V38" s="29" t="s">
        <v>38</v>
      </c>
      <c r="W38" s="29" t="s">
        <v>38</v>
      </c>
      <c r="X38" s="29"/>
      <c r="Y38" s="29"/>
    </row>
    <row r="39" spans="1:30" ht="15.75" thickBo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7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30" ht="16.5" thickTop="1" thickBot="1" x14ac:dyDescent="0.3">
      <c r="A40" s="29" t="s">
        <v>54</v>
      </c>
      <c r="B40" s="29" t="s">
        <v>43</v>
      </c>
      <c r="C40" s="29" t="s">
        <v>93</v>
      </c>
      <c r="D40" s="29">
        <v>1</v>
      </c>
      <c r="E40" s="29">
        <v>6886000</v>
      </c>
      <c r="F40" s="29">
        <v>1.4522218995062447E-7</v>
      </c>
      <c r="G40" s="29"/>
      <c r="H40" s="29"/>
      <c r="I40" s="29"/>
      <c r="J40" s="30"/>
      <c r="K40" s="29"/>
      <c r="L40" s="29"/>
      <c r="M40" s="29"/>
      <c r="N40" s="29"/>
      <c r="O40" s="29"/>
      <c r="P40" s="29"/>
      <c r="Q40" s="29"/>
      <c r="R40" s="29" t="s">
        <v>46</v>
      </c>
      <c r="S40" s="29"/>
      <c r="T40" s="29">
        <v>8</v>
      </c>
      <c r="U40" s="29"/>
      <c r="V40" s="29"/>
      <c r="W40" s="29"/>
      <c r="X40" s="29"/>
      <c r="Y40" s="29"/>
      <c r="Z40" s="28" t="s">
        <v>27</v>
      </c>
      <c r="AA40" s="28" t="s">
        <v>28</v>
      </c>
      <c r="AB40" s="28" t="s">
        <v>29</v>
      </c>
      <c r="AC40" s="28" t="s">
        <v>30</v>
      </c>
      <c r="AD40" s="28" t="s">
        <v>31</v>
      </c>
    </row>
    <row r="41" spans="1:30" ht="15.75" thickTop="1" x14ac:dyDescent="0.25">
      <c r="A41" s="26" t="s">
        <v>55</v>
      </c>
      <c r="B41" s="26" t="s">
        <v>43</v>
      </c>
      <c r="C41" s="26" t="s">
        <v>93</v>
      </c>
      <c r="D41" s="26">
        <v>1</v>
      </c>
      <c r="E41" s="26">
        <v>6886000</v>
      </c>
      <c r="F41" s="26">
        <v>1.4522218995062447E-7</v>
      </c>
      <c r="G41" s="26"/>
      <c r="H41" s="26"/>
      <c r="I41" s="26"/>
      <c r="J41" s="27"/>
      <c r="K41" s="26"/>
      <c r="L41" s="26"/>
      <c r="M41" s="26"/>
      <c r="N41" s="26"/>
      <c r="O41" s="26"/>
      <c r="P41" s="26"/>
      <c r="Q41" s="26"/>
      <c r="R41" s="26" t="s">
        <v>27</v>
      </c>
      <c r="S41" s="26"/>
      <c r="T41" s="26">
        <v>138</v>
      </c>
      <c r="U41" s="26"/>
      <c r="V41" s="26"/>
      <c r="W41" s="26"/>
      <c r="X41" s="26"/>
      <c r="Y41" s="26"/>
      <c r="Z41" s="31">
        <v>120</v>
      </c>
      <c r="AA41" s="47">
        <v>0.13893698401214316</v>
      </c>
      <c r="AB41" s="47">
        <v>0.16449584559171682</v>
      </c>
      <c r="AC41" s="47">
        <v>0.14959984636697105</v>
      </c>
      <c r="AD41" s="47">
        <v>0.15101089199027701</v>
      </c>
    </row>
    <row r="42" spans="1:30" x14ac:dyDescent="0.25">
      <c r="A42" s="29" t="s">
        <v>56</v>
      </c>
      <c r="B42" s="29" t="s">
        <v>43</v>
      </c>
      <c r="C42" s="29" t="s">
        <v>93</v>
      </c>
      <c r="D42" s="29">
        <v>1</v>
      </c>
      <c r="E42" s="29">
        <v>6886000</v>
      </c>
      <c r="F42" s="29">
        <v>1.4522218995062447E-7</v>
      </c>
      <c r="G42" s="29"/>
      <c r="H42" s="29"/>
      <c r="I42" s="29"/>
      <c r="J42" s="30"/>
      <c r="K42" s="29"/>
      <c r="L42" s="29"/>
      <c r="M42" s="29"/>
      <c r="N42" s="29"/>
      <c r="O42" s="29"/>
      <c r="P42" s="29"/>
      <c r="Q42" s="29"/>
      <c r="R42" s="29" t="s">
        <v>32</v>
      </c>
      <c r="S42" s="29"/>
      <c r="T42" s="29">
        <v>152</v>
      </c>
      <c r="U42" s="29"/>
      <c r="V42" s="29"/>
      <c r="W42" s="29"/>
      <c r="X42" s="29"/>
      <c r="Y42" s="29"/>
      <c r="Z42" s="31">
        <v>60</v>
      </c>
      <c r="AA42" s="47">
        <v>0.33769229303116688</v>
      </c>
      <c r="AB42" s="47">
        <v>0.26186082044459452</v>
      </c>
      <c r="AC42" s="47">
        <v>0.2552984235934892</v>
      </c>
      <c r="AD42" s="47">
        <v>0.28495051235641689</v>
      </c>
    </row>
    <row r="43" spans="1:30" x14ac:dyDescent="0.25">
      <c r="A43" s="26" t="s">
        <v>94</v>
      </c>
      <c r="B43" s="26" t="s">
        <v>43</v>
      </c>
      <c r="C43" s="26" t="s">
        <v>93</v>
      </c>
      <c r="D43" s="26">
        <v>1822</v>
      </c>
      <c r="E43" s="26">
        <v>6881000</v>
      </c>
      <c r="F43" s="26">
        <v>2.6479999999999999E-4</v>
      </c>
      <c r="G43" s="26">
        <v>13.893698401214316</v>
      </c>
      <c r="H43" s="26">
        <v>120</v>
      </c>
      <c r="I43" s="35">
        <v>2.6314353849107386</v>
      </c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>
        <v>1</v>
      </c>
      <c r="V43" s="26">
        <v>120</v>
      </c>
      <c r="W43" s="26">
        <v>2.6314353849107386</v>
      </c>
      <c r="X43" s="26"/>
      <c r="Y43" s="26"/>
      <c r="Z43" s="31">
        <v>30</v>
      </c>
      <c r="AA43" s="47">
        <v>0.38431002002770492</v>
      </c>
      <c r="AB43" s="47">
        <v>0.32338072775050913</v>
      </c>
      <c r="AC43" s="47">
        <v>0.33937095809818418</v>
      </c>
      <c r="AD43" s="47">
        <v>0.3490205686254661</v>
      </c>
    </row>
    <row r="44" spans="1:30" x14ac:dyDescent="0.25">
      <c r="A44" s="29" t="s">
        <v>95</v>
      </c>
      <c r="B44" s="29" t="s">
        <v>43</v>
      </c>
      <c r="C44" s="29" t="s">
        <v>93</v>
      </c>
      <c r="D44" s="29">
        <v>2128</v>
      </c>
      <c r="E44" s="29">
        <v>6447000</v>
      </c>
      <c r="F44" s="29">
        <v>3.301E-4</v>
      </c>
      <c r="G44" s="29">
        <v>16.449584559171683</v>
      </c>
      <c r="H44" s="29">
        <v>120</v>
      </c>
      <c r="I44" s="33">
        <v>2.8003002221308742</v>
      </c>
      <c r="J44" s="3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>
        <v>2</v>
      </c>
      <c r="V44" s="29">
        <v>120</v>
      </c>
      <c r="W44" s="29">
        <v>2.8003002221308742</v>
      </c>
      <c r="X44" s="29"/>
      <c r="Y44" s="29"/>
      <c r="Z44" s="31">
        <v>15</v>
      </c>
      <c r="AA44" s="47">
        <v>0.5094114202898109</v>
      </c>
      <c r="AB44" s="47">
        <v>0.52538936989278262</v>
      </c>
      <c r="AC44" s="47">
        <v>0.39752328350327787</v>
      </c>
      <c r="AD44" s="47">
        <v>0.47744135789529046</v>
      </c>
    </row>
    <row r="45" spans="1:30" ht="15.75" thickBot="1" x14ac:dyDescent="0.3">
      <c r="A45" s="26" t="s">
        <v>96</v>
      </c>
      <c r="B45" s="26" t="s">
        <v>43</v>
      </c>
      <c r="C45" s="26" t="s">
        <v>93</v>
      </c>
      <c r="D45" s="26">
        <v>2039</v>
      </c>
      <c r="E45" s="26">
        <v>7047000</v>
      </c>
      <c r="F45" s="26">
        <v>2.8929999999999998E-4</v>
      </c>
      <c r="G45" s="26">
        <v>14.959984636697104</v>
      </c>
      <c r="H45" s="26">
        <v>120</v>
      </c>
      <c r="I45" s="35">
        <v>2.7053789455870541</v>
      </c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>
        <v>3</v>
      </c>
      <c r="V45" s="26">
        <v>120</v>
      </c>
      <c r="W45" s="26">
        <v>2.7053789455870541</v>
      </c>
      <c r="X45" s="26"/>
      <c r="Y45" s="26"/>
      <c r="Z45" s="36">
        <v>0</v>
      </c>
      <c r="AA45" s="37">
        <v>1</v>
      </c>
      <c r="AB45" s="37">
        <v>1</v>
      </c>
      <c r="AC45" s="37">
        <v>1</v>
      </c>
      <c r="AD45" s="37">
        <v>1</v>
      </c>
    </row>
    <row r="46" spans="1:30" ht="16.5" thickTop="1" thickBot="1" x14ac:dyDescent="0.3">
      <c r="A46" s="29" t="s">
        <v>97</v>
      </c>
      <c r="B46" s="29" t="s">
        <v>43</v>
      </c>
      <c r="C46" s="29" t="s">
        <v>93</v>
      </c>
      <c r="D46" s="29">
        <v>4433</v>
      </c>
      <c r="E46" s="29">
        <v>6891000</v>
      </c>
      <c r="F46" s="29">
        <v>6.4340000000000003E-4</v>
      </c>
      <c r="G46" s="29">
        <v>33.769229303116688</v>
      </c>
      <c r="H46" s="29">
        <v>60</v>
      </c>
      <c r="I46" s="33">
        <v>3.5195500121979548</v>
      </c>
      <c r="J46" s="3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>
        <v>4</v>
      </c>
      <c r="V46" s="29">
        <v>60</v>
      </c>
      <c r="W46" s="29">
        <v>3.5195500121979548</v>
      </c>
      <c r="X46" s="29"/>
      <c r="Y46" s="29"/>
    </row>
    <row r="47" spans="1:30" x14ac:dyDescent="0.25">
      <c r="A47" s="26" t="s">
        <v>98</v>
      </c>
      <c r="B47" s="26" t="s">
        <v>43</v>
      </c>
      <c r="C47" s="26" t="s">
        <v>93</v>
      </c>
      <c r="D47" s="26">
        <v>3495</v>
      </c>
      <c r="E47" s="26">
        <v>6651000</v>
      </c>
      <c r="F47" s="26">
        <v>5.2539999999999998E-4</v>
      </c>
      <c r="G47" s="26">
        <v>26.186082044459454</v>
      </c>
      <c r="H47" s="26">
        <v>60</v>
      </c>
      <c r="I47" s="35">
        <v>3.2652280499427695</v>
      </c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>
        <v>5</v>
      </c>
      <c r="V47" s="26">
        <v>60</v>
      </c>
      <c r="W47" s="26">
        <v>3.2652280499427695</v>
      </c>
      <c r="X47" s="26"/>
      <c r="Y47" s="26"/>
      <c r="Z47" s="38" t="s">
        <v>33</v>
      </c>
      <c r="AA47" s="39">
        <v>-1.363096606994239E-2</v>
      </c>
    </row>
    <row r="48" spans="1:30" x14ac:dyDescent="0.25">
      <c r="A48" s="29" t="s">
        <v>99</v>
      </c>
      <c r="B48" s="29" t="s">
        <v>43</v>
      </c>
      <c r="C48" s="29" t="s">
        <v>93</v>
      </c>
      <c r="D48" s="29">
        <v>3365</v>
      </c>
      <c r="E48" s="29">
        <v>6818000</v>
      </c>
      <c r="F48" s="29">
        <v>4.9359999999999996E-4</v>
      </c>
      <c r="G48" s="29">
        <v>25.529842359348919</v>
      </c>
      <c r="H48" s="29">
        <v>60</v>
      </c>
      <c r="I48" s="33">
        <v>3.2398480565123906</v>
      </c>
      <c r="J48" s="30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>
        <v>6</v>
      </c>
      <c r="V48" s="29">
        <v>60</v>
      </c>
      <c r="W48" s="29">
        <v>3.2398480565123906</v>
      </c>
      <c r="X48" s="29"/>
      <c r="Y48" s="29"/>
      <c r="Z48" s="40" t="s">
        <v>34</v>
      </c>
      <c r="AA48" s="41">
        <v>4.2268443737317352</v>
      </c>
    </row>
    <row r="49" spans="1:30" x14ac:dyDescent="0.25">
      <c r="A49" s="26" t="s">
        <v>100</v>
      </c>
      <c r="B49" s="26" t="s">
        <v>43</v>
      </c>
      <c r="C49" s="26" t="s">
        <v>93</v>
      </c>
      <c r="D49" s="26">
        <v>4980</v>
      </c>
      <c r="E49" s="26">
        <v>6801000</v>
      </c>
      <c r="F49" s="26">
        <v>7.3220000000000002E-4</v>
      </c>
      <c r="G49" s="26">
        <v>38.431002002770491</v>
      </c>
      <c r="H49" s="26">
        <v>30</v>
      </c>
      <c r="I49" s="35">
        <v>3.6488644776891097</v>
      </c>
      <c r="J49" s="27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>
        <v>7</v>
      </c>
      <c r="V49" s="26">
        <v>30</v>
      </c>
      <c r="W49" s="26">
        <v>3.6488644776891097</v>
      </c>
      <c r="X49" s="26"/>
      <c r="Y49" s="26"/>
      <c r="Z49" s="40" t="s">
        <v>50</v>
      </c>
      <c r="AA49" s="42">
        <v>0.84670884035322191</v>
      </c>
    </row>
    <row r="50" spans="1:30" x14ac:dyDescent="0.25">
      <c r="A50" s="29" t="s">
        <v>101</v>
      </c>
      <c r="B50" s="29" t="s">
        <v>43</v>
      </c>
      <c r="C50" s="29" t="s">
        <v>93</v>
      </c>
      <c r="D50" s="29">
        <v>4642</v>
      </c>
      <c r="E50" s="29">
        <v>7155000</v>
      </c>
      <c r="F50" s="29">
        <v>6.4880000000000005E-4</v>
      </c>
      <c r="G50" s="29">
        <v>32.338072775050911</v>
      </c>
      <c r="H50" s="29">
        <v>30</v>
      </c>
      <c r="I50" s="33">
        <v>3.4762452597650539</v>
      </c>
      <c r="J50" s="30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>
        <v>8</v>
      </c>
      <c r="V50" s="29">
        <v>30</v>
      </c>
      <c r="W50" s="29">
        <v>3.4762452597650539</v>
      </c>
      <c r="X50" s="29"/>
      <c r="Y50" s="29"/>
      <c r="Z50" s="40" t="s">
        <v>51</v>
      </c>
      <c r="AA50" s="43">
        <v>50.850921130850914</v>
      </c>
    </row>
    <row r="51" spans="1:30" x14ac:dyDescent="0.25">
      <c r="A51" s="26" t="s">
        <v>102</v>
      </c>
      <c r="B51" s="26" t="s">
        <v>43</v>
      </c>
      <c r="C51" s="26" t="s">
        <v>93</v>
      </c>
      <c r="D51" s="26">
        <v>4874</v>
      </c>
      <c r="E51" s="26">
        <v>7428000</v>
      </c>
      <c r="F51" s="26">
        <v>6.5609999999999996E-4</v>
      </c>
      <c r="G51" s="26">
        <v>33.937095809818416</v>
      </c>
      <c r="H51" s="26">
        <v>30</v>
      </c>
      <c r="I51" s="35">
        <v>3.5245086877836269</v>
      </c>
      <c r="J51" s="27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>
        <v>9</v>
      </c>
      <c r="V51" s="26">
        <v>30</v>
      </c>
      <c r="W51" s="26">
        <v>3.5245086877836269</v>
      </c>
      <c r="X51" s="26"/>
      <c r="Y51" s="26"/>
      <c r="Z51" s="40" t="s">
        <v>52</v>
      </c>
      <c r="AA51" s="43">
        <v>27.261932139884781</v>
      </c>
    </row>
    <row r="52" spans="1:30" ht="15.75" thickBot="1" x14ac:dyDescent="0.3">
      <c r="A52" s="29" t="s">
        <v>103</v>
      </c>
      <c r="B52" s="29" t="s">
        <v>43</v>
      </c>
      <c r="C52" s="29" t="s">
        <v>93</v>
      </c>
      <c r="D52" s="29">
        <v>6794</v>
      </c>
      <c r="E52" s="29">
        <v>7000000</v>
      </c>
      <c r="F52" s="29">
        <v>9.7050000000000001E-4</v>
      </c>
      <c r="G52" s="29">
        <v>50.941142028981091</v>
      </c>
      <c r="H52" s="29">
        <v>15</v>
      </c>
      <c r="I52" s="33">
        <v>3.9306708884005386</v>
      </c>
      <c r="J52" s="30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>
        <v>10</v>
      </c>
      <c r="V52" s="29">
        <v>15</v>
      </c>
      <c r="W52" s="29">
        <v>3.9306708884005386</v>
      </c>
      <c r="X52" s="29"/>
      <c r="Y52" s="29"/>
      <c r="Z52" s="44" t="s">
        <v>7</v>
      </c>
      <c r="AA52" s="45" t="s">
        <v>35</v>
      </c>
    </row>
    <row r="53" spans="1:30" x14ac:dyDescent="0.25">
      <c r="A53" s="26" t="s">
        <v>104</v>
      </c>
      <c r="B53" s="26" t="s">
        <v>43</v>
      </c>
      <c r="C53" s="26" t="s">
        <v>93</v>
      </c>
      <c r="D53" s="26">
        <v>7277</v>
      </c>
      <c r="E53" s="26">
        <v>6904000</v>
      </c>
      <c r="F53" s="26">
        <v>1.054E-3</v>
      </c>
      <c r="G53" s="26">
        <v>52.538936989278263</v>
      </c>
      <c r="H53" s="26">
        <v>15</v>
      </c>
      <c r="I53" s="35">
        <v>3.9615545516446127</v>
      </c>
      <c r="J53" s="27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>
        <v>11</v>
      </c>
      <c r="V53" s="26">
        <v>15</v>
      </c>
      <c r="W53" s="26">
        <v>3.9615545516446127</v>
      </c>
      <c r="X53" s="26"/>
      <c r="Y53" s="26"/>
    </row>
    <row r="54" spans="1:30" x14ac:dyDescent="0.25">
      <c r="A54" s="29" t="s">
        <v>105</v>
      </c>
      <c r="B54" s="29" t="s">
        <v>43</v>
      </c>
      <c r="C54" s="29" t="s">
        <v>93</v>
      </c>
      <c r="D54" s="29">
        <v>5246</v>
      </c>
      <c r="E54" s="29">
        <v>6826000</v>
      </c>
      <c r="F54" s="29">
        <v>7.6849999999999998E-4</v>
      </c>
      <c r="G54" s="29">
        <v>39.752328350327787</v>
      </c>
      <c r="H54" s="29">
        <v>15</v>
      </c>
      <c r="I54" s="33">
        <v>3.682668414235915</v>
      </c>
      <c r="J54" s="30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>
        <v>12</v>
      </c>
      <c r="V54" s="29">
        <v>15</v>
      </c>
      <c r="W54" s="29">
        <v>3.682668414235915</v>
      </c>
      <c r="X54" s="29"/>
      <c r="Y54" s="29"/>
    </row>
    <row r="55" spans="1:30" x14ac:dyDescent="0.25">
      <c r="A55" s="26" t="s">
        <v>106</v>
      </c>
      <c r="B55" s="26" t="s">
        <v>43</v>
      </c>
      <c r="C55" s="26" t="s">
        <v>93</v>
      </c>
      <c r="D55" s="26">
        <v>15910</v>
      </c>
      <c r="E55" s="26">
        <v>8349000</v>
      </c>
      <c r="F55" s="26">
        <v>1.905E-3</v>
      </c>
      <c r="G55" s="26">
        <v>100</v>
      </c>
      <c r="H55" s="26">
        <v>0</v>
      </c>
      <c r="I55" s="35">
        <v>4.6051701859880918</v>
      </c>
      <c r="J55" s="2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>
        <v>13</v>
      </c>
      <c r="V55" s="26">
        <v>0</v>
      </c>
      <c r="W55" s="26">
        <v>4.6051701859880918</v>
      </c>
      <c r="X55" s="26"/>
      <c r="Y55" s="26"/>
    </row>
    <row r="56" spans="1:30" x14ac:dyDescent="0.25">
      <c r="A56" s="29" t="s">
        <v>107</v>
      </c>
      <c r="B56" s="29" t="s">
        <v>43</v>
      </c>
      <c r="C56" s="29" t="s">
        <v>93</v>
      </c>
      <c r="D56" s="29">
        <v>16890</v>
      </c>
      <c r="E56" s="29">
        <v>8423000</v>
      </c>
      <c r="F56" s="29">
        <v>2.006E-3</v>
      </c>
      <c r="G56" s="29">
        <v>100</v>
      </c>
      <c r="H56" s="29">
        <v>0</v>
      </c>
      <c r="I56" s="33">
        <v>4.6051701859880918</v>
      </c>
      <c r="J56" s="3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>
        <v>14</v>
      </c>
      <c r="V56" s="29">
        <v>0</v>
      </c>
      <c r="W56" s="29">
        <v>4.6051701859880918</v>
      </c>
      <c r="X56" s="29"/>
      <c r="Y56" s="29"/>
    </row>
    <row r="57" spans="1:30" x14ac:dyDescent="0.25">
      <c r="A57" s="26" t="s">
        <v>108</v>
      </c>
      <c r="B57" s="26" t="s">
        <v>43</v>
      </c>
      <c r="C57" s="26" t="s">
        <v>93</v>
      </c>
      <c r="D57" s="26">
        <v>16790</v>
      </c>
      <c r="E57" s="26">
        <v>8684000</v>
      </c>
      <c r="F57" s="26">
        <v>1.933E-3</v>
      </c>
      <c r="G57" s="26">
        <v>100</v>
      </c>
      <c r="H57" s="26">
        <v>0</v>
      </c>
      <c r="I57" s="35">
        <v>4.6051701859880918</v>
      </c>
      <c r="J57" s="2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>
        <v>15</v>
      </c>
      <c r="V57" s="26">
        <v>0</v>
      </c>
      <c r="W57" s="26">
        <v>4.6051701859880918</v>
      </c>
      <c r="X57" s="26"/>
      <c r="Y57" s="26"/>
    </row>
    <row r="58" spans="1:30" ht="15.75" thickBot="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30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30" ht="16.5" thickTop="1" thickBot="1" x14ac:dyDescent="0.3">
      <c r="A59" s="26" t="s">
        <v>54</v>
      </c>
      <c r="B59" s="26" t="s">
        <v>44</v>
      </c>
      <c r="C59" s="26" t="s">
        <v>47</v>
      </c>
      <c r="D59" s="26">
        <v>1</v>
      </c>
      <c r="E59" s="26">
        <v>6886000</v>
      </c>
      <c r="F59" s="26">
        <v>1.4522218995062447E-7</v>
      </c>
      <c r="G59" s="26"/>
      <c r="H59" s="26"/>
      <c r="I59" s="26"/>
      <c r="J59" s="27"/>
      <c r="K59" s="26"/>
      <c r="L59" s="26"/>
      <c r="M59" s="26"/>
      <c r="N59" s="26"/>
      <c r="O59" s="26"/>
      <c r="P59" s="26"/>
      <c r="Q59" s="26"/>
      <c r="R59" s="26" t="s">
        <v>48</v>
      </c>
      <c r="S59" s="26"/>
      <c r="T59" s="26">
        <v>9</v>
      </c>
      <c r="U59" s="26"/>
      <c r="V59" s="26"/>
      <c r="W59" s="26"/>
      <c r="X59" s="26"/>
      <c r="Y59" s="26"/>
      <c r="Z59" s="28" t="s">
        <v>27</v>
      </c>
      <c r="AA59" s="28" t="s">
        <v>28</v>
      </c>
      <c r="AB59" s="28" t="s">
        <v>29</v>
      </c>
      <c r="AC59" s="28" t="s">
        <v>30</v>
      </c>
      <c r="AD59" s="28" t="s">
        <v>31</v>
      </c>
    </row>
    <row r="60" spans="1:30" ht="15.75" thickTop="1" x14ac:dyDescent="0.25">
      <c r="A60" s="29" t="s">
        <v>55</v>
      </c>
      <c r="B60" s="29" t="s">
        <v>44</v>
      </c>
      <c r="C60" s="29" t="s">
        <v>47</v>
      </c>
      <c r="D60" s="29">
        <v>1</v>
      </c>
      <c r="E60" s="29">
        <v>6886000</v>
      </c>
      <c r="F60" s="29">
        <v>1.4522218995062447E-7</v>
      </c>
      <c r="G60" s="29"/>
      <c r="H60" s="29"/>
      <c r="I60" s="29"/>
      <c r="J60" s="30"/>
      <c r="K60" s="29"/>
      <c r="L60" s="29"/>
      <c r="M60" s="29"/>
      <c r="N60" s="29"/>
      <c r="O60" s="29"/>
      <c r="P60" s="29"/>
      <c r="Q60" s="29"/>
      <c r="R60" s="29" t="s">
        <v>27</v>
      </c>
      <c r="S60" s="29"/>
      <c r="T60" s="29">
        <v>157</v>
      </c>
      <c r="U60" s="29"/>
      <c r="V60" s="29"/>
      <c r="W60" s="29"/>
      <c r="X60" s="29"/>
      <c r="Y60" s="29"/>
      <c r="Z60" s="31">
        <v>120</v>
      </c>
      <c r="AA60" s="46"/>
      <c r="AB60" s="46"/>
      <c r="AC60" s="46"/>
      <c r="AD60" s="46" t="s">
        <v>38</v>
      </c>
    </row>
    <row r="61" spans="1:30" x14ac:dyDescent="0.25">
      <c r="A61" s="26" t="s">
        <v>56</v>
      </c>
      <c r="B61" s="26" t="s">
        <v>44</v>
      </c>
      <c r="C61" s="26" t="s">
        <v>47</v>
      </c>
      <c r="D61" s="26">
        <v>1</v>
      </c>
      <c r="E61" s="26">
        <v>6886000</v>
      </c>
      <c r="F61" s="26">
        <v>1.4522218995062447E-7</v>
      </c>
      <c r="G61" s="26"/>
      <c r="H61" s="26"/>
      <c r="I61" s="26"/>
      <c r="J61" s="27"/>
      <c r="K61" s="26"/>
      <c r="L61" s="26"/>
      <c r="M61" s="26"/>
      <c r="N61" s="26"/>
      <c r="O61" s="26"/>
      <c r="P61" s="26"/>
      <c r="Q61" s="26"/>
      <c r="R61" s="26" t="s">
        <v>32</v>
      </c>
      <c r="S61" s="26"/>
      <c r="T61" s="26">
        <v>171</v>
      </c>
      <c r="U61" s="26"/>
      <c r="V61" s="26"/>
      <c r="W61" s="26"/>
      <c r="X61" s="26"/>
      <c r="Y61" s="26"/>
      <c r="Z61" s="31">
        <v>60</v>
      </c>
      <c r="AA61" s="46"/>
      <c r="AB61" s="46"/>
      <c r="AC61" s="46"/>
      <c r="AD61" s="46" t="s">
        <v>38</v>
      </c>
    </row>
    <row r="62" spans="1:30" x14ac:dyDescent="0.25">
      <c r="A62" s="29" t="s">
        <v>109</v>
      </c>
      <c r="B62" s="29" t="s">
        <v>44</v>
      </c>
      <c r="C62" s="29" t="s">
        <v>47</v>
      </c>
      <c r="D62" s="29" t="s">
        <v>45</v>
      </c>
      <c r="E62" s="29">
        <v>6712000</v>
      </c>
      <c r="F62" s="29" t="s">
        <v>45</v>
      </c>
      <c r="G62" s="29" t="e">
        <v>#VALUE!</v>
      </c>
      <c r="H62" s="29">
        <v>120</v>
      </c>
      <c r="I62" s="33" t="e">
        <v>#VALUE!</v>
      </c>
      <c r="J62" s="30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>
        <v>1</v>
      </c>
      <c r="V62" s="29">
        <v>120</v>
      </c>
      <c r="W62" s="29" t="s">
        <v>38</v>
      </c>
      <c r="X62" s="29"/>
      <c r="Y62" s="29"/>
      <c r="Z62" s="31">
        <v>30</v>
      </c>
      <c r="AA62" s="46"/>
      <c r="AB62" s="46"/>
      <c r="AC62" s="46"/>
      <c r="AD62" s="46" t="s">
        <v>38</v>
      </c>
    </row>
    <row r="63" spans="1:30" x14ac:dyDescent="0.25">
      <c r="A63" s="26" t="s">
        <v>110</v>
      </c>
      <c r="B63" s="26" t="s">
        <v>44</v>
      </c>
      <c r="C63" s="26" t="s">
        <v>47</v>
      </c>
      <c r="D63" s="26" t="s">
        <v>45</v>
      </c>
      <c r="E63" s="26">
        <v>7346000</v>
      </c>
      <c r="F63" s="26" t="s">
        <v>45</v>
      </c>
      <c r="G63" s="26" t="e">
        <v>#VALUE!</v>
      </c>
      <c r="H63" s="26">
        <v>120</v>
      </c>
      <c r="I63" s="35" t="e">
        <v>#VALUE!</v>
      </c>
      <c r="J63" s="2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>
        <v>2</v>
      </c>
      <c r="V63" s="26">
        <v>120</v>
      </c>
      <c r="W63" s="26" t="s">
        <v>38</v>
      </c>
      <c r="X63" s="26"/>
      <c r="Y63" s="26"/>
      <c r="Z63" s="31">
        <v>15</v>
      </c>
      <c r="AA63" s="46"/>
      <c r="AB63" s="46"/>
      <c r="AC63" s="46"/>
      <c r="AD63" s="46" t="s">
        <v>38</v>
      </c>
    </row>
    <row r="64" spans="1:30" ht="15.75" thickBot="1" x14ac:dyDescent="0.3">
      <c r="A64" s="29" t="s">
        <v>111</v>
      </c>
      <c r="B64" s="29" t="s">
        <v>44</v>
      </c>
      <c r="C64" s="29" t="s">
        <v>47</v>
      </c>
      <c r="D64" s="29" t="s">
        <v>45</v>
      </c>
      <c r="E64" s="29">
        <v>7347000</v>
      </c>
      <c r="F64" s="29" t="s">
        <v>45</v>
      </c>
      <c r="G64" s="29" t="e">
        <v>#VALUE!</v>
      </c>
      <c r="H64" s="29">
        <v>120</v>
      </c>
      <c r="I64" s="33" t="e">
        <v>#VALUE!</v>
      </c>
      <c r="J64" s="30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>
        <v>3</v>
      </c>
      <c r="V64" s="29">
        <v>120</v>
      </c>
      <c r="W64" s="29" t="s">
        <v>38</v>
      </c>
      <c r="X64" s="29"/>
      <c r="Y64" s="29"/>
      <c r="Z64" s="36">
        <v>0</v>
      </c>
      <c r="AA64" s="37">
        <v>1</v>
      </c>
      <c r="AB64" s="37">
        <v>1</v>
      </c>
      <c r="AC64" s="37">
        <v>1</v>
      </c>
      <c r="AD64" s="37">
        <v>1</v>
      </c>
    </row>
    <row r="65" spans="1:30" ht="16.5" thickTop="1" thickBot="1" x14ac:dyDescent="0.3">
      <c r="A65" s="26" t="s">
        <v>112</v>
      </c>
      <c r="B65" s="26" t="s">
        <v>44</v>
      </c>
      <c r="C65" s="26" t="s">
        <v>47</v>
      </c>
      <c r="D65" s="26" t="s">
        <v>45</v>
      </c>
      <c r="E65" s="26">
        <v>7222000</v>
      </c>
      <c r="F65" s="26" t="s">
        <v>45</v>
      </c>
      <c r="G65" s="26" t="e">
        <v>#VALUE!</v>
      </c>
      <c r="H65" s="26">
        <v>60</v>
      </c>
      <c r="I65" s="35" t="e">
        <v>#VALUE!</v>
      </c>
      <c r="J65" s="2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>
        <v>4</v>
      </c>
      <c r="V65" s="26">
        <v>60</v>
      </c>
      <c r="W65" s="26" t="s">
        <v>38</v>
      </c>
      <c r="X65" s="26"/>
      <c r="Y65" s="26"/>
    </row>
    <row r="66" spans="1:30" x14ac:dyDescent="0.25">
      <c r="A66" s="29" t="s">
        <v>113</v>
      </c>
      <c r="B66" s="29" t="s">
        <v>44</v>
      </c>
      <c r="C66" s="29" t="s">
        <v>47</v>
      </c>
      <c r="D66" s="29" t="s">
        <v>45</v>
      </c>
      <c r="E66" s="29">
        <v>7031000</v>
      </c>
      <c r="F66" s="29" t="s">
        <v>45</v>
      </c>
      <c r="G66" s="29" t="e">
        <v>#VALUE!</v>
      </c>
      <c r="H66" s="29">
        <v>60</v>
      </c>
      <c r="I66" s="33" t="e">
        <v>#VALUE!</v>
      </c>
      <c r="J66" s="30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>
        <v>5</v>
      </c>
      <c r="V66" s="29">
        <v>60</v>
      </c>
      <c r="W66" s="29" t="s">
        <v>38</v>
      </c>
      <c r="X66" s="29"/>
      <c r="Y66" s="29"/>
      <c r="Z66" s="38" t="s">
        <v>33</v>
      </c>
      <c r="AA66" s="57" t="s">
        <v>38</v>
      </c>
    </row>
    <row r="67" spans="1:30" x14ac:dyDescent="0.25">
      <c r="A67" s="26" t="s">
        <v>114</v>
      </c>
      <c r="B67" s="26" t="s">
        <v>44</v>
      </c>
      <c r="C67" s="26" t="s">
        <v>47</v>
      </c>
      <c r="D67" s="26" t="s">
        <v>45</v>
      </c>
      <c r="E67" s="26">
        <v>6951000</v>
      </c>
      <c r="F67" s="26" t="s">
        <v>45</v>
      </c>
      <c r="G67" s="26" t="e">
        <v>#VALUE!</v>
      </c>
      <c r="H67" s="26">
        <v>60</v>
      </c>
      <c r="I67" s="35" t="e">
        <v>#VALUE!</v>
      </c>
      <c r="J67" s="2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>
        <v>6</v>
      </c>
      <c r="V67" s="26">
        <v>60</v>
      </c>
      <c r="W67" s="26" t="s">
        <v>38</v>
      </c>
      <c r="X67" s="26"/>
      <c r="Y67" s="26"/>
      <c r="Z67" s="40" t="s">
        <v>34</v>
      </c>
      <c r="AA67" s="53" t="s">
        <v>38</v>
      </c>
    </row>
    <row r="68" spans="1:30" x14ac:dyDescent="0.25">
      <c r="A68" s="29" t="s">
        <v>115</v>
      </c>
      <c r="B68" s="29" t="s">
        <v>44</v>
      </c>
      <c r="C68" s="29" t="s">
        <v>47</v>
      </c>
      <c r="D68" s="29" t="s">
        <v>45</v>
      </c>
      <c r="E68" s="29">
        <v>7600000</v>
      </c>
      <c r="F68" s="29" t="s">
        <v>45</v>
      </c>
      <c r="G68" s="29" t="e">
        <v>#VALUE!</v>
      </c>
      <c r="H68" s="29">
        <v>30</v>
      </c>
      <c r="I68" s="33" t="e">
        <v>#VALUE!</v>
      </c>
      <c r="J68" s="30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>
        <v>7</v>
      </c>
      <c r="V68" s="29">
        <v>30</v>
      </c>
      <c r="W68" s="29" t="s">
        <v>38</v>
      </c>
      <c r="X68" s="29"/>
      <c r="Y68" s="29"/>
      <c r="Z68" s="40" t="s">
        <v>50</v>
      </c>
      <c r="AA68" s="53" t="s">
        <v>38</v>
      </c>
    </row>
    <row r="69" spans="1:30" x14ac:dyDescent="0.25">
      <c r="A69" s="26" t="s">
        <v>116</v>
      </c>
      <c r="B69" s="26" t="s">
        <v>44</v>
      </c>
      <c r="C69" s="26" t="s">
        <v>47</v>
      </c>
      <c r="D69" s="26" t="s">
        <v>45</v>
      </c>
      <c r="E69" s="26">
        <v>7278000</v>
      </c>
      <c r="F69" s="26" t="s">
        <v>45</v>
      </c>
      <c r="G69" s="26" t="e">
        <v>#VALUE!</v>
      </c>
      <c r="H69" s="26">
        <v>30</v>
      </c>
      <c r="I69" s="35" t="e">
        <v>#VALUE!</v>
      </c>
      <c r="J69" s="2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>
        <v>8</v>
      </c>
      <c r="V69" s="26">
        <v>30</v>
      </c>
      <c r="W69" s="26" t="s">
        <v>38</v>
      </c>
      <c r="X69" s="26"/>
      <c r="Y69" s="26"/>
      <c r="Z69" s="40" t="s">
        <v>51</v>
      </c>
      <c r="AA69" s="53" t="s">
        <v>39</v>
      </c>
    </row>
    <row r="70" spans="1:30" x14ac:dyDescent="0.25">
      <c r="A70" s="29" t="s">
        <v>117</v>
      </c>
      <c r="B70" s="29" t="s">
        <v>44</v>
      </c>
      <c r="C70" s="29" t="s">
        <v>47</v>
      </c>
      <c r="D70" s="29" t="s">
        <v>45</v>
      </c>
      <c r="E70" s="29">
        <v>7253000</v>
      </c>
      <c r="F70" s="29" t="s">
        <v>45</v>
      </c>
      <c r="G70" s="29" t="e">
        <v>#VALUE!</v>
      </c>
      <c r="H70" s="29">
        <v>30</v>
      </c>
      <c r="I70" s="33" t="e">
        <v>#VALUE!</v>
      </c>
      <c r="J70" s="30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>
        <v>9</v>
      </c>
      <c r="V70" s="29">
        <v>30</v>
      </c>
      <c r="W70" s="29" t="s">
        <v>38</v>
      </c>
      <c r="X70" s="29"/>
      <c r="Y70" s="29"/>
      <c r="Z70" s="40" t="s">
        <v>52</v>
      </c>
      <c r="AA70" s="43">
        <v>0</v>
      </c>
    </row>
    <row r="71" spans="1:30" ht="15.75" thickBot="1" x14ac:dyDescent="0.3">
      <c r="A71" s="26" t="s">
        <v>118</v>
      </c>
      <c r="B71" s="26" t="s">
        <v>44</v>
      </c>
      <c r="C71" s="26" t="s">
        <v>47</v>
      </c>
      <c r="D71" s="26" t="s">
        <v>45</v>
      </c>
      <c r="E71" s="26">
        <v>7737000</v>
      </c>
      <c r="F71" s="26" t="s">
        <v>45</v>
      </c>
      <c r="G71" s="26" t="e">
        <v>#VALUE!</v>
      </c>
      <c r="H71" s="26">
        <v>15</v>
      </c>
      <c r="I71" s="35" t="e">
        <v>#VALUE!</v>
      </c>
      <c r="J71" s="2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>
        <v>10</v>
      </c>
      <c r="V71" s="26">
        <v>15</v>
      </c>
      <c r="W71" s="26" t="s">
        <v>38</v>
      </c>
      <c r="X71" s="26"/>
      <c r="Y71" s="26"/>
      <c r="Z71" s="44" t="s">
        <v>7</v>
      </c>
      <c r="AA71" s="45" t="s">
        <v>35</v>
      </c>
    </row>
    <row r="72" spans="1:30" x14ac:dyDescent="0.25">
      <c r="A72" s="29" t="s">
        <v>119</v>
      </c>
      <c r="B72" s="29" t="s">
        <v>44</v>
      </c>
      <c r="C72" s="29" t="s">
        <v>47</v>
      </c>
      <c r="D72" s="29" t="s">
        <v>45</v>
      </c>
      <c r="E72" s="29">
        <v>7380000</v>
      </c>
      <c r="F72" s="29" t="s">
        <v>45</v>
      </c>
      <c r="G72" s="29" t="e">
        <v>#VALUE!</v>
      </c>
      <c r="H72" s="29">
        <v>15</v>
      </c>
      <c r="I72" s="33" t="e">
        <v>#VALUE!</v>
      </c>
      <c r="J72" s="30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>
        <v>11</v>
      </c>
      <c r="V72" s="29">
        <v>15</v>
      </c>
      <c r="W72" s="29" t="s">
        <v>38</v>
      </c>
      <c r="X72" s="29"/>
      <c r="Y72" s="29"/>
    </row>
    <row r="73" spans="1:30" x14ac:dyDescent="0.25">
      <c r="A73" s="26" t="s">
        <v>120</v>
      </c>
      <c r="B73" s="26" t="s">
        <v>44</v>
      </c>
      <c r="C73" s="26" t="s">
        <v>47</v>
      </c>
      <c r="D73" s="26" t="s">
        <v>45</v>
      </c>
      <c r="E73" s="26">
        <v>7682000</v>
      </c>
      <c r="F73" s="26" t="s">
        <v>45</v>
      </c>
      <c r="G73" s="26" t="e">
        <v>#VALUE!</v>
      </c>
      <c r="H73" s="26">
        <v>15</v>
      </c>
      <c r="I73" s="35" t="e">
        <v>#VALUE!</v>
      </c>
      <c r="J73" s="2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>
        <v>12</v>
      </c>
      <c r="V73" s="26">
        <v>15</v>
      </c>
      <c r="W73" s="26" t="s">
        <v>38</v>
      </c>
      <c r="X73" s="26"/>
      <c r="Y73" s="26"/>
    </row>
    <row r="74" spans="1:30" x14ac:dyDescent="0.25">
      <c r="A74" s="29" t="s">
        <v>121</v>
      </c>
      <c r="B74" s="29" t="s">
        <v>44</v>
      </c>
      <c r="C74" s="29" t="s">
        <v>47</v>
      </c>
      <c r="D74" s="29">
        <v>1630000</v>
      </c>
      <c r="E74" s="29">
        <v>9166000</v>
      </c>
      <c r="F74" s="29">
        <v>0.17780000000000001</v>
      </c>
      <c r="G74" s="29">
        <v>100</v>
      </c>
      <c r="H74" s="29">
        <v>0</v>
      </c>
      <c r="I74" s="33">
        <v>4.6051701859880918</v>
      </c>
      <c r="J74" s="30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>
        <v>13</v>
      </c>
      <c r="V74" s="29">
        <v>0</v>
      </c>
      <c r="W74" s="29">
        <v>4.6051701859880918</v>
      </c>
      <c r="X74" s="29"/>
      <c r="Y74" s="29"/>
    </row>
    <row r="75" spans="1:30" x14ac:dyDescent="0.25">
      <c r="A75" s="26" t="s">
        <v>122</v>
      </c>
      <c r="B75" s="26" t="s">
        <v>44</v>
      </c>
      <c r="C75" s="26" t="s">
        <v>47</v>
      </c>
      <c r="D75" s="26">
        <v>1576000</v>
      </c>
      <c r="E75" s="26">
        <v>9189000</v>
      </c>
      <c r="F75" s="26">
        <v>0.17150000000000001</v>
      </c>
      <c r="G75" s="26">
        <v>100</v>
      </c>
      <c r="H75" s="26">
        <v>0</v>
      </c>
      <c r="I75" s="35">
        <v>4.6051701859880918</v>
      </c>
      <c r="J75" s="2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>
        <v>14</v>
      </c>
      <c r="V75" s="26">
        <v>0</v>
      </c>
      <c r="W75" s="26">
        <v>4.6051701859880918</v>
      </c>
      <c r="X75" s="26"/>
      <c r="Y75" s="26"/>
    </row>
    <row r="76" spans="1:30" x14ac:dyDescent="0.25">
      <c r="A76" s="29" t="s">
        <v>123</v>
      </c>
      <c r="B76" s="29" t="s">
        <v>44</v>
      </c>
      <c r="C76" s="29" t="s">
        <v>47</v>
      </c>
      <c r="D76" s="29">
        <v>1877000</v>
      </c>
      <c r="E76" s="29">
        <v>9279000</v>
      </c>
      <c r="F76" s="29">
        <v>0.20230000000000001</v>
      </c>
      <c r="G76" s="29">
        <v>100</v>
      </c>
      <c r="H76" s="29">
        <v>0</v>
      </c>
      <c r="I76" s="33">
        <v>4.6051701859880918</v>
      </c>
      <c r="J76" s="30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>
        <v>15</v>
      </c>
      <c r="V76" s="29">
        <v>0</v>
      </c>
      <c r="W76" s="29">
        <v>4.6051701859880918</v>
      </c>
      <c r="X76" s="29"/>
      <c r="Y76" s="29"/>
    </row>
    <row r="77" spans="1:30" ht="15.75" thickBo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7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30" ht="16.5" thickTop="1" thickBot="1" x14ac:dyDescent="0.3">
      <c r="A78" s="29" t="s">
        <v>54</v>
      </c>
      <c r="B78" s="29" t="s">
        <v>36</v>
      </c>
      <c r="C78" s="29" t="s">
        <v>49</v>
      </c>
      <c r="D78" s="29">
        <v>226.5</v>
      </c>
      <c r="E78" s="29">
        <v>6886000</v>
      </c>
      <c r="F78" s="29">
        <v>3.2889999999999999E-5</v>
      </c>
      <c r="G78" s="29"/>
      <c r="H78" s="29"/>
      <c r="I78" s="29"/>
      <c r="J78" s="30"/>
      <c r="K78" s="29"/>
      <c r="L78" s="29"/>
      <c r="M78" s="29"/>
      <c r="N78" s="29"/>
      <c r="O78" s="29"/>
      <c r="P78" s="29"/>
      <c r="Q78" s="29"/>
      <c r="R78" s="29" t="s">
        <v>37</v>
      </c>
      <c r="S78" s="29"/>
      <c r="T78" s="29">
        <v>16</v>
      </c>
      <c r="U78" s="29"/>
      <c r="V78" s="29"/>
      <c r="W78" s="29"/>
      <c r="X78" s="29"/>
      <c r="Y78" s="29"/>
      <c r="Z78" s="28" t="s">
        <v>27</v>
      </c>
      <c r="AA78" s="28" t="s">
        <v>28</v>
      </c>
      <c r="AB78" s="28" t="s">
        <v>29</v>
      </c>
      <c r="AC78" s="28" t="s">
        <v>30</v>
      </c>
      <c r="AD78" s="28" t="s">
        <v>31</v>
      </c>
    </row>
    <row r="79" spans="1:30" ht="15.75" thickTop="1" x14ac:dyDescent="0.25">
      <c r="A79" s="26" t="s">
        <v>55</v>
      </c>
      <c r="B79" s="26" t="s">
        <v>36</v>
      </c>
      <c r="C79" s="26" t="s">
        <v>49</v>
      </c>
      <c r="D79" s="26">
        <v>453.2</v>
      </c>
      <c r="E79" s="26">
        <v>7097000</v>
      </c>
      <c r="F79" s="26">
        <v>6.3849999999999993E-5</v>
      </c>
      <c r="G79" s="26"/>
      <c r="H79" s="26"/>
      <c r="I79" s="26"/>
      <c r="J79" s="27"/>
      <c r="K79" s="26"/>
      <c r="L79" s="26"/>
      <c r="M79" s="26"/>
      <c r="N79" s="26"/>
      <c r="O79" s="26"/>
      <c r="P79" s="26"/>
      <c r="Q79" s="26"/>
      <c r="R79" s="26" t="s">
        <v>27</v>
      </c>
      <c r="S79" s="26"/>
      <c r="T79" s="26">
        <v>290</v>
      </c>
      <c r="U79" s="26"/>
      <c r="V79" s="26"/>
      <c r="W79" s="26"/>
      <c r="X79" s="26"/>
      <c r="Y79" s="26"/>
      <c r="Z79" s="31">
        <v>120</v>
      </c>
      <c r="AA79" s="32">
        <v>2.3236142503347389E-3</v>
      </c>
      <c r="AB79" s="32">
        <v>2.3634684534422413E-3</v>
      </c>
      <c r="AC79" s="32">
        <v>3.1295960860954304E-3</v>
      </c>
      <c r="AD79" s="32">
        <v>2.6055595966241372E-3</v>
      </c>
    </row>
    <row r="80" spans="1:30" x14ac:dyDescent="0.25">
      <c r="A80" s="29" t="s">
        <v>56</v>
      </c>
      <c r="B80" s="29" t="s">
        <v>36</v>
      </c>
      <c r="C80" s="29" t="s">
        <v>49</v>
      </c>
      <c r="D80" s="29">
        <v>323.5</v>
      </c>
      <c r="E80" s="29">
        <v>7920000</v>
      </c>
      <c r="F80" s="29">
        <v>4.0849999999999997E-5</v>
      </c>
      <c r="G80" s="29"/>
      <c r="H80" s="29"/>
      <c r="I80" s="29"/>
      <c r="J80" s="30"/>
      <c r="K80" s="29"/>
      <c r="L80" s="29"/>
      <c r="M80" s="29"/>
      <c r="N80" s="29"/>
      <c r="O80" s="29"/>
      <c r="P80" s="29"/>
      <c r="Q80" s="29"/>
      <c r="R80" s="29" t="s">
        <v>32</v>
      </c>
      <c r="S80" s="29"/>
      <c r="T80" s="29">
        <v>304</v>
      </c>
      <c r="U80" s="29"/>
      <c r="V80" s="29"/>
      <c r="W80" s="29"/>
      <c r="X80" s="29"/>
      <c r="Y80" s="29"/>
      <c r="Z80" s="31">
        <v>60</v>
      </c>
      <c r="AA80" s="34">
        <v>4.2526593912435032E-2</v>
      </c>
      <c r="AB80" s="34">
        <v>4.6236029740140107E-2</v>
      </c>
      <c r="AC80" s="34">
        <v>5.2699844480555987E-2</v>
      </c>
      <c r="AD80" s="34">
        <v>4.7154156044377039E-2</v>
      </c>
    </row>
    <row r="81" spans="1:30" x14ac:dyDescent="0.25">
      <c r="A81" s="26" t="s">
        <v>124</v>
      </c>
      <c r="B81" s="26" t="s">
        <v>36</v>
      </c>
      <c r="C81" s="26" t="s">
        <v>49</v>
      </c>
      <c r="D81" s="26">
        <v>29240</v>
      </c>
      <c r="E81" s="26">
        <v>6813000</v>
      </c>
      <c r="F81" s="26">
        <v>4.2909999999999997E-3</v>
      </c>
      <c r="G81" s="26">
        <v>0.2323614250334739</v>
      </c>
      <c r="H81" s="26">
        <v>120</v>
      </c>
      <c r="I81" s="35">
        <v>-1.4594612530074689</v>
      </c>
      <c r="J81" s="2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>
        <v>1</v>
      </c>
      <c r="V81" s="26">
        <v>120</v>
      </c>
      <c r="W81" s="26">
        <v>-1.4594612530074689</v>
      </c>
      <c r="X81" s="26"/>
      <c r="Y81" s="26"/>
      <c r="Z81" s="31">
        <v>30</v>
      </c>
      <c r="AA81" s="47">
        <v>0.25635790590846086</v>
      </c>
      <c r="AB81" s="47">
        <v>0.29137367246200746</v>
      </c>
      <c r="AC81" s="47">
        <v>0.3016843263355346</v>
      </c>
      <c r="AD81" s="47">
        <v>0.28313863490200103</v>
      </c>
    </row>
    <row r="82" spans="1:30" x14ac:dyDescent="0.25">
      <c r="A82" s="29" t="s">
        <v>125</v>
      </c>
      <c r="B82" s="29" t="s">
        <v>36</v>
      </c>
      <c r="C82" s="29" t="s">
        <v>49</v>
      </c>
      <c r="D82" s="29">
        <v>29560</v>
      </c>
      <c r="E82" s="29">
        <v>6917000</v>
      </c>
      <c r="F82" s="29">
        <v>4.274E-3</v>
      </c>
      <c r="G82" s="29">
        <v>0.23634684534422412</v>
      </c>
      <c r="H82" s="29">
        <v>120</v>
      </c>
      <c r="I82" s="33">
        <v>-1.4424548692226009</v>
      </c>
      <c r="J82" s="30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>
        <v>2</v>
      </c>
      <c r="V82" s="29">
        <v>120</v>
      </c>
      <c r="W82" s="29">
        <v>-1.4424548692226009</v>
      </c>
      <c r="X82" s="29"/>
      <c r="Y82" s="29"/>
      <c r="Z82" s="31">
        <v>15</v>
      </c>
      <c r="AA82" s="47">
        <v>0.54842872985019886</v>
      </c>
      <c r="AB82" s="47">
        <v>0.55800990992798716</v>
      </c>
      <c r="AC82" s="47">
        <v>0.6051022024436099</v>
      </c>
      <c r="AD82" s="47">
        <v>0.57051361407393197</v>
      </c>
    </row>
    <row r="83" spans="1:30" ht="15.75" thickBot="1" x14ac:dyDescent="0.3">
      <c r="A83" s="26" t="s">
        <v>126</v>
      </c>
      <c r="B83" s="26" t="s">
        <v>36</v>
      </c>
      <c r="C83" s="26" t="s">
        <v>49</v>
      </c>
      <c r="D83" s="26">
        <v>34440</v>
      </c>
      <c r="E83" s="26">
        <v>6885000</v>
      </c>
      <c r="F83" s="26">
        <v>5.0029999999999996E-3</v>
      </c>
      <c r="G83" s="26">
        <v>0.31295960860954303</v>
      </c>
      <c r="H83" s="26">
        <v>120</v>
      </c>
      <c r="I83" s="35">
        <v>-1.1616811427450331</v>
      </c>
      <c r="J83" s="27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>
        <v>3</v>
      </c>
      <c r="V83" s="26">
        <v>120</v>
      </c>
      <c r="W83" s="26">
        <v>-1.1616811427450331</v>
      </c>
      <c r="X83" s="26"/>
      <c r="Y83" s="26"/>
      <c r="Z83" s="36">
        <v>0</v>
      </c>
      <c r="AA83" s="37">
        <v>1</v>
      </c>
      <c r="AB83" s="37">
        <v>1</v>
      </c>
      <c r="AC83" s="37">
        <v>1</v>
      </c>
      <c r="AD83" s="37">
        <v>1</v>
      </c>
    </row>
    <row r="84" spans="1:30" ht="16.5" thickTop="1" thickBot="1" x14ac:dyDescent="0.3">
      <c r="A84" s="29" t="s">
        <v>127</v>
      </c>
      <c r="B84" s="29" t="s">
        <v>36</v>
      </c>
      <c r="C84" s="29" t="s">
        <v>49</v>
      </c>
      <c r="D84" s="29">
        <v>575000</v>
      </c>
      <c r="E84" s="29">
        <v>7396000</v>
      </c>
      <c r="F84" s="29">
        <v>7.7740000000000004E-2</v>
      </c>
      <c r="G84" s="29">
        <v>4.2526593912435029</v>
      </c>
      <c r="H84" s="29">
        <v>60</v>
      </c>
      <c r="I84" s="33">
        <v>1.447544526359354</v>
      </c>
      <c r="J84" s="30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>
        <v>4</v>
      </c>
      <c r="V84" s="29">
        <v>60</v>
      </c>
      <c r="W84" s="29">
        <v>1.447544526359354</v>
      </c>
      <c r="X84" s="29"/>
      <c r="Y84" s="29"/>
    </row>
    <row r="85" spans="1:30" x14ac:dyDescent="0.25">
      <c r="A85" s="26" t="s">
        <v>128</v>
      </c>
      <c r="B85" s="26" t="s">
        <v>36</v>
      </c>
      <c r="C85" s="26" t="s">
        <v>49</v>
      </c>
      <c r="D85" s="26">
        <v>586300</v>
      </c>
      <c r="E85" s="26">
        <v>7084000</v>
      </c>
      <c r="F85" s="26">
        <v>8.276E-2</v>
      </c>
      <c r="G85" s="26">
        <v>4.6236029740140108</v>
      </c>
      <c r="H85" s="26">
        <v>60</v>
      </c>
      <c r="I85" s="35">
        <v>1.5311742656625305</v>
      </c>
      <c r="J85" s="27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>
        <v>5</v>
      </c>
      <c r="V85" s="26">
        <v>60</v>
      </c>
      <c r="W85" s="26">
        <v>1.5311742656625305</v>
      </c>
      <c r="X85" s="26"/>
      <c r="Y85" s="26"/>
      <c r="Z85" s="38" t="s">
        <v>33</v>
      </c>
      <c r="AA85" s="39">
        <v>-5.0780406161991434E-2</v>
      </c>
    </row>
    <row r="86" spans="1:30" x14ac:dyDescent="0.25">
      <c r="A86" s="29" t="s">
        <v>129</v>
      </c>
      <c r="B86" s="29" t="s">
        <v>36</v>
      </c>
      <c r="C86" s="29" t="s">
        <v>49</v>
      </c>
      <c r="D86" s="29">
        <v>612100</v>
      </c>
      <c r="E86" s="29">
        <v>7329000</v>
      </c>
      <c r="F86" s="29">
        <v>8.3519999999999997E-2</v>
      </c>
      <c r="G86" s="29">
        <v>5.2699844480555988</v>
      </c>
      <c r="H86" s="29">
        <v>60</v>
      </c>
      <c r="I86" s="33">
        <v>1.6620274115158236</v>
      </c>
      <c r="J86" s="30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>
        <v>6</v>
      </c>
      <c r="V86" s="29">
        <v>60</v>
      </c>
      <c r="W86" s="29">
        <v>1.6620274115158236</v>
      </c>
      <c r="X86" s="29"/>
      <c r="Y86" s="29"/>
      <c r="Z86" s="40" t="s">
        <v>34</v>
      </c>
      <c r="AA86" s="41">
        <v>4.7214211200682143</v>
      </c>
    </row>
    <row r="87" spans="1:30" x14ac:dyDescent="0.25">
      <c r="A87" s="26" t="s">
        <v>130</v>
      </c>
      <c r="B87" s="26" t="s">
        <v>36</v>
      </c>
      <c r="C87" s="26" t="s">
        <v>49</v>
      </c>
      <c r="D87" s="26">
        <v>3663000</v>
      </c>
      <c r="E87" s="26">
        <v>7820000</v>
      </c>
      <c r="F87" s="26">
        <v>0.46839999999999998</v>
      </c>
      <c r="G87" s="26">
        <v>25.635790590846085</v>
      </c>
      <c r="H87" s="26">
        <v>30</v>
      </c>
      <c r="I87" s="35">
        <v>3.2439894450505773</v>
      </c>
      <c r="J87" s="27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>
        <v>7</v>
      </c>
      <c r="V87" s="26">
        <v>30</v>
      </c>
      <c r="W87" s="26">
        <v>3.2439894450505773</v>
      </c>
      <c r="X87" s="26"/>
      <c r="Y87" s="26"/>
      <c r="Z87" s="40" t="s">
        <v>50</v>
      </c>
      <c r="AA87" s="42">
        <v>0.99610826300255018</v>
      </c>
    </row>
    <row r="88" spans="1:30" x14ac:dyDescent="0.25">
      <c r="A88" s="29" t="s">
        <v>131</v>
      </c>
      <c r="B88" s="29" t="s">
        <v>36</v>
      </c>
      <c r="C88" s="29" t="s">
        <v>49</v>
      </c>
      <c r="D88" s="29">
        <v>4113000</v>
      </c>
      <c r="E88" s="29">
        <v>7891000</v>
      </c>
      <c r="F88" s="29">
        <v>0.52129999999999999</v>
      </c>
      <c r="G88" s="29">
        <v>29.137367246200746</v>
      </c>
      <c r="H88" s="29">
        <v>30</v>
      </c>
      <c r="I88" s="33">
        <v>3.3720214482365498</v>
      </c>
      <c r="J88" s="30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>
        <v>8</v>
      </c>
      <c r="V88" s="29">
        <v>30</v>
      </c>
      <c r="W88" s="29">
        <v>3.3720214482365498</v>
      </c>
      <c r="X88" s="29"/>
      <c r="Y88" s="29"/>
      <c r="Z88" s="40" t="s">
        <v>51</v>
      </c>
      <c r="AA88" s="43">
        <v>13.649894377543561</v>
      </c>
    </row>
    <row r="89" spans="1:30" x14ac:dyDescent="0.25">
      <c r="A89" s="26" t="s">
        <v>132</v>
      </c>
      <c r="B89" s="26" t="s">
        <v>36</v>
      </c>
      <c r="C89" s="26" t="s">
        <v>49</v>
      </c>
      <c r="D89" s="26">
        <v>3791000</v>
      </c>
      <c r="E89" s="26">
        <v>7932000</v>
      </c>
      <c r="F89" s="26">
        <v>0.47789999999999999</v>
      </c>
      <c r="G89" s="26">
        <v>30.168432633553461</v>
      </c>
      <c r="H89" s="26">
        <v>30</v>
      </c>
      <c r="I89" s="35">
        <v>3.4067961006631409</v>
      </c>
      <c r="J89" s="27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>
        <v>9</v>
      </c>
      <c r="V89" s="26">
        <v>30</v>
      </c>
      <c r="W89" s="26">
        <v>3.4067961006631409</v>
      </c>
      <c r="X89" s="26"/>
      <c r="Y89" s="26"/>
      <c r="Z89" s="40" t="s">
        <v>52</v>
      </c>
      <c r="AA89" s="49">
        <v>101.56081232398287</v>
      </c>
    </row>
    <row r="90" spans="1:30" ht="15.75" thickBot="1" x14ac:dyDescent="0.3">
      <c r="A90" s="29" t="s">
        <v>133</v>
      </c>
      <c r="B90" s="29" t="s">
        <v>36</v>
      </c>
      <c r="C90" s="29" t="s">
        <v>49</v>
      </c>
      <c r="D90" s="29">
        <v>7877000</v>
      </c>
      <c r="E90" s="29">
        <v>7864000</v>
      </c>
      <c r="F90" s="29">
        <v>1.002</v>
      </c>
      <c r="G90" s="29">
        <v>54.842872985019888</v>
      </c>
      <c r="H90" s="29">
        <v>15</v>
      </c>
      <c r="I90" s="33">
        <v>4.004472241816047</v>
      </c>
      <c r="J90" s="30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>
        <v>10</v>
      </c>
      <c r="V90" s="29">
        <v>15</v>
      </c>
      <c r="W90" s="29">
        <v>4.004472241816047</v>
      </c>
      <c r="X90" s="29"/>
      <c r="Y90" s="29"/>
      <c r="Z90" s="44" t="s">
        <v>7</v>
      </c>
      <c r="AA90" s="45" t="s">
        <v>2</v>
      </c>
    </row>
    <row r="91" spans="1:30" x14ac:dyDescent="0.25">
      <c r="A91" s="26" t="s">
        <v>134</v>
      </c>
      <c r="B91" s="26" t="s">
        <v>36</v>
      </c>
      <c r="C91" s="26" t="s">
        <v>49</v>
      </c>
      <c r="D91" s="26">
        <v>8159000</v>
      </c>
      <c r="E91" s="26">
        <v>8173000</v>
      </c>
      <c r="F91" s="26">
        <v>0.99829999999999997</v>
      </c>
      <c r="G91" s="26">
        <v>55.800990992798717</v>
      </c>
      <c r="H91" s="26">
        <v>15</v>
      </c>
      <c r="I91" s="35">
        <v>4.0217916289571392</v>
      </c>
      <c r="J91" s="27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>
        <v>11</v>
      </c>
      <c r="V91" s="26">
        <v>15</v>
      </c>
      <c r="W91" s="26">
        <v>4.0217916289571392</v>
      </c>
      <c r="X91" s="26"/>
      <c r="Y91" s="26"/>
    </row>
    <row r="92" spans="1:30" x14ac:dyDescent="0.25">
      <c r="A92" s="29" t="s">
        <v>135</v>
      </c>
      <c r="B92" s="29" t="s">
        <v>36</v>
      </c>
      <c r="C92" s="29" t="s">
        <v>49</v>
      </c>
      <c r="D92" s="29">
        <v>8045000</v>
      </c>
      <c r="E92" s="29">
        <v>8393000</v>
      </c>
      <c r="F92" s="29">
        <v>0.95850000000000002</v>
      </c>
      <c r="G92" s="29">
        <v>60.510220244360994</v>
      </c>
      <c r="H92" s="29">
        <v>15</v>
      </c>
      <c r="I92" s="33">
        <v>4.1028122804286467</v>
      </c>
      <c r="J92" s="30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>
        <v>12</v>
      </c>
      <c r="V92" s="29">
        <v>15</v>
      </c>
      <c r="W92" s="29">
        <v>4.1028122804286467</v>
      </c>
      <c r="X92" s="29"/>
      <c r="Y92" s="29"/>
    </row>
    <row r="93" spans="1:30" x14ac:dyDescent="0.25">
      <c r="A93" s="26" t="s">
        <v>136</v>
      </c>
      <c r="B93" s="26" t="s">
        <v>36</v>
      </c>
      <c r="C93" s="26" t="s">
        <v>49</v>
      </c>
      <c r="D93" s="26">
        <v>18460000</v>
      </c>
      <c r="E93" s="26">
        <v>10110000</v>
      </c>
      <c r="F93" s="26">
        <v>1.827</v>
      </c>
      <c r="G93" s="26">
        <v>100</v>
      </c>
      <c r="H93" s="26">
        <v>0</v>
      </c>
      <c r="I93" s="35">
        <v>4.6051701859880918</v>
      </c>
      <c r="J93" s="27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>
        <v>13</v>
      </c>
      <c r="V93" s="26">
        <v>0</v>
      </c>
      <c r="W93" s="26">
        <v>4.6051701859880918</v>
      </c>
      <c r="X93" s="26"/>
      <c r="Y93" s="26"/>
    </row>
    <row r="94" spans="1:30" x14ac:dyDescent="0.25">
      <c r="A94" s="29" t="s">
        <v>137</v>
      </c>
      <c r="B94" s="29" t="s">
        <v>36</v>
      </c>
      <c r="C94" s="29" t="s">
        <v>49</v>
      </c>
      <c r="D94" s="29">
        <v>17830000</v>
      </c>
      <c r="E94" s="29">
        <v>9963000</v>
      </c>
      <c r="F94" s="29">
        <v>1.7889999999999999</v>
      </c>
      <c r="G94" s="29">
        <v>100</v>
      </c>
      <c r="H94" s="29">
        <v>0</v>
      </c>
      <c r="I94" s="33">
        <v>4.6051701859880918</v>
      </c>
      <c r="J94" s="30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>
        <v>14</v>
      </c>
      <c r="V94" s="29">
        <v>0</v>
      </c>
      <c r="W94" s="29">
        <v>4.6051701859880918</v>
      </c>
      <c r="X94" s="29"/>
      <c r="Y94" s="29"/>
    </row>
    <row r="95" spans="1:30" x14ac:dyDescent="0.25">
      <c r="A95" s="26" t="s">
        <v>138</v>
      </c>
      <c r="B95" s="26" t="s">
        <v>36</v>
      </c>
      <c r="C95" s="26" t="s">
        <v>49</v>
      </c>
      <c r="D95" s="26">
        <v>17070000</v>
      </c>
      <c r="E95" s="26">
        <v>10780000</v>
      </c>
      <c r="F95" s="26">
        <v>1.5840000000000001</v>
      </c>
      <c r="G95" s="26">
        <v>100</v>
      </c>
      <c r="H95" s="26">
        <v>0</v>
      </c>
      <c r="I95" s="35">
        <v>4.6051701859880918</v>
      </c>
      <c r="J95" s="27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>
        <v>15</v>
      </c>
      <c r="V95" s="26">
        <v>0</v>
      </c>
      <c r="W95" s="26">
        <v>4.6051701859880918</v>
      </c>
      <c r="X95" s="26"/>
      <c r="Y95" s="26"/>
    </row>
  </sheetData>
  <conditionalFormatting sqref="I5">
    <cfRule type="expression" dxfId="511" priority="515">
      <formula>ISTEXT($I$5)</formula>
    </cfRule>
  </conditionalFormatting>
  <conditionalFormatting sqref="I6">
    <cfRule type="expression" dxfId="510" priority="514">
      <formula>ISTEXT($I$6)</formula>
    </cfRule>
  </conditionalFormatting>
  <conditionalFormatting sqref="I7">
    <cfRule type="expression" dxfId="509" priority="513">
      <formula>ISTEXT($I$7)</formula>
    </cfRule>
  </conditionalFormatting>
  <conditionalFormatting sqref="I8">
    <cfRule type="expression" dxfId="508" priority="512">
      <formula>ISTEXT($I$8)</formula>
    </cfRule>
  </conditionalFormatting>
  <conditionalFormatting sqref="I9">
    <cfRule type="expression" dxfId="507" priority="511">
      <formula>ISTEXT($I$9)</formula>
    </cfRule>
  </conditionalFormatting>
  <conditionalFormatting sqref="I10">
    <cfRule type="expression" dxfId="506" priority="510">
      <formula>ISTEXT($I$10)</formula>
    </cfRule>
  </conditionalFormatting>
  <conditionalFormatting sqref="I11">
    <cfRule type="expression" dxfId="505" priority="509">
      <formula>ISTEXT($I$11)</formula>
    </cfRule>
  </conditionalFormatting>
  <conditionalFormatting sqref="I12">
    <cfRule type="expression" dxfId="504" priority="508">
      <formula>ISTEXT($I$12)</formula>
    </cfRule>
  </conditionalFormatting>
  <conditionalFormatting sqref="I13">
    <cfRule type="expression" dxfId="503" priority="507">
      <formula>ISTEXT($I$13)</formula>
    </cfRule>
  </conditionalFormatting>
  <conditionalFormatting sqref="I14">
    <cfRule type="expression" dxfId="502" priority="506">
      <formula>ISTEXT($I$14)</formula>
    </cfRule>
  </conditionalFormatting>
  <conditionalFormatting sqref="I15">
    <cfRule type="expression" dxfId="501" priority="505">
      <formula>ISTEXT($I$15)</formula>
    </cfRule>
  </conditionalFormatting>
  <conditionalFormatting sqref="I16">
    <cfRule type="expression" dxfId="500" priority="504">
      <formula>ISTEXT($I$16)</formula>
    </cfRule>
  </conditionalFormatting>
  <conditionalFormatting sqref="I17">
    <cfRule type="expression" dxfId="499" priority="503">
      <formula>ISTEXT($I$17)</formula>
    </cfRule>
  </conditionalFormatting>
  <conditionalFormatting sqref="I18">
    <cfRule type="expression" dxfId="498" priority="502">
      <formula>ISTEXT($I$18)</formula>
    </cfRule>
  </conditionalFormatting>
  <conditionalFormatting sqref="I19">
    <cfRule type="expression" dxfId="497" priority="501">
      <formula>ISTEXT($I$19)</formula>
    </cfRule>
  </conditionalFormatting>
  <conditionalFormatting sqref="I24">
    <cfRule type="expression" dxfId="496" priority="500">
      <formula>ISTEXT($I$24)</formula>
    </cfRule>
  </conditionalFormatting>
  <conditionalFormatting sqref="I25">
    <cfRule type="expression" dxfId="495" priority="499">
      <formula>ISTEXT($I$25)</formula>
    </cfRule>
  </conditionalFormatting>
  <conditionalFormatting sqref="I26">
    <cfRule type="expression" dxfId="494" priority="498">
      <formula>ISTEXT($I$26)</formula>
    </cfRule>
  </conditionalFormatting>
  <conditionalFormatting sqref="I27">
    <cfRule type="expression" dxfId="493" priority="497">
      <formula>ISTEXT($I$27)</formula>
    </cfRule>
  </conditionalFormatting>
  <conditionalFormatting sqref="I28">
    <cfRule type="expression" dxfId="492" priority="496">
      <formula>ISTEXT($I$28)</formula>
    </cfRule>
  </conditionalFormatting>
  <conditionalFormatting sqref="I29">
    <cfRule type="expression" dxfId="491" priority="495">
      <formula>ISTEXT($I$29)</formula>
    </cfRule>
  </conditionalFormatting>
  <conditionalFormatting sqref="I30">
    <cfRule type="expression" dxfId="490" priority="494">
      <formula>ISTEXT($I$30)</formula>
    </cfRule>
  </conditionalFormatting>
  <conditionalFormatting sqref="I31">
    <cfRule type="expression" dxfId="489" priority="493">
      <formula>ISTEXT($I$31)</formula>
    </cfRule>
  </conditionalFormatting>
  <conditionalFormatting sqref="I32">
    <cfRule type="expression" dxfId="488" priority="492">
      <formula>ISTEXT($I$32)</formula>
    </cfRule>
  </conditionalFormatting>
  <conditionalFormatting sqref="I33">
    <cfRule type="expression" dxfId="487" priority="491">
      <formula>ISTEXT($I$33)</formula>
    </cfRule>
  </conditionalFormatting>
  <conditionalFormatting sqref="I34">
    <cfRule type="expression" dxfId="486" priority="490">
      <formula>ISTEXT($I$34)</formula>
    </cfRule>
  </conditionalFormatting>
  <conditionalFormatting sqref="I35">
    <cfRule type="expression" dxfId="485" priority="489">
      <formula>ISTEXT($I$35)</formula>
    </cfRule>
  </conditionalFormatting>
  <conditionalFormatting sqref="I36">
    <cfRule type="expression" dxfId="484" priority="488">
      <formula>ISTEXT($I$36)</formula>
    </cfRule>
  </conditionalFormatting>
  <conditionalFormatting sqref="I37">
    <cfRule type="expression" dxfId="483" priority="487">
      <formula>ISTEXT($I$37)</formula>
    </cfRule>
  </conditionalFormatting>
  <conditionalFormatting sqref="I38">
    <cfRule type="expression" dxfId="482" priority="486">
      <formula>ISTEXT($I$38)</formula>
    </cfRule>
  </conditionalFormatting>
  <conditionalFormatting sqref="I43">
    <cfRule type="expression" dxfId="466" priority="455">
      <formula>ISTEXT($I$43)</formula>
    </cfRule>
  </conditionalFormatting>
  <conditionalFormatting sqref="I44">
    <cfRule type="expression" dxfId="465" priority="454">
      <formula>ISTEXT($I$44)</formula>
    </cfRule>
  </conditionalFormatting>
  <conditionalFormatting sqref="I45">
    <cfRule type="expression" dxfId="464" priority="453">
      <formula>ISTEXT($I$45)</formula>
    </cfRule>
  </conditionalFormatting>
  <conditionalFormatting sqref="I46">
    <cfRule type="expression" dxfId="463" priority="452">
      <formula>ISTEXT($I$46)</formula>
    </cfRule>
  </conditionalFormatting>
  <conditionalFormatting sqref="I47">
    <cfRule type="expression" dxfId="462" priority="451">
      <formula>ISTEXT($I$47)</formula>
    </cfRule>
  </conditionalFormatting>
  <conditionalFormatting sqref="I48">
    <cfRule type="expression" dxfId="461" priority="450">
      <formula>ISTEXT($I$48)</formula>
    </cfRule>
  </conditionalFormatting>
  <conditionalFormatting sqref="I49">
    <cfRule type="expression" dxfId="460" priority="449">
      <formula>ISTEXT($I$49)</formula>
    </cfRule>
  </conditionalFormatting>
  <conditionalFormatting sqref="I50">
    <cfRule type="expression" dxfId="459" priority="448">
      <formula>ISTEXT($I$50)</formula>
    </cfRule>
  </conditionalFormatting>
  <conditionalFormatting sqref="I51">
    <cfRule type="expression" dxfId="458" priority="447">
      <formula>ISTEXT($I$51)</formula>
    </cfRule>
  </conditionalFormatting>
  <conditionalFormatting sqref="I52">
    <cfRule type="expression" dxfId="457" priority="446">
      <formula>ISTEXT($I$52)</formula>
    </cfRule>
  </conditionalFormatting>
  <conditionalFormatting sqref="I53">
    <cfRule type="expression" dxfId="456" priority="445">
      <formula>ISTEXT($I$53)</formula>
    </cfRule>
  </conditionalFormatting>
  <conditionalFormatting sqref="I54">
    <cfRule type="expression" dxfId="455" priority="444">
      <formula>ISTEXT($I$54)</formula>
    </cfRule>
  </conditionalFormatting>
  <conditionalFormatting sqref="I55">
    <cfRule type="expression" dxfId="454" priority="443">
      <formula>ISTEXT($I$55)</formula>
    </cfRule>
  </conditionalFormatting>
  <conditionalFormatting sqref="I56">
    <cfRule type="expression" dxfId="453" priority="442">
      <formula>ISTEXT($I$56)</formula>
    </cfRule>
  </conditionalFormatting>
  <conditionalFormatting sqref="I57">
    <cfRule type="expression" dxfId="452" priority="441">
      <formula>ISTEXT($I$57)</formula>
    </cfRule>
  </conditionalFormatting>
  <conditionalFormatting sqref="I62">
    <cfRule type="expression" dxfId="451" priority="440">
      <formula>ISTEXT($I$62)</formula>
    </cfRule>
  </conditionalFormatting>
  <conditionalFormatting sqref="I63">
    <cfRule type="expression" dxfId="450" priority="439">
      <formula>ISTEXT($I$63)</formula>
    </cfRule>
  </conditionalFormatting>
  <conditionalFormatting sqref="I64">
    <cfRule type="expression" dxfId="449" priority="438">
      <formula>ISTEXT($I$64)</formula>
    </cfRule>
  </conditionalFormatting>
  <conditionalFormatting sqref="I65">
    <cfRule type="expression" dxfId="448" priority="437">
      <formula>ISTEXT($I$65)</formula>
    </cfRule>
  </conditionalFormatting>
  <conditionalFormatting sqref="I66">
    <cfRule type="expression" dxfId="447" priority="436">
      <formula>ISTEXT($I$66)</formula>
    </cfRule>
  </conditionalFormatting>
  <conditionalFormatting sqref="I67">
    <cfRule type="expression" dxfId="446" priority="435">
      <formula>ISTEXT($I$67)</formula>
    </cfRule>
  </conditionalFormatting>
  <conditionalFormatting sqref="I68">
    <cfRule type="expression" dxfId="445" priority="434">
      <formula>ISTEXT($I$68)</formula>
    </cfRule>
  </conditionalFormatting>
  <conditionalFormatting sqref="I69">
    <cfRule type="expression" dxfId="444" priority="433">
      <formula>ISTEXT($I$69)</formula>
    </cfRule>
  </conditionalFormatting>
  <conditionalFormatting sqref="I70">
    <cfRule type="expression" dxfId="443" priority="432">
      <formula>ISTEXT($I$70)</formula>
    </cfRule>
  </conditionalFormatting>
  <conditionalFormatting sqref="I71">
    <cfRule type="expression" dxfId="442" priority="431">
      <formula>ISTEXT($I$71)</formula>
    </cfRule>
  </conditionalFormatting>
  <conditionalFormatting sqref="I72">
    <cfRule type="expression" dxfId="441" priority="430">
      <formula>ISTEXT($I$72)</formula>
    </cfRule>
  </conditionalFormatting>
  <conditionalFormatting sqref="I73">
    <cfRule type="expression" dxfId="440" priority="429">
      <formula>ISTEXT($I$73)</formula>
    </cfRule>
  </conditionalFormatting>
  <conditionalFormatting sqref="I74">
    <cfRule type="expression" dxfId="439" priority="428">
      <formula>ISTEXT($I$74)</formula>
    </cfRule>
  </conditionalFormatting>
  <conditionalFormatting sqref="I75">
    <cfRule type="expression" dxfId="438" priority="427">
      <formula>ISTEXT($I$75)</formula>
    </cfRule>
  </conditionalFormatting>
  <conditionalFormatting sqref="I76">
    <cfRule type="expression" dxfId="437" priority="426">
      <formula>ISTEXT($I$76)</formula>
    </cfRule>
  </conditionalFormatting>
  <conditionalFormatting sqref="I81">
    <cfRule type="expression" dxfId="436" priority="335">
      <formula>ISTEXT($I$81)</formula>
    </cfRule>
  </conditionalFormatting>
  <conditionalFormatting sqref="I82">
    <cfRule type="expression" dxfId="435" priority="334">
      <formula>ISTEXT($I$82)</formula>
    </cfRule>
  </conditionalFormatting>
  <conditionalFormatting sqref="I83">
    <cfRule type="expression" dxfId="434" priority="333">
      <formula>ISTEXT($I$83)</formula>
    </cfRule>
  </conditionalFormatting>
  <conditionalFormatting sqref="I84">
    <cfRule type="expression" dxfId="433" priority="332">
      <formula>ISTEXT($I$84)</formula>
    </cfRule>
  </conditionalFormatting>
  <conditionalFormatting sqref="I85">
    <cfRule type="expression" dxfId="432" priority="331">
      <formula>ISTEXT($I$85)</formula>
    </cfRule>
  </conditionalFormatting>
  <conditionalFormatting sqref="I86">
    <cfRule type="expression" dxfId="431" priority="330">
      <formula>ISTEXT($I$86)</formula>
    </cfRule>
  </conditionalFormatting>
  <conditionalFormatting sqref="I87">
    <cfRule type="expression" dxfId="430" priority="329">
      <formula>ISTEXT($I$87)</formula>
    </cfRule>
  </conditionalFormatting>
  <conditionalFormatting sqref="I88">
    <cfRule type="expression" dxfId="429" priority="328">
      <formula>ISTEXT($I$88)</formula>
    </cfRule>
  </conditionalFormatting>
  <conditionalFormatting sqref="I89">
    <cfRule type="expression" dxfId="428" priority="327">
      <formula>ISTEXT($I$89)</formula>
    </cfRule>
  </conditionalFormatting>
  <conditionalFormatting sqref="I90">
    <cfRule type="expression" dxfId="427" priority="326">
      <formula>ISTEXT($I$90)</formula>
    </cfRule>
  </conditionalFormatting>
  <conditionalFormatting sqref="I91">
    <cfRule type="expression" dxfId="426" priority="325">
      <formula>ISTEXT($I$91)</formula>
    </cfRule>
  </conditionalFormatting>
  <conditionalFormatting sqref="I92">
    <cfRule type="expression" dxfId="425" priority="324">
      <formula>ISTEXT($I$92)</formula>
    </cfRule>
  </conditionalFormatting>
  <conditionalFormatting sqref="I93">
    <cfRule type="expression" dxfId="424" priority="323">
      <formula>ISTEXT($I$93)</formula>
    </cfRule>
  </conditionalFormatting>
  <conditionalFormatting sqref="I94">
    <cfRule type="expression" dxfId="423" priority="322">
      <formula>ISTEXT($I$94)</formula>
    </cfRule>
  </conditionalFormatting>
  <conditionalFormatting sqref="I95">
    <cfRule type="expression" dxfId="422" priority="321">
      <formula>ISTEXT($I$95)</formula>
    </cfRule>
  </conditionalFormatting>
  <conditionalFormatting sqref="AA3">
    <cfRule type="expression" dxfId="421" priority="260">
      <formula>ISTEXT($AA$3)</formula>
    </cfRule>
  </conditionalFormatting>
  <conditionalFormatting sqref="AB3">
    <cfRule type="expression" dxfId="420" priority="259">
      <formula>ISTEXT($AB$3)</formula>
    </cfRule>
  </conditionalFormatting>
  <conditionalFormatting sqref="AC3">
    <cfRule type="expression" dxfId="419" priority="258">
      <formula>ISTEXT($AC$3)</formula>
    </cfRule>
  </conditionalFormatting>
  <conditionalFormatting sqref="AD3">
    <cfRule type="expression" dxfId="418" priority="257">
      <formula>ISTEXT($AD$3)</formula>
    </cfRule>
  </conditionalFormatting>
  <conditionalFormatting sqref="AA4">
    <cfRule type="expression" dxfId="417" priority="256">
      <formula>ISTEXT($AA$4)</formula>
    </cfRule>
  </conditionalFormatting>
  <conditionalFormatting sqref="AB4">
    <cfRule type="expression" dxfId="416" priority="255">
      <formula>ISTEXT($AB$4)</formula>
    </cfRule>
  </conditionalFormatting>
  <conditionalFormatting sqref="AC4">
    <cfRule type="expression" dxfId="415" priority="254">
      <formula>ISTEXT($AC$4)</formula>
    </cfRule>
  </conditionalFormatting>
  <conditionalFormatting sqref="AD4">
    <cfRule type="expression" dxfId="414" priority="253">
      <formula>ISTEXT($AD$4)</formula>
    </cfRule>
  </conditionalFormatting>
  <conditionalFormatting sqref="AA5">
    <cfRule type="expression" dxfId="413" priority="252">
      <formula>ISTEXT($AA$5)</formula>
    </cfRule>
  </conditionalFormatting>
  <conditionalFormatting sqref="AB5">
    <cfRule type="expression" dxfId="412" priority="251">
      <formula>ISTEXT($AB$5)</formula>
    </cfRule>
  </conditionalFormatting>
  <conditionalFormatting sqref="AC5">
    <cfRule type="expression" dxfId="411" priority="250">
      <formula>ISTEXT($AC$5)</formula>
    </cfRule>
  </conditionalFormatting>
  <conditionalFormatting sqref="AD5">
    <cfRule type="expression" dxfId="410" priority="249">
      <formula>ISTEXT($AD$5)</formula>
    </cfRule>
  </conditionalFormatting>
  <conditionalFormatting sqref="AA6">
    <cfRule type="expression" dxfId="409" priority="248">
      <formula>ISTEXT($AA$6)</formula>
    </cfRule>
  </conditionalFormatting>
  <conditionalFormatting sqref="AB6">
    <cfRule type="expression" dxfId="408" priority="247">
      <formula>ISTEXT($AB$6)</formula>
    </cfRule>
  </conditionalFormatting>
  <conditionalFormatting sqref="AC6">
    <cfRule type="expression" dxfId="407" priority="246">
      <formula>ISTEXT($AC$6)</formula>
    </cfRule>
  </conditionalFormatting>
  <conditionalFormatting sqref="AD6">
    <cfRule type="expression" dxfId="406" priority="245">
      <formula>ISTEXT($AD$6)</formula>
    </cfRule>
  </conditionalFormatting>
  <conditionalFormatting sqref="AA7">
    <cfRule type="expression" dxfId="405" priority="244">
      <formula>ISTEXT($AA$7)</formula>
    </cfRule>
  </conditionalFormatting>
  <conditionalFormatting sqref="AB7">
    <cfRule type="expression" dxfId="404" priority="243">
      <formula>ISTEXT($AB$7)</formula>
    </cfRule>
  </conditionalFormatting>
  <conditionalFormatting sqref="AC7">
    <cfRule type="expression" dxfId="403" priority="242">
      <formula>ISTEXT($AC$7)</formula>
    </cfRule>
  </conditionalFormatting>
  <conditionalFormatting sqref="AD7">
    <cfRule type="expression" dxfId="402" priority="241">
      <formula>ISTEXT($AD$7)</formula>
    </cfRule>
  </conditionalFormatting>
  <conditionalFormatting sqref="AA22">
    <cfRule type="expression" dxfId="401" priority="240">
      <formula>ISTEXT($AA$22)</formula>
    </cfRule>
  </conditionalFormatting>
  <conditionalFormatting sqref="AB22">
    <cfRule type="expression" dxfId="400" priority="239">
      <formula>ISTEXT($AB$22)</formula>
    </cfRule>
  </conditionalFormatting>
  <conditionalFormatting sqref="AC22">
    <cfRule type="expression" dxfId="399" priority="238">
      <formula>ISTEXT($AC$22)</formula>
    </cfRule>
  </conditionalFormatting>
  <conditionalFormatting sqref="AD22">
    <cfRule type="expression" dxfId="398" priority="237">
      <formula>ISTEXT($AD$22)</formula>
    </cfRule>
  </conditionalFormatting>
  <conditionalFormatting sqref="AA23">
    <cfRule type="expression" dxfId="397" priority="236">
      <formula>ISTEXT($AA$23)</formula>
    </cfRule>
  </conditionalFormatting>
  <conditionalFormatting sqref="AB23">
    <cfRule type="expression" dxfId="396" priority="235">
      <formula>ISTEXT($AB$23)</formula>
    </cfRule>
  </conditionalFormatting>
  <conditionalFormatting sqref="AC23">
    <cfRule type="expression" dxfId="395" priority="234">
      <formula>ISTEXT($AC$23)</formula>
    </cfRule>
  </conditionalFormatting>
  <conditionalFormatting sqref="AD23">
    <cfRule type="expression" dxfId="394" priority="233">
      <formula>ISTEXT($AD$23)</formula>
    </cfRule>
  </conditionalFormatting>
  <conditionalFormatting sqref="AA24">
    <cfRule type="expression" dxfId="393" priority="232">
      <formula>ISTEXT($AA$24)</formula>
    </cfRule>
  </conditionalFormatting>
  <conditionalFormatting sqref="AB24">
    <cfRule type="expression" dxfId="392" priority="231">
      <formula>ISTEXT($AB$24)</formula>
    </cfRule>
  </conditionalFormatting>
  <conditionalFormatting sqref="AC24">
    <cfRule type="expression" dxfId="391" priority="230">
      <formula>ISTEXT($AC$24)</formula>
    </cfRule>
  </conditionalFormatting>
  <conditionalFormatting sqref="AD24">
    <cfRule type="expression" dxfId="390" priority="229">
      <formula>ISTEXT($AD$24)</formula>
    </cfRule>
  </conditionalFormatting>
  <conditionalFormatting sqref="AA25">
    <cfRule type="expression" dxfId="389" priority="228">
      <formula>ISTEXT($AA$25)</formula>
    </cfRule>
  </conditionalFormatting>
  <conditionalFormatting sqref="AB25">
    <cfRule type="expression" dxfId="388" priority="227">
      <formula>ISTEXT($AB$25)</formula>
    </cfRule>
  </conditionalFormatting>
  <conditionalFormatting sqref="AC25">
    <cfRule type="expression" dxfId="387" priority="226">
      <formula>ISTEXT($AC$25)</formula>
    </cfRule>
  </conditionalFormatting>
  <conditionalFormatting sqref="AD25">
    <cfRule type="expression" dxfId="386" priority="225">
      <formula>ISTEXT($AD$25)</formula>
    </cfRule>
  </conditionalFormatting>
  <conditionalFormatting sqref="AA26">
    <cfRule type="expression" dxfId="385" priority="224">
      <formula>ISTEXT($AA$26)</formula>
    </cfRule>
  </conditionalFormatting>
  <conditionalFormatting sqref="AB26">
    <cfRule type="expression" dxfId="384" priority="223">
      <formula>ISTEXT($AB$26)</formula>
    </cfRule>
  </conditionalFormatting>
  <conditionalFormatting sqref="AC26">
    <cfRule type="expression" dxfId="383" priority="222">
      <formula>ISTEXT($AC$26)</formula>
    </cfRule>
  </conditionalFormatting>
  <conditionalFormatting sqref="AD26">
    <cfRule type="expression" dxfId="382" priority="221">
      <formula>ISTEXT($AD$26)</formula>
    </cfRule>
  </conditionalFormatting>
  <conditionalFormatting sqref="AA41">
    <cfRule type="expression" dxfId="361" priority="180">
      <formula>ISTEXT($AA$41)</formula>
    </cfRule>
  </conditionalFormatting>
  <conditionalFormatting sqref="AB41">
    <cfRule type="expression" dxfId="360" priority="179">
      <formula>ISTEXT($AB$41)</formula>
    </cfRule>
  </conditionalFormatting>
  <conditionalFormatting sqref="AC41">
    <cfRule type="expression" dxfId="359" priority="178">
      <formula>ISTEXT($AC$41)</formula>
    </cfRule>
  </conditionalFormatting>
  <conditionalFormatting sqref="AD41">
    <cfRule type="expression" dxfId="358" priority="177">
      <formula>ISTEXT($AD$41)</formula>
    </cfRule>
  </conditionalFormatting>
  <conditionalFormatting sqref="AA42">
    <cfRule type="expression" dxfId="357" priority="176">
      <formula>ISTEXT($AA$42)</formula>
    </cfRule>
  </conditionalFormatting>
  <conditionalFormatting sqref="AB42">
    <cfRule type="expression" dxfId="356" priority="175">
      <formula>ISTEXT($AB$42)</formula>
    </cfRule>
  </conditionalFormatting>
  <conditionalFormatting sqref="AC42">
    <cfRule type="expression" dxfId="355" priority="174">
      <formula>ISTEXT($AC$42)</formula>
    </cfRule>
  </conditionalFormatting>
  <conditionalFormatting sqref="AD42">
    <cfRule type="expression" dxfId="354" priority="173">
      <formula>ISTEXT($AD$42)</formula>
    </cfRule>
  </conditionalFormatting>
  <conditionalFormatting sqref="AA43">
    <cfRule type="expression" dxfId="353" priority="172">
      <formula>ISTEXT($AA$43)</formula>
    </cfRule>
  </conditionalFormatting>
  <conditionalFormatting sqref="AB43">
    <cfRule type="expression" dxfId="352" priority="171">
      <formula>ISTEXT($AB$43)</formula>
    </cfRule>
  </conditionalFormatting>
  <conditionalFormatting sqref="AC43">
    <cfRule type="expression" dxfId="351" priority="170">
      <formula>ISTEXT($AC$43)</formula>
    </cfRule>
  </conditionalFormatting>
  <conditionalFormatting sqref="AD43">
    <cfRule type="expression" dxfId="350" priority="169">
      <formula>ISTEXT($AD$43)</formula>
    </cfRule>
  </conditionalFormatting>
  <conditionalFormatting sqref="AA44">
    <cfRule type="expression" dxfId="349" priority="168">
      <formula>ISTEXT($AA$44)</formula>
    </cfRule>
  </conditionalFormatting>
  <conditionalFormatting sqref="AB44">
    <cfRule type="expression" dxfId="348" priority="167">
      <formula>ISTEXT($AB$44)</formula>
    </cfRule>
  </conditionalFormatting>
  <conditionalFormatting sqref="AC44">
    <cfRule type="expression" dxfId="347" priority="166">
      <formula>ISTEXT($AC$44)</formula>
    </cfRule>
  </conditionalFormatting>
  <conditionalFormatting sqref="AD44">
    <cfRule type="expression" dxfId="346" priority="165">
      <formula>ISTEXT($AD$44)</formula>
    </cfRule>
  </conditionalFormatting>
  <conditionalFormatting sqref="AA45">
    <cfRule type="expression" dxfId="345" priority="164">
      <formula>ISTEXT($AA$45)</formula>
    </cfRule>
  </conditionalFormatting>
  <conditionalFormatting sqref="AB45">
    <cfRule type="expression" dxfId="344" priority="163">
      <formula>ISTEXT($AB$45)</formula>
    </cfRule>
  </conditionalFormatting>
  <conditionalFormatting sqref="AC45">
    <cfRule type="expression" dxfId="343" priority="162">
      <formula>ISTEXT($AC$45)</formula>
    </cfRule>
  </conditionalFormatting>
  <conditionalFormatting sqref="AD45">
    <cfRule type="expression" dxfId="342" priority="161">
      <formula>ISTEXT($AD$45)</formula>
    </cfRule>
  </conditionalFormatting>
  <conditionalFormatting sqref="AA60">
    <cfRule type="expression" dxfId="341" priority="160">
      <formula>ISTEXT($AA$60)</formula>
    </cfRule>
  </conditionalFormatting>
  <conditionalFormatting sqref="AB60">
    <cfRule type="expression" dxfId="340" priority="159">
      <formula>ISTEXT($AB$60)</formula>
    </cfRule>
  </conditionalFormatting>
  <conditionalFormatting sqref="AC60">
    <cfRule type="expression" dxfId="339" priority="158">
      <formula>ISTEXT($AC$60)</formula>
    </cfRule>
  </conditionalFormatting>
  <conditionalFormatting sqref="AD60">
    <cfRule type="expression" dxfId="338" priority="157">
      <formula>ISTEXT($AD$60)</formula>
    </cfRule>
  </conditionalFormatting>
  <conditionalFormatting sqref="AA61">
    <cfRule type="expression" dxfId="337" priority="156">
      <formula>ISTEXT($AA$61)</formula>
    </cfRule>
  </conditionalFormatting>
  <conditionalFormatting sqref="AB61">
    <cfRule type="expression" dxfId="336" priority="155">
      <formula>ISTEXT($AB$61)</formula>
    </cfRule>
  </conditionalFormatting>
  <conditionalFormatting sqref="AC61">
    <cfRule type="expression" dxfId="335" priority="154">
      <formula>ISTEXT($AC$61)</formula>
    </cfRule>
  </conditionalFormatting>
  <conditionalFormatting sqref="AD61">
    <cfRule type="expression" dxfId="334" priority="153">
      <formula>ISTEXT($AD$61)</formula>
    </cfRule>
  </conditionalFormatting>
  <conditionalFormatting sqref="AA62">
    <cfRule type="expression" dxfId="333" priority="152">
      <formula>ISTEXT($AA$62)</formula>
    </cfRule>
  </conditionalFormatting>
  <conditionalFormatting sqref="AB62">
    <cfRule type="expression" dxfId="332" priority="151">
      <formula>ISTEXT($AB$62)</formula>
    </cfRule>
  </conditionalFormatting>
  <conditionalFormatting sqref="AC62">
    <cfRule type="expression" dxfId="331" priority="150">
      <formula>ISTEXT($AC$62)</formula>
    </cfRule>
  </conditionalFormatting>
  <conditionalFormatting sqref="AD62">
    <cfRule type="expression" dxfId="330" priority="149">
      <formula>ISTEXT($AD$62)</formula>
    </cfRule>
  </conditionalFormatting>
  <conditionalFormatting sqref="AA63">
    <cfRule type="expression" dxfId="329" priority="148">
      <formula>ISTEXT($AA$63)</formula>
    </cfRule>
  </conditionalFormatting>
  <conditionalFormatting sqref="AB63">
    <cfRule type="expression" dxfId="328" priority="147">
      <formula>ISTEXT($AB$63)</formula>
    </cfRule>
  </conditionalFormatting>
  <conditionalFormatting sqref="AC63">
    <cfRule type="expression" dxfId="327" priority="146">
      <formula>ISTEXT($AC$63)</formula>
    </cfRule>
  </conditionalFormatting>
  <conditionalFormatting sqref="AD63">
    <cfRule type="expression" dxfId="326" priority="145">
      <formula>ISTEXT($AD$63)</formula>
    </cfRule>
  </conditionalFormatting>
  <conditionalFormatting sqref="AA64">
    <cfRule type="expression" dxfId="325" priority="144">
      <formula>ISTEXT($AA$64)</formula>
    </cfRule>
  </conditionalFormatting>
  <conditionalFormatting sqref="AB64">
    <cfRule type="expression" dxfId="324" priority="143">
      <formula>ISTEXT($AB$64)</formula>
    </cfRule>
  </conditionalFormatting>
  <conditionalFormatting sqref="AC64">
    <cfRule type="expression" dxfId="323" priority="142">
      <formula>ISTEXT($AC$64)</formula>
    </cfRule>
  </conditionalFormatting>
  <conditionalFormatting sqref="AD64">
    <cfRule type="expression" dxfId="322" priority="141">
      <formula>ISTEXT($AD$64)</formula>
    </cfRule>
  </conditionalFormatting>
  <conditionalFormatting sqref="AA79">
    <cfRule type="expression" dxfId="321" priority="20">
      <formula>ISTEXT($AA$79)</formula>
    </cfRule>
  </conditionalFormatting>
  <conditionalFormatting sqref="AB79">
    <cfRule type="expression" dxfId="320" priority="19">
      <formula>ISTEXT($AB$79)</formula>
    </cfRule>
  </conditionalFormatting>
  <conditionalFormatting sqref="AC79">
    <cfRule type="expression" dxfId="319" priority="18">
      <formula>ISTEXT($AC$79)</formula>
    </cfRule>
  </conditionalFormatting>
  <conditionalFormatting sqref="AD79">
    <cfRule type="expression" dxfId="318" priority="17">
      <formula>ISTEXT($AD$79)</formula>
    </cfRule>
  </conditionalFormatting>
  <conditionalFormatting sqref="AA80">
    <cfRule type="expression" dxfId="317" priority="16">
      <formula>ISTEXT($AA$80)</formula>
    </cfRule>
  </conditionalFormatting>
  <conditionalFormatting sqref="AB80">
    <cfRule type="expression" dxfId="316" priority="15">
      <formula>ISTEXT($AB$80)</formula>
    </cfRule>
  </conditionalFormatting>
  <conditionalFormatting sqref="AC80">
    <cfRule type="expression" dxfId="315" priority="14">
      <formula>ISTEXT($AC$80)</formula>
    </cfRule>
  </conditionalFormatting>
  <conditionalFormatting sqref="AD80">
    <cfRule type="expression" dxfId="314" priority="13">
      <formula>ISTEXT($AD$80)</formula>
    </cfRule>
  </conditionalFormatting>
  <conditionalFormatting sqref="AA81">
    <cfRule type="expression" dxfId="313" priority="12">
      <formula>ISTEXT($AA$81)</formula>
    </cfRule>
  </conditionalFormatting>
  <conditionalFormatting sqref="AB81">
    <cfRule type="expression" dxfId="312" priority="11">
      <formula>ISTEXT($AB$81)</formula>
    </cfRule>
  </conditionalFormatting>
  <conditionalFormatting sqref="AC81">
    <cfRule type="expression" dxfId="311" priority="10">
      <formula>ISTEXT($AC$81)</formula>
    </cfRule>
  </conditionalFormatting>
  <conditionalFormatting sqref="AD81">
    <cfRule type="expression" dxfId="310" priority="9">
      <formula>ISTEXT($AD$81)</formula>
    </cfRule>
  </conditionalFormatting>
  <conditionalFormatting sqref="AA82">
    <cfRule type="expression" dxfId="309" priority="8">
      <formula>ISTEXT($AA$82)</formula>
    </cfRule>
  </conditionalFormatting>
  <conditionalFormatting sqref="AB82">
    <cfRule type="expression" dxfId="308" priority="7">
      <formula>ISTEXT($AB$82)</formula>
    </cfRule>
  </conditionalFormatting>
  <conditionalFormatting sqref="AC82">
    <cfRule type="expression" dxfId="307" priority="6">
      <formula>ISTEXT($AC$82)</formula>
    </cfRule>
  </conditionalFormatting>
  <conditionalFormatting sqref="AD82">
    <cfRule type="expression" dxfId="306" priority="5">
      <formula>ISTEXT($AD$82)</formula>
    </cfRule>
  </conditionalFormatting>
  <conditionalFormatting sqref="AA83">
    <cfRule type="expression" dxfId="305" priority="4">
      <formula>ISTEXT($AA$83)</formula>
    </cfRule>
  </conditionalFormatting>
  <conditionalFormatting sqref="AB83">
    <cfRule type="expression" dxfId="304" priority="3">
      <formula>ISTEXT($AB$83)</formula>
    </cfRule>
  </conditionalFormatting>
  <conditionalFormatting sqref="AC83">
    <cfRule type="expression" dxfId="303" priority="2">
      <formula>ISTEXT($AC$83)</formula>
    </cfRule>
  </conditionalFormatting>
  <conditionalFormatting sqref="AD83">
    <cfRule type="expression" dxfId="302" priority="1">
      <formula>ISTEXT($AD$83)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61" workbookViewId="0">
      <selection activeCell="D46" sqref="D46"/>
    </sheetView>
  </sheetViews>
  <sheetFormatPr defaultRowHeight="15" x14ac:dyDescent="0.25"/>
  <cols>
    <col min="1" max="1" width="65.7109375" style="22" bestFit="1" customWidth="1"/>
    <col min="2" max="2" width="15.85546875" style="22" bestFit="1" customWidth="1"/>
    <col min="3" max="3" width="11.85546875" style="22" bestFit="1" customWidth="1"/>
    <col min="4" max="4" width="10" style="22" bestFit="1" customWidth="1"/>
    <col min="5" max="5" width="10.5703125" style="22" bestFit="1" customWidth="1"/>
    <col min="6" max="6" width="8.7109375" style="22" customWidth="1"/>
    <col min="7" max="7" width="12.42578125" style="22" bestFit="1" customWidth="1"/>
    <col min="8" max="8" width="11.5703125" style="22" bestFit="1" customWidth="1"/>
    <col min="9" max="9" width="14.7109375" style="22" bestFit="1" customWidth="1"/>
    <col min="10" max="10" width="8.7109375" style="25" customWidth="1"/>
    <col min="11" max="11" width="8.7109375" style="22" hidden="1" customWidth="1"/>
    <col min="12" max="17" width="8.7109375" style="22" customWidth="1"/>
    <col min="18" max="18" width="22.5703125" style="22" bestFit="1" customWidth="1"/>
    <col min="19" max="19" width="8.7109375" style="22" customWidth="1"/>
    <col min="20" max="25" width="8.7109375" style="22" hidden="1" customWidth="1"/>
    <col min="26" max="26" width="20.5703125" style="25" bestFit="1" customWidth="1"/>
    <col min="27" max="29" width="21" style="25" bestFit="1" customWidth="1"/>
    <col min="30" max="30" width="8.28515625" style="22" bestFit="1" customWidth="1"/>
    <col min="31" max="44" width="8.7109375" style="22" customWidth="1"/>
    <col min="45" max="16384" width="9.140625" style="22"/>
  </cols>
  <sheetData>
    <row r="1" spans="1:30" ht="15.75" thickBot="1" x14ac:dyDescent="0.3">
      <c r="A1" s="19" t="s">
        <v>17</v>
      </c>
      <c r="B1" s="19" t="s">
        <v>18</v>
      </c>
      <c r="C1" s="19" t="s">
        <v>0</v>
      </c>
      <c r="D1" s="19" t="s">
        <v>19</v>
      </c>
      <c r="E1" s="19" t="s">
        <v>20</v>
      </c>
      <c r="F1" s="19" t="s">
        <v>21</v>
      </c>
      <c r="G1" s="20" t="s">
        <v>22</v>
      </c>
      <c r="H1" s="20" t="s">
        <v>23</v>
      </c>
      <c r="I1" s="20" t="s">
        <v>24</v>
      </c>
      <c r="J1" s="21"/>
      <c r="K1" s="20"/>
      <c r="R1" s="23" t="s">
        <v>25</v>
      </c>
      <c r="Z1" s="24" t="s">
        <v>26</v>
      </c>
    </row>
    <row r="2" spans="1:30" ht="16.5" thickTop="1" thickBot="1" x14ac:dyDescent="0.3">
      <c r="A2" s="26" t="s">
        <v>222</v>
      </c>
      <c r="B2" s="26" t="s">
        <v>57</v>
      </c>
      <c r="C2" s="26" t="s">
        <v>58</v>
      </c>
      <c r="D2" s="26">
        <v>1</v>
      </c>
      <c r="E2" s="26">
        <v>4174000</v>
      </c>
      <c r="F2" s="26">
        <v>2.3957834211787252E-7</v>
      </c>
      <c r="G2" s="26"/>
      <c r="H2" s="26"/>
      <c r="I2" s="26"/>
      <c r="J2" s="27"/>
      <c r="K2" s="26"/>
      <c r="L2" s="26"/>
      <c r="M2" s="26"/>
      <c r="N2" s="26"/>
      <c r="O2" s="26"/>
      <c r="P2" s="26"/>
      <c r="Q2" s="26"/>
      <c r="R2" s="26" t="s">
        <v>59</v>
      </c>
      <c r="S2" s="26"/>
      <c r="T2" s="26">
        <v>1</v>
      </c>
      <c r="U2" s="26"/>
      <c r="V2" s="26"/>
      <c r="W2" s="26"/>
      <c r="X2" s="26"/>
      <c r="Y2" s="26"/>
      <c r="Z2" s="28" t="s">
        <v>27</v>
      </c>
      <c r="AA2" s="28" t="s">
        <v>28</v>
      </c>
      <c r="AB2" s="28" t="s">
        <v>29</v>
      </c>
      <c r="AC2" s="28" t="s">
        <v>30</v>
      </c>
      <c r="AD2" s="28" t="s">
        <v>31</v>
      </c>
    </row>
    <row r="3" spans="1:30" ht="15.75" thickTop="1" x14ac:dyDescent="0.25">
      <c r="A3" s="29" t="s">
        <v>223</v>
      </c>
      <c r="B3" s="29" t="s">
        <v>57</v>
      </c>
      <c r="C3" s="29" t="s">
        <v>58</v>
      </c>
      <c r="D3" s="29">
        <v>1</v>
      </c>
      <c r="E3" s="29">
        <v>3629000</v>
      </c>
      <c r="F3" s="26">
        <v>2.7555800496004411E-7</v>
      </c>
      <c r="G3" s="29"/>
      <c r="H3" s="29"/>
      <c r="I3" s="29"/>
      <c r="J3" s="30"/>
      <c r="K3" s="29"/>
      <c r="L3" s="29"/>
      <c r="M3" s="29"/>
      <c r="N3" s="29"/>
      <c r="O3" s="29"/>
      <c r="P3" s="29"/>
      <c r="Q3" s="29"/>
      <c r="R3" s="29" t="s">
        <v>27</v>
      </c>
      <c r="S3" s="29"/>
      <c r="T3" s="29">
        <v>5</v>
      </c>
      <c r="U3" s="29"/>
      <c r="V3" s="29"/>
      <c r="W3" s="29"/>
      <c r="X3" s="29"/>
      <c r="Y3" s="29"/>
      <c r="Z3" s="31">
        <v>120</v>
      </c>
      <c r="AA3" s="46"/>
      <c r="AB3" s="46"/>
      <c r="AC3" s="46"/>
      <c r="AD3" s="46">
        <v>79.688295259419093</v>
      </c>
    </row>
    <row r="4" spans="1:30" ht="15.75" thickBot="1" x14ac:dyDescent="0.3">
      <c r="A4" s="26" t="s">
        <v>224</v>
      </c>
      <c r="B4" s="26" t="s">
        <v>57</v>
      </c>
      <c r="C4" s="26" t="s">
        <v>58</v>
      </c>
      <c r="D4" s="26">
        <v>1</v>
      </c>
      <c r="E4" s="26">
        <v>3715000</v>
      </c>
      <c r="F4" s="26">
        <v>2.6917900403768504E-7</v>
      </c>
      <c r="G4" s="26"/>
      <c r="H4" s="26"/>
      <c r="I4" s="26"/>
      <c r="J4" s="27"/>
      <c r="K4" s="26"/>
      <c r="L4" s="26"/>
      <c r="M4" s="26"/>
      <c r="N4" s="26"/>
      <c r="O4" s="26"/>
      <c r="P4" s="26"/>
      <c r="Q4" s="26"/>
      <c r="R4" s="26" t="s">
        <v>32</v>
      </c>
      <c r="S4" s="26"/>
      <c r="T4" s="26">
        <v>10</v>
      </c>
      <c r="U4" s="26"/>
      <c r="V4" s="26"/>
      <c r="W4" s="26"/>
      <c r="X4" s="26"/>
      <c r="Y4" s="26"/>
      <c r="Z4" s="36">
        <v>0</v>
      </c>
      <c r="AA4" s="69"/>
      <c r="AB4" s="69"/>
      <c r="AC4" s="69"/>
      <c r="AD4" s="69" t="s">
        <v>38</v>
      </c>
    </row>
    <row r="5" spans="1:30" ht="16.5" thickTop="1" thickBot="1" x14ac:dyDescent="0.3">
      <c r="A5" s="29" t="s">
        <v>252</v>
      </c>
      <c r="B5" s="29" t="s">
        <v>57</v>
      </c>
      <c r="C5" s="29" t="s">
        <v>58</v>
      </c>
      <c r="D5" s="29">
        <v>121100</v>
      </c>
      <c r="E5" s="29">
        <v>5270000</v>
      </c>
      <c r="F5" s="29">
        <v>2.298E-2</v>
      </c>
      <c r="G5" s="29">
        <v>75.2700142361888</v>
      </c>
      <c r="H5" s="29">
        <v>120</v>
      </c>
      <c r="I5" s="33">
        <v>4.3210818381813878</v>
      </c>
      <c r="J5" s="30"/>
      <c r="K5" s="29"/>
      <c r="L5" s="29"/>
      <c r="M5" s="29"/>
      <c r="N5" s="29"/>
      <c r="O5" s="29"/>
      <c r="P5" s="29"/>
      <c r="Q5" s="29"/>
      <c r="R5" s="29"/>
      <c r="S5" s="29"/>
      <c r="T5" s="29"/>
      <c r="U5" s="29">
        <v>1</v>
      </c>
      <c r="V5" s="29">
        <v>120</v>
      </c>
      <c r="W5" s="29">
        <v>4.3210818381813878</v>
      </c>
      <c r="X5" s="29"/>
      <c r="Y5" s="29"/>
    </row>
    <row r="6" spans="1:30" x14ac:dyDescent="0.25">
      <c r="A6" s="26" t="s">
        <v>253</v>
      </c>
      <c r="B6" s="26" t="s">
        <v>57</v>
      </c>
      <c r="C6" s="26" t="s">
        <v>58</v>
      </c>
      <c r="D6" s="26">
        <v>134300</v>
      </c>
      <c r="E6" s="26">
        <v>5714000</v>
      </c>
      <c r="F6" s="26">
        <v>2.351E-2</v>
      </c>
      <c r="G6" s="26">
        <v>75.838505911497649</v>
      </c>
      <c r="H6" s="26">
        <v>120</v>
      </c>
      <c r="I6" s="35">
        <v>4.3286061572186583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v>2</v>
      </c>
      <c r="V6" s="26">
        <v>120</v>
      </c>
      <c r="W6" s="26">
        <v>4.3286061572186583</v>
      </c>
      <c r="X6" s="26"/>
      <c r="Y6" s="26"/>
      <c r="Z6" s="38" t="s">
        <v>33</v>
      </c>
      <c r="AA6" s="57">
        <v>-1.9138381004583586E-3</v>
      </c>
    </row>
    <row r="7" spans="1:30" x14ac:dyDescent="0.25">
      <c r="A7" s="29" t="s">
        <v>254</v>
      </c>
      <c r="B7" s="29" t="s">
        <v>57</v>
      </c>
      <c r="C7" s="29" t="s">
        <v>58</v>
      </c>
      <c r="D7" s="29">
        <v>125700</v>
      </c>
      <c r="E7" s="29">
        <v>5551000</v>
      </c>
      <c r="F7" s="29">
        <v>2.264E-2</v>
      </c>
      <c r="G7" s="29">
        <v>87.956365630570858</v>
      </c>
      <c r="H7" s="29">
        <v>120</v>
      </c>
      <c r="I7" s="33">
        <v>4.4768408463992202</v>
      </c>
      <c r="J7" s="30"/>
      <c r="K7" s="29"/>
      <c r="L7" s="29"/>
      <c r="M7" s="29"/>
      <c r="N7" s="29"/>
      <c r="O7" s="29"/>
      <c r="P7" s="29"/>
      <c r="Q7" s="29"/>
      <c r="R7" s="29"/>
      <c r="S7" s="29"/>
      <c r="T7" s="29"/>
      <c r="U7" s="29">
        <v>3</v>
      </c>
      <c r="V7" s="29">
        <v>120</v>
      </c>
      <c r="W7" s="29">
        <v>4.4768408463992202</v>
      </c>
      <c r="X7" s="29"/>
      <c r="Y7" s="29"/>
      <c r="Z7" s="40" t="s">
        <v>34</v>
      </c>
      <c r="AA7" s="53">
        <v>4.6051701859880927</v>
      </c>
    </row>
    <row r="8" spans="1:30" ht="17.25" x14ac:dyDescent="0.25">
      <c r="A8" s="26" t="s">
        <v>255</v>
      </c>
      <c r="B8" s="26" t="s">
        <v>57</v>
      </c>
      <c r="C8" s="26" t="s">
        <v>58</v>
      </c>
      <c r="D8" s="26">
        <v>178000</v>
      </c>
      <c r="E8" s="26">
        <v>5833000</v>
      </c>
      <c r="F8" s="26">
        <v>3.0530000000000002E-2</v>
      </c>
      <c r="G8" s="26">
        <v>100</v>
      </c>
      <c r="H8" s="26">
        <v>0</v>
      </c>
      <c r="I8" s="35">
        <v>4.6051701859880918</v>
      </c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>
        <v>4</v>
      </c>
      <c r="V8" s="26">
        <v>0</v>
      </c>
      <c r="W8" s="26">
        <v>4.6051701859880918</v>
      </c>
      <c r="X8" s="26"/>
      <c r="Y8" s="26"/>
      <c r="Z8" s="40" t="s">
        <v>229</v>
      </c>
      <c r="AA8" s="53">
        <v>0.83679599127103288</v>
      </c>
    </row>
    <row r="9" spans="1:30" ht="18" x14ac:dyDescent="0.35">
      <c r="A9" s="29" t="s">
        <v>256</v>
      </c>
      <c r="B9" s="29" t="s">
        <v>57</v>
      </c>
      <c r="C9" s="29" t="s">
        <v>58</v>
      </c>
      <c r="D9" s="29">
        <v>175400</v>
      </c>
      <c r="E9" s="29">
        <v>5658000</v>
      </c>
      <c r="F9" s="29">
        <v>3.1E-2</v>
      </c>
      <c r="G9" s="29">
        <v>100</v>
      </c>
      <c r="H9" s="29">
        <v>0</v>
      </c>
      <c r="I9" s="33">
        <v>4.6051701859880918</v>
      </c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>
        <v>5</v>
      </c>
      <c r="V9" s="29">
        <v>0</v>
      </c>
      <c r="W9" s="29">
        <v>4.6051701859880918</v>
      </c>
      <c r="X9" s="29"/>
      <c r="Y9" s="29"/>
      <c r="Z9" s="40" t="s">
        <v>231</v>
      </c>
      <c r="AA9" s="53">
        <v>362.17649778940995</v>
      </c>
    </row>
    <row r="10" spans="1:30" ht="18.75" x14ac:dyDescent="0.35">
      <c r="A10" s="26" t="s">
        <v>257</v>
      </c>
      <c r="B10" s="26" t="s">
        <v>57</v>
      </c>
      <c r="C10" s="26" t="s">
        <v>58</v>
      </c>
      <c r="D10" s="26">
        <v>149800</v>
      </c>
      <c r="E10" s="26">
        <v>5819000</v>
      </c>
      <c r="F10" s="26">
        <v>2.5739999999999999E-2</v>
      </c>
      <c r="G10" s="26">
        <v>100</v>
      </c>
      <c r="H10" s="26">
        <v>0</v>
      </c>
      <c r="I10" s="35">
        <v>4.6051701859880918</v>
      </c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>
        <v>6</v>
      </c>
      <c r="V10" s="26">
        <v>0</v>
      </c>
      <c r="W10" s="26">
        <v>4.6051701859880918</v>
      </c>
      <c r="X10" s="26"/>
      <c r="Y10" s="26"/>
      <c r="Z10" s="40" t="s">
        <v>233</v>
      </c>
      <c r="AA10" s="43">
        <v>3.8276762009167173</v>
      </c>
    </row>
    <row r="11" spans="1:30" ht="15.75" thickBot="1" x14ac:dyDescent="0.3">
      <c r="A11" s="29"/>
      <c r="B11" s="29"/>
      <c r="C11" s="29"/>
      <c r="D11" s="29"/>
      <c r="E11" s="29"/>
      <c r="F11" s="29"/>
      <c r="G11" s="29"/>
      <c r="H11" s="29"/>
      <c r="I11" s="33"/>
      <c r="J11" s="30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44" t="s">
        <v>7</v>
      </c>
      <c r="AA11" s="45" t="s">
        <v>35</v>
      </c>
    </row>
    <row r="12" spans="1:30" x14ac:dyDescent="0.25">
      <c r="A12" s="26"/>
      <c r="B12" s="26"/>
      <c r="C12" s="26"/>
      <c r="D12" s="26"/>
      <c r="E12" s="26"/>
      <c r="F12" s="26"/>
      <c r="G12" s="26"/>
      <c r="H12" s="26"/>
      <c r="I12" s="35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30" x14ac:dyDescent="0.25">
      <c r="A13" s="29"/>
      <c r="B13" s="29"/>
      <c r="C13" s="29"/>
      <c r="D13" s="29"/>
      <c r="E13" s="29"/>
      <c r="F13" s="29"/>
      <c r="G13" s="29"/>
      <c r="H13" s="29"/>
      <c r="I13" s="33"/>
      <c r="J13" s="3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30" x14ac:dyDescent="0.25">
      <c r="A14" s="26"/>
      <c r="B14" s="26"/>
      <c r="C14" s="26"/>
      <c r="D14" s="26"/>
      <c r="E14" s="26"/>
      <c r="F14" s="26"/>
      <c r="G14" s="26"/>
      <c r="H14" s="26"/>
      <c r="I14" s="35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30" x14ac:dyDescent="0.25">
      <c r="A15" s="29"/>
      <c r="B15" s="29"/>
      <c r="C15" s="29"/>
      <c r="D15" s="29"/>
      <c r="E15" s="29"/>
      <c r="F15" s="29"/>
      <c r="G15" s="29"/>
      <c r="H15" s="29"/>
      <c r="I15" s="33"/>
      <c r="J15" s="30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30" x14ac:dyDescent="0.25">
      <c r="A16" s="26"/>
      <c r="B16" s="26"/>
      <c r="C16" s="26"/>
      <c r="D16" s="26"/>
      <c r="E16" s="26"/>
      <c r="F16" s="26"/>
      <c r="G16" s="26"/>
      <c r="H16" s="26"/>
      <c r="I16" s="35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30" x14ac:dyDescent="0.25">
      <c r="A17" s="29"/>
      <c r="B17" s="29"/>
      <c r="C17" s="29"/>
      <c r="D17" s="29"/>
      <c r="E17" s="29"/>
      <c r="F17" s="29"/>
      <c r="G17" s="29"/>
      <c r="H17" s="29"/>
      <c r="I17" s="33"/>
      <c r="J17" s="30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30" x14ac:dyDescent="0.25">
      <c r="A18" s="26"/>
      <c r="B18" s="26"/>
      <c r="C18" s="26"/>
      <c r="D18" s="26"/>
      <c r="E18" s="26"/>
      <c r="F18" s="26"/>
      <c r="G18" s="26"/>
      <c r="H18" s="26"/>
      <c r="I18" s="35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30" x14ac:dyDescent="0.25">
      <c r="A19" s="29"/>
      <c r="B19" s="29"/>
      <c r="C19" s="29"/>
      <c r="D19" s="29"/>
      <c r="E19" s="29"/>
      <c r="F19" s="29"/>
      <c r="G19" s="29"/>
      <c r="H19" s="29"/>
      <c r="I19" s="33"/>
      <c r="J19" s="30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30" x14ac:dyDescent="0.25">
      <c r="A20" s="26"/>
      <c r="B20" s="26"/>
      <c r="C20" s="26"/>
      <c r="D20" s="26"/>
      <c r="E20" s="26"/>
      <c r="F20" s="26"/>
      <c r="G20" s="26"/>
      <c r="H20" s="26"/>
      <c r="I20" s="35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30" ht="15.75" thickBot="1" x14ac:dyDescent="0.3">
      <c r="A21" s="29"/>
      <c r="B21" s="29"/>
      <c r="C21" s="29"/>
      <c r="D21" s="29"/>
      <c r="E21" s="29"/>
      <c r="F21" s="29"/>
      <c r="G21" s="29"/>
      <c r="H21" s="29"/>
      <c r="I21" s="29"/>
      <c r="J21" s="30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30" ht="16.5" thickTop="1" thickBot="1" x14ac:dyDescent="0.3">
      <c r="A22" s="26" t="s">
        <v>222</v>
      </c>
      <c r="B22" s="26" t="s">
        <v>75</v>
      </c>
      <c r="C22" s="26" t="s">
        <v>76</v>
      </c>
      <c r="D22" s="26">
        <v>272100</v>
      </c>
      <c r="E22" s="26">
        <v>4174000</v>
      </c>
      <c r="F22" s="26">
        <v>6.5180000000000002E-2</v>
      </c>
      <c r="G22" s="26"/>
      <c r="H22" s="26"/>
      <c r="I22" s="26"/>
      <c r="J22" s="27"/>
      <c r="K22" s="26"/>
      <c r="L22" s="26"/>
      <c r="M22" s="26"/>
      <c r="N22" s="26"/>
      <c r="O22" s="26"/>
      <c r="P22" s="26"/>
      <c r="Q22" s="26"/>
      <c r="R22" s="26" t="s">
        <v>77</v>
      </c>
      <c r="S22" s="26"/>
      <c r="T22" s="26">
        <v>2</v>
      </c>
      <c r="U22" s="26"/>
      <c r="V22" s="26"/>
      <c r="W22" s="26"/>
      <c r="X22" s="26"/>
      <c r="Y22" s="26"/>
      <c r="Z22" s="28" t="s">
        <v>27</v>
      </c>
      <c r="AA22" s="28" t="s">
        <v>28</v>
      </c>
      <c r="AB22" s="28" t="s">
        <v>29</v>
      </c>
      <c r="AC22" s="28" t="s">
        <v>30</v>
      </c>
      <c r="AD22" s="28" t="s">
        <v>31</v>
      </c>
    </row>
    <row r="23" spans="1:30" ht="15.75" thickTop="1" x14ac:dyDescent="0.25">
      <c r="A23" s="29" t="s">
        <v>223</v>
      </c>
      <c r="B23" s="29" t="s">
        <v>75</v>
      </c>
      <c r="C23" s="29" t="s">
        <v>76</v>
      </c>
      <c r="D23" s="29">
        <v>269000</v>
      </c>
      <c r="E23" s="29">
        <v>3629000</v>
      </c>
      <c r="F23" s="29">
        <v>7.4120000000000005E-2</v>
      </c>
      <c r="G23" s="29"/>
      <c r="H23" s="29"/>
      <c r="I23" s="29"/>
      <c r="J23" s="30"/>
      <c r="K23" s="29"/>
      <c r="L23" s="29"/>
      <c r="M23" s="29"/>
      <c r="N23" s="29"/>
      <c r="O23" s="29"/>
      <c r="P23" s="29"/>
      <c r="Q23" s="29"/>
      <c r="R23" s="29" t="s">
        <v>27</v>
      </c>
      <c r="S23" s="29"/>
      <c r="T23" s="29">
        <v>25</v>
      </c>
      <c r="U23" s="29"/>
      <c r="V23" s="29"/>
      <c r="W23" s="29"/>
      <c r="X23" s="29"/>
      <c r="Y23" s="29"/>
      <c r="Z23" s="31">
        <v>120</v>
      </c>
      <c r="AA23" s="47">
        <v>0.88566096504773983</v>
      </c>
      <c r="AB23" s="47">
        <v>0.89484466142109365</v>
      </c>
      <c r="AC23" s="47">
        <v>0.79825164269794269</v>
      </c>
      <c r="AD23" s="47">
        <v>0.85958575638892543</v>
      </c>
    </row>
    <row r="24" spans="1:30" ht="15.75" thickBot="1" x14ac:dyDescent="0.3">
      <c r="A24" s="26" t="s">
        <v>224</v>
      </c>
      <c r="B24" s="26" t="s">
        <v>75</v>
      </c>
      <c r="C24" s="26" t="s">
        <v>76</v>
      </c>
      <c r="D24" s="26">
        <v>311000</v>
      </c>
      <c r="E24" s="26">
        <v>3715000</v>
      </c>
      <c r="F24" s="26">
        <v>8.3710000000000007E-2</v>
      </c>
      <c r="G24" s="26"/>
      <c r="H24" s="26"/>
      <c r="I24" s="26"/>
      <c r="J24" s="27"/>
      <c r="K24" s="26"/>
      <c r="L24" s="26"/>
      <c r="M24" s="26"/>
      <c r="N24" s="26"/>
      <c r="O24" s="26"/>
      <c r="P24" s="26"/>
      <c r="Q24" s="26"/>
      <c r="R24" s="26" t="s">
        <v>32</v>
      </c>
      <c r="S24" s="26"/>
      <c r="T24" s="26">
        <v>30</v>
      </c>
      <c r="U24" s="26"/>
      <c r="V24" s="26"/>
      <c r="W24" s="26"/>
      <c r="X24" s="26"/>
      <c r="Y24" s="26"/>
      <c r="Z24" s="36">
        <v>0</v>
      </c>
      <c r="AA24" s="37">
        <v>1</v>
      </c>
      <c r="AB24" s="37">
        <v>1</v>
      </c>
      <c r="AC24" s="37">
        <v>1</v>
      </c>
      <c r="AD24" s="37">
        <v>1</v>
      </c>
    </row>
    <row r="25" spans="1:30" ht="16.5" thickTop="1" thickBot="1" x14ac:dyDescent="0.3">
      <c r="A25" s="29" t="s">
        <v>258</v>
      </c>
      <c r="B25" s="29" t="s">
        <v>75</v>
      </c>
      <c r="C25" s="29" t="s">
        <v>76</v>
      </c>
      <c r="D25" s="29">
        <v>2955000</v>
      </c>
      <c r="E25" s="29">
        <v>5644000</v>
      </c>
      <c r="F25" s="29">
        <v>0.52359999999999995</v>
      </c>
      <c r="G25" s="29">
        <v>88.566096504773981</v>
      </c>
      <c r="H25" s="29">
        <v>120</v>
      </c>
      <c r="I25" s="33">
        <v>4.4837491264191343</v>
      </c>
      <c r="J25" s="30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>
        <v>1</v>
      </c>
      <c r="V25" s="29">
        <v>120</v>
      </c>
      <c r="W25" s="29">
        <v>4.4837491264191343</v>
      </c>
      <c r="X25" s="29"/>
      <c r="Y25" s="29"/>
    </row>
    <row r="26" spans="1:30" x14ac:dyDescent="0.25">
      <c r="A26" s="26" t="s">
        <v>259</v>
      </c>
      <c r="B26" s="26" t="s">
        <v>75</v>
      </c>
      <c r="C26" s="26" t="s">
        <v>76</v>
      </c>
      <c r="D26" s="26">
        <v>2813000</v>
      </c>
      <c r="E26" s="26">
        <v>5381000</v>
      </c>
      <c r="F26" s="26">
        <v>0.52280000000000004</v>
      </c>
      <c r="G26" s="26">
        <v>89.484466142109369</v>
      </c>
      <c r="H26" s="26">
        <v>120</v>
      </c>
      <c r="I26" s="35">
        <v>4.4940650475590731</v>
      </c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>
        <v>2</v>
      </c>
      <c r="V26" s="26">
        <v>120</v>
      </c>
      <c r="W26" s="26">
        <v>4.4940650475590731</v>
      </c>
      <c r="X26" s="26"/>
      <c r="Y26" s="26"/>
      <c r="Z26" s="38" t="s">
        <v>33</v>
      </c>
      <c r="AA26" s="48">
        <v>-1.271826631981421E-3</v>
      </c>
    </row>
    <row r="27" spans="1:30" x14ac:dyDescent="0.25">
      <c r="A27" s="29" t="s">
        <v>260</v>
      </c>
      <c r="B27" s="29" t="s">
        <v>75</v>
      </c>
      <c r="C27" s="29" t="s">
        <v>76</v>
      </c>
      <c r="D27" s="29">
        <v>2785000</v>
      </c>
      <c r="E27" s="29">
        <v>5700000</v>
      </c>
      <c r="F27" s="29">
        <v>0.48859999999999998</v>
      </c>
      <c r="G27" s="29">
        <v>79.825164269794271</v>
      </c>
      <c r="H27" s="29">
        <v>120</v>
      </c>
      <c r="I27" s="33">
        <v>4.3798387964727565</v>
      </c>
      <c r="J27" s="30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>
        <v>3</v>
      </c>
      <c r="V27" s="29">
        <v>120</v>
      </c>
      <c r="W27" s="29">
        <v>4.3798387964727565</v>
      </c>
      <c r="X27" s="29"/>
      <c r="Y27" s="29"/>
      <c r="Z27" s="40" t="s">
        <v>34</v>
      </c>
      <c r="AA27" s="41">
        <v>4.6051701859880927</v>
      </c>
    </row>
    <row r="28" spans="1:30" ht="17.25" x14ac:dyDescent="0.25">
      <c r="A28" s="26" t="s">
        <v>261</v>
      </c>
      <c r="B28" s="26" t="s">
        <v>75</v>
      </c>
      <c r="C28" s="26" t="s">
        <v>76</v>
      </c>
      <c r="D28" s="26">
        <v>3451000</v>
      </c>
      <c r="E28" s="26">
        <v>5934000</v>
      </c>
      <c r="F28" s="26">
        <v>0.58160000000000001</v>
      </c>
      <c r="G28" s="26">
        <v>100</v>
      </c>
      <c r="H28" s="26">
        <v>0</v>
      </c>
      <c r="I28" s="35">
        <v>4.6051701859880918</v>
      </c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>
        <v>4</v>
      </c>
      <c r="V28" s="26">
        <v>0</v>
      </c>
      <c r="W28" s="26">
        <v>4.6051701859880918</v>
      </c>
      <c r="X28" s="26"/>
      <c r="Y28" s="26"/>
      <c r="Z28" s="40" t="s">
        <v>229</v>
      </c>
      <c r="AA28" s="42">
        <v>0.81399590911358399</v>
      </c>
    </row>
    <row r="29" spans="1:30" ht="18" x14ac:dyDescent="0.35">
      <c r="A29" s="29" t="s">
        <v>262</v>
      </c>
      <c r="B29" s="29" t="s">
        <v>75</v>
      </c>
      <c r="C29" s="29" t="s">
        <v>76</v>
      </c>
      <c r="D29" s="29">
        <v>3316000</v>
      </c>
      <c r="E29" s="29">
        <v>5763000</v>
      </c>
      <c r="F29" s="29">
        <v>0.57550000000000001</v>
      </c>
      <c r="G29" s="29">
        <v>100</v>
      </c>
      <c r="H29" s="29">
        <v>0</v>
      </c>
      <c r="I29" s="33">
        <v>4.6051701859880918</v>
      </c>
      <c r="J29" s="3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>
        <v>5</v>
      </c>
      <c r="V29" s="29">
        <v>0</v>
      </c>
      <c r="W29" s="29">
        <v>4.6051701859880918</v>
      </c>
      <c r="X29" s="29"/>
      <c r="Y29" s="29"/>
      <c r="Z29" s="40" t="s">
        <v>231</v>
      </c>
      <c r="AA29" s="49">
        <v>545.00131002923592</v>
      </c>
    </row>
    <row r="30" spans="1:30" ht="18.75" x14ac:dyDescent="0.35">
      <c r="A30" s="26" t="s">
        <v>263</v>
      </c>
      <c r="B30" s="26" t="s">
        <v>75</v>
      </c>
      <c r="C30" s="26" t="s">
        <v>76</v>
      </c>
      <c r="D30" s="26">
        <v>3387000</v>
      </c>
      <c r="E30" s="26">
        <v>5708000</v>
      </c>
      <c r="F30" s="26">
        <v>0.59330000000000005</v>
      </c>
      <c r="G30" s="26">
        <v>100</v>
      </c>
      <c r="H30" s="26">
        <v>0</v>
      </c>
      <c r="I30" s="35">
        <v>4.6051701859880918</v>
      </c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>
        <v>6</v>
      </c>
      <c r="V30" s="26">
        <v>0</v>
      </c>
      <c r="W30" s="26">
        <v>4.6051701859880918</v>
      </c>
      <c r="X30" s="26"/>
      <c r="Y30" s="26"/>
      <c r="Z30" s="40" t="s">
        <v>233</v>
      </c>
      <c r="AA30" s="41">
        <v>2.5436532639628417</v>
      </c>
    </row>
    <row r="31" spans="1:30" ht="15.75" thickBot="1" x14ac:dyDescent="0.3">
      <c r="A31" s="29"/>
      <c r="B31" s="29"/>
      <c r="C31" s="29"/>
      <c r="D31" s="29"/>
      <c r="E31" s="29"/>
      <c r="F31" s="29"/>
      <c r="G31" s="29"/>
      <c r="H31" s="29"/>
      <c r="I31" s="33"/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44" t="s">
        <v>7</v>
      </c>
      <c r="AA31" s="45" t="s">
        <v>35</v>
      </c>
    </row>
    <row r="32" spans="1:30" x14ac:dyDescent="0.25">
      <c r="A32" s="26"/>
      <c r="B32" s="26"/>
      <c r="C32" s="26"/>
      <c r="D32" s="26"/>
      <c r="E32" s="26"/>
      <c r="F32" s="26"/>
      <c r="G32" s="26"/>
      <c r="H32" s="26"/>
      <c r="I32" s="35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30" x14ac:dyDescent="0.25">
      <c r="A33" s="29"/>
      <c r="B33" s="29"/>
      <c r="C33" s="29"/>
      <c r="D33" s="29"/>
      <c r="E33" s="29"/>
      <c r="F33" s="29"/>
      <c r="G33" s="29"/>
      <c r="H33" s="29"/>
      <c r="I33" s="33"/>
      <c r="J33" s="3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30" x14ac:dyDescent="0.25">
      <c r="A34" s="26"/>
      <c r="B34" s="26"/>
      <c r="C34" s="26"/>
      <c r="D34" s="26"/>
      <c r="E34" s="26"/>
      <c r="F34" s="26"/>
      <c r="G34" s="26"/>
      <c r="H34" s="26"/>
      <c r="I34" s="35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30" x14ac:dyDescent="0.25">
      <c r="A35" s="29"/>
      <c r="B35" s="29"/>
      <c r="C35" s="29"/>
      <c r="D35" s="29"/>
      <c r="E35" s="29"/>
      <c r="F35" s="29"/>
      <c r="G35" s="29"/>
      <c r="H35" s="29"/>
      <c r="I35" s="33"/>
      <c r="J35" s="3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30" x14ac:dyDescent="0.25">
      <c r="A36" s="26"/>
      <c r="B36" s="26"/>
      <c r="C36" s="26"/>
      <c r="D36" s="26"/>
      <c r="E36" s="26"/>
      <c r="F36" s="26"/>
      <c r="G36" s="26"/>
      <c r="H36" s="26"/>
      <c r="I36" s="35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30" x14ac:dyDescent="0.25">
      <c r="A37" s="29"/>
      <c r="B37" s="29"/>
      <c r="C37" s="29"/>
      <c r="D37" s="29"/>
      <c r="E37" s="29"/>
      <c r="F37" s="29"/>
      <c r="G37" s="29"/>
      <c r="H37" s="29"/>
      <c r="I37" s="33"/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30" x14ac:dyDescent="0.25">
      <c r="A38" s="26"/>
      <c r="B38" s="26"/>
      <c r="C38" s="26"/>
      <c r="D38" s="26"/>
      <c r="E38" s="26"/>
      <c r="F38" s="26"/>
      <c r="G38" s="26"/>
      <c r="H38" s="26"/>
      <c r="I38" s="35"/>
      <c r="J38" s="2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30" x14ac:dyDescent="0.25">
      <c r="A39" s="29"/>
      <c r="B39" s="29"/>
      <c r="C39" s="29"/>
      <c r="D39" s="29"/>
      <c r="E39" s="29"/>
      <c r="F39" s="29"/>
      <c r="G39" s="29"/>
      <c r="H39" s="29"/>
      <c r="I39" s="33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30" x14ac:dyDescent="0.25">
      <c r="A40" s="26"/>
      <c r="B40" s="26"/>
      <c r="C40" s="26"/>
      <c r="D40" s="26"/>
      <c r="E40" s="26"/>
      <c r="F40" s="26"/>
      <c r="G40" s="26"/>
      <c r="H40" s="26"/>
      <c r="I40" s="35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30" ht="15.75" thickBot="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30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30" ht="16.5" thickTop="1" thickBot="1" x14ac:dyDescent="0.3">
      <c r="A42" s="26" t="s">
        <v>222</v>
      </c>
      <c r="B42" s="26" t="s">
        <v>43</v>
      </c>
      <c r="C42" s="26" t="s">
        <v>93</v>
      </c>
      <c r="D42" s="26">
        <v>1</v>
      </c>
      <c r="E42" s="26">
        <v>4174000</v>
      </c>
      <c r="F42" s="26">
        <v>2.3957834211787252E-7</v>
      </c>
      <c r="G42" s="26"/>
      <c r="H42" s="26"/>
      <c r="I42" s="26"/>
      <c r="J42" s="27"/>
      <c r="K42" s="26"/>
      <c r="L42" s="26"/>
      <c r="M42" s="26"/>
      <c r="N42" s="26"/>
      <c r="O42" s="26"/>
      <c r="P42" s="26"/>
      <c r="Q42" s="26"/>
      <c r="R42" s="26" t="s">
        <v>46</v>
      </c>
      <c r="S42" s="26"/>
      <c r="T42" s="26">
        <v>3</v>
      </c>
      <c r="U42" s="26"/>
      <c r="V42" s="26"/>
      <c r="W42" s="26"/>
      <c r="X42" s="26"/>
      <c r="Y42" s="26"/>
      <c r="Z42" s="28" t="s">
        <v>27</v>
      </c>
      <c r="AA42" s="28" t="s">
        <v>28</v>
      </c>
      <c r="AB42" s="28" t="s">
        <v>29</v>
      </c>
      <c r="AC42" s="28" t="s">
        <v>30</v>
      </c>
      <c r="AD42" s="28" t="s">
        <v>31</v>
      </c>
    </row>
    <row r="43" spans="1:30" ht="15.75" thickTop="1" x14ac:dyDescent="0.25">
      <c r="A43" s="29" t="s">
        <v>223</v>
      </c>
      <c r="B43" s="29" t="s">
        <v>43</v>
      </c>
      <c r="C43" s="29" t="s">
        <v>93</v>
      </c>
      <c r="D43" s="29">
        <v>1</v>
      </c>
      <c r="E43" s="29">
        <v>3629000</v>
      </c>
      <c r="F43" s="26">
        <v>2.7555800496004411E-7</v>
      </c>
      <c r="G43" s="29"/>
      <c r="H43" s="29"/>
      <c r="I43" s="29"/>
      <c r="J43" s="30"/>
      <c r="K43" s="29"/>
      <c r="L43" s="29"/>
      <c r="M43" s="29"/>
      <c r="N43" s="29"/>
      <c r="O43" s="29"/>
      <c r="P43" s="29"/>
      <c r="Q43" s="29"/>
      <c r="R43" s="29" t="s">
        <v>27</v>
      </c>
      <c r="S43" s="29"/>
      <c r="T43" s="29">
        <v>45</v>
      </c>
      <c r="U43" s="29"/>
      <c r="V43" s="29"/>
      <c r="W43" s="29"/>
      <c r="X43" s="29"/>
      <c r="Y43" s="29"/>
      <c r="Z43" s="31">
        <v>120</v>
      </c>
      <c r="AA43" s="46"/>
      <c r="AB43" s="46"/>
      <c r="AC43" s="46"/>
      <c r="AD43" s="46">
        <v>99.896175901957847</v>
      </c>
    </row>
    <row r="44" spans="1:30" ht="15.75" thickBot="1" x14ac:dyDescent="0.3">
      <c r="A44" s="26" t="s">
        <v>224</v>
      </c>
      <c r="B44" s="26" t="s">
        <v>43</v>
      </c>
      <c r="C44" s="26" t="s">
        <v>93</v>
      </c>
      <c r="D44" s="26">
        <v>1</v>
      </c>
      <c r="E44" s="26">
        <v>3715000</v>
      </c>
      <c r="F44" s="26">
        <v>2.6917900403768504E-7</v>
      </c>
      <c r="G44" s="26"/>
      <c r="H44" s="26"/>
      <c r="I44" s="26"/>
      <c r="J44" s="27"/>
      <c r="K44" s="26"/>
      <c r="L44" s="26"/>
      <c r="M44" s="26"/>
      <c r="N44" s="26"/>
      <c r="O44" s="26"/>
      <c r="P44" s="26"/>
      <c r="Q44" s="26"/>
      <c r="R44" s="26" t="s">
        <v>32</v>
      </c>
      <c r="S44" s="26"/>
      <c r="T44" s="26">
        <v>50</v>
      </c>
      <c r="U44" s="26"/>
      <c r="V44" s="26"/>
      <c r="W44" s="26"/>
      <c r="X44" s="26"/>
      <c r="Y44" s="26"/>
      <c r="Z44" s="36">
        <v>0</v>
      </c>
      <c r="AA44" s="69"/>
      <c r="AB44" s="69"/>
      <c r="AC44" s="69"/>
      <c r="AD44" s="69" t="s">
        <v>38</v>
      </c>
    </row>
    <row r="45" spans="1:30" ht="16.5" thickTop="1" thickBot="1" x14ac:dyDescent="0.3">
      <c r="A45" s="29" t="s">
        <v>264</v>
      </c>
      <c r="B45" s="29" t="s">
        <v>43</v>
      </c>
      <c r="C45" s="29" t="s">
        <v>93</v>
      </c>
      <c r="D45" s="29">
        <v>6397</v>
      </c>
      <c r="E45" s="29">
        <v>5778000</v>
      </c>
      <c r="F45" s="29">
        <v>1.1069999999999999E-3</v>
      </c>
      <c r="G45" s="29">
        <v>86.414089087044516</v>
      </c>
      <c r="H45" s="29">
        <v>120</v>
      </c>
      <c r="I45" s="33">
        <v>4.4591507306529357</v>
      </c>
      <c r="J45" s="30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>
        <v>1</v>
      </c>
      <c r="V45" s="29">
        <v>120</v>
      </c>
      <c r="W45" s="29">
        <v>4.4591507306529357</v>
      </c>
      <c r="X45" s="29"/>
      <c r="Y45" s="29"/>
    </row>
    <row r="46" spans="1:30" x14ac:dyDescent="0.25">
      <c r="A46" s="26" t="s">
        <v>265</v>
      </c>
      <c r="B46" s="26" t="s">
        <v>43</v>
      </c>
      <c r="C46" s="26" t="s">
        <v>93</v>
      </c>
      <c r="D46" s="26">
        <v>5423</v>
      </c>
      <c r="E46" s="26">
        <v>5835000</v>
      </c>
      <c r="F46" s="26">
        <v>9.2940000000000004E-4</v>
      </c>
      <c r="G46" s="26">
        <v>67.341639020807193</v>
      </c>
      <c r="H46" s="26">
        <v>120</v>
      </c>
      <c r="I46" s="35">
        <v>4.2097787529200543</v>
      </c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>
        <v>2</v>
      </c>
      <c r="V46" s="26">
        <v>120</v>
      </c>
      <c r="W46" s="26">
        <v>4.2097787529200543</v>
      </c>
      <c r="X46" s="26"/>
      <c r="Y46" s="26"/>
      <c r="Z46" s="38" t="s">
        <v>33</v>
      </c>
      <c r="AA46" s="57">
        <v>-4.5398565380187311E-4</v>
      </c>
    </row>
    <row r="47" spans="1:30" x14ac:dyDescent="0.25">
      <c r="A47" s="29" t="s">
        <v>266</v>
      </c>
      <c r="B47" s="29" t="s">
        <v>43</v>
      </c>
      <c r="C47" s="29" t="s">
        <v>93</v>
      </c>
      <c r="D47" s="29">
        <v>7076</v>
      </c>
      <c r="E47" s="29">
        <v>5412000</v>
      </c>
      <c r="F47" s="29">
        <v>1.307E-3</v>
      </c>
      <c r="G47" s="29">
        <v>145.93279959802183</v>
      </c>
      <c r="H47" s="29">
        <v>120</v>
      </c>
      <c r="I47" s="33">
        <v>4.9831462390226111</v>
      </c>
      <c r="J47" s="30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>
        <v>3</v>
      </c>
      <c r="V47" s="29">
        <v>120</v>
      </c>
      <c r="W47" s="29">
        <v>4.9831462390226111</v>
      </c>
      <c r="X47" s="29"/>
      <c r="Y47" s="29"/>
      <c r="Z47" s="40" t="s">
        <v>34</v>
      </c>
      <c r="AA47" s="53">
        <v>4.6051701859880918</v>
      </c>
    </row>
    <row r="48" spans="1:30" ht="17.25" x14ac:dyDescent="0.25">
      <c r="A48" s="26" t="s">
        <v>267</v>
      </c>
      <c r="B48" s="26" t="s">
        <v>43</v>
      </c>
      <c r="C48" s="26" t="s">
        <v>93</v>
      </c>
      <c r="D48" s="26">
        <v>6355</v>
      </c>
      <c r="E48" s="26">
        <v>4962000</v>
      </c>
      <c r="F48" s="26">
        <v>1.281E-3</v>
      </c>
      <c r="G48" s="26">
        <v>100</v>
      </c>
      <c r="H48" s="26">
        <v>0</v>
      </c>
      <c r="I48" s="35">
        <v>4.6051701859880918</v>
      </c>
      <c r="J48" s="27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>
        <v>4</v>
      </c>
      <c r="V48" s="26">
        <v>0</v>
      </c>
      <c r="W48" s="26">
        <v>4.6051701859880918</v>
      </c>
      <c r="X48" s="26"/>
      <c r="Y48" s="26"/>
      <c r="Z48" s="40" t="s">
        <v>229</v>
      </c>
      <c r="AA48" s="53">
        <v>1.4084925098699973E-2</v>
      </c>
    </row>
    <row r="49" spans="1:30" ht="18" x14ac:dyDescent="0.35">
      <c r="A49" s="29" t="s">
        <v>268</v>
      </c>
      <c r="B49" s="29" t="s">
        <v>43</v>
      </c>
      <c r="C49" s="29" t="s">
        <v>93</v>
      </c>
      <c r="D49" s="29">
        <v>7277</v>
      </c>
      <c r="E49" s="29">
        <v>5275000</v>
      </c>
      <c r="F49" s="29">
        <v>1.3799999999999999E-3</v>
      </c>
      <c r="G49" s="29">
        <v>100</v>
      </c>
      <c r="H49" s="29">
        <v>0</v>
      </c>
      <c r="I49" s="33">
        <v>4.6051701859880918</v>
      </c>
      <c r="J49" s="30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>
        <v>5</v>
      </c>
      <c r="V49" s="29">
        <v>0</v>
      </c>
      <c r="W49" s="29">
        <v>4.6051701859880918</v>
      </c>
      <c r="X49" s="29"/>
      <c r="Y49" s="29"/>
      <c r="Z49" s="40" t="s">
        <v>231</v>
      </c>
      <c r="AA49" s="53">
        <v>1526.8041506493205</v>
      </c>
    </row>
    <row r="50" spans="1:30" ht="18.75" x14ac:dyDescent="0.35">
      <c r="A50" s="26" t="s">
        <v>269</v>
      </c>
      <c r="B50" s="26" t="s">
        <v>43</v>
      </c>
      <c r="C50" s="26" t="s">
        <v>93</v>
      </c>
      <c r="D50" s="26">
        <v>4572</v>
      </c>
      <c r="E50" s="26">
        <v>5105000</v>
      </c>
      <c r="F50" s="26">
        <v>8.9570000000000003E-4</v>
      </c>
      <c r="G50" s="26">
        <v>100</v>
      </c>
      <c r="H50" s="26">
        <v>0</v>
      </c>
      <c r="I50" s="35">
        <v>4.6051701859880918</v>
      </c>
      <c r="J50" s="2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>
        <v>6</v>
      </c>
      <c r="V50" s="26">
        <v>0</v>
      </c>
      <c r="W50" s="26">
        <v>4.6051701859880918</v>
      </c>
      <c r="X50" s="26"/>
      <c r="Y50" s="26"/>
      <c r="Z50" s="40" t="s">
        <v>233</v>
      </c>
      <c r="AA50" s="43">
        <v>0.90797130760374622</v>
      </c>
    </row>
    <row r="51" spans="1:30" ht="15.75" thickBot="1" x14ac:dyDescent="0.3">
      <c r="A51" s="29"/>
      <c r="B51" s="29"/>
      <c r="C51" s="29"/>
      <c r="D51" s="29"/>
      <c r="E51" s="29"/>
      <c r="F51" s="29"/>
      <c r="G51" s="29"/>
      <c r="H51" s="29"/>
      <c r="I51" s="33"/>
      <c r="J51" s="30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44" t="s">
        <v>7</v>
      </c>
      <c r="AA51" s="45" t="s">
        <v>35</v>
      </c>
    </row>
    <row r="52" spans="1:30" x14ac:dyDescent="0.25">
      <c r="A52" s="26"/>
      <c r="B52" s="26"/>
      <c r="C52" s="26"/>
      <c r="D52" s="26"/>
      <c r="E52" s="26"/>
      <c r="F52" s="26"/>
      <c r="G52" s="26"/>
      <c r="H52" s="26"/>
      <c r="I52" s="35"/>
      <c r="J52" s="27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30" x14ac:dyDescent="0.25">
      <c r="A53" s="29"/>
      <c r="B53" s="29"/>
      <c r="C53" s="29"/>
      <c r="D53" s="29"/>
      <c r="E53" s="29"/>
      <c r="F53" s="29"/>
      <c r="G53" s="29"/>
      <c r="H53" s="29"/>
      <c r="I53" s="33"/>
      <c r="J53" s="30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30" x14ac:dyDescent="0.25">
      <c r="A54" s="26"/>
      <c r="B54" s="26"/>
      <c r="C54" s="26"/>
      <c r="D54" s="26"/>
      <c r="E54" s="26"/>
      <c r="F54" s="26"/>
      <c r="G54" s="26"/>
      <c r="H54" s="26"/>
      <c r="I54" s="35"/>
      <c r="J54" s="2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30" x14ac:dyDescent="0.25">
      <c r="A55" s="29"/>
      <c r="B55" s="29"/>
      <c r="C55" s="29"/>
      <c r="D55" s="29"/>
      <c r="E55" s="29"/>
      <c r="F55" s="29"/>
      <c r="G55" s="29"/>
      <c r="H55" s="29"/>
      <c r="I55" s="33"/>
      <c r="J55" s="30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30" x14ac:dyDescent="0.25">
      <c r="A56" s="26"/>
      <c r="B56" s="26"/>
      <c r="C56" s="26"/>
      <c r="D56" s="26"/>
      <c r="E56" s="26"/>
      <c r="F56" s="26"/>
      <c r="G56" s="26"/>
      <c r="H56" s="26"/>
      <c r="I56" s="35"/>
      <c r="J56" s="2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30" x14ac:dyDescent="0.25">
      <c r="A57" s="29"/>
      <c r="B57" s="29"/>
      <c r="C57" s="29"/>
      <c r="D57" s="29"/>
      <c r="E57" s="29"/>
      <c r="F57" s="29"/>
      <c r="G57" s="29"/>
      <c r="H57" s="29"/>
      <c r="I57" s="33"/>
      <c r="J57" s="30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30" x14ac:dyDescent="0.25">
      <c r="A58" s="26"/>
      <c r="B58" s="26"/>
      <c r="C58" s="26"/>
      <c r="D58" s="26"/>
      <c r="E58" s="26"/>
      <c r="F58" s="26"/>
      <c r="G58" s="26"/>
      <c r="H58" s="26"/>
      <c r="I58" s="35"/>
      <c r="J58" s="27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30" x14ac:dyDescent="0.25">
      <c r="A59" s="29"/>
      <c r="B59" s="29"/>
      <c r="C59" s="29"/>
      <c r="D59" s="29"/>
      <c r="E59" s="29"/>
      <c r="F59" s="29"/>
      <c r="G59" s="29"/>
      <c r="H59" s="29"/>
      <c r="I59" s="33"/>
      <c r="J59" s="30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30" x14ac:dyDescent="0.25">
      <c r="A60" s="26"/>
      <c r="B60" s="26"/>
      <c r="C60" s="26"/>
      <c r="D60" s="26"/>
      <c r="E60" s="26"/>
      <c r="F60" s="26"/>
      <c r="G60" s="26"/>
      <c r="H60" s="26"/>
      <c r="I60" s="35"/>
      <c r="J60" s="2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30" ht="15.75" thickBot="1" x14ac:dyDescent="0.3">
      <c r="A61" s="29"/>
      <c r="B61" s="29"/>
      <c r="C61" s="29"/>
      <c r="D61" s="29"/>
      <c r="E61" s="29"/>
      <c r="F61" s="29"/>
      <c r="G61" s="29"/>
      <c r="H61" s="29"/>
      <c r="I61" s="29"/>
      <c r="J61" s="30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30" ht="16.5" thickTop="1" thickBot="1" x14ac:dyDescent="0.3">
      <c r="A62" s="26" t="s">
        <v>222</v>
      </c>
      <c r="B62" s="26" t="s">
        <v>44</v>
      </c>
      <c r="C62" s="26" t="s">
        <v>47</v>
      </c>
      <c r="D62" s="26">
        <v>70980000</v>
      </c>
      <c r="E62" s="26">
        <v>4174000</v>
      </c>
      <c r="F62" s="26">
        <v>17</v>
      </c>
      <c r="G62" s="26"/>
      <c r="H62" s="26"/>
      <c r="I62" s="26"/>
      <c r="J62" s="27"/>
      <c r="K62" s="26"/>
      <c r="L62" s="26"/>
      <c r="M62" s="26"/>
      <c r="N62" s="26"/>
      <c r="O62" s="26"/>
      <c r="P62" s="26"/>
      <c r="Q62" s="26"/>
      <c r="R62" s="26" t="s">
        <v>48</v>
      </c>
      <c r="S62" s="26"/>
      <c r="T62" s="26">
        <v>4</v>
      </c>
      <c r="U62" s="26"/>
      <c r="V62" s="26"/>
      <c r="W62" s="26"/>
      <c r="X62" s="26"/>
      <c r="Y62" s="26"/>
      <c r="Z62" s="28" t="s">
        <v>27</v>
      </c>
      <c r="AA62" s="28" t="s">
        <v>28</v>
      </c>
      <c r="AB62" s="28" t="s">
        <v>29</v>
      </c>
      <c r="AC62" s="28" t="s">
        <v>30</v>
      </c>
      <c r="AD62" s="28" t="s">
        <v>31</v>
      </c>
    </row>
    <row r="63" spans="1:30" ht="15.75" thickTop="1" x14ac:dyDescent="0.25">
      <c r="A63" s="29" t="s">
        <v>223</v>
      </c>
      <c r="B63" s="29" t="s">
        <v>44</v>
      </c>
      <c r="C63" s="29" t="s">
        <v>47</v>
      </c>
      <c r="D63" s="29">
        <v>57390000</v>
      </c>
      <c r="E63" s="29">
        <v>3629000</v>
      </c>
      <c r="F63" s="29">
        <v>15.82</v>
      </c>
      <c r="G63" s="29"/>
      <c r="H63" s="29"/>
      <c r="I63" s="29"/>
      <c r="J63" s="30"/>
      <c r="K63" s="29"/>
      <c r="L63" s="29"/>
      <c r="M63" s="29"/>
      <c r="N63" s="29"/>
      <c r="O63" s="29"/>
      <c r="P63" s="29"/>
      <c r="Q63" s="29"/>
      <c r="R63" s="29" t="s">
        <v>27</v>
      </c>
      <c r="S63" s="29"/>
      <c r="T63" s="29">
        <v>65</v>
      </c>
      <c r="U63" s="29"/>
      <c r="V63" s="29"/>
      <c r="W63" s="29"/>
      <c r="X63" s="29"/>
      <c r="Y63" s="29"/>
      <c r="Z63" s="31">
        <v>120</v>
      </c>
      <c r="AA63" s="47">
        <v>0.85110938108213319</v>
      </c>
      <c r="AB63" s="47">
        <v>0.86751006325474411</v>
      </c>
      <c r="AC63" s="50">
        <v>1.3021888933927845</v>
      </c>
      <c r="AD63" s="50">
        <v>1.0069361125765539</v>
      </c>
    </row>
    <row r="64" spans="1:30" ht="15.75" thickBot="1" x14ac:dyDescent="0.3">
      <c r="A64" s="26" t="s">
        <v>224</v>
      </c>
      <c r="B64" s="26" t="s">
        <v>44</v>
      </c>
      <c r="C64" s="26" t="s">
        <v>47</v>
      </c>
      <c r="D64" s="26">
        <v>60150000</v>
      </c>
      <c r="E64" s="26">
        <v>3715000</v>
      </c>
      <c r="F64" s="26">
        <v>16.190000000000001</v>
      </c>
      <c r="G64" s="26"/>
      <c r="H64" s="26"/>
      <c r="I64" s="26"/>
      <c r="J64" s="27"/>
      <c r="K64" s="26"/>
      <c r="L64" s="26"/>
      <c r="M64" s="26"/>
      <c r="N64" s="26"/>
      <c r="O64" s="26"/>
      <c r="P64" s="26"/>
      <c r="Q64" s="26"/>
      <c r="R64" s="26" t="s">
        <v>32</v>
      </c>
      <c r="S64" s="26"/>
      <c r="T64" s="26">
        <v>70</v>
      </c>
      <c r="U64" s="26"/>
      <c r="V64" s="26"/>
      <c r="W64" s="26"/>
      <c r="X64" s="26"/>
      <c r="Y64" s="26"/>
      <c r="Z64" s="36">
        <v>0</v>
      </c>
      <c r="AA64" s="37">
        <v>1</v>
      </c>
      <c r="AB64" s="37">
        <v>1</v>
      </c>
      <c r="AC64" s="37">
        <v>1</v>
      </c>
      <c r="AD64" s="37">
        <v>1</v>
      </c>
    </row>
    <row r="65" spans="1:27" ht="16.5" thickTop="1" thickBot="1" x14ac:dyDescent="0.3">
      <c r="A65" s="29" t="s">
        <v>270</v>
      </c>
      <c r="B65" s="29" t="s">
        <v>44</v>
      </c>
      <c r="C65" s="29" t="s">
        <v>47</v>
      </c>
      <c r="D65" s="29">
        <v>269900000</v>
      </c>
      <c r="E65" s="29">
        <v>5932000</v>
      </c>
      <c r="F65" s="29">
        <v>45.49</v>
      </c>
      <c r="G65" s="29">
        <v>85.110938108213318</v>
      </c>
      <c r="H65" s="29">
        <v>120</v>
      </c>
      <c r="I65" s="33">
        <v>4.4439555597311831</v>
      </c>
      <c r="J65" s="30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>
        <v>1</v>
      </c>
      <c r="V65" s="29">
        <v>120</v>
      </c>
      <c r="W65" s="29">
        <v>4.4439555597311831</v>
      </c>
      <c r="X65" s="29"/>
      <c r="Y65" s="29"/>
    </row>
    <row r="66" spans="1:27" x14ac:dyDescent="0.25">
      <c r="A66" s="26" t="s">
        <v>271</v>
      </c>
      <c r="B66" s="26" t="s">
        <v>44</v>
      </c>
      <c r="C66" s="26" t="s">
        <v>47</v>
      </c>
      <c r="D66" s="26">
        <v>273900000</v>
      </c>
      <c r="E66" s="26">
        <v>6604000</v>
      </c>
      <c r="F66" s="26">
        <v>41.48</v>
      </c>
      <c r="G66" s="26">
        <v>86.751006325474407</v>
      </c>
      <c r="H66" s="26">
        <v>120</v>
      </c>
      <c r="I66" s="35">
        <v>4.4630420190533391</v>
      </c>
      <c r="J66" s="27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>
        <v>2</v>
      </c>
      <c r="V66" s="26">
        <v>120</v>
      </c>
      <c r="W66" s="26">
        <v>4.4630420190533391</v>
      </c>
      <c r="X66" s="26"/>
      <c r="Y66" s="26"/>
      <c r="Z66" s="38" t="s">
        <v>33</v>
      </c>
      <c r="AA66" s="52">
        <v>-1.0915605699317599E-4</v>
      </c>
    </row>
    <row r="67" spans="1:27" x14ac:dyDescent="0.25">
      <c r="A67" s="29" t="s">
        <v>272</v>
      </c>
      <c r="B67" s="29" t="s">
        <v>44</v>
      </c>
      <c r="C67" s="29" t="s">
        <v>47</v>
      </c>
      <c r="D67" s="29">
        <v>334500000</v>
      </c>
      <c r="E67" s="29">
        <v>5653000</v>
      </c>
      <c r="F67" s="29">
        <v>59.17</v>
      </c>
      <c r="G67" s="29">
        <v>130.21888933927846</v>
      </c>
      <c r="H67" s="29">
        <v>120</v>
      </c>
      <c r="I67" s="33">
        <v>4.8692167986622099</v>
      </c>
      <c r="J67" s="30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>
        <v>3</v>
      </c>
      <c r="V67" s="29">
        <v>120</v>
      </c>
      <c r="W67" s="29">
        <v>4.8692167986622099</v>
      </c>
      <c r="X67" s="29"/>
      <c r="Y67" s="29"/>
      <c r="Z67" s="40" t="s">
        <v>34</v>
      </c>
      <c r="AA67" s="41">
        <v>4.6051701859880918</v>
      </c>
    </row>
    <row r="68" spans="1:27" ht="17.25" x14ac:dyDescent="0.25">
      <c r="A68" s="26" t="s">
        <v>273</v>
      </c>
      <c r="B68" s="26" t="s">
        <v>44</v>
      </c>
      <c r="C68" s="26" t="s">
        <v>47</v>
      </c>
      <c r="D68" s="26">
        <v>276000000</v>
      </c>
      <c r="E68" s="26">
        <v>5457000</v>
      </c>
      <c r="F68" s="26">
        <v>50.59</v>
      </c>
      <c r="G68" s="26">
        <v>100</v>
      </c>
      <c r="H68" s="26">
        <v>0</v>
      </c>
      <c r="I68" s="35">
        <v>4.6051701859880918</v>
      </c>
      <c r="J68" s="27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>
        <v>4</v>
      </c>
      <c r="V68" s="26">
        <v>0</v>
      </c>
      <c r="W68" s="26">
        <v>4.6051701859880918</v>
      </c>
      <c r="X68" s="26"/>
      <c r="Y68" s="26"/>
      <c r="Z68" s="40" t="s">
        <v>229</v>
      </c>
      <c r="AA68" s="72">
        <v>2.2253045048451704E-3</v>
      </c>
    </row>
    <row r="69" spans="1:27" ht="18" x14ac:dyDescent="0.35">
      <c r="A69" s="29" t="s">
        <v>274</v>
      </c>
      <c r="B69" s="29" t="s">
        <v>44</v>
      </c>
      <c r="C69" s="29" t="s">
        <v>47</v>
      </c>
      <c r="D69" s="29">
        <v>275400000</v>
      </c>
      <c r="E69" s="29">
        <v>6078000</v>
      </c>
      <c r="F69" s="29">
        <v>45.32</v>
      </c>
      <c r="G69" s="29">
        <v>100</v>
      </c>
      <c r="H69" s="29">
        <v>0</v>
      </c>
      <c r="I69" s="33">
        <v>4.6051701859880918</v>
      </c>
      <c r="J69" s="30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>
        <v>5</v>
      </c>
      <c r="V69" s="29">
        <v>0</v>
      </c>
      <c r="W69" s="29">
        <v>4.6051701859880918</v>
      </c>
      <c r="X69" s="29"/>
      <c r="Y69" s="29"/>
      <c r="Z69" s="40" t="s">
        <v>231</v>
      </c>
      <c r="AA69" s="49">
        <v>6350.0569702996709</v>
      </c>
    </row>
    <row r="70" spans="1:27" ht="18.75" x14ac:dyDescent="0.35">
      <c r="A70" s="26" t="s">
        <v>275</v>
      </c>
      <c r="B70" s="26" t="s">
        <v>44</v>
      </c>
      <c r="C70" s="26" t="s">
        <v>47</v>
      </c>
      <c r="D70" s="26">
        <v>280300000</v>
      </c>
      <c r="E70" s="26">
        <v>5695000</v>
      </c>
      <c r="F70" s="26">
        <v>49.23</v>
      </c>
      <c r="G70" s="26">
        <v>100</v>
      </c>
      <c r="H70" s="26">
        <v>0</v>
      </c>
      <c r="I70" s="35">
        <v>4.6051701859880918</v>
      </c>
      <c r="J70" s="27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>
        <v>6</v>
      </c>
      <c r="V70" s="26">
        <v>0</v>
      </c>
      <c r="W70" s="26">
        <v>4.6051701859880918</v>
      </c>
      <c r="X70" s="26"/>
      <c r="Y70" s="26"/>
      <c r="Z70" s="40" t="s">
        <v>233</v>
      </c>
      <c r="AA70" s="42">
        <v>0.21831211398635197</v>
      </c>
    </row>
    <row r="71" spans="1:27" ht="15.75" thickBot="1" x14ac:dyDescent="0.3">
      <c r="A71" s="29"/>
      <c r="B71" s="29"/>
      <c r="C71" s="29"/>
      <c r="D71" s="29"/>
      <c r="E71" s="29"/>
      <c r="F71" s="29"/>
      <c r="G71" s="29"/>
      <c r="H71" s="29"/>
      <c r="I71" s="33"/>
      <c r="J71" s="30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44" t="s">
        <v>7</v>
      </c>
      <c r="AA71" s="45" t="s">
        <v>35</v>
      </c>
    </row>
    <row r="72" spans="1:27" x14ac:dyDescent="0.25">
      <c r="A72" s="26"/>
      <c r="B72" s="26"/>
      <c r="C72" s="26"/>
      <c r="D72" s="26"/>
      <c r="E72" s="26"/>
      <c r="F72" s="26"/>
      <c r="G72" s="26"/>
      <c r="H72" s="26"/>
      <c r="I72" s="35"/>
      <c r="J72" s="27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7" x14ac:dyDescent="0.25">
      <c r="A73" s="29"/>
      <c r="B73" s="29"/>
      <c r="C73" s="29"/>
      <c r="D73" s="29"/>
      <c r="E73" s="29"/>
      <c r="F73" s="29"/>
      <c r="G73" s="29"/>
      <c r="H73" s="29"/>
      <c r="I73" s="33"/>
      <c r="J73" s="30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7" x14ac:dyDescent="0.25">
      <c r="A74" s="26"/>
      <c r="B74" s="26"/>
      <c r="C74" s="26"/>
      <c r="D74" s="26"/>
      <c r="E74" s="26"/>
      <c r="F74" s="26"/>
      <c r="G74" s="26"/>
      <c r="H74" s="26"/>
      <c r="I74" s="35"/>
      <c r="J74" s="27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7" x14ac:dyDescent="0.25">
      <c r="A75" s="29"/>
      <c r="B75" s="29"/>
      <c r="C75" s="29"/>
      <c r="D75" s="29"/>
      <c r="E75" s="29"/>
      <c r="F75" s="29"/>
      <c r="G75" s="29"/>
      <c r="H75" s="29"/>
      <c r="I75" s="33"/>
      <c r="J75" s="30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7" x14ac:dyDescent="0.25">
      <c r="A76" s="26"/>
      <c r="B76" s="26"/>
      <c r="C76" s="26"/>
      <c r="D76" s="26"/>
      <c r="E76" s="26"/>
      <c r="F76" s="26"/>
      <c r="G76" s="26"/>
      <c r="H76" s="26"/>
      <c r="I76" s="35"/>
      <c r="J76" s="27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7" x14ac:dyDescent="0.25">
      <c r="A77" s="29"/>
      <c r="B77" s="29"/>
      <c r="C77" s="29"/>
      <c r="D77" s="29"/>
      <c r="E77" s="29"/>
      <c r="F77" s="29"/>
      <c r="G77" s="29"/>
      <c r="H77" s="29"/>
      <c r="I77" s="33"/>
      <c r="J77" s="30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7" x14ac:dyDescent="0.25">
      <c r="A78" s="26"/>
      <c r="B78" s="26"/>
      <c r="C78" s="26"/>
      <c r="D78" s="26"/>
      <c r="E78" s="26"/>
      <c r="F78" s="26"/>
      <c r="G78" s="26"/>
      <c r="H78" s="26"/>
      <c r="I78" s="35"/>
      <c r="J78" s="27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7" x14ac:dyDescent="0.25">
      <c r="A79" s="29"/>
      <c r="B79" s="29"/>
      <c r="C79" s="29"/>
      <c r="D79" s="29"/>
      <c r="E79" s="29"/>
      <c r="F79" s="29"/>
      <c r="G79" s="29"/>
      <c r="H79" s="29"/>
      <c r="I79" s="33"/>
      <c r="J79" s="30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7" x14ac:dyDescent="0.25">
      <c r="A80" s="26"/>
      <c r="B80" s="26"/>
      <c r="C80" s="26"/>
      <c r="D80" s="26"/>
      <c r="E80" s="26"/>
      <c r="F80" s="26"/>
      <c r="G80" s="26"/>
      <c r="H80" s="26"/>
      <c r="I80" s="35"/>
      <c r="J80" s="27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30" ht="15.75" thickBot="1" x14ac:dyDescent="0.3">
      <c r="A81" s="29"/>
      <c r="B81" s="29"/>
      <c r="C81" s="29"/>
      <c r="D81" s="29"/>
      <c r="E81" s="29"/>
      <c r="F81" s="29"/>
      <c r="G81" s="29"/>
      <c r="H81" s="29"/>
      <c r="I81" s="29"/>
      <c r="J81" s="30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30" ht="16.5" thickTop="1" thickBot="1" x14ac:dyDescent="0.3">
      <c r="A82" s="26" t="s">
        <v>222</v>
      </c>
      <c r="B82" s="26" t="s">
        <v>36</v>
      </c>
      <c r="C82" s="26" t="s">
        <v>49</v>
      </c>
      <c r="D82" s="26">
        <v>282.2</v>
      </c>
      <c r="E82" s="26">
        <v>4174000</v>
      </c>
      <c r="F82" s="26">
        <v>6.7600000000000003E-5</v>
      </c>
      <c r="G82" s="26"/>
      <c r="H82" s="26"/>
      <c r="I82" s="26"/>
      <c r="J82" s="27"/>
      <c r="K82" s="26"/>
      <c r="L82" s="26"/>
      <c r="M82" s="26"/>
      <c r="N82" s="26"/>
      <c r="O82" s="26"/>
      <c r="P82" s="26"/>
      <c r="Q82" s="26"/>
      <c r="R82" s="26" t="s">
        <v>37</v>
      </c>
      <c r="S82" s="26"/>
      <c r="T82" s="26">
        <v>5</v>
      </c>
      <c r="U82" s="26"/>
      <c r="V82" s="26"/>
      <c r="W82" s="26"/>
      <c r="X82" s="26"/>
      <c r="Y82" s="26"/>
      <c r="Z82" s="28" t="s">
        <v>27</v>
      </c>
      <c r="AA82" s="28" t="s">
        <v>28</v>
      </c>
      <c r="AB82" s="28" t="s">
        <v>29</v>
      </c>
      <c r="AC82" s="28" t="s">
        <v>30</v>
      </c>
      <c r="AD82" s="28" t="s">
        <v>31</v>
      </c>
    </row>
    <row r="83" spans="1:30" ht="15.75" thickTop="1" x14ac:dyDescent="0.25">
      <c r="A83" s="29" t="s">
        <v>223</v>
      </c>
      <c r="B83" s="29" t="s">
        <v>36</v>
      </c>
      <c r="C83" s="29" t="s">
        <v>49</v>
      </c>
      <c r="D83" s="29" t="s">
        <v>45</v>
      </c>
      <c r="E83" s="29">
        <v>3629000</v>
      </c>
      <c r="F83" s="29" t="s">
        <v>45</v>
      </c>
      <c r="G83" s="29"/>
      <c r="H83" s="29"/>
      <c r="I83" s="29"/>
      <c r="J83" s="30"/>
      <c r="K83" s="29"/>
      <c r="L83" s="29"/>
      <c r="M83" s="29"/>
      <c r="N83" s="29"/>
      <c r="O83" s="29"/>
      <c r="P83" s="29"/>
      <c r="Q83" s="29"/>
      <c r="R83" s="29" t="s">
        <v>27</v>
      </c>
      <c r="S83" s="29"/>
      <c r="T83" s="29">
        <v>85</v>
      </c>
      <c r="U83" s="29"/>
      <c r="V83" s="29"/>
      <c r="W83" s="29"/>
      <c r="X83" s="29"/>
      <c r="Y83" s="29"/>
      <c r="Z83" s="31">
        <v>120</v>
      </c>
      <c r="AA83" s="50">
        <v>1.0304702183324266</v>
      </c>
      <c r="AB83" s="47">
        <v>0.96731945697323407</v>
      </c>
      <c r="AC83" s="47">
        <v>0.99402159228579523</v>
      </c>
      <c r="AD83" s="47">
        <v>0.99727042253048526</v>
      </c>
    </row>
    <row r="84" spans="1:30" ht="15.75" thickBot="1" x14ac:dyDescent="0.3">
      <c r="A84" s="26" t="s">
        <v>224</v>
      </c>
      <c r="B84" s="26" t="s">
        <v>36</v>
      </c>
      <c r="C84" s="26" t="s">
        <v>49</v>
      </c>
      <c r="D84" s="26">
        <v>84.68</v>
      </c>
      <c r="E84" s="26">
        <v>3715000</v>
      </c>
      <c r="F84" s="26">
        <v>2.279E-5</v>
      </c>
      <c r="G84" s="26"/>
      <c r="H84" s="26"/>
      <c r="I84" s="26"/>
      <c r="J84" s="27"/>
      <c r="K84" s="26"/>
      <c r="L84" s="26"/>
      <c r="M84" s="26"/>
      <c r="N84" s="26"/>
      <c r="O84" s="26"/>
      <c r="P84" s="26"/>
      <c r="Q84" s="26"/>
      <c r="R84" s="26" t="s">
        <v>32</v>
      </c>
      <c r="S84" s="26"/>
      <c r="T84" s="26">
        <v>90</v>
      </c>
      <c r="U84" s="26"/>
      <c r="V84" s="26"/>
      <c r="W84" s="26"/>
      <c r="X84" s="26"/>
      <c r="Y84" s="26"/>
      <c r="Z84" s="36">
        <v>0</v>
      </c>
      <c r="AA84" s="37">
        <v>1</v>
      </c>
      <c r="AB84" s="37">
        <v>1</v>
      </c>
      <c r="AC84" s="37">
        <v>1</v>
      </c>
      <c r="AD84" s="37">
        <v>1</v>
      </c>
    </row>
    <row r="85" spans="1:30" ht="16.5" thickTop="1" thickBot="1" x14ac:dyDescent="0.3">
      <c r="A85" s="29" t="s">
        <v>276</v>
      </c>
      <c r="B85" s="29" t="s">
        <v>36</v>
      </c>
      <c r="C85" s="29" t="s">
        <v>49</v>
      </c>
      <c r="D85" s="29">
        <v>10360000</v>
      </c>
      <c r="E85" s="29">
        <v>5019000</v>
      </c>
      <c r="F85" s="29">
        <v>2.0630000000000002</v>
      </c>
      <c r="G85" s="29">
        <v>103.04702183324265</v>
      </c>
      <c r="H85" s="29">
        <v>120</v>
      </c>
      <c r="I85" s="33">
        <v>4.6351854067077154</v>
      </c>
      <c r="J85" s="30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>
        <v>1</v>
      </c>
      <c r="V85" s="29">
        <v>120</v>
      </c>
      <c r="W85" s="29">
        <v>4.6351854067077154</v>
      </c>
      <c r="X85" s="29"/>
      <c r="Y85" s="29"/>
    </row>
    <row r="86" spans="1:30" x14ac:dyDescent="0.25">
      <c r="A86" s="26" t="s">
        <v>277</v>
      </c>
      <c r="B86" s="26" t="s">
        <v>36</v>
      </c>
      <c r="C86" s="26" t="s">
        <v>49</v>
      </c>
      <c r="D86" s="26">
        <v>9503000</v>
      </c>
      <c r="E86" s="26">
        <v>5352000</v>
      </c>
      <c r="F86" s="26">
        <v>1.776</v>
      </c>
      <c r="G86" s="26">
        <v>96.731945697323411</v>
      </c>
      <c r="H86" s="26">
        <v>120</v>
      </c>
      <c r="I86" s="35">
        <v>4.5719437067168904</v>
      </c>
      <c r="J86" s="27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>
        <v>2</v>
      </c>
      <c r="V86" s="26">
        <v>120</v>
      </c>
      <c r="W86" s="26">
        <v>4.5719437067168904</v>
      </c>
      <c r="X86" s="26"/>
      <c r="Y86" s="26"/>
      <c r="Z86" s="38" t="s">
        <v>33</v>
      </c>
      <c r="AA86" s="74">
        <v>-2.5576690254304324E-5</v>
      </c>
    </row>
    <row r="87" spans="1:30" x14ac:dyDescent="0.25">
      <c r="A87" s="29" t="s">
        <v>278</v>
      </c>
      <c r="B87" s="29" t="s">
        <v>36</v>
      </c>
      <c r="C87" s="29" t="s">
        <v>49</v>
      </c>
      <c r="D87" s="29">
        <v>10870000</v>
      </c>
      <c r="E87" s="29">
        <v>5944000</v>
      </c>
      <c r="F87" s="29">
        <v>1.829</v>
      </c>
      <c r="G87" s="29">
        <v>99.402159228579521</v>
      </c>
      <c r="H87" s="29">
        <v>120</v>
      </c>
      <c r="I87" s="33">
        <v>4.59917383604812</v>
      </c>
      <c r="J87" s="30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>
        <v>3</v>
      </c>
      <c r="V87" s="29">
        <v>120</v>
      </c>
      <c r="W87" s="29">
        <v>4.59917383604812</v>
      </c>
      <c r="X87" s="29"/>
      <c r="Y87" s="29"/>
      <c r="Z87" s="40" t="s">
        <v>34</v>
      </c>
      <c r="AA87" s="41">
        <v>4.6051701859880927</v>
      </c>
    </row>
    <row r="88" spans="1:30" ht="17.25" x14ac:dyDescent="0.25">
      <c r="A88" s="26" t="s">
        <v>279</v>
      </c>
      <c r="B88" s="26" t="s">
        <v>36</v>
      </c>
      <c r="C88" s="26" t="s">
        <v>49</v>
      </c>
      <c r="D88" s="26">
        <v>9600000</v>
      </c>
      <c r="E88" s="26">
        <v>4795000</v>
      </c>
      <c r="F88" s="26">
        <v>2.0019999999999998</v>
      </c>
      <c r="G88" s="26">
        <v>100</v>
      </c>
      <c r="H88" s="26">
        <v>0</v>
      </c>
      <c r="I88" s="35">
        <v>4.6051701859880918</v>
      </c>
      <c r="J88" s="27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>
        <v>4</v>
      </c>
      <c r="V88" s="26">
        <v>0</v>
      </c>
      <c r="W88" s="26">
        <v>4.6051701859880918</v>
      </c>
      <c r="X88" s="26"/>
      <c r="Y88" s="26"/>
      <c r="Z88" s="40" t="s">
        <v>229</v>
      </c>
      <c r="AA88" s="72">
        <v>6.9717964615922771E-3</v>
      </c>
    </row>
    <row r="89" spans="1:30" ht="18" x14ac:dyDescent="0.35">
      <c r="A89" s="29" t="s">
        <v>280</v>
      </c>
      <c r="B89" s="29" t="s">
        <v>36</v>
      </c>
      <c r="C89" s="29" t="s">
        <v>49</v>
      </c>
      <c r="D89" s="29">
        <v>9675000</v>
      </c>
      <c r="E89" s="29">
        <v>5270000</v>
      </c>
      <c r="F89" s="29">
        <v>1.8360000000000001</v>
      </c>
      <c r="G89" s="29">
        <v>100</v>
      </c>
      <c r="H89" s="29">
        <v>0</v>
      </c>
      <c r="I89" s="33">
        <v>4.6051701859880918</v>
      </c>
      <c r="J89" s="30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>
        <v>5</v>
      </c>
      <c r="V89" s="29">
        <v>0</v>
      </c>
      <c r="W89" s="29">
        <v>4.6051701859880918</v>
      </c>
      <c r="X89" s="29"/>
      <c r="Y89" s="29"/>
      <c r="Z89" s="40" t="s">
        <v>231</v>
      </c>
      <c r="AA89" s="49">
        <v>27100.737963673582</v>
      </c>
    </row>
    <row r="90" spans="1:30" ht="18.75" x14ac:dyDescent="0.35">
      <c r="A90" s="26" t="s">
        <v>281</v>
      </c>
      <c r="B90" s="26" t="s">
        <v>36</v>
      </c>
      <c r="C90" s="26" t="s">
        <v>49</v>
      </c>
      <c r="D90" s="26">
        <v>9074000</v>
      </c>
      <c r="E90" s="26">
        <v>4932000</v>
      </c>
      <c r="F90" s="26">
        <v>1.84</v>
      </c>
      <c r="G90" s="26">
        <v>100</v>
      </c>
      <c r="H90" s="26">
        <v>0</v>
      </c>
      <c r="I90" s="35">
        <v>4.6051701859880918</v>
      </c>
      <c r="J90" s="27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>
        <v>6</v>
      </c>
      <c r="V90" s="26">
        <v>0</v>
      </c>
      <c r="W90" s="26">
        <v>4.6051701859880918</v>
      </c>
      <c r="X90" s="26"/>
      <c r="Y90" s="26"/>
      <c r="Z90" s="40" t="s">
        <v>233</v>
      </c>
      <c r="AA90" s="51">
        <v>5.1153380508608647E-2</v>
      </c>
    </row>
    <row r="91" spans="1:30" ht="15.75" thickBot="1" x14ac:dyDescent="0.3">
      <c r="A91" s="29"/>
      <c r="B91" s="29"/>
      <c r="C91" s="29"/>
      <c r="D91" s="29"/>
      <c r="E91" s="29"/>
      <c r="F91" s="29"/>
      <c r="G91" s="29"/>
      <c r="H91" s="29"/>
      <c r="I91" s="33"/>
      <c r="J91" s="30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44" t="s">
        <v>7</v>
      </c>
      <c r="AA91" s="45" t="s">
        <v>2</v>
      </c>
    </row>
    <row r="92" spans="1:30" x14ac:dyDescent="0.25">
      <c r="A92" s="19"/>
      <c r="B92" s="19"/>
      <c r="C92" s="19"/>
      <c r="D92" s="19"/>
      <c r="E92" s="19"/>
      <c r="F92" s="19"/>
      <c r="I92" s="20"/>
    </row>
    <row r="93" spans="1:30" x14ac:dyDescent="0.25">
      <c r="A93" s="19"/>
      <c r="B93" s="19"/>
      <c r="C93" s="19"/>
      <c r="D93" s="19"/>
      <c r="E93" s="19"/>
      <c r="F93" s="19"/>
      <c r="I93" s="20"/>
    </row>
    <row r="94" spans="1:30" x14ac:dyDescent="0.25">
      <c r="A94" s="19"/>
      <c r="B94" s="19"/>
      <c r="C94" s="19"/>
      <c r="D94" s="19"/>
      <c r="E94" s="19"/>
      <c r="F94" s="19"/>
      <c r="I94" s="20"/>
    </row>
    <row r="95" spans="1:30" x14ac:dyDescent="0.25">
      <c r="A95" s="19"/>
      <c r="B95" s="19"/>
      <c r="C95" s="19"/>
      <c r="D95" s="19"/>
      <c r="E95" s="19"/>
      <c r="F95" s="19"/>
      <c r="I95" s="20"/>
    </row>
    <row r="96" spans="1:30" x14ac:dyDescent="0.25">
      <c r="A96" s="19"/>
      <c r="B96" s="19"/>
      <c r="C96" s="19"/>
      <c r="D96" s="19"/>
      <c r="E96" s="19"/>
      <c r="F96" s="19"/>
      <c r="I96" s="20"/>
    </row>
    <row r="97" spans="1:9" x14ac:dyDescent="0.25">
      <c r="A97" s="19"/>
      <c r="B97" s="19"/>
      <c r="C97" s="19"/>
      <c r="D97" s="19"/>
      <c r="E97" s="19"/>
      <c r="F97" s="19"/>
      <c r="I97" s="20"/>
    </row>
    <row r="98" spans="1:9" x14ac:dyDescent="0.25">
      <c r="A98" s="19"/>
      <c r="B98" s="19"/>
      <c r="C98" s="19"/>
      <c r="D98" s="19"/>
      <c r="E98" s="19"/>
      <c r="F98" s="19"/>
      <c r="I98" s="20"/>
    </row>
    <row r="99" spans="1:9" x14ac:dyDescent="0.25">
      <c r="A99" s="19"/>
      <c r="B99" s="19"/>
      <c r="C99" s="19"/>
      <c r="D99" s="19"/>
      <c r="E99" s="19"/>
      <c r="F99" s="19"/>
      <c r="I99" s="20"/>
    </row>
    <row r="100" spans="1:9" x14ac:dyDescent="0.25">
      <c r="A100" s="19"/>
      <c r="B100" s="19"/>
      <c r="C100" s="19"/>
      <c r="D100" s="19"/>
      <c r="E100" s="19"/>
      <c r="F100" s="19"/>
      <c r="I100" s="20"/>
    </row>
  </sheetData>
  <conditionalFormatting sqref="I5">
    <cfRule type="expression" dxfId="301" priority="70">
      <formula>ISTEXT($I$5)</formula>
    </cfRule>
  </conditionalFormatting>
  <conditionalFormatting sqref="I6">
    <cfRule type="expression" dxfId="300" priority="69">
      <formula>ISTEXT($I$6)</formula>
    </cfRule>
  </conditionalFormatting>
  <conditionalFormatting sqref="I7">
    <cfRule type="expression" dxfId="299" priority="68">
      <formula>ISTEXT($I$7)</formula>
    </cfRule>
  </conditionalFormatting>
  <conditionalFormatting sqref="I8">
    <cfRule type="expression" dxfId="298" priority="67">
      <formula>ISTEXT($I$8)</formula>
    </cfRule>
  </conditionalFormatting>
  <conditionalFormatting sqref="I9">
    <cfRule type="expression" dxfId="297" priority="66">
      <formula>ISTEXT($I$9)</formula>
    </cfRule>
  </conditionalFormatting>
  <conditionalFormatting sqref="I10:I20">
    <cfRule type="expression" dxfId="296" priority="65">
      <formula>ISTEXT($I$10)</formula>
    </cfRule>
  </conditionalFormatting>
  <conditionalFormatting sqref="I25">
    <cfRule type="expression" dxfId="295" priority="64">
      <formula>ISTEXT($I$25)</formula>
    </cfRule>
  </conditionalFormatting>
  <conditionalFormatting sqref="I26">
    <cfRule type="expression" dxfId="294" priority="63">
      <formula>ISTEXT($I$26)</formula>
    </cfRule>
  </conditionalFormatting>
  <conditionalFormatting sqref="I27">
    <cfRule type="expression" dxfId="293" priority="62">
      <formula>ISTEXT($I$27)</formula>
    </cfRule>
  </conditionalFormatting>
  <conditionalFormatting sqref="I28">
    <cfRule type="expression" dxfId="292" priority="61">
      <formula>ISTEXT($I$28)</formula>
    </cfRule>
  </conditionalFormatting>
  <conditionalFormatting sqref="I29">
    <cfRule type="expression" dxfId="291" priority="60">
      <formula>ISTEXT($I$29)</formula>
    </cfRule>
  </conditionalFormatting>
  <conditionalFormatting sqref="I30:I40">
    <cfRule type="expression" dxfId="290" priority="59">
      <formula>ISTEXT($I$30)</formula>
    </cfRule>
  </conditionalFormatting>
  <conditionalFormatting sqref="I45">
    <cfRule type="expression" dxfId="289" priority="58">
      <formula>ISTEXT($I$45)</formula>
    </cfRule>
  </conditionalFormatting>
  <conditionalFormatting sqref="I46">
    <cfRule type="expression" dxfId="288" priority="57">
      <formula>ISTEXT($I$46)</formula>
    </cfRule>
  </conditionalFormatting>
  <conditionalFormatting sqref="I47">
    <cfRule type="expression" dxfId="287" priority="56">
      <formula>ISTEXT($I$47)</formula>
    </cfRule>
  </conditionalFormatting>
  <conditionalFormatting sqref="I48">
    <cfRule type="expression" dxfId="286" priority="55">
      <formula>ISTEXT($I$48)</formula>
    </cfRule>
  </conditionalFormatting>
  <conditionalFormatting sqref="I49">
    <cfRule type="expression" dxfId="285" priority="54">
      <formula>ISTEXT($I$49)</formula>
    </cfRule>
  </conditionalFormatting>
  <conditionalFormatting sqref="I50:I60">
    <cfRule type="expression" dxfId="284" priority="53">
      <formula>ISTEXT($I$50)</formula>
    </cfRule>
  </conditionalFormatting>
  <conditionalFormatting sqref="I65">
    <cfRule type="expression" dxfId="283" priority="52">
      <formula>ISTEXT($I$65)</formula>
    </cfRule>
  </conditionalFormatting>
  <conditionalFormatting sqref="I66">
    <cfRule type="expression" dxfId="282" priority="51">
      <formula>ISTEXT($I$66)</formula>
    </cfRule>
  </conditionalFormatting>
  <conditionalFormatting sqref="I67">
    <cfRule type="expression" dxfId="281" priority="50">
      <formula>ISTEXT($I$67)</formula>
    </cfRule>
  </conditionalFormatting>
  <conditionalFormatting sqref="I68">
    <cfRule type="expression" dxfId="280" priority="49">
      <formula>ISTEXT($I$68)</formula>
    </cfRule>
  </conditionalFormatting>
  <conditionalFormatting sqref="I69">
    <cfRule type="expression" dxfId="279" priority="48">
      <formula>ISTEXT($I$69)</formula>
    </cfRule>
  </conditionalFormatting>
  <conditionalFormatting sqref="I70:I80">
    <cfRule type="expression" dxfId="278" priority="47">
      <formula>ISTEXT($I$70)</formula>
    </cfRule>
  </conditionalFormatting>
  <conditionalFormatting sqref="I85">
    <cfRule type="expression" dxfId="277" priority="46">
      <formula>ISTEXT($I$85)</formula>
    </cfRule>
  </conditionalFormatting>
  <conditionalFormatting sqref="I86">
    <cfRule type="expression" dxfId="276" priority="45">
      <formula>ISTEXT($I$86)</formula>
    </cfRule>
  </conditionalFormatting>
  <conditionalFormatting sqref="I87">
    <cfRule type="expression" dxfId="275" priority="44">
      <formula>ISTEXT($I$87)</formula>
    </cfRule>
  </conditionalFormatting>
  <conditionalFormatting sqref="I88">
    <cfRule type="expression" dxfId="274" priority="43">
      <formula>ISTEXT($I$88)</formula>
    </cfRule>
  </conditionalFormatting>
  <conditionalFormatting sqref="I89">
    <cfRule type="expression" dxfId="273" priority="42">
      <formula>ISTEXT($I$89)</formula>
    </cfRule>
  </conditionalFormatting>
  <conditionalFormatting sqref="I90:I100">
    <cfRule type="expression" dxfId="272" priority="41">
      <formula>ISTEXT($I$90)</formula>
    </cfRule>
  </conditionalFormatting>
  <conditionalFormatting sqref="AA3">
    <cfRule type="expression" dxfId="271" priority="40">
      <formula>ISTEXT($AA$3)</formula>
    </cfRule>
  </conditionalFormatting>
  <conditionalFormatting sqref="AB3">
    <cfRule type="expression" dxfId="270" priority="39">
      <formula>ISTEXT($AB$3)</formula>
    </cfRule>
  </conditionalFormatting>
  <conditionalFormatting sqref="AC3">
    <cfRule type="expression" dxfId="269" priority="38">
      <formula>ISTEXT($AC$3)</formula>
    </cfRule>
  </conditionalFormatting>
  <conditionalFormatting sqref="AD3">
    <cfRule type="expression" dxfId="268" priority="37">
      <formula>ISTEXT($AD$3)</formula>
    </cfRule>
  </conditionalFormatting>
  <conditionalFormatting sqref="AA4">
    <cfRule type="expression" dxfId="267" priority="36">
      <formula>ISTEXT($AA$4)</formula>
    </cfRule>
  </conditionalFormatting>
  <conditionalFormatting sqref="AB4">
    <cfRule type="expression" dxfId="266" priority="35">
      <formula>ISTEXT($AB$4)</formula>
    </cfRule>
  </conditionalFormatting>
  <conditionalFormatting sqref="AC4">
    <cfRule type="expression" dxfId="265" priority="34">
      <formula>ISTEXT($AC$4)</formula>
    </cfRule>
  </conditionalFormatting>
  <conditionalFormatting sqref="AD4">
    <cfRule type="expression" dxfId="264" priority="33">
      <formula>ISTEXT($AD$4)</formula>
    </cfRule>
  </conditionalFormatting>
  <conditionalFormatting sqref="AA23">
    <cfRule type="expression" dxfId="263" priority="32">
      <formula>ISTEXT($AA$23)</formula>
    </cfRule>
  </conditionalFormatting>
  <conditionalFormatting sqref="AB23">
    <cfRule type="expression" dxfId="262" priority="31">
      <formula>ISTEXT($AB$23)</formula>
    </cfRule>
  </conditionalFormatting>
  <conditionalFormatting sqref="AC23">
    <cfRule type="expression" dxfId="261" priority="30">
      <formula>ISTEXT($AC$23)</formula>
    </cfRule>
  </conditionalFormatting>
  <conditionalFormatting sqref="AD23">
    <cfRule type="expression" dxfId="260" priority="29">
      <formula>ISTEXT($AD$23)</formula>
    </cfRule>
  </conditionalFormatting>
  <conditionalFormatting sqref="AA24">
    <cfRule type="expression" dxfId="259" priority="28">
      <formula>ISTEXT($AA$24)</formula>
    </cfRule>
  </conditionalFormatting>
  <conditionalFormatting sqref="AB24">
    <cfRule type="expression" dxfId="258" priority="27">
      <formula>ISTEXT($AB$24)</formula>
    </cfRule>
  </conditionalFormatting>
  <conditionalFormatting sqref="AC24">
    <cfRule type="expression" dxfId="257" priority="26">
      <formula>ISTEXT($AC$24)</formula>
    </cfRule>
  </conditionalFormatting>
  <conditionalFormatting sqref="AD24">
    <cfRule type="expression" dxfId="256" priority="25">
      <formula>ISTEXT($AD$24)</formula>
    </cfRule>
  </conditionalFormatting>
  <conditionalFormatting sqref="AA43">
    <cfRule type="expression" dxfId="255" priority="24">
      <formula>ISTEXT($AA$43)</formula>
    </cfRule>
  </conditionalFormatting>
  <conditionalFormatting sqref="AB43">
    <cfRule type="expression" dxfId="254" priority="23">
      <formula>ISTEXT($AB$43)</formula>
    </cfRule>
  </conditionalFormatting>
  <conditionalFormatting sqref="AC43">
    <cfRule type="expression" dxfId="253" priority="22">
      <formula>ISTEXT($AC$43)</formula>
    </cfRule>
  </conditionalFormatting>
  <conditionalFormatting sqref="AD43">
    <cfRule type="expression" dxfId="252" priority="21">
      <formula>ISTEXT($AD$43)</formula>
    </cfRule>
  </conditionalFormatting>
  <conditionalFormatting sqref="AA44">
    <cfRule type="expression" dxfId="251" priority="20">
      <formula>ISTEXT($AA$44)</formula>
    </cfRule>
  </conditionalFormatting>
  <conditionalFormatting sqref="AB44">
    <cfRule type="expression" dxfId="250" priority="19">
      <formula>ISTEXT($AB$44)</formula>
    </cfRule>
  </conditionalFormatting>
  <conditionalFormatting sqref="AC44">
    <cfRule type="expression" dxfId="249" priority="18">
      <formula>ISTEXT($AC$44)</formula>
    </cfRule>
  </conditionalFormatting>
  <conditionalFormatting sqref="AD44">
    <cfRule type="expression" dxfId="248" priority="17">
      <formula>ISTEXT($AD$44)</formula>
    </cfRule>
  </conditionalFormatting>
  <conditionalFormatting sqref="AA63">
    <cfRule type="expression" dxfId="247" priority="16">
      <formula>ISTEXT($AA$63)</formula>
    </cfRule>
  </conditionalFormatting>
  <conditionalFormatting sqref="AB63">
    <cfRule type="expression" dxfId="246" priority="15">
      <formula>ISTEXT($AB$63)</formula>
    </cfRule>
  </conditionalFormatting>
  <conditionalFormatting sqref="AC63">
    <cfRule type="expression" dxfId="245" priority="14">
      <formula>ISTEXT($AC$63)</formula>
    </cfRule>
  </conditionalFormatting>
  <conditionalFormatting sqref="AD63">
    <cfRule type="expression" dxfId="244" priority="13">
      <formula>ISTEXT($AD$63)</formula>
    </cfRule>
  </conditionalFormatting>
  <conditionalFormatting sqref="AA64">
    <cfRule type="expression" dxfId="243" priority="12">
      <formula>ISTEXT($AA$64)</formula>
    </cfRule>
  </conditionalFormatting>
  <conditionalFormatting sqref="AB64">
    <cfRule type="expression" dxfId="242" priority="11">
      <formula>ISTEXT($AB$64)</formula>
    </cfRule>
  </conditionalFormatting>
  <conditionalFormatting sqref="AC64">
    <cfRule type="expression" dxfId="241" priority="10">
      <formula>ISTEXT($AC$64)</formula>
    </cfRule>
  </conditionalFormatting>
  <conditionalFormatting sqref="AD64">
    <cfRule type="expression" dxfId="240" priority="9">
      <formula>ISTEXT($AD$64)</formula>
    </cfRule>
  </conditionalFormatting>
  <conditionalFormatting sqref="AA83">
    <cfRule type="expression" dxfId="239" priority="8">
      <formula>ISTEXT($AA$83)</formula>
    </cfRule>
  </conditionalFormatting>
  <conditionalFormatting sqref="AB83">
    <cfRule type="expression" dxfId="238" priority="7">
      <formula>ISTEXT($AB$83)</formula>
    </cfRule>
  </conditionalFormatting>
  <conditionalFormatting sqref="AC83">
    <cfRule type="expression" dxfId="237" priority="6">
      <formula>ISTEXT($AC$83)</formula>
    </cfRule>
  </conditionalFormatting>
  <conditionalFormatting sqref="AD83">
    <cfRule type="expression" dxfId="236" priority="5">
      <formula>ISTEXT($AD$83)</formula>
    </cfRule>
  </conditionalFormatting>
  <conditionalFormatting sqref="AA84">
    <cfRule type="expression" dxfId="235" priority="4">
      <formula>ISTEXT($AA$84)</formula>
    </cfRule>
  </conditionalFormatting>
  <conditionalFormatting sqref="AB84">
    <cfRule type="expression" dxfId="234" priority="3">
      <formula>ISTEXT($AB$84)</formula>
    </cfRule>
  </conditionalFormatting>
  <conditionalFormatting sqref="AC84">
    <cfRule type="expression" dxfId="233" priority="2">
      <formula>ISTEXT($AC$84)</formula>
    </cfRule>
  </conditionalFormatting>
  <conditionalFormatting sqref="AD84">
    <cfRule type="expression" dxfId="232" priority="1">
      <formula>ISTEXT($AD$84)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34" workbookViewId="0">
      <selection activeCell="A40" sqref="A40:XFD58"/>
    </sheetView>
  </sheetViews>
  <sheetFormatPr defaultRowHeight="15" x14ac:dyDescent="0.25"/>
  <cols>
    <col min="1" max="1" width="69" style="22" bestFit="1" customWidth="1"/>
    <col min="2" max="2" width="15.85546875" style="22" bestFit="1" customWidth="1"/>
    <col min="3" max="3" width="11.85546875" style="22" bestFit="1" customWidth="1"/>
    <col min="4" max="4" width="9" style="22" bestFit="1" customWidth="1"/>
    <col min="5" max="5" width="10.5703125" style="22" bestFit="1" customWidth="1"/>
    <col min="6" max="6" width="8.7109375" style="22" customWidth="1"/>
    <col min="7" max="7" width="12.42578125" style="22" bestFit="1" customWidth="1"/>
    <col min="8" max="8" width="11.5703125" style="22" bestFit="1" customWidth="1"/>
    <col min="9" max="9" width="14.7109375" style="22" bestFit="1" customWidth="1"/>
    <col min="10" max="10" width="8.7109375" style="25" customWidth="1"/>
    <col min="11" max="11" width="8.7109375" style="22" hidden="1" customWidth="1"/>
    <col min="12" max="17" width="8.7109375" style="22" customWidth="1"/>
    <col min="18" max="18" width="22.5703125" style="22" bestFit="1" customWidth="1"/>
    <col min="19" max="19" width="8.7109375" style="22" customWidth="1"/>
    <col min="20" max="25" width="8.7109375" style="22" hidden="1" customWidth="1"/>
    <col min="26" max="26" width="20.5703125" style="25" bestFit="1" customWidth="1"/>
    <col min="27" max="29" width="21" style="25" bestFit="1" customWidth="1"/>
    <col min="30" max="30" width="8.28515625" style="22" bestFit="1" customWidth="1"/>
    <col min="31" max="44" width="8.7109375" style="22" customWidth="1"/>
    <col min="45" max="16384" width="9.140625" style="22"/>
  </cols>
  <sheetData>
    <row r="1" spans="1:30" ht="15.75" thickBot="1" x14ac:dyDescent="0.3">
      <c r="A1" s="19" t="s">
        <v>17</v>
      </c>
      <c r="B1" s="19" t="s">
        <v>18</v>
      </c>
      <c r="C1" s="19" t="s">
        <v>0</v>
      </c>
      <c r="D1" s="19" t="s">
        <v>19</v>
      </c>
      <c r="E1" s="19" t="s">
        <v>20</v>
      </c>
      <c r="F1" s="19" t="s">
        <v>21</v>
      </c>
      <c r="G1" s="20" t="s">
        <v>22</v>
      </c>
      <c r="H1" s="20" t="s">
        <v>23</v>
      </c>
      <c r="I1" s="20" t="s">
        <v>24</v>
      </c>
      <c r="J1" s="21"/>
      <c r="K1" s="20"/>
      <c r="R1" s="23" t="s">
        <v>25</v>
      </c>
      <c r="Z1" s="24" t="s">
        <v>26</v>
      </c>
    </row>
    <row r="2" spans="1:30" ht="16.5" thickTop="1" thickBot="1" x14ac:dyDescent="0.3">
      <c r="A2" s="29" t="s">
        <v>54</v>
      </c>
      <c r="B2" s="29" t="s">
        <v>57</v>
      </c>
      <c r="C2" s="29" t="s">
        <v>58</v>
      </c>
      <c r="D2" s="29">
        <v>89.9</v>
      </c>
      <c r="E2" s="29">
        <v>6886000</v>
      </c>
      <c r="F2" s="29">
        <v>1.306E-5</v>
      </c>
      <c r="G2" s="29"/>
      <c r="H2" s="29"/>
      <c r="I2" s="29"/>
      <c r="J2" s="30"/>
      <c r="K2" s="29"/>
      <c r="L2" s="29"/>
      <c r="M2" s="29"/>
      <c r="N2" s="29"/>
      <c r="O2" s="29"/>
      <c r="P2" s="29"/>
      <c r="Q2" s="29"/>
      <c r="R2" s="29" t="s">
        <v>59</v>
      </c>
      <c r="S2" s="29"/>
      <c r="T2" s="29">
        <v>4</v>
      </c>
      <c r="U2" s="29"/>
      <c r="V2" s="29"/>
      <c r="W2" s="29"/>
      <c r="X2" s="29"/>
      <c r="Y2" s="29"/>
      <c r="Z2" s="28" t="s">
        <v>27</v>
      </c>
      <c r="AA2" s="28" t="s">
        <v>28</v>
      </c>
      <c r="AB2" s="28" t="s">
        <v>29</v>
      </c>
      <c r="AC2" s="28" t="s">
        <v>30</v>
      </c>
      <c r="AD2" s="28" t="s">
        <v>31</v>
      </c>
    </row>
    <row r="3" spans="1:30" ht="15.75" thickTop="1" x14ac:dyDescent="0.25">
      <c r="A3" s="26" t="s">
        <v>55</v>
      </c>
      <c r="B3" s="26" t="s">
        <v>57</v>
      </c>
      <c r="C3" s="26" t="s">
        <v>58</v>
      </c>
      <c r="D3" s="26">
        <v>64.72</v>
      </c>
      <c r="E3" s="26">
        <v>7097000</v>
      </c>
      <c r="F3" s="26">
        <v>9.1190000000000003E-6</v>
      </c>
      <c r="G3" s="26"/>
      <c r="H3" s="26"/>
      <c r="I3" s="26"/>
      <c r="J3" s="27"/>
      <c r="K3" s="26"/>
      <c r="L3" s="26"/>
      <c r="M3" s="26"/>
      <c r="N3" s="26"/>
      <c r="O3" s="26"/>
      <c r="P3" s="26"/>
      <c r="Q3" s="26"/>
      <c r="R3" s="26" t="s">
        <v>27</v>
      </c>
      <c r="S3" s="26"/>
      <c r="T3" s="26">
        <v>62</v>
      </c>
      <c r="U3" s="26"/>
      <c r="V3" s="26"/>
      <c r="W3" s="26"/>
      <c r="X3" s="26"/>
      <c r="Y3" s="26"/>
      <c r="Z3" s="31">
        <v>120</v>
      </c>
      <c r="AA3" s="32" t="s">
        <v>204</v>
      </c>
      <c r="AB3" s="71" t="s">
        <v>205</v>
      </c>
      <c r="AC3" s="32" t="s">
        <v>206</v>
      </c>
      <c r="AD3" s="32" t="s">
        <v>38</v>
      </c>
    </row>
    <row r="4" spans="1:30" x14ac:dyDescent="0.25">
      <c r="A4" s="29" t="s">
        <v>56</v>
      </c>
      <c r="B4" s="29" t="s">
        <v>57</v>
      </c>
      <c r="C4" s="29" t="s">
        <v>58</v>
      </c>
      <c r="D4" s="29">
        <v>46.35</v>
      </c>
      <c r="E4" s="29">
        <v>7920000</v>
      </c>
      <c r="F4" s="29">
        <v>5.852E-6</v>
      </c>
      <c r="G4" s="29"/>
      <c r="H4" s="29"/>
      <c r="I4" s="29"/>
      <c r="J4" s="30"/>
      <c r="K4" s="29"/>
      <c r="L4" s="29"/>
      <c r="M4" s="29"/>
      <c r="N4" s="29"/>
      <c r="O4" s="29"/>
      <c r="P4" s="29"/>
      <c r="Q4" s="29"/>
      <c r="R4" s="29" t="s">
        <v>32</v>
      </c>
      <c r="S4" s="29"/>
      <c r="T4" s="29">
        <v>76</v>
      </c>
      <c r="U4" s="29"/>
      <c r="V4" s="29"/>
      <c r="W4" s="29"/>
      <c r="X4" s="29"/>
      <c r="Y4" s="29"/>
      <c r="Z4" s="31">
        <v>60</v>
      </c>
      <c r="AA4" s="71" t="s">
        <v>205</v>
      </c>
      <c r="AB4" s="71" t="s">
        <v>207</v>
      </c>
      <c r="AC4" s="71" t="s">
        <v>207</v>
      </c>
      <c r="AD4" s="71" t="s">
        <v>38</v>
      </c>
    </row>
    <row r="5" spans="1:30" x14ac:dyDescent="0.25">
      <c r="A5" s="26" t="s">
        <v>142</v>
      </c>
      <c r="B5" s="26" t="s">
        <v>57</v>
      </c>
      <c r="C5" s="26" t="s">
        <v>58</v>
      </c>
      <c r="D5" s="26">
        <v>614.79999999999995</v>
      </c>
      <c r="E5" s="26">
        <v>6986000</v>
      </c>
      <c r="F5" s="26">
        <v>8.8010000000000006E-5</v>
      </c>
      <c r="G5" s="26">
        <v>0.14354998388127579</v>
      </c>
      <c r="H5" s="26">
        <v>120</v>
      </c>
      <c r="I5" s="35" t="s">
        <v>208</v>
      </c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U5" s="26" t="s">
        <v>38</v>
      </c>
      <c r="V5" s="26">
        <v>30</v>
      </c>
      <c r="W5" s="26">
        <v>2.2624838848548801</v>
      </c>
      <c r="X5" s="26"/>
      <c r="Y5" s="26"/>
      <c r="Z5" s="31">
        <v>30</v>
      </c>
      <c r="AA5" s="34">
        <v>9.6069220436161562E-2</v>
      </c>
      <c r="AB5" s="34">
        <v>8.1995818433849288E-2</v>
      </c>
      <c r="AC5" s="34">
        <v>9.4329731584102378E-2</v>
      </c>
      <c r="AD5" s="34">
        <v>9.0798256818037729E-2</v>
      </c>
    </row>
    <row r="6" spans="1:30" x14ac:dyDescent="0.25">
      <c r="A6" s="29" t="s">
        <v>143</v>
      </c>
      <c r="B6" s="29" t="s">
        <v>57</v>
      </c>
      <c r="C6" s="29" t="s">
        <v>58</v>
      </c>
      <c r="D6" s="29">
        <v>453</v>
      </c>
      <c r="E6" s="29">
        <v>8151000</v>
      </c>
      <c r="F6" s="29">
        <v>5.558E-5</v>
      </c>
      <c r="G6" s="29">
        <v>8.8897807858849751E-2</v>
      </c>
      <c r="H6" s="29">
        <v>120</v>
      </c>
      <c r="I6" s="33" t="s">
        <v>209</v>
      </c>
      <c r="J6" s="30"/>
      <c r="K6" s="29"/>
      <c r="L6" s="29"/>
      <c r="M6" s="29"/>
      <c r="N6" s="29"/>
      <c r="O6" s="29"/>
      <c r="P6" s="29"/>
      <c r="Q6" s="29"/>
      <c r="R6" s="29"/>
      <c r="S6" s="29"/>
      <c r="T6" s="29"/>
      <c r="U6" s="29" t="s">
        <v>38</v>
      </c>
      <c r="V6" s="29">
        <v>30</v>
      </c>
      <c r="W6" s="29">
        <v>2.104083158260778</v>
      </c>
      <c r="X6" s="29"/>
      <c r="Y6" s="29"/>
      <c r="Z6" s="31">
        <v>15</v>
      </c>
      <c r="AA6" s="47">
        <v>0.39672255385213778</v>
      </c>
      <c r="AB6" s="47">
        <v>0.38858683504788688</v>
      </c>
      <c r="AC6" s="47">
        <v>0.40744306796694746</v>
      </c>
      <c r="AD6" s="47">
        <v>0.39758415228899069</v>
      </c>
    </row>
    <row r="7" spans="1:30" ht="15.75" thickBot="1" x14ac:dyDescent="0.3">
      <c r="A7" s="26" t="s">
        <v>144</v>
      </c>
      <c r="B7" s="26" t="s">
        <v>57</v>
      </c>
      <c r="C7" s="26" t="s">
        <v>58</v>
      </c>
      <c r="D7" s="26">
        <v>824</v>
      </c>
      <c r="E7" s="26">
        <v>8231000</v>
      </c>
      <c r="F7" s="26">
        <v>1.0009999999999999E-4</v>
      </c>
      <c r="G7" s="26">
        <v>0.17303183540080136</v>
      </c>
      <c r="H7" s="26">
        <v>120</v>
      </c>
      <c r="I7" s="35" t="s">
        <v>210</v>
      </c>
      <c r="J7" s="27"/>
      <c r="K7" s="26"/>
      <c r="L7" s="26"/>
      <c r="M7" s="26"/>
      <c r="N7" s="26"/>
      <c r="O7" s="26"/>
      <c r="P7" s="26"/>
      <c r="Q7" s="26"/>
      <c r="R7" s="26"/>
      <c r="S7" s="26"/>
      <c r="T7" s="26"/>
      <c r="U7" s="26" t="s">
        <v>38</v>
      </c>
      <c r="V7" s="26">
        <v>30</v>
      </c>
      <c r="W7" s="26">
        <v>2.2442113341649121</v>
      </c>
      <c r="X7" s="26"/>
      <c r="Y7" s="26"/>
      <c r="Z7" s="36">
        <v>0</v>
      </c>
      <c r="AA7" s="37">
        <v>1</v>
      </c>
      <c r="AB7" s="37">
        <v>1</v>
      </c>
      <c r="AC7" s="37">
        <v>1</v>
      </c>
      <c r="AD7" s="37">
        <v>1</v>
      </c>
    </row>
    <row r="8" spans="1:30" ht="16.5" thickTop="1" thickBot="1" x14ac:dyDescent="0.3">
      <c r="A8" s="29" t="s">
        <v>145</v>
      </c>
      <c r="B8" s="29" t="s">
        <v>57</v>
      </c>
      <c r="C8" s="29" t="s">
        <v>58</v>
      </c>
      <c r="D8" s="29">
        <v>392.8</v>
      </c>
      <c r="E8" s="29">
        <v>7014000</v>
      </c>
      <c r="F8" s="29">
        <v>5.6010000000000001E-5</v>
      </c>
      <c r="G8" s="29">
        <v>8.5156522669141532E-2</v>
      </c>
      <c r="H8" s="29">
        <v>60</v>
      </c>
      <c r="I8" s="33" t="s">
        <v>211</v>
      </c>
      <c r="J8" s="30"/>
      <c r="K8" s="29"/>
      <c r="L8" s="29"/>
      <c r="M8" s="29"/>
      <c r="N8" s="29"/>
      <c r="O8" s="29"/>
      <c r="P8" s="29"/>
      <c r="Q8" s="29"/>
      <c r="R8" s="29"/>
      <c r="S8" s="29"/>
      <c r="T8" s="29"/>
      <c r="U8" s="29" t="s">
        <v>38</v>
      </c>
      <c r="V8" s="29">
        <v>15</v>
      </c>
      <c r="W8" s="29">
        <v>3.6806520865832781</v>
      </c>
      <c r="X8" s="29"/>
      <c r="Y8" s="29"/>
    </row>
    <row r="9" spans="1:30" x14ac:dyDescent="0.25">
      <c r="A9" s="26" t="s">
        <v>146</v>
      </c>
      <c r="B9" s="26" t="s">
        <v>57</v>
      </c>
      <c r="C9" s="26" t="s">
        <v>58</v>
      </c>
      <c r="D9" s="26">
        <v>168.9</v>
      </c>
      <c r="E9" s="26">
        <v>7155000</v>
      </c>
      <c r="F9" s="26">
        <v>2.3600000000000001E-5</v>
      </c>
      <c r="G9" s="26">
        <v>2.7410408440080639E-2</v>
      </c>
      <c r="H9" s="26">
        <v>60</v>
      </c>
      <c r="I9" s="35" t="s">
        <v>212</v>
      </c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 t="s">
        <v>38</v>
      </c>
      <c r="V9" s="26">
        <v>15</v>
      </c>
      <c r="W9" s="26">
        <v>3.6599315654749796</v>
      </c>
      <c r="X9" s="26"/>
      <c r="Y9" s="26"/>
      <c r="Z9" s="38" t="s">
        <v>33</v>
      </c>
      <c r="AA9" s="39">
        <v>-8.0052579785374486E-2</v>
      </c>
    </row>
    <row r="10" spans="1:30" x14ac:dyDescent="0.25">
      <c r="A10" s="29" t="s">
        <v>147</v>
      </c>
      <c r="B10" s="29" t="s">
        <v>57</v>
      </c>
      <c r="C10" s="29" t="s">
        <v>58</v>
      </c>
      <c r="D10" s="29">
        <v>160.9</v>
      </c>
      <c r="E10" s="29">
        <v>7126000</v>
      </c>
      <c r="F10" s="29">
        <v>2.2589999999999999E-5</v>
      </c>
      <c r="G10" s="29">
        <v>2.5254847621258555E-2</v>
      </c>
      <c r="H10" s="29">
        <v>60</v>
      </c>
      <c r="I10" s="33" t="s">
        <v>213</v>
      </c>
      <c r="J10" s="30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 t="s">
        <v>38</v>
      </c>
      <c r="V10" s="29">
        <v>15</v>
      </c>
      <c r="W10" s="29">
        <v>3.707316119415891</v>
      </c>
      <c r="X10" s="29"/>
      <c r="Y10" s="29"/>
      <c r="Z10" s="40" t="s">
        <v>34</v>
      </c>
      <c r="AA10" s="41">
        <v>4.6979207753049508</v>
      </c>
    </row>
    <row r="11" spans="1:30" x14ac:dyDescent="0.25">
      <c r="A11" s="26" t="s">
        <v>148</v>
      </c>
      <c r="B11" s="26" t="s">
        <v>57</v>
      </c>
      <c r="C11" s="26" t="s">
        <v>58</v>
      </c>
      <c r="D11" s="26">
        <v>42040</v>
      </c>
      <c r="E11" s="26">
        <v>7970000</v>
      </c>
      <c r="F11" s="26">
        <v>5.274E-3</v>
      </c>
      <c r="G11" s="26">
        <v>9.6069220436161569</v>
      </c>
      <c r="H11" s="26">
        <v>30</v>
      </c>
      <c r="I11" s="35">
        <v>2.2624838848548801</v>
      </c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>
        <v>7</v>
      </c>
      <c r="V11" s="26">
        <v>0</v>
      </c>
      <c r="W11" s="26">
        <v>4.6051701859880918</v>
      </c>
      <c r="X11" s="26"/>
      <c r="Y11" s="26"/>
      <c r="Z11" s="40" t="s">
        <v>50</v>
      </c>
      <c r="AA11" s="42">
        <v>0.98061778649599329</v>
      </c>
    </row>
    <row r="12" spans="1:30" x14ac:dyDescent="0.25">
      <c r="A12" s="29" t="s">
        <v>149</v>
      </c>
      <c r="B12" s="29" t="s">
        <v>57</v>
      </c>
      <c r="C12" s="29" t="s">
        <v>58</v>
      </c>
      <c r="D12" s="29">
        <v>36170</v>
      </c>
      <c r="E12" s="29">
        <v>8463000</v>
      </c>
      <c r="F12" s="29">
        <v>4.274E-3</v>
      </c>
      <c r="G12" s="29">
        <v>8.1995818433849283</v>
      </c>
      <c r="H12" s="29">
        <v>30</v>
      </c>
      <c r="I12" s="33">
        <v>2.104083158260778</v>
      </c>
      <c r="J12" s="30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>
        <v>8</v>
      </c>
      <c r="V12" s="29">
        <v>0</v>
      </c>
      <c r="W12" s="29">
        <v>4.6051701859880918</v>
      </c>
      <c r="X12" s="29"/>
      <c r="Y12" s="29"/>
      <c r="Z12" s="40" t="s">
        <v>51</v>
      </c>
      <c r="AA12" s="43">
        <v>8.6586488832503861</v>
      </c>
    </row>
    <row r="13" spans="1:30" x14ac:dyDescent="0.25">
      <c r="A13" s="26" t="s">
        <v>150</v>
      </c>
      <c r="B13" s="26" t="s">
        <v>57</v>
      </c>
      <c r="C13" s="26" t="s">
        <v>58</v>
      </c>
      <c r="D13" s="26">
        <v>41830</v>
      </c>
      <c r="E13" s="26">
        <v>8439000</v>
      </c>
      <c r="F13" s="26">
        <v>4.9569999999999996E-3</v>
      </c>
      <c r="G13" s="26">
        <v>9.4329731584102383</v>
      </c>
      <c r="H13" s="26">
        <v>30</v>
      </c>
      <c r="I13" s="35">
        <v>2.2442113341649121</v>
      </c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>
        <v>9</v>
      </c>
      <c r="V13" s="26">
        <v>0</v>
      </c>
      <c r="W13" s="26">
        <v>4.6051701859880918</v>
      </c>
      <c r="X13" s="26"/>
      <c r="Y13" s="26"/>
      <c r="Z13" s="40" t="s">
        <v>52</v>
      </c>
      <c r="AA13" s="49">
        <v>160.10515957074898</v>
      </c>
    </row>
    <row r="14" spans="1:30" ht="15.75" thickBot="1" x14ac:dyDescent="0.3">
      <c r="A14" s="29" t="s">
        <v>151</v>
      </c>
      <c r="B14" s="29" t="s">
        <v>57</v>
      </c>
      <c r="C14" s="29" t="s">
        <v>58</v>
      </c>
      <c r="D14" s="29">
        <v>161100</v>
      </c>
      <c r="E14" s="29">
        <v>7406000</v>
      </c>
      <c r="F14" s="29">
        <v>2.1749999999999999E-2</v>
      </c>
      <c r="G14" s="29">
        <v>39.672255385213781</v>
      </c>
      <c r="H14" s="29">
        <v>15</v>
      </c>
      <c r="I14" s="33">
        <v>3.6806520865832781</v>
      </c>
      <c r="J14" s="30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>
        <v>10</v>
      </c>
      <c r="V14" s="29" t="s">
        <v>38</v>
      </c>
      <c r="W14" s="29" t="s">
        <v>38</v>
      </c>
      <c r="X14" s="29"/>
      <c r="Y14" s="29"/>
      <c r="Z14" s="44" t="s">
        <v>7</v>
      </c>
      <c r="AA14" s="45" t="s">
        <v>152</v>
      </c>
    </row>
    <row r="15" spans="1:30" x14ac:dyDescent="0.25">
      <c r="A15" s="26" t="s">
        <v>153</v>
      </c>
      <c r="B15" s="26" t="s">
        <v>57</v>
      </c>
      <c r="C15" s="26" t="s">
        <v>58</v>
      </c>
      <c r="D15" s="26">
        <v>165200</v>
      </c>
      <c r="E15" s="26">
        <v>8169000</v>
      </c>
      <c r="F15" s="26">
        <v>2.0219999999999998E-2</v>
      </c>
      <c r="G15" s="26">
        <v>38.858683504788686</v>
      </c>
      <c r="H15" s="26">
        <v>15</v>
      </c>
      <c r="I15" s="35">
        <v>3.6599315654749796</v>
      </c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>
        <v>11</v>
      </c>
      <c r="V15" s="26" t="s">
        <v>38</v>
      </c>
      <c r="W15" s="26" t="s">
        <v>38</v>
      </c>
      <c r="X15" s="26"/>
      <c r="Y15" s="26"/>
    </row>
    <row r="16" spans="1:30" x14ac:dyDescent="0.25">
      <c r="A16" s="29" t="s">
        <v>154</v>
      </c>
      <c r="B16" s="29" t="s">
        <v>57</v>
      </c>
      <c r="C16" s="29" t="s">
        <v>58</v>
      </c>
      <c r="D16" s="29">
        <v>164400</v>
      </c>
      <c r="E16" s="29">
        <v>7690000</v>
      </c>
      <c r="F16" s="29">
        <v>2.138E-2</v>
      </c>
      <c r="G16" s="29">
        <v>40.744306796694744</v>
      </c>
      <c r="H16" s="29">
        <v>15</v>
      </c>
      <c r="I16" s="33">
        <v>3.707316119415891</v>
      </c>
      <c r="J16" s="30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>
        <v>12</v>
      </c>
      <c r="V16" s="29" t="s">
        <v>38</v>
      </c>
      <c r="W16" s="29" t="s">
        <v>38</v>
      </c>
      <c r="X16" s="29"/>
      <c r="Y16" s="29"/>
    </row>
    <row r="17" spans="1:30" x14ac:dyDescent="0.25">
      <c r="A17" s="26" t="s">
        <v>155</v>
      </c>
      <c r="B17" s="26" t="s">
        <v>57</v>
      </c>
      <c r="C17" s="26" t="s">
        <v>58</v>
      </c>
      <c r="D17" s="26">
        <v>547700</v>
      </c>
      <c r="E17" s="26">
        <v>9992000</v>
      </c>
      <c r="F17" s="26">
        <v>5.4809999999999998E-2</v>
      </c>
      <c r="G17" s="26">
        <v>100</v>
      </c>
      <c r="H17" s="26">
        <v>0</v>
      </c>
      <c r="I17" s="35">
        <v>4.6051701859880918</v>
      </c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>
        <v>13</v>
      </c>
      <c r="V17" s="26" t="s">
        <v>38</v>
      </c>
      <c r="W17" s="26" t="s">
        <v>38</v>
      </c>
      <c r="X17" s="26"/>
      <c r="Y17" s="26"/>
    </row>
    <row r="18" spans="1:30" x14ac:dyDescent="0.25">
      <c r="A18" s="29" t="s">
        <v>156</v>
      </c>
      <c r="B18" s="29" t="s">
        <v>57</v>
      </c>
      <c r="C18" s="29" t="s">
        <v>58</v>
      </c>
      <c r="D18" s="29">
        <v>558500</v>
      </c>
      <c r="E18" s="29">
        <v>10740000</v>
      </c>
      <c r="F18" s="29">
        <v>5.2019999999999997E-2</v>
      </c>
      <c r="G18" s="29">
        <v>100</v>
      </c>
      <c r="H18" s="29">
        <v>0</v>
      </c>
      <c r="I18" s="33">
        <v>4.6051701859880918</v>
      </c>
      <c r="J18" s="30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>
        <v>14</v>
      </c>
      <c r="V18" s="29" t="s">
        <v>38</v>
      </c>
      <c r="W18" s="29" t="s">
        <v>38</v>
      </c>
      <c r="X18" s="29"/>
      <c r="Y18" s="29"/>
    </row>
    <row r="19" spans="1:30" x14ac:dyDescent="0.25">
      <c r="A19" s="26" t="s">
        <v>157</v>
      </c>
      <c r="B19" s="26" t="s">
        <v>57</v>
      </c>
      <c r="C19" s="26" t="s">
        <v>58</v>
      </c>
      <c r="D19" s="26">
        <v>560900</v>
      </c>
      <c r="E19" s="26">
        <v>10690000</v>
      </c>
      <c r="F19" s="26">
        <v>5.246E-2</v>
      </c>
      <c r="G19" s="26">
        <v>100</v>
      </c>
      <c r="H19" s="26">
        <v>0</v>
      </c>
      <c r="I19" s="35">
        <v>4.6051701859880918</v>
      </c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>
        <v>15</v>
      </c>
      <c r="V19" s="26" t="s">
        <v>38</v>
      </c>
      <c r="W19" s="26" t="s">
        <v>38</v>
      </c>
      <c r="X19" s="26"/>
      <c r="Y19" s="26"/>
    </row>
    <row r="20" spans="1:30" ht="15.75" thickBot="1" x14ac:dyDescent="0.3">
      <c r="A20" s="29"/>
      <c r="B20" s="29"/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30" ht="16.5" thickTop="1" thickBot="1" x14ac:dyDescent="0.3">
      <c r="A21" s="26" t="s">
        <v>54</v>
      </c>
      <c r="B21" s="26" t="s">
        <v>75</v>
      </c>
      <c r="C21" s="26" t="s">
        <v>76</v>
      </c>
      <c r="D21" s="26">
        <v>95760</v>
      </c>
      <c r="E21" s="26">
        <v>6886000</v>
      </c>
      <c r="F21" s="26">
        <v>1.391E-2</v>
      </c>
      <c r="G21" s="26"/>
      <c r="H21" s="26"/>
      <c r="I21" s="26"/>
      <c r="J21" s="27"/>
      <c r="K21" s="26"/>
      <c r="L21" s="26"/>
      <c r="M21" s="26"/>
      <c r="N21" s="26"/>
      <c r="O21" s="26"/>
      <c r="P21" s="26"/>
      <c r="Q21" s="26"/>
      <c r="R21" s="26" t="s">
        <v>77</v>
      </c>
      <c r="S21" s="26"/>
      <c r="T21" s="26">
        <v>5</v>
      </c>
      <c r="U21" s="26"/>
      <c r="V21" s="26"/>
      <c r="W21" s="26"/>
      <c r="X21" s="26"/>
      <c r="Y21" s="26"/>
      <c r="Z21" s="28" t="s">
        <v>27</v>
      </c>
      <c r="AA21" s="28" t="s">
        <v>28</v>
      </c>
      <c r="AB21" s="28" t="s">
        <v>29</v>
      </c>
      <c r="AC21" s="28" t="s">
        <v>30</v>
      </c>
      <c r="AD21" s="28" t="s">
        <v>31</v>
      </c>
    </row>
    <row r="22" spans="1:30" ht="15.75" thickTop="1" x14ac:dyDescent="0.25">
      <c r="A22" s="29" t="s">
        <v>55</v>
      </c>
      <c r="B22" s="29" t="s">
        <v>75</v>
      </c>
      <c r="C22" s="29" t="s">
        <v>76</v>
      </c>
      <c r="D22" s="29">
        <v>98070</v>
      </c>
      <c r="E22" s="29">
        <v>7097000</v>
      </c>
      <c r="F22" s="29">
        <v>1.3820000000000001E-2</v>
      </c>
      <c r="G22" s="29"/>
      <c r="H22" s="29"/>
      <c r="I22" s="29"/>
      <c r="J22" s="30"/>
      <c r="K22" s="29"/>
      <c r="L22" s="29"/>
      <c r="M22" s="29"/>
      <c r="N22" s="29"/>
      <c r="O22" s="29"/>
      <c r="P22" s="29"/>
      <c r="Q22" s="29"/>
      <c r="R22" s="29" t="s">
        <v>27</v>
      </c>
      <c r="S22" s="29"/>
      <c r="T22" s="29">
        <v>81</v>
      </c>
      <c r="U22" s="29"/>
      <c r="V22" s="29"/>
      <c r="W22" s="29"/>
      <c r="X22" s="29"/>
      <c r="Y22" s="29"/>
      <c r="Z22" s="31">
        <v>120</v>
      </c>
      <c r="AA22" s="46" t="s">
        <v>214</v>
      </c>
      <c r="AB22" s="46" t="s">
        <v>215</v>
      </c>
      <c r="AC22" s="46" t="s">
        <v>216</v>
      </c>
      <c r="AD22" s="46" t="s">
        <v>38</v>
      </c>
    </row>
    <row r="23" spans="1:30" x14ac:dyDescent="0.25">
      <c r="A23" s="26" t="s">
        <v>56</v>
      </c>
      <c r="B23" s="26" t="s">
        <v>75</v>
      </c>
      <c r="C23" s="26" t="s">
        <v>76</v>
      </c>
      <c r="D23" s="26">
        <v>99570</v>
      </c>
      <c r="E23" s="26">
        <v>7920000</v>
      </c>
      <c r="F23" s="26">
        <v>1.257E-2</v>
      </c>
      <c r="G23" s="26"/>
      <c r="H23" s="26"/>
      <c r="I23" s="26"/>
      <c r="J23" s="27"/>
      <c r="K23" s="26"/>
      <c r="L23" s="26"/>
      <c r="M23" s="26"/>
      <c r="N23" s="26"/>
      <c r="O23" s="26"/>
      <c r="P23" s="26"/>
      <c r="Q23" s="26"/>
      <c r="R23" s="26" t="s">
        <v>32</v>
      </c>
      <c r="S23" s="26"/>
      <c r="T23" s="26">
        <v>95</v>
      </c>
      <c r="U23" s="26"/>
      <c r="V23" s="26"/>
      <c r="W23" s="26"/>
      <c r="X23" s="26"/>
      <c r="Y23" s="26"/>
      <c r="Z23" s="31">
        <v>60</v>
      </c>
      <c r="AA23" s="71" t="s">
        <v>217</v>
      </c>
      <c r="AB23" s="32" t="s">
        <v>218</v>
      </c>
      <c r="AC23" s="71" t="s">
        <v>205</v>
      </c>
      <c r="AD23" s="71" t="s">
        <v>38</v>
      </c>
    </row>
    <row r="24" spans="1:30" x14ac:dyDescent="0.25">
      <c r="A24" s="29" t="s">
        <v>158</v>
      </c>
      <c r="B24" s="29" t="s">
        <v>75</v>
      </c>
      <c r="C24" s="29" t="s">
        <v>76</v>
      </c>
      <c r="D24" s="29">
        <v>71530</v>
      </c>
      <c r="E24" s="29">
        <v>6129000</v>
      </c>
      <c r="F24" s="29">
        <v>1.167E-2</v>
      </c>
      <c r="G24" s="29">
        <v>-9.3368868807031824E-2</v>
      </c>
      <c r="H24" s="29">
        <v>120</v>
      </c>
      <c r="I24" s="29" t="s">
        <v>38</v>
      </c>
      <c r="J24" s="30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 t="s">
        <v>38</v>
      </c>
      <c r="V24" s="29">
        <v>30</v>
      </c>
      <c r="W24" s="29">
        <v>3.2773375330912051</v>
      </c>
      <c r="X24" s="29"/>
      <c r="Y24" s="29"/>
      <c r="Z24" s="31">
        <v>30</v>
      </c>
      <c r="AA24" s="47">
        <v>0.26505109695183299</v>
      </c>
      <c r="AB24" s="47">
        <v>0.27727765633337353</v>
      </c>
      <c r="AC24" s="47">
        <v>0.27477534489305155</v>
      </c>
      <c r="AD24" s="47">
        <v>0.27236803272608606</v>
      </c>
    </row>
    <row r="25" spans="1:30" x14ac:dyDescent="0.25">
      <c r="A25" s="26" t="s">
        <v>159</v>
      </c>
      <c r="B25" s="26" t="s">
        <v>75</v>
      </c>
      <c r="C25" s="26" t="s">
        <v>76</v>
      </c>
      <c r="D25" s="26">
        <v>75550</v>
      </c>
      <c r="E25" s="26">
        <v>7330000</v>
      </c>
      <c r="F25" s="26">
        <v>1.031E-2</v>
      </c>
      <c r="G25" s="26">
        <v>-0.16128199390674219</v>
      </c>
      <c r="H25" s="26">
        <v>120</v>
      </c>
      <c r="I25" s="26" t="s">
        <v>38</v>
      </c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 t="s">
        <v>38</v>
      </c>
      <c r="V25" s="26">
        <v>30</v>
      </c>
      <c r="W25" s="26">
        <v>3.3224342805910689</v>
      </c>
      <c r="X25" s="26"/>
      <c r="Y25" s="26"/>
      <c r="Z25" s="31">
        <v>15</v>
      </c>
      <c r="AA25" s="47">
        <v>0.67859223043931005</v>
      </c>
      <c r="AB25" s="47">
        <v>0.6431829526481575</v>
      </c>
      <c r="AC25" s="47">
        <v>0.67834089717395629</v>
      </c>
      <c r="AD25" s="47">
        <v>0.66670536008714132</v>
      </c>
    </row>
    <row r="26" spans="1:30" ht="15.75" thickBot="1" x14ac:dyDescent="0.3">
      <c r="A26" s="29" t="s">
        <v>160</v>
      </c>
      <c r="B26" s="29" t="s">
        <v>75</v>
      </c>
      <c r="C26" s="29" t="s">
        <v>76</v>
      </c>
      <c r="D26" s="29">
        <v>79150</v>
      </c>
      <c r="E26" s="29">
        <v>7123000</v>
      </c>
      <c r="F26" s="29">
        <v>1.111E-2</v>
      </c>
      <c r="G26" s="29">
        <v>-0.12602383061818578</v>
      </c>
      <c r="H26" s="29">
        <v>120</v>
      </c>
      <c r="I26" s="29" t="s">
        <v>38</v>
      </c>
      <c r="J26" s="30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 t="s">
        <v>38</v>
      </c>
      <c r="V26" s="29">
        <v>30</v>
      </c>
      <c r="W26" s="29">
        <v>3.3133687431436503</v>
      </c>
      <c r="X26" s="29"/>
      <c r="Y26" s="29"/>
      <c r="Z26" s="36">
        <v>0</v>
      </c>
      <c r="AA26" s="37">
        <v>1</v>
      </c>
      <c r="AB26" s="37">
        <v>1</v>
      </c>
      <c r="AC26" s="37">
        <v>1</v>
      </c>
      <c r="AD26" s="37">
        <v>1</v>
      </c>
    </row>
    <row r="27" spans="1:30" ht="16.5" thickTop="1" thickBot="1" x14ac:dyDescent="0.3">
      <c r="A27" s="26" t="s">
        <v>161</v>
      </c>
      <c r="B27" s="26" t="s">
        <v>75</v>
      </c>
      <c r="C27" s="26" t="s">
        <v>76</v>
      </c>
      <c r="D27" s="26">
        <v>102800</v>
      </c>
      <c r="E27" s="26">
        <v>7231000</v>
      </c>
      <c r="F27" s="26">
        <v>1.421E-2</v>
      </c>
      <c r="G27" s="26">
        <v>4.1124662442416658E-2</v>
      </c>
      <c r="H27" s="26">
        <v>60</v>
      </c>
      <c r="I27" s="35" t="s">
        <v>219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 t="s">
        <v>38</v>
      </c>
      <c r="V27" s="26">
        <v>15</v>
      </c>
      <c r="W27" s="26">
        <v>4.2174353098937081</v>
      </c>
      <c r="X27" s="26"/>
      <c r="Y27" s="26"/>
    </row>
    <row r="28" spans="1:30" x14ac:dyDescent="0.25">
      <c r="A28" s="29" t="s">
        <v>162</v>
      </c>
      <c r="B28" s="29" t="s">
        <v>75</v>
      </c>
      <c r="C28" s="29" t="s">
        <v>76</v>
      </c>
      <c r="D28" s="29">
        <v>115500</v>
      </c>
      <c r="E28" s="29">
        <v>7281000</v>
      </c>
      <c r="F28" s="29">
        <v>1.5859999999999999E-2</v>
      </c>
      <c r="G28" s="29">
        <v>0.12530767509509952</v>
      </c>
      <c r="H28" s="29">
        <v>60</v>
      </c>
      <c r="I28" s="33" t="s">
        <v>220</v>
      </c>
      <c r="J28" s="30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 t="s">
        <v>38</v>
      </c>
      <c r="V28" s="29">
        <v>15</v>
      </c>
      <c r="W28" s="29">
        <v>4.1638441205520573</v>
      </c>
      <c r="X28" s="29"/>
      <c r="Y28" s="29"/>
      <c r="Z28" s="38" t="s">
        <v>33</v>
      </c>
      <c r="AA28" s="58">
        <v>-4.3359666679315012E-2</v>
      </c>
    </row>
    <row r="29" spans="1:30" x14ac:dyDescent="0.25">
      <c r="A29" s="26" t="s">
        <v>163</v>
      </c>
      <c r="B29" s="26" t="s">
        <v>75</v>
      </c>
      <c r="C29" s="26" t="s">
        <v>76</v>
      </c>
      <c r="D29" s="26">
        <v>110700</v>
      </c>
      <c r="E29" s="26">
        <v>7358000</v>
      </c>
      <c r="F29" s="26">
        <v>1.504E-2</v>
      </c>
      <c r="G29" s="26">
        <v>8.7149908691485672E-2</v>
      </c>
      <c r="H29" s="26">
        <v>60</v>
      </c>
      <c r="I29" s="35" t="s">
        <v>221</v>
      </c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 t="s">
        <v>38</v>
      </c>
      <c r="V29" s="26">
        <v>15</v>
      </c>
      <c r="W29" s="26">
        <v>4.2170648667773696</v>
      </c>
      <c r="X29" s="26"/>
      <c r="Y29" s="26"/>
      <c r="Z29" s="40" t="s">
        <v>34</v>
      </c>
      <c r="AA29" s="41">
        <v>4.6867278237467627</v>
      </c>
    </row>
    <row r="30" spans="1:30" x14ac:dyDescent="0.25">
      <c r="A30" s="29" t="s">
        <v>164</v>
      </c>
      <c r="B30" s="29" t="s">
        <v>75</v>
      </c>
      <c r="C30" s="29" t="s">
        <v>76</v>
      </c>
      <c r="D30" s="29">
        <v>3782000</v>
      </c>
      <c r="E30" s="29">
        <v>7358000</v>
      </c>
      <c r="F30" s="29">
        <v>0.51400000000000001</v>
      </c>
      <c r="G30" s="29">
        <v>26.5051096951833</v>
      </c>
      <c r="H30" s="29">
        <v>30</v>
      </c>
      <c r="I30" s="33">
        <v>3.2773375330912051</v>
      </c>
      <c r="J30" s="30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>
        <v>7</v>
      </c>
      <c r="V30" s="29">
        <v>0</v>
      </c>
      <c r="W30" s="29">
        <v>4.6051701859880918</v>
      </c>
      <c r="X30" s="29"/>
      <c r="Y30" s="29"/>
      <c r="Z30" s="40" t="s">
        <v>50</v>
      </c>
      <c r="AA30" s="42">
        <v>0.95386091016009655</v>
      </c>
    </row>
    <row r="31" spans="1:30" x14ac:dyDescent="0.25">
      <c r="A31" s="26" t="s">
        <v>165</v>
      </c>
      <c r="B31" s="26" t="s">
        <v>75</v>
      </c>
      <c r="C31" s="26" t="s">
        <v>76</v>
      </c>
      <c r="D31" s="26">
        <v>4529000</v>
      </c>
      <c r="E31" s="26">
        <v>8229000</v>
      </c>
      <c r="F31" s="26">
        <v>0.5504</v>
      </c>
      <c r="G31" s="26">
        <v>27.727765633337352</v>
      </c>
      <c r="H31" s="26">
        <v>30</v>
      </c>
      <c r="I31" s="35">
        <v>3.3224342805910689</v>
      </c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>
        <v>8</v>
      </c>
      <c r="V31" s="26">
        <v>0</v>
      </c>
      <c r="W31" s="26">
        <v>4.6051701859880918</v>
      </c>
      <c r="X31" s="26"/>
      <c r="Y31" s="26"/>
      <c r="Z31" s="40" t="s">
        <v>51</v>
      </c>
      <c r="AA31" s="41">
        <v>15.985989599191621</v>
      </c>
    </row>
    <row r="32" spans="1:30" x14ac:dyDescent="0.25">
      <c r="A32" s="29" t="s">
        <v>166</v>
      </c>
      <c r="B32" s="29" t="s">
        <v>75</v>
      </c>
      <c r="C32" s="29" t="s">
        <v>76</v>
      </c>
      <c r="D32" s="29">
        <v>3975000</v>
      </c>
      <c r="E32" s="29">
        <v>7644000</v>
      </c>
      <c r="F32" s="29">
        <v>0.52</v>
      </c>
      <c r="G32" s="29">
        <v>27.477534489305157</v>
      </c>
      <c r="H32" s="29">
        <v>30</v>
      </c>
      <c r="I32" s="33">
        <v>3.3133687431436503</v>
      </c>
      <c r="J32" s="3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>
        <v>9</v>
      </c>
      <c r="V32" s="29">
        <v>0</v>
      </c>
      <c r="W32" s="29">
        <v>4.6051701859880918</v>
      </c>
      <c r="X32" s="29"/>
      <c r="Y32" s="29"/>
      <c r="Z32" s="40" t="s">
        <v>52</v>
      </c>
      <c r="AA32" s="49">
        <v>86.719333358630024</v>
      </c>
    </row>
    <row r="33" spans="1:30" ht="15.75" thickBot="1" x14ac:dyDescent="0.3">
      <c r="A33" s="26" t="s">
        <v>167</v>
      </c>
      <c r="B33" s="26" t="s">
        <v>75</v>
      </c>
      <c r="C33" s="26" t="s">
        <v>76</v>
      </c>
      <c r="D33" s="26">
        <v>9324000</v>
      </c>
      <c r="E33" s="26">
        <v>7198000</v>
      </c>
      <c r="F33" s="26">
        <v>1.2949999999999999</v>
      </c>
      <c r="G33" s="26">
        <v>67.85922304393101</v>
      </c>
      <c r="H33" s="26">
        <v>15</v>
      </c>
      <c r="I33" s="35">
        <v>4.2174353098937081</v>
      </c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>
        <v>10</v>
      </c>
      <c r="V33" s="26" t="s">
        <v>38</v>
      </c>
      <c r="W33" s="26" t="s">
        <v>38</v>
      </c>
      <c r="X33" s="26"/>
      <c r="Y33" s="26"/>
      <c r="Z33" s="44" t="s">
        <v>7</v>
      </c>
      <c r="AA33" s="45" t="s">
        <v>168</v>
      </c>
    </row>
    <row r="34" spans="1:30" x14ac:dyDescent="0.25">
      <c r="A34" s="29" t="s">
        <v>169</v>
      </c>
      <c r="B34" s="29" t="s">
        <v>75</v>
      </c>
      <c r="C34" s="29" t="s">
        <v>76</v>
      </c>
      <c r="D34" s="29">
        <v>10050000</v>
      </c>
      <c r="E34" s="29">
        <v>7982000</v>
      </c>
      <c r="F34" s="29">
        <v>1.2589999999999999</v>
      </c>
      <c r="G34" s="29">
        <v>64.318295264815745</v>
      </c>
      <c r="H34" s="29">
        <v>15</v>
      </c>
      <c r="I34" s="33">
        <v>4.1638441205520573</v>
      </c>
      <c r="J34" s="30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>
        <v>11</v>
      </c>
      <c r="V34" s="29" t="s">
        <v>38</v>
      </c>
      <c r="W34" s="29" t="s">
        <v>38</v>
      </c>
      <c r="X34" s="29"/>
      <c r="Y34" s="29"/>
    </row>
    <row r="35" spans="1:30" x14ac:dyDescent="0.25">
      <c r="A35" s="26" t="s">
        <v>170</v>
      </c>
      <c r="B35" s="26" t="s">
        <v>75</v>
      </c>
      <c r="C35" s="26" t="s">
        <v>76</v>
      </c>
      <c r="D35" s="26">
        <v>9190000</v>
      </c>
      <c r="E35" s="26">
        <v>7268000</v>
      </c>
      <c r="F35" s="26">
        <v>1.264</v>
      </c>
      <c r="G35" s="26">
        <v>67.834089717395628</v>
      </c>
      <c r="H35" s="26">
        <v>15</v>
      </c>
      <c r="I35" s="35">
        <v>4.2170648667773696</v>
      </c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>
        <v>12</v>
      </c>
      <c r="V35" s="26" t="s">
        <v>38</v>
      </c>
      <c r="W35" s="26" t="s">
        <v>38</v>
      </c>
      <c r="X35" s="26"/>
      <c r="Y35" s="26"/>
    </row>
    <row r="36" spans="1:30" x14ac:dyDescent="0.25">
      <c r="A36" s="29" t="s">
        <v>171</v>
      </c>
      <c r="B36" s="29" t="s">
        <v>75</v>
      </c>
      <c r="C36" s="29" t="s">
        <v>76</v>
      </c>
      <c r="D36" s="29">
        <v>16490000</v>
      </c>
      <c r="E36" s="29">
        <v>8673000</v>
      </c>
      <c r="F36" s="29">
        <v>1.9019999999999999</v>
      </c>
      <c r="G36" s="29">
        <v>100</v>
      </c>
      <c r="H36" s="29">
        <v>0</v>
      </c>
      <c r="I36" s="33">
        <v>4.6051701859880918</v>
      </c>
      <c r="J36" s="3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>
        <v>13</v>
      </c>
      <c r="V36" s="29" t="s">
        <v>38</v>
      </c>
      <c r="W36" s="29" t="s">
        <v>38</v>
      </c>
      <c r="X36" s="29"/>
      <c r="Y36" s="29"/>
    </row>
    <row r="37" spans="1:30" x14ac:dyDescent="0.25">
      <c r="A37" s="26" t="s">
        <v>172</v>
      </c>
      <c r="B37" s="26" t="s">
        <v>75</v>
      </c>
      <c r="C37" s="26" t="s">
        <v>76</v>
      </c>
      <c r="D37" s="26">
        <v>17930000</v>
      </c>
      <c r="E37" s="26">
        <v>9195000</v>
      </c>
      <c r="F37" s="26">
        <v>1.95</v>
      </c>
      <c r="G37" s="26">
        <v>100</v>
      </c>
      <c r="H37" s="26">
        <v>0</v>
      </c>
      <c r="I37" s="35">
        <v>4.6051701859880918</v>
      </c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>
        <v>14</v>
      </c>
      <c r="V37" s="26" t="s">
        <v>38</v>
      </c>
      <c r="W37" s="26" t="s">
        <v>38</v>
      </c>
      <c r="X37" s="26"/>
      <c r="Y37" s="26"/>
    </row>
    <row r="38" spans="1:30" x14ac:dyDescent="0.25">
      <c r="A38" s="29" t="s">
        <v>173</v>
      </c>
      <c r="B38" s="29" t="s">
        <v>75</v>
      </c>
      <c r="C38" s="29" t="s">
        <v>76</v>
      </c>
      <c r="D38" s="29">
        <v>16420000</v>
      </c>
      <c r="E38" s="29">
        <v>8844000</v>
      </c>
      <c r="F38" s="29">
        <v>1.857</v>
      </c>
      <c r="G38" s="29">
        <v>100</v>
      </c>
      <c r="H38" s="29">
        <v>0</v>
      </c>
      <c r="I38" s="33">
        <v>4.6051701859880918</v>
      </c>
      <c r="J38" s="3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>
        <v>15</v>
      </c>
      <c r="V38" s="29" t="s">
        <v>38</v>
      </c>
      <c r="W38" s="29" t="s">
        <v>38</v>
      </c>
      <c r="X38" s="29"/>
      <c r="Y38" s="29"/>
    </row>
    <row r="39" spans="1:30" ht="15.75" thickBo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7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30" ht="16.5" thickTop="1" thickBot="1" x14ac:dyDescent="0.3">
      <c r="A40" s="29" t="s">
        <v>54</v>
      </c>
      <c r="B40" s="29" t="s">
        <v>43</v>
      </c>
      <c r="C40" s="29" t="s">
        <v>93</v>
      </c>
      <c r="D40" s="29">
        <v>1</v>
      </c>
      <c r="E40" s="29">
        <v>6886000</v>
      </c>
      <c r="F40" s="29">
        <v>1.4522218995062447E-7</v>
      </c>
      <c r="G40" s="29"/>
      <c r="H40" s="29"/>
      <c r="I40" s="29"/>
      <c r="J40" s="30"/>
      <c r="K40" s="29"/>
      <c r="L40" s="29"/>
      <c r="M40" s="29"/>
      <c r="N40" s="29"/>
      <c r="O40" s="29"/>
      <c r="P40" s="29"/>
      <c r="Q40" s="29"/>
      <c r="R40" s="29" t="s">
        <v>46</v>
      </c>
      <c r="S40" s="29"/>
      <c r="T40" s="29">
        <v>8</v>
      </c>
      <c r="U40" s="29"/>
      <c r="V40" s="29"/>
      <c r="W40" s="29"/>
      <c r="X40" s="29"/>
      <c r="Y40" s="29"/>
      <c r="Z40" s="28" t="s">
        <v>27</v>
      </c>
      <c r="AA40" s="28" t="s">
        <v>28</v>
      </c>
      <c r="AB40" s="28" t="s">
        <v>29</v>
      </c>
      <c r="AC40" s="28" t="s">
        <v>30</v>
      </c>
      <c r="AD40" s="28" t="s">
        <v>31</v>
      </c>
    </row>
    <row r="41" spans="1:30" ht="15.75" thickTop="1" x14ac:dyDescent="0.25">
      <c r="A41" s="26" t="s">
        <v>55</v>
      </c>
      <c r="B41" s="26" t="s">
        <v>43</v>
      </c>
      <c r="C41" s="26" t="s">
        <v>93</v>
      </c>
      <c r="D41" s="26">
        <v>1</v>
      </c>
      <c r="E41" s="26">
        <v>6886000</v>
      </c>
      <c r="F41" s="26">
        <v>1.4522218995062447E-7</v>
      </c>
      <c r="G41" s="26"/>
      <c r="H41" s="26"/>
      <c r="I41" s="26"/>
      <c r="J41" s="27"/>
      <c r="K41" s="26"/>
      <c r="L41" s="26"/>
      <c r="M41" s="26"/>
      <c r="N41" s="26"/>
      <c r="O41" s="26"/>
      <c r="P41" s="26"/>
      <c r="Q41" s="26"/>
      <c r="R41" s="26" t="s">
        <v>27</v>
      </c>
      <c r="S41" s="26"/>
      <c r="T41" s="26">
        <v>138</v>
      </c>
      <c r="U41" s="26"/>
      <c r="V41" s="26"/>
      <c r="W41" s="26"/>
      <c r="X41" s="26"/>
      <c r="Y41" s="26"/>
      <c r="Z41" s="31">
        <v>120</v>
      </c>
      <c r="AA41" s="47">
        <v>0.55095392528672116</v>
      </c>
      <c r="AB41" s="47">
        <v>0.5063071465591249</v>
      </c>
      <c r="AC41" s="47">
        <v>0.49729986239944346</v>
      </c>
      <c r="AD41" s="47">
        <v>0.51818697808176317</v>
      </c>
    </row>
    <row r="42" spans="1:30" x14ac:dyDescent="0.25">
      <c r="A42" s="29" t="s">
        <v>56</v>
      </c>
      <c r="B42" s="29" t="s">
        <v>43</v>
      </c>
      <c r="C42" s="29" t="s">
        <v>93</v>
      </c>
      <c r="D42" s="29">
        <v>1</v>
      </c>
      <c r="E42" s="29">
        <v>6886000</v>
      </c>
      <c r="F42" s="29">
        <v>1.4522218995062447E-7</v>
      </c>
      <c r="G42" s="29"/>
      <c r="H42" s="29"/>
      <c r="I42" s="29"/>
      <c r="J42" s="30"/>
      <c r="K42" s="29"/>
      <c r="L42" s="29"/>
      <c r="M42" s="29"/>
      <c r="N42" s="29"/>
      <c r="O42" s="29"/>
      <c r="P42" s="29"/>
      <c r="Q42" s="29"/>
      <c r="R42" s="29" t="s">
        <v>32</v>
      </c>
      <c r="S42" s="29"/>
      <c r="T42" s="29">
        <v>152</v>
      </c>
      <c r="U42" s="29"/>
      <c r="V42" s="29"/>
      <c r="W42" s="29"/>
      <c r="X42" s="29"/>
      <c r="Y42" s="29"/>
      <c r="Z42" s="31">
        <v>60</v>
      </c>
      <c r="AA42" s="47">
        <v>0.62582974751216791</v>
      </c>
      <c r="AB42" s="47">
        <v>0.68147061183965074</v>
      </c>
      <c r="AC42" s="47">
        <v>0.74606304748386099</v>
      </c>
      <c r="AD42" s="47">
        <v>0.68445446894522666</v>
      </c>
    </row>
    <row r="43" spans="1:30" x14ac:dyDescent="0.25">
      <c r="A43" s="26" t="s">
        <v>174</v>
      </c>
      <c r="B43" s="26" t="s">
        <v>43</v>
      </c>
      <c r="C43" s="26" t="s">
        <v>93</v>
      </c>
      <c r="D43" s="26">
        <v>33110</v>
      </c>
      <c r="E43" s="26">
        <v>6275000</v>
      </c>
      <c r="F43" s="26">
        <v>5.2760000000000003E-3</v>
      </c>
      <c r="G43" s="26">
        <v>55.095392528672114</v>
      </c>
      <c r="H43" s="26">
        <v>120</v>
      </c>
      <c r="I43" s="35">
        <v>4.0090660924932173</v>
      </c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>
        <v>1</v>
      </c>
      <c r="V43" s="26">
        <v>120</v>
      </c>
      <c r="W43" s="26">
        <v>4.0090660924932173</v>
      </c>
      <c r="X43" s="26"/>
      <c r="Y43" s="26"/>
      <c r="Z43" s="31">
        <v>30</v>
      </c>
      <c r="AA43" s="47">
        <v>0.84450474296556466</v>
      </c>
      <c r="AB43" s="47">
        <v>0.87148031642921564</v>
      </c>
      <c r="AC43" s="47">
        <v>0.77034807828582019</v>
      </c>
      <c r="AD43" s="47">
        <v>0.82877771256020016</v>
      </c>
    </row>
    <row r="44" spans="1:30" x14ac:dyDescent="0.25">
      <c r="A44" s="29" t="s">
        <v>175</v>
      </c>
      <c r="B44" s="29" t="s">
        <v>43</v>
      </c>
      <c r="C44" s="29" t="s">
        <v>93</v>
      </c>
      <c r="D44" s="29">
        <v>28860</v>
      </c>
      <c r="E44" s="29">
        <v>6315000</v>
      </c>
      <c r="F44" s="29">
        <v>4.5700000000000003E-3</v>
      </c>
      <c r="G44" s="29">
        <v>50.630714655912492</v>
      </c>
      <c r="H44" s="29">
        <v>120</v>
      </c>
      <c r="I44" s="33">
        <v>3.9245584011480981</v>
      </c>
      <c r="J44" s="3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>
        <v>2</v>
      </c>
      <c r="V44" s="29">
        <v>120</v>
      </c>
      <c r="W44" s="29">
        <v>3.9245584011480981</v>
      </c>
      <c r="X44" s="29"/>
      <c r="Y44" s="29"/>
      <c r="Z44" s="31">
        <v>15</v>
      </c>
      <c r="AA44" s="47">
        <v>0.93055450239899296</v>
      </c>
      <c r="AB44" s="47">
        <v>0.89840297428068172</v>
      </c>
      <c r="AC44" s="47">
        <v>0.95554783492337025</v>
      </c>
      <c r="AD44" s="47">
        <v>0.92816843720101494</v>
      </c>
    </row>
    <row r="45" spans="1:30" ht="15.75" thickBot="1" x14ac:dyDescent="0.3">
      <c r="A45" s="26" t="s">
        <v>176</v>
      </c>
      <c r="B45" s="26" t="s">
        <v>43</v>
      </c>
      <c r="C45" s="26" t="s">
        <v>93</v>
      </c>
      <c r="D45" s="26">
        <v>28030</v>
      </c>
      <c r="E45" s="26">
        <v>5952000</v>
      </c>
      <c r="F45" s="26">
        <v>4.7099999999999998E-3</v>
      </c>
      <c r="G45" s="26">
        <v>49.729986239944346</v>
      </c>
      <c r="H45" s="26">
        <v>120</v>
      </c>
      <c r="I45" s="35">
        <v>3.9066080960313414</v>
      </c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>
        <v>3</v>
      </c>
      <c r="V45" s="26">
        <v>120</v>
      </c>
      <c r="W45" s="26">
        <v>3.9066080960313414</v>
      </c>
      <c r="X45" s="26"/>
      <c r="Y45" s="26"/>
      <c r="Z45" s="36">
        <v>0</v>
      </c>
      <c r="AA45" s="37">
        <v>1</v>
      </c>
      <c r="AB45" s="37">
        <v>1</v>
      </c>
      <c r="AC45" s="37">
        <v>1</v>
      </c>
      <c r="AD45" s="37">
        <v>1</v>
      </c>
    </row>
    <row r="46" spans="1:30" ht="16.5" thickTop="1" thickBot="1" x14ac:dyDescent="0.3">
      <c r="A46" s="29" t="s">
        <v>177</v>
      </c>
      <c r="B46" s="29" t="s">
        <v>43</v>
      </c>
      <c r="C46" s="29" t="s">
        <v>93</v>
      </c>
      <c r="D46" s="29">
        <v>37240</v>
      </c>
      <c r="E46" s="29">
        <v>6215000</v>
      </c>
      <c r="F46" s="29">
        <v>5.9930000000000001E-3</v>
      </c>
      <c r="G46" s="29">
        <v>62.582974751216788</v>
      </c>
      <c r="H46" s="29">
        <v>60</v>
      </c>
      <c r="I46" s="33">
        <v>4.1364932722854206</v>
      </c>
      <c r="J46" s="3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>
        <v>4</v>
      </c>
      <c r="V46" s="29">
        <v>60</v>
      </c>
      <c r="W46" s="29">
        <v>4.1364932722854206</v>
      </c>
      <c r="X46" s="29"/>
      <c r="Y46" s="29"/>
    </row>
    <row r="47" spans="1:30" x14ac:dyDescent="0.25">
      <c r="A47" s="26" t="s">
        <v>178</v>
      </c>
      <c r="B47" s="26" t="s">
        <v>43</v>
      </c>
      <c r="C47" s="26" t="s">
        <v>93</v>
      </c>
      <c r="D47" s="26">
        <v>36060</v>
      </c>
      <c r="E47" s="26">
        <v>5862000</v>
      </c>
      <c r="F47" s="26">
        <v>6.1510000000000002E-3</v>
      </c>
      <c r="G47" s="26">
        <v>68.147061183965079</v>
      </c>
      <c r="H47" s="26">
        <v>60</v>
      </c>
      <c r="I47" s="35">
        <v>4.2216680344535957</v>
      </c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>
        <v>5</v>
      </c>
      <c r="V47" s="26">
        <v>60</v>
      </c>
      <c r="W47" s="26">
        <v>4.2216680344535957</v>
      </c>
      <c r="X47" s="26"/>
      <c r="Y47" s="26"/>
      <c r="Z47" s="38" t="s">
        <v>33</v>
      </c>
      <c r="AA47" s="48">
        <v>-5.5582616842103534E-3</v>
      </c>
    </row>
    <row r="48" spans="1:30" x14ac:dyDescent="0.25">
      <c r="A48" s="29" t="s">
        <v>179</v>
      </c>
      <c r="B48" s="29" t="s">
        <v>43</v>
      </c>
      <c r="C48" s="29" t="s">
        <v>93</v>
      </c>
      <c r="D48" s="29">
        <v>39560</v>
      </c>
      <c r="E48" s="29">
        <v>5598000</v>
      </c>
      <c r="F48" s="29">
        <v>7.0660000000000002E-3</v>
      </c>
      <c r="G48" s="29">
        <v>74.606304748386094</v>
      </c>
      <c r="H48" s="29">
        <v>60</v>
      </c>
      <c r="I48" s="33">
        <v>4.3122250176920369</v>
      </c>
      <c r="J48" s="30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>
        <v>6</v>
      </c>
      <c r="V48" s="29">
        <v>60</v>
      </c>
      <c r="W48" s="29">
        <v>4.3122250176920369</v>
      </c>
      <c r="X48" s="29"/>
      <c r="Y48" s="29"/>
      <c r="Z48" s="40" t="s">
        <v>34</v>
      </c>
      <c r="AA48" s="41">
        <v>4.59446105543761</v>
      </c>
    </row>
    <row r="49" spans="1:30" x14ac:dyDescent="0.25">
      <c r="A49" s="26" t="s">
        <v>180</v>
      </c>
      <c r="B49" s="26" t="s">
        <v>43</v>
      </c>
      <c r="C49" s="26" t="s">
        <v>93</v>
      </c>
      <c r="D49" s="26">
        <v>55320</v>
      </c>
      <c r="E49" s="26">
        <v>6841000</v>
      </c>
      <c r="F49" s="26">
        <v>8.0870000000000004E-3</v>
      </c>
      <c r="G49" s="26">
        <v>84.450474296556465</v>
      </c>
      <c r="H49" s="26">
        <v>30</v>
      </c>
      <c r="I49" s="35">
        <v>4.4361652595382921</v>
      </c>
      <c r="J49" s="27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>
        <v>7</v>
      </c>
      <c r="V49" s="26">
        <v>30</v>
      </c>
      <c r="W49" s="26">
        <v>4.4361652595382921</v>
      </c>
      <c r="X49" s="26"/>
      <c r="Y49" s="26"/>
      <c r="Z49" s="40" t="s">
        <v>50</v>
      </c>
      <c r="AA49" s="42">
        <v>0.95559532242786183</v>
      </c>
    </row>
    <row r="50" spans="1:30" x14ac:dyDescent="0.25">
      <c r="A50" s="29" t="s">
        <v>181</v>
      </c>
      <c r="B50" s="29" t="s">
        <v>43</v>
      </c>
      <c r="C50" s="29" t="s">
        <v>93</v>
      </c>
      <c r="D50" s="29">
        <v>48000</v>
      </c>
      <c r="E50" s="29">
        <v>6103000</v>
      </c>
      <c r="F50" s="29">
        <v>7.8659999999999997E-3</v>
      </c>
      <c r="G50" s="29">
        <v>87.148031642921566</v>
      </c>
      <c r="H50" s="29">
        <v>30</v>
      </c>
      <c r="I50" s="33">
        <v>4.4676081858580865</v>
      </c>
      <c r="J50" s="30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>
        <v>8</v>
      </c>
      <c r="V50" s="29">
        <v>30</v>
      </c>
      <c r="W50" s="29">
        <v>4.4676081858580865</v>
      </c>
      <c r="X50" s="29"/>
      <c r="Y50" s="29"/>
      <c r="Z50" s="40" t="s">
        <v>51</v>
      </c>
      <c r="AA50" s="49">
        <v>124.70574793716621</v>
      </c>
    </row>
    <row r="51" spans="1:30" x14ac:dyDescent="0.25">
      <c r="A51" s="26" t="s">
        <v>182</v>
      </c>
      <c r="B51" s="26" t="s">
        <v>43</v>
      </c>
      <c r="C51" s="26" t="s">
        <v>93</v>
      </c>
      <c r="D51" s="26">
        <v>46670</v>
      </c>
      <c r="E51" s="26">
        <v>6397000</v>
      </c>
      <c r="F51" s="26">
        <v>7.2960000000000004E-3</v>
      </c>
      <c r="G51" s="26">
        <v>77.034807828582018</v>
      </c>
      <c r="H51" s="26">
        <v>30</v>
      </c>
      <c r="I51" s="35">
        <v>4.3442573694318343</v>
      </c>
      <c r="J51" s="27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>
        <v>9</v>
      </c>
      <c r="V51" s="26">
        <v>30</v>
      </c>
      <c r="W51" s="26">
        <v>4.3442573694318343</v>
      </c>
      <c r="X51" s="26"/>
      <c r="Y51" s="26"/>
      <c r="Z51" s="40" t="s">
        <v>52</v>
      </c>
      <c r="AA51" s="43">
        <v>11.116523368420706</v>
      </c>
    </row>
    <row r="52" spans="1:30" ht="15.75" thickBot="1" x14ac:dyDescent="0.3">
      <c r="A52" s="29" t="s">
        <v>183</v>
      </c>
      <c r="B52" s="29" t="s">
        <v>43</v>
      </c>
      <c r="C52" s="29" t="s">
        <v>93</v>
      </c>
      <c r="D52" s="29">
        <v>51810</v>
      </c>
      <c r="E52" s="29">
        <v>5814000</v>
      </c>
      <c r="F52" s="29">
        <v>8.9110000000000005E-3</v>
      </c>
      <c r="G52" s="29">
        <v>93.055450239899301</v>
      </c>
      <c r="H52" s="29">
        <v>15</v>
      </c>
      <c r="I52" s="33">
        <v>4.5331955546120257</v>
      </c>
      <c r="J52" s="30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>
        <v>10</v>
      </c>
      <c r="V52" s="29">
        <v>15</v>
      </c>
      <c r="W52" s="29">
        <v>4.5331955546120257</v>
      </c>
      <c r="X52" s="29"/>
      <c r="Y52" s="29"/>
      <c r="Z52" s="44" t="s">
        <v>7</v>
      </c>
      <c r="AA52" s="45" t="s">
        <v>35</v>
      </c>
    </row>
    <row r="53" spans="1:30" x14ac:dyDescent="0.25">
      <c r="A53" s="26" t="s">
        <v>184</v>
      </c>
      <c r="B53" s="26" t="s">
        <v>43</v>
      </c>
      <c r="C53" s="26" t="s">
        <v>93</v>
      </c>
      <c r="D53" s="26">
        <v>47660</v>
      </c>
      <c r="E53" s="26">
        <v>5877000</v>
      </c>
      <c r="F53" s="26">
        <v>8.1089999999999999E-3</v>
      </c>
      <c r="G53" s="26">
        <v>89.840297428068169</v>
      </c>
      <c r="H53" s="26">
        <v>15</v>
      </c>
      <c r="I53" s="35">
        <v>4.4980336210666065</v>
      </c>
      <c r="J53" s="27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>
        <v>11</v>
      </c>
      <c r="V53" s="26">
        <v>15</v>
      </c>
      <c r="W53" s="26">
        <v>4.4980336210666065</v>
      </c>
      <c r="X53" s="26"/>
      <c r="Y53" s="26"/>
    </row>
    <row r="54" spans="1:30" x14ac:dyDescent="0.25">
      <c r="A54" s="29" t="s">
        <v>185</v>
      </c>
      <c r="B54" s="29" t="s">
        <v>43</v>
      </c>
      <c r="C54" s="29" t="s">
        <v>93</v>
      </c>
      <c r="D54" s="29">
        <v>49950</v>
      </c>
      <c r="E54" s="29">
        <v>5520000</v>
      </c>
      <c r="F54" s="29">
        <v>9.0500000000000008E-3</v>
      </c>
      <c r="G54" s="29">
        <v>95.554783492337023</v>
      </c>
      <c r="H54" s="29">
        <v>15</v>
      </c>
      <c r="I54" s="33">
        <v>4.5596997321473358</v>
      </c>
      <c r="J54" s="30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>
        <v>12</v>
      </c>
      <c r="V54" s="29">
        <v>15</v>
      </c>
      <c r="W54" s="29">
        <v>4.5596997321473358</v>
      </c>
      <c r="X54" s="29"/>
      <c r="Y54" s="29"/>
    </row>
    <row r="55" spans="1:30" x14ac:dyDescent="0.25">
      <c r="A55" s="26" t="s">
        <v>186</v>
      </c>
      <c r="B55" s="26" t="s">
        <v>43</v>
      </c>
      <c r="C55" s="26" t="s">
        <v>93</v>
      </c>
      <c r="D55" s="26">
        <v>79750</v>
      </c>
      <c r="E55" s="26">
        <v>8328000</v>
      </c>
      <c r="F55" s="26">
        <v>9.5759999999999994E-3</v>
      </c>
      <c r="G55" s="26">
        <v>100</v>
      </c>
      <c r="H55" s="26">
        <v>0</v>
      </c>
      <c r="I55" s="35">
        <v>4.6051701859880918</v>
      </c>
      <c r="J55" s="2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>
        <v>13</v>
      </c>
      <c r="V55" s="26">
        <v>0</v>
      </c>
      <c r="W55" s="26">
        <v>4.6051701859880918</v>
      </c>
      <c r="X55" s="26"/>
      <c r="Y55" s="26"/>
    </row>
    <row r="56" spans="1:30" x14ac:dyDescent="0.25">
      <c r="A56" s="29" t="s">
        <v>187</v>
      </c>
      <c r="B56" s="29" t="s">
        <v>43</v>
      </c>
      <c r="C56" s="29" t="s">
        <v>93</v>
      </c>
      <c r="D56" s="29">
        <v>73750</v>
      </c>
      <c r="E56" s="29">
        <v>8171000</v>
      </c>
      <c r="F56" s="29">
        <v>9.0259999999999993E-3</v>
      </c>
      <c r="G56" s="29">
        <v>100</v>
      </c>
      <c r="H56" s="29">
        <v>0</v>
      </c>
      <c r="I56" s="33">
        <v>4.6051701859880918</v>
      </c>
      <c r="J56" s="3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>
        <v>14</v>
      </c>
      <c r="V56" s="29">
        <v>0</v>
      </c>
      <c r="W56" s="29">
        <v>4.6051701859880918</v>
      </c>
      <c r="X56" s="29"/>
      <c r="Y56" s="29"/>
    </row>
    <row r="57" spans="1:30" x14ac:dyDescent="0.25">
      <c r="A57" s="26" t="s">
        <v>188</v>
      </c>
      <c r="B57" s="26" t="s">
        <v>43</v>
      </c>
      <c r="C57" s="26" t="s">
        <v>93</v>
      </c>
      <c r="D57" s="26">
        <v>76320</v>
      </c>
      <c r="E57" s="26">
        <v>8059000</v>
      </c>
      <c r="F57" s="26">
        <v>9.4710000000000003E-3</v>
      </c>
      <c r="G57" s="26">
        <v>100</v>
      </c>
      <c r="H57" s="26">
        <v>0</v>
      </c>
      <c r="I57" s="35">
        <v>4.6051701859880918</v>
      </c>
      <c r="J57" s="2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>
        <v>15</v>
      </c>
      <c r="V57" s="26">
        <v>0</v>
      </c>
      <c r="W57" s="26">
        <v>4.6051701859880918</v>
      </c>
      <c r="X57" s="26"/>
      <c r="Y57" s="26"/>
    </row>
    <row r="58" spans="1:30" ht="15.75" thickBot="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30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30" ht="16.5" thickTop="1" thickBot="1" x14ac:dyDescent="0.3">
      <c r="A59" s="26" t="s">
        <v>54</v>
      </c>
      <c r="B59" s="26" t="s">
        <v>44</v>
      </c>
      <c r="C59" s="26" t="s">
        <v>47</v>
      </c>
      <c r="D59" s="26">
        <v>1</v>
      </c>
      <c r="E59" s="26">
        <v>6886000</v>
      </c>
      <c r="F59" s="26">
        <v>1.4522218995062447E-7</v>
      </c>
      <c r="G59" s="26"/>
      <c r="H59" s="26"/>
      <c r="I59" s="26"/>
      <c r="J59" s="27"/>
      <c r="K59" s="26"/>
      <c r="L59" s="26"/>
      <c r="M59" s="26"/>
      <c r="N59" s="26"/>
      <c r="O59" s="26"/>
      <c r="P59" s="26"/>
      <c r="Q59" s="26"/>
      <c r="R59" s="26" t="s">
        <v>48</v>
      </c>
      <c r="S59" s="26"/>
      <c r="T59" s="26">
        <v>9</v>
      </c>
      <c r="U59" s="26"/>
      <c r="V59" s="26"/>
      <c r="W59" s="26"/>
      <c r="X59" s="26"/>
      <c r="Y59" s="26"/>
      <c r="Z59" s="28" t="s">
        <v>27</v>
      </c>
      <c r="AA59" s="28" t="s">
        <v>28</v>
      </c>
      <c r="AB59" s="28" t="s">
        <v>29</v>
      </c>
      <c r="AC59" s="28" t="s">
        <v>30</v>
      </c>
      <c r="AD59" s="28" t="s">
        <v>31</v>
      </c>
    </row>
    <row r="60" spans="1:30" ht="15.75" thickTop="1" x14ac:dyDescent="0.25">
      <c r="A60" s="29" t="s">
        <v>55</v>
      </c>
      <c r="B60" s="29" t="s">
        <v>44</v>
      </c>
      <c r="C60" s="29" t="s">
        <v>47</v>
      </c>
      <c r="D60" s="29">
        <v>1</v>
      </c>
      <c r="E60" s="29">
        <v>6886000</v>
      </c>
      <c r="F60" s="29">
        <v>1.4522218995062447E-7</v>
      </c>
      <c r="G60" s="29"/>
      <c r="H60" s="29"/>
      <c r="I60" s="29"/>
      <c r="J60" s="30"/>
      <c r="K60" s="29"/>
      <c r="L60" s="29"/>
      <c r="M60" s="29"/>
      <c r="N60" s="29"/>
      <c r="O60" s="29"/>
      <c r="P60" s="29"/>
      <c r="Q60" s="29"/>
      <c r="R60" s="29" t="s">
        <v>27</v>
      </c>
      <c r="S60" s="29"/>
      <c r="T60" s="29">
        <v>157</v>
      </c>
      <c r="U60" s="29"/>
      <c r="V60" s="29"/>
      <c r="W60" s="29"/>
      <c r="X60" s="29"/>
      <c r="Y60" s="29"/>
      <c r="Z60" s="31">
        <v>120</v>
      </c>
      <c r="AA60" s="46"/>
      <c r="AB60" s="46"/>
      <c r="AC60" s="46"/>
      <c r="AD60" s="46" t="s">
        <v>38</v>
      </c>
    </row>
    <row r="61" spans="1:30" x14ac:dyDescent="0.25">
      <c r="A61" s="26" t="s">
        <v>56</v>
      </c>
      <c r="B61" s="26" t="s">
        <v>44</v>
      </c>
      <c r="C61" s="26" t="s">
        <v>47</v>
      </c>
      <c r="D61" s="26">
        <v>1</v>
      </c>
      <c r="E61" s="26">
        <v>6886000</v>
      </c>
      <c r="F61" s="26">
        <v>1.4522218995062447E-7</v>
      </c>
      <c r="G61" s="26"/>
      <c r="H61" s="26"/>
      <c r="I61" s="26"/>
      <c r="J61" s="27"/>
      <c r="K61" s="26"/>
      <c r="L61" s="26"/>
      <c r="M61" s="26"/>
      <c r="N61" s="26"/>
      <c r="O61" s="26"/>
      <c r="P61" s="26"/>
      <c r="Q61" s="26"/>
      <c r="R61" s="26" t="s">
        <v>32</v>
      </c>
      <c r="S61" s="26"/>
      <c r="T61" s="26">
        <v>171</v>
      </c>
      <c r="U61" s="26"/>
      <c r="V61" s="26"/>
      <c r="W61" s="26"/>
      <c r="X61" s="26"/>
      <c r="Y61" s="26"/>
      <c r="Z61" s="31">
        <v>60</v>
      </c>
      <c r="AA61" s="46"/>
      <c r="AB61" s="46"/>
      <c r="AC61" s="46"/>
      <c r="AD61" s="46" t="s">
        <v>38</v>
      </c>
    </row>
    <row r="62" spans="1:30" x14ac:dyDescent="0.25">
      <c r="A62" s="29" t="s">
        <v>189</v>
      </c>
      <c r="B62" s="29" t="s">
        <v>44</v>
      </c>
      <c r="C62" s="29" t="s">
        <v>47</v>
      </c>
      <c r="D62" s="29" t="s">
        <v>45</v>
      </c>
      <c r="E62" s="29">
        <v>6884000</v>
      </c>
      <c r="F62" s="29" t="s">
        <v>45</v>
      </c>
      <c r="G62" s="29" t="e">
        <v>#VALUE!</v>
      </c>
      <c r="H62" s="29">
        <v>120</v>
      </c>
      <c r="I62" s="33" t="e">
        <v>#VALUE!</v>
      </c>
      <c r="J62" s="30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>
        <v>1</v>
      </c>
      <c r="V62" s="29">
        <v>120</v>
      </c>
      <c r="W62" s="29" t="s">
        <v>38</v>
      </c>
      <c r="X62" s="29"/>
      <c r="Y62" s="29"/>
      <c r="Z62" s="31">
        <v>30</v>
      </c>
      <c r="AA62" s="46"/>
      <c r="AB62" s="46"/>
      <c r="AC62" s="46"/>
      <c r="AD62" s="46" t="s">
        <v>38</v>
      </c>
    </row>
    <row r="63" spans="1:30" x14ac:dyDescent="0.25">
      <c r="A63" s="26" t="s">
        <v>190</v>
      </c>
      <c r="B63" s="26" t="s">
        <v>44</v>
      </c>
      <c r="C63" s="26" t="s">
        <v>47</v>
      </c>
      <c r="D63" s="26" t="s">
        <v>45</v>
      </c>
      <c r="E63" s="26">
        <v>6510000</v>
      </c>
      <c r="F63" s="26" t="s">
        <v>45</v>
      </c>
      <c r="G63" s="26" t="e">
        <v>#VALUE!</v>
      </c>
      <c r="H63" s="26">
        <v>120</v>
      </c>
      <c r="I63" s="35" t="e">
        <v>#VALUE!</v>
      </c>
      <c r="J63" s="2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>
        <v>2</v>
      </c>
      <c r="V63" s="26">
        <v>120</v>
      </c>
      <c r="W63" s="26" t="s">
        <v>38</v>
      </c>
      <c r="X63" s="26"/>
      <c r="Y63" s="26"/>
      <c r="Z63" s="31">
        <v>15</v>
      </c>
      <c r="AA63" s="34">
        <v>3.6385131198146299E-2</v>
      </c>
      <c r="AB63" s="34">
        <v>5.0645517286079286E-2</v>
      </c>
      <c r="AC63" s="34">
        <v>4.7362969207620481E-2</v>
      </c>
      <c r="AD63" s="34">
        <v>4.4797872563948689E-2</v>
      </c>
    </row>
    <row r="64" spans="1:30" ht="15.75" thickBot="1" x14ac:dyDescent="0.3">
      <c r="A64" s="29" t="s">
        <v>191</v>
      </c>
      <c r="B64" s="29" t="s">
        <v>44</v>
      </c>
      <c r="C64" s="29" t="s">
        <v>47</v>
      </c>
      <c r="D64" s="29" t="s">
        <v>45</v>
      </c>
      <c r="E64" s="29">
        <v>6904000</v>
      </c>
      <c r="F64" s="29" t="s">
        <v>45</v>
      </c>
      <c r="G64" s="29" t="e">
        <v>#VALUE!</v>
      </c>
      <c r="H64" s="29">
        <v>120</v>
      </c>
      <c r="I64" s="33" t="e">
        <v>#VALUE!</v>
      </c>
      <c r="J64" s="30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>
        <v>3</v>
      </c>
      <c r="V64" s="29">
        <v>120</v>
      </c>
      <c r="W64" s="29" t="s">
        <v>38</v>
      </c>
      <c r="X64" s="29"/>
      <c r="Y64" s="29"/>
      <c r="Z64" s="36">
        <v>0</v>
      </c>
      <c r="AA64" s="37">
        <v>1</v>
      </c>
      <c r="AB64" s="37">
        <v>1</v>
      </c>
      <c r="AC64" s="37">
        <v>1</v>
      </c>
      <c r="AD64" s="37">
        <v>1</v>
      </c>
    </row>
    <row r="65" spans="1:27" ht="16.5" thickTop="1" thickBot="1" x14ac:dyDescent="0.3">
      <c r="A65" s="26" t="s">
        <v>192</v>
      </c>
      <c r="B65" s="26" t="s">
        <v>44</v>
      </c>
      <c r="C65" s="26" t="s">
        <v>47</v>
      </c>
      <c r="D65" s="26" t="s">
        <v>45</v>
      </c>
      <c r="E65" s="26">
        <v>6898000</v>
      </c>
      <c r="F65" s="26" t="s">
        <v>45</v>
      </c>
      <c r="G65" s="26" t="e">
        <v>#VALUE!</v>
      </c>
      <c r="H65" s="26">
        <v>60</v>
      </c>
      <c r="I65" s="35" t="e">
        <v>#VALUE!</v>
      </c>
      <c r="J65" s="2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>
        <v>4</v>
      </c>
      <c r="V65" s="26">
        <v>60</v>
      </c>
      <c r="W65" s="26" t="s">
        <v>38</v>
      </c>
      <c r="X65" s="26"/>
      <c r="Y65" s="26"/>
    </row>
    <row r="66" spans="1:27" x14ac:dyDescent="0.25">
      <c r="A66" s="29" t="s">
        <v>193</v>
      </c>
      <c r="B66" s="29" t="s">
        <v>44</v>
      </c>
      <c r="C66" s="29" t="s">
        <v>47</v>
      </c>
      <c r="D66" s="29" t="s">
        <v>45</v>
      </c>
      <c r="E66" s="29">
        <v>7086000</v>
      </c>
      <c r="F66" s="29" t="s">
        <v>45</v>
      </c>
      <c r="G66" s="29" t="e">
        <v>#VALUE!</v>
      </c>
      <c r="H66" s="29">
        <v>60</v>
      </c>
      <c r="I66" s="33" t="e">
        <v>#VALUE!</v>
      </c>
      <c r="J66" s="30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>
        <v>5</v>
      </c>
      <c r="V66" s="29">
        <v>60</v>
      </c>
      <c r="W66" s="29" t="s">
        <v>38</v>
      </c>
      <c r="X66" s="29"/>
      <c r="Y66" s="29"/>
      <c r="Z66" s="38" t="s">
        <v>33</v>
      </c>
      <c r="AA66" s="58">
        <v>-0.20769809384993299</v>
      </c>
    </row>
    <row r="67" spans="1:27" x14ac:dyDescent="0.25">
      <c r="A67" s="26" t="s">
        <v>194</v>
      </c>
      <c r="B67" s="26" t="s">
        <v>44</v>
      </c>
      <c r="C67" s="26" t="s">
        <v>47</v>
      </c>
      <c r="D67" s="26" t="s">
        <v>45</v>
      </c>
      <c r="E67" s="26">
        <v>7060000</v>
      </c>
      <c r="F67" s="26" t="s">
        <v>45</v>
      </c>
      <c r="G67" s="26" t="e">
        <v>#VALUE!</v>
      </c>
      <c r="H67" s="26">
        <v>60</v>
      </c>
      <c r="I67" s="35" t="e">
        <v>#VALUE!</v>
      </c>
      <c r="J67" s="2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>
        <v>6</v>
      </c>
      <c r="V67" s="26">
        <v>60</v>
      </c>
      <c r="W67" s="26" t="s">
        <v>38</v>
      </c>
      <c r="X67" s="26"/>
      <c r="Y67" s="26"/>
      <c r="Z67" s="40" t="s">
        <v>34</v>
      </c>
      <c r="AA67" s="41">
        <v>4.6051701859880918</v>
      </c>
    </row>
    <row r="68" spans="1:27" x14ac:dyDescent="0.25">
      <c r="A68" s="29" t="s">
        <v>195</v>
      </c>
      <c r="B68" s="29" t="s">
        <v>44</v>
      </c>
      <c r="C68" s="29" t="s">
        <v>47</v>
      </c>
      <c r="D68" s="29" t="s">
        <v>45</v>
      </c>
      <c r="E68" s="29">
        <v>7511000</v>
      </c>
      <c r="F68" s="29" t="s">
        <v>45</v>
      </c>
      <c r="G68" s="29" t="e">
        <v>#VALUE!</v>
      </c>
      <c r="H68" s="29">
        <v>30</v>
      </c>
      <c r="I68" s="33" t="e">
        <v>#VALUE!</v>
      </c>
      <c r="J68" s="30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>
        <v>7</v>
      </c>
      <c r="V68" s="29">
        <v>30</v>
      </c>
      <c r="W68" s="29" t="s">
        <v>38</v>
      </c>
      <c r="X68" s="29"/>
      <c r="Y68" s="29"/>
      <c r="Z68" s="40" t="s">
        <v>50</v>
      </c>
      <c r="AA68" s="42">
        <v>0.99581921243497196</v>
      </c>
    </row>
    <row r="69" spans="1:27" x14ac:dyDescent="0.25">
      <c r="A69" s="26" t="s">
        <v>196</v>
      </c>
      <c r="B69" s="26" t="s">
        <v>44</v>
      </c>
      <c r="C69" s="26" t="s">
        <v>47</v>
      </c>
      <c r="D69" s="26" t="s">
        <v>45</v>
      </c>
      <c r="E69" s="26">
        <v>7229000</v>
      </c>
      <c r="F69" s="26" t="s">
        <v>45</v>
      </c>
      <c r="G69" s="26" t="e">
        <v>#VALUE!</v>
      </c>
      <c r="H69" s="26">
        <v>30</v>
      </c>
      <c r="I69" s="35" t="e">
        <v>#VALUE!</v>
      </c>
      <c r="J69" s="2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>
        <v>8</v>
      </c>
      <c r="V69" s="26">
        <v>30</v>
      </c>
      <c r="W69" s="26" t="s">
        <v>38</v>
      </c>
      <c r="X69" s="26"/>
      <c r="Y69" s="26"/>
      <c r="Z69" s="40" t="s">
        <v>51</v>
      </c>
      <c r="AA69" s="41">
        <v>3.3372823395325009</v>
      </c>
    </row>
    <row r="70" spans="1:27" x14ac:dyDescent="0.25">
      <c r="A70" s="29" t="s">
        <v>197</v>
      </c>
      <c r="B70" s="29" t="s">
        <v>44</v>
      </c>
      <c r="C70" s="29" t="s">
        <v>47</v>
      </c>
      <c r="D70" s="29" t="s">
        <v>45</v>
      </c>
      <c r="E70" s="29">
        <v>7469000</v>
      </c>
      <c r="F70" s="29" t="s">
        <v>45</v>
      </c>
      <c r="G70" s="29" t="e">
        <v>#VALUE!</v>
      </c>
      <c r="H70" s="29">
        <v>30</v>
      </c>
      <c r="I70" s="33" t="e">
        <v>#VALUE!</v>
      </c>
      <c r="J70" s="30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>
        <v>9</v>
      </c>
      <c r="V70" s="29">
        <v>30</v>
      </c>
      <c r="W70" s="29" t="s">
        <v>38</v>
      </c>
      <c r="X70" s="29"/>
      <c r="Y70" s="29"/>
      <c r="Z70" s="40" t="s">
        <v>52</v>
      </c>
      <c r="AA70" s="49">
        <v>415.39618769986595</v>
      </c>
    </row>
    <row r="71" spans="1:27" ht="15.75" thickBot="1" x14ac:dyDescent="0.3">
      <c r="A71" s="26" t="s">
        <v>198</v>
      </c>
      <c r="B71" s="26" t="s">
        <v>44</v>
      </c>
      <c r="C71" s="26" t="s">
        <v>47</v>
      </c>
      <c r="D71" s="26">
        <v>311500</v>
      </c>
      <c r="E71" s="26">
        <v>7017000</v>
      </c>
      <c r="F71" s="26">
        <v>4.4389999999999999E-2</v>
      </c>
      <c r="G71" s="26">
        <v>3.6385131198146299</v>
      </c>
      <c r="H71" s="26">
        <v>15</v>
      </c>
      <c r="I71" s="35">
        <v>1.2915751146291008</v>
      </c>
      <c r="J71" s="2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>
        <v>10</v>
      </c>
      <c r="V71" s="26">
        <v>15</v>
      </c>
      <c r="W71" s="26">
        <v>1.2915751146291008</v>
      </c>
      <c r="X71" s="26"/>
      <c r="Y71" s="26"/>
      <c r="Z71" s="44" t="s">
        <v>7</v>
      </c>
      <c r="AA71" s="45" t="s">
        <v>35</v>
      </c>
    </row>
    <row r="72" spans="1:27" x14ac:dyDescent="0.25">
      <c r="A72" s="29" t="s">
        <v>199</v>
      </c>
      <c r="B72" s="29" t="s">
        <v>44</v>
      </c>
      <c r="C72" s="29" t="s">
        <v>47</v>
      </c>
      <c r="D72" s="29">
        <v>494700</v>
      </c>
      <c r="E72" s="29">
        <v>6855000</v>
      </c>
      <c r="F72" s="29">
        <v>7.2169999999999998E-2</v>
      </c>
      <c r="G72" s="29">
        <v>5.0645517286079285</v>
      </c>
      <c r="H72" s="29">
        <v>15</v>
      </c>
      <c r="I72" s="33">
        <v>1.6222656300540352</v>
      </c>
      <c r="J72" s="30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>
        <v>11</v>
      </c>
      <c r="V72" s="29">
        <v>15</v>
      </c>
      <c r="W72" s="29">
        <v>1.6222656300540352</v>
      </c>
      <c r="X72" s="29"/>
      <c r="Y72" s="29"/>
    </row>
    <row r="73" spans="1:27" x14ac:dyDescent="0.25">
      <c r="A73" s="26" t="s">
        <v>200</v>
      </c>
      <c r="B73" s="26" t="s">
        <v>44</v>
      </c>
      <c r="C73" s="26" t="s">
        <v>47</v>
      </c>
      <c r="D73" s="26">
        <v>494200</v>
      </c>
      <c r="E73" s="26">
        <v>6646000</v>
      </c>
      <c r="F73" s="26">
        <v>7.4359999999999996E-2</v>
      </c>
      <c r="G73" s="26">
        <v>4.7362969207620482</v>
      </c>
      <c r="H73" s="26">
        <v>15</v>
      </c>
      <c r="I73" s="35">
        <v>1.5552555900341538</v>
      </c>
      <c r="J73" s="2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>
        <v>12</v>
      </c>
      <c r="V73" s="26">
        <v>15</v>
      </c>
      <c r="W73" s="26">
        <v>1.5552555900341538</v>
      </c>
      <c r="X73" s="26"/>
      <c r="Y73" s="26"/>
    </row>
    <row r="74" spans="1:27" x14ac:dyDescent="0.25">
      <c r="A74" s="29" t="s">
        <v>201</v>
      </c>
      <c r="B74" s="29" t="s">
        <v>44</v>
      </c>
      <c r="C74" s="29" t="s">
        <v>47</v>
      </c>
      <c r="D74" s="29">
        <v>11100000</v>
      </c>
      <c r="E74" s="29">
        <v>9097000</v>
      </c>
      <c r="F74" s="29">
        <v>1.22</v>
      </c>
      <c r="G74" s="29">
        <v>100</v>
      </c>
      <c r="H74" s="29">
        <v>0</v>
      </c>
      <c r="I74" s="33">
        <v>4.6051701859880918</v>
      </c>
      <c r="J74" s="30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>
        <v>13</v>
      </c>
      <c r="V74" s="29">
        <v>0</v>
      </c>
      <c r="W74" s="29">
        <v>4.6051701859880918</v>
      </c>
      <c r="X74" s="29"/>
      <c r="Y74" s="29"/>
    </row>
    <row r="75" spans="1:27" x14ac:dyDescent="0.25">
      <c r="A75" s="26" t="s">
        <v>202</v>
      </c>
      <c r="B75" s="26" t="s">
        <v>44</v>
      </c>
      <c r="C75" s="26" t="s">
        <v>47</v>
      </c>
      <c r="D75" s="26">
        <v>12720000</v>
      </c>
      <c r="E75" s="26">
        <v>8929000</v>
      </c>
      <c r="F75" s="26">
        <v>1.425</v>
      </c>
      <c r="G75" s="26">
        <v>100</v>
      </c>
      <c r="H75" s="26">
        <v>0</v>
      </c>
      <c r="I75" s="35">
        <v>4.6051701859880918</v>
      </c>
      <c r="J75" s="2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>
        <v>14</v>
      </c>
      <c r="V75" s="26">
        <v>0</v>
      </c>
      <c r="W75" s="26">
        <v>4.6051701859880918</v>
      </c>
      <c r="X75" s="26"/>
      <c r="Y75" s="26"/>
    </row>
    <row r="76" spans="1:27" x14ac:dyDescent="0.25">
      <c r="A76" s="29" t="s">
        <v>203</v>
      </c>
      <c r="B76" s="29" t="s">
        <v>44</v>
      </c>
      <c r="C76" s="29" t="s">
        <v>47</v>
      </c>
      <c r="D76" s="29">
        <v>14240000</v>
      </c>
      <c r="E76" s="29">
        <v>9067000</v>
      </c>
      <c r="F76" s="29">
        <v>1.57</v>
      </c>
      <c r="G76" s="29">
        <v>100</v>
      </c>
      <c r="H76" s="29">
        <v>0</v>
      </c>
      <c r="I76" s="33">
        <v>4.6051701859880918</v>
      </c>
      <c r="J76" s="30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>
        <v>15</v>
      </c>
      <c r="V76" s="29">
        <v>0</v>
      </c>
      <c r="W76" s="29">
        <v>4.6051701859880918</v>
      </c>
      <c r="X76" s="29"/>
      <c r="Y76" s="29"/>
    </row>
  </sheetData>
  <conditionalFormatting sqref="I5">
    <cfRule type="expression" dxfId="231" priority="515">
      <formula>ISTEXT($I$5)</formula>
    </cfRule>
  </conditionalFormatting>
  <conditionalFormatting sqref="I6">
    <cfRule type="expression" dxfId="230" priority="514">
      <formula>ISTEXT($I$6)</formula>
    </cfRule>
  </conditionalFormatting>
  <conditionalFormatting sqref="I7">
    <cfRule type="expression" dxfId="229" priority="513">
      <formula>ISTEXT($I$7)</formula>
    </cfRule>
  </conditionalFormatting>
  <conditionalFormatting sqref="I8">
    <cfRule type="expression" dxfId="228" priority="512">
      <formula>ISTEXT($I$8)</formula>
    </cfRule>
  </conditionalFormatting>
  <conditionalFormatting sqref="I9">
    <cfRule type="expression" dxfId="227" priority="511">
      <formula>ISTEXT($I$9)</formula>
    </cfRule>
  </conditionalFormatting>
  <conditionalFormatting sqref="I10">
    <cfRule type="expression" dxfId="226" priority="510">
      <formula>ISTEXT($I$10)</formula>
    </cfRule>
  </conditionalFormatting>
  <conditionalFormatting sqref="I11">
    <cfRule type="expression" dxfId="225" priority="509">
      <formula>ISTEXT($I$11)</formula>
    </cfRule>
  </conditionalFormatting>
  <conditionalFormatting sqref="I12">
    <cfRule type="expression" dxfId="224" priority="508">
      <formula>ISTEXT($I$12)</formula>
    </cfRule>
  </conditionalFormatting>
  <conditionalFormatting sqref="I13">
    <cfRule type="expression" dxfId="223" priority="507">
      <formula>ISTEXT($I$13)</formula>
    </cfRule>
  </conditionalFormatting>
  <conditionalFormatting sqref="I14">
    <cfRule type="expression" dxfId="222" priority="506">
      <formula>ISTEXT($I$14)</formula>
    </cfRule>
  </conditionalFormatting>
  <conditionalFormatting sqref="I15">
    <cfRule type="expression" dxfId="221" priority="505">
      <formula>ISTEXT($I$15)</formula>
    </cfRule>
  </conditionalFormatting>
  <conditionalFormatting sqref="I16">
    <cfRule type="expression" dxfId="220" priority="504">
      <formula>ISTEXT($I$16)</formula>
    </cfRule>
  </conditionalFormatting>
  <conditionalFormatting sqref="I17">
    <cfRule type="expression" dxfId="219" priority="503">
      <formula>ISTEXT($I$17)</formula>
    </cfRule>
  </conditionalFormatting>
  <conditionalFormatting sqref="I18">
    <cfRule type="expression" dxfId="218" priority="502">
      <formula>ISTEXT($I$18)</formula>
    </cfRule>
  </conditionalFormatting>
  <conditionalFormatting sqref="I19">
    <cfRule type="expression" dxfId="217" priority="501">
      <formula>ISTEXT($I$19)</formula>
    </cfRule>
  </conditionalFormatting>
  <conditionalFormatting sqref="I24">
    <cfRule type="expression" dxfId="216" priority="500">
      <formula>ISTEXT($I$24)</formula>
    </cfRule>
  </conditionalFormatting>
  <conditionalFormatting sqref="I25">
    <cfRule type="expression" dxfId="215" priority="499">
      <formula>ISTEXT($I$25)</formula>
    </cfRule>
  </conditionalFormatting>
  <conditionalFormatting sqref="I26">
    <cfRule type="expression" dxfId="214" priority="498">
      <formula>ISTEXT($I$26)</formula>
    </cfRule>
  </conditionalFormatting>
  <conditionalFormatting sqref="I27">
    <cfRule type="expression" dxfId="213" priority="497">
      <formula>ISTEXT($I$27)</formula>
    </cfRule>
  </conditionalFormatting>
  <conditionalFormatting sqref="I28">
    <cfRule type="expression" dxfId="212" priority="496">
      <formula>ISTEXT($I$28)</formula>
    </cfRule>
  </conditionalFormatting>
  <conditionalFormatting sqref="I29">
    <cfRule type="expression" dxfId="211" priority="495">
      <formula>ISTEXT($I$29)</formula>
    </cfRule>
  </conditionalFormatting>
  <conditionalFormatting sqref="I30">
    <cfRule type="expression" dxfId="210" priority="494">
      <formula>ISTEXT($I$30)</formula>
    </cfRule>
  </conditionalFormatting>
  <conditionalFormatting sqref="I31">
    <cfRule type="expression" dxfId="209" priority="493">
      <formula>ISTEXT($I$31)</formula>
    </cfRule>
  </conditionalFormatting>
  <conditionalFormatting sqref="I32">
    <cfRule type="expression" dxfId="208" priority="492">
      <formula>ISTEXT($I$32)</formula>
    </cfRule>
  </conditionalFormatting>
  <conditionalFormatting sqref="I33">
    <cfRule type="expression" dxfId="207" priority="491">
      <formula>ISTEXT($I$33)</formula>
    </cfRule>
  </conditionalFormatting>
  <conditionalFormatting sqref="I34">
    <cfRule type="expression" dxfId="206" priority="490">
      <formula>ISTEXT($I$34)</formula>
    </cfRule>
  </conditionalFormatting>
  <conditionalFormatting sqref="I35">
    <cfRule type="expression" dxfId="205" priority="489">
      <formula>ISTEXT($I$35)</formula>
    </cfRule>
  </conditionalFormatting>
  <conditionalFormatting sqref="I36">
    <cfRule type="expression" dxfId="204" priority="488">
      <formula>ISTEXT($I$36)</formula>
    </cfRule>
  </conditionalFormatting>
  <conditionalFormatting sqref="I37">
    <cfRule type="expression" dxfId="203" priority="487">
      <formula>ISTEXT($I$37)</formula>
    </cfRule>
  </conditionalFormatting>
  <conditionalFormatting sqref="I38">
    <cfRule type="expression" dxfId="202" priority="486">
      <formula>ISTEXT($I$38)</formula>
    </cfRule>
  </conditionalFormatting>
  <conditionalFormatting sqref="I43">
    <cfRule type="expression" dxfId="186" priority="455">
      <formula>ISTEXT($I$43)</formula>
    </cfRule>
  </conditionalFormatting>
  <conditionalFormatting sqref="I44">
    <cfRule type="expression" dxfId="185" priority="454">
      <formula>ISTEXT($I$44)</formula>
    </cfRule>
  </conditionalFormatting>
  <conditionalFormatting sqref="I45">
    <cfRule type="expression" dxfId="184" priority="453">
      <formula>ISTEXT($I$45)</formula>
    </cfRule>
  </conditionalFormatting>
  <conditionalFormatting sqref="I46">
    <cfRule type="expression" dxfId="183" priority="452">
      <formula>ISTEXT($I$46)</formula>
    </cfRule>
  </conditionalFormatting>
  <conditionalFormatting sqref="I47">
    <cfRule type="expression" dxfId="182" priority="451">
      <formula>ISTEXT($I$47)</formula>
    </cfRule>
  </conditionalFormatting>
  <conditionalFormatting sqref="I48">
    <cfRule type="expression" dxfId="181" priority="450">
      <formula>ISTEXT($I$48)</formula>
    </cfRule>
  </conditionalFormatting>
  <conditionalFormatting sqref="I49">
    <cfRule type="expression" dxfId="180" priority="449">
      <formula>ISTEXT($I$49)</formula>
    </cfRule>
  </conditionalFormatting>
  <conditionalFormatting sqref="I50">
    <cfRule type="expression" dxfId="179" priority="448">
      <formula>ISTEXT($I$50)</formula>
    </cfRule>
  </conditionalFormatting>
  <conditionalFormatting sqref="I51">
    <cfRule type="expression" dxfId="178" priority="447">
      <formula>ISTEXT($I$51)</formula>
    </cfRule>
  </conditionalFormatting>
  <conditionalFormatting sqref="I52">
    <cfRule type="expression" dxfId="177" priority="446">
      <formula>ISTEXT($I$52)</formula>
    </cfRule>
  </conditionalFormatting>
  <conditionalFormatting sqref="I53">
    <cfRule type="expression" dxfId="176" priority="445">
      <formula>ISTEXT($I$53)</formula>
    </cfRule>
  </conditionalFormatting>
  <conditionalFormatting sqref="I54">
    <cfRule type="expression" dxfId="175" priority="444">
      <formula>ISTEXT($I$54)</formula>
    </cfRule>
  </conditionalFormatting>
  <conditionalFormatting sqref="I55">
    <cfRule type="expression" dxfId="174" priority="443">
      <formula>ISTEXT($I$55)</formula>
    </cfRule>
  </conditionalFormatting>
  <conditionalFormatting sqref="I56">
    <cfRule type="expression" dxfId="173" priority="442">
      <formula>ISTEXT($I$56)</formula>
    </cfRule>
  </conditionalFormatting>
  <conditionalFormatting sqref="I57">
    <cfRule type="expression" dxfId="172" priority="441">
      <formula>ISTEXT($I$57)</formula>
    </cfRule>
  </conditionalFormatting>
  <conditionalFormatting sqref="I62">
    <cfRule type="expression" dxfId="171" priority="440">
      <formula>ISTEXT($I$62)</formula>
    </cfRule>
  </conditionalFormatting>
  <conditionalFormatting sqref="I63">
    <cfRule type="expression" dxfId="170" priority="439">
      <formula>ISTEXT($I$63)</formula>
    </cfRule>
  </conditionalFormatting>
  <conditionalFormatting sqref="I64">
    <cfRule type="expression" dxfId="169" priority="438">
      <formula>ISTEXT($I$64)</formula>
    </cfRule>
  </conditionalFormatting>
  <conditionalFormatting sqref="I65">
    <cfRule type="expression" dxfId="168" priority="437">
      <formula>ISTEXT($I$65)</formula>
    </cfRule>
  </conditionalFormatting>
  <conditionalFormatting sqref="I66">
    <cfRule type="expression" dxfId="167" priority="436">
      <formula>ISTEXT($I$66)</formula>
    </cfRule>
  </conditionalFormatting>
  <conditionalFormatting sqref="I67">
    <cfRule type="expression" dxfId="166" priority="435">
      <formula>ISTEXT($I$67)</formula>
    </cfRule>
  </conditionalFormatting>
  <conditionalFormatting sqref="I68">
    <cfRule type="expression" dxfId="165" priority="434">
      <formula>ISTEXT($I$68)</formula>
    </cfRule>
  </conditionalFormatting>
  <conditionalFormatting sqref="I69">
    <cfRule type="expression" dxfId="164" priority="433">
      <formula>ISTEXT($I$69)</formula>
    </cfRule>
  </conditionalFormatting>
  <conditionalFormatting sqref="I70">
    <cfRule type="expression" dxfId="163" priority="432">
      <formula>ISTEXT($I$70)</formula>
    </cfRule>
  </conditionalFormatting>
  <conditionalFormatting sqref="I71">
    <cfRule type="expression" dxfId="162" priority="431">
      <formula>ISTEXT($I$71)</formula>
    </cfRule>
  </conditionalFormatting>
  <conditionalFormatting sqref="I72">
    <cfRule type="expression" dxfId="161" priority="430">
      <formula>ISTEXT($I$72)</formula>
    </cfRule>
  </conditionalFormatting>
  <conditionalFormatting sqref="I73">
    <cfRule type="expression" dxfId="160" priority="429">
      <formula>ISTEXT($I$73)</formula>
    </cfRule>
  </conditionalFormatting>
  <conditionalFormatting sqref="I74">
    <cfRule type="expression" dxfId="159" priority="428">
      <formula>ISTEXT($I$74)</formula>
    </cfRule>
  </conditionalFormatting>
  <conditionalFormatting sqref="I75">
    <cfRule type="expression" dxfId="158" priority="427">
      <formula>ISTEXT($I$75)</formula>
    </cfRule>
  </conditionalFormatting>
  <conditionalFormatting sqref="I76">
    <cfRule type="expression" dxfId="157" priority="426">
      <formula>ISTEXT($I$76)</formula>
    </cfRule>
  </conditionalFormatting>
  <conditionalFormatting sqref="AA3">
    <cfRule type="expression" dxfId="156" priority="260">
      <formula>ISTEXT($AA$3)</formula>
    </cfRule>
  </conditionalFormatting>
  <conditionalFormatting sqref="AB3">
    <cfRule type="expression" dxfId="155" priority="259">
      <formula>ISTEXT($AB$3)</formula>
    </cfRule>
  </conditionalFormatting>
  <conditionalFormatting sqref="AC3">
    <cfRule type="expression" dxfId="154" priority="258">
      <formula>ISTEXT($AC$3)</formula>
    </cfRule>
  </conditionalFormatting>
  <conditionalFormatting sqref="AD3">
    <cfRule type="expression" dxfId="153" priority="257">
      <formula>ISTEXT($AD$3)</formula>
    </cfRule>
  </conditionalFormatting>
  <conditionalFormatting sqref="AA4">
    <cfRule type="expression" dxfId="152" priority="256">
      <formula>ISTEXT($AA$4)</formula>
    </cfRule>
  </conditionalFormatting>
  <conditionalFormatting sqref="AB4">
    <cfRule type="expression" dxfId="151" priority="255">
      <formula>ISTEXT($AB$4)</formula>
    </cfRule>
  </conditionalFormatting>
  <conditionalFormatting sqref="AC4">
    <cfRule type="expression" dxfId="150" priority="254">
      <formula>ISTEXT($AC$4)</formula>
    </cfRule>
  </conditionalFormatting>
  <conditionalFormatting sqref="AD4">
    <cfRule type="expression" dxfId="149" priority="253">
      <formula>ISTEXT($AD$4)</formula>
    </cfRule>
  </conditionalFormatting>
  <conditionalFormatting sqref="AA5">
    <cfRule type="expression" dxfId="148" priority="252">
      <formula>ISTEXT($AA$5)</formula>
    </cfRule>
  </conditionalFormatting>
  <conditionalFormatting sqref="AB5">
    <cfRule type="expression" dxfId="147" priority="251">
      <formula>ISTEXT($AB$5)</formula>
    </cfRule>
  </conditionalFormatting>
  <conditionalFormatting sqref="AC5">
    <cfRule type="expression" dxfId="146" priority="250">
      <formula>ISTEXT($AC$5)</formula>
    </cfRule>
  </conditionalFormatting>
  <conditionalFormatting sqref="AD5">
    <cfRule type="expression" dxfId="145" priority="249">
      <formula>ISTEXT($AD$5)</formula>
    </cfRule>
  </conditionalFormatting>
  <conditionalFormatting sqref="AA6">
    <cfRule type="expression" dxfId="144" priority="248">
      <formula>ISTEXT($AA$6)</formula>
    </cfRule>
  </conditionalFormatting>
  <conditionalFormatting sqref="AB6">
    <cfRule type="expression" dxfId="143" priority="247">
      <formula>ISTEXT($AB$6)</formula>
    </cfRule>
  </conditionalFormatting>
  <conditionalFormatting sqref="AC6">
    <cfRule type="expression" dxfId="142" priority="246">
      <formula>ISTEXT($AC$6)</formula>
    </cfRule>
  </conditionalFormatting>
  <conditionalFormatting sqref="AD6">
    <cfRule type="expression" dxfId="141" priority="245">
      <formula>ISTEXT($AD$6)</formula>
    </cfRule>
  </conditionalFormatting>
  <conditionalFormatting sqref="AA7">
    <cfRule type="expression" dxfId="140" priority="244">
      <formula>ISTEXT($AA$7)</formula>
    </cfRule>
  </conditionalFormatting>
  <conditionalFormatting sqref="AB7">
    <cfRule type="expression" dxfId="139" priority="243">
      <formula>ISTEXT($AB$7)</formula>
    </cfRule>
  </conditionalFormatting>
  <conditionalFormatting sqref="AC7">
    <cfRule type="expression" dxfId="138" priority="242">
      <formula>ISTEXT($AC$7)</formula>
    </cfRule>
  </conditionalFormatting>
  <conditionalFormatting sqref="AD7">
    <cfRule type="expression" dxfId="137" priority="241">
      <formula>ISTEXT($AD$7)</formula>
    </cfRule>
  </conditionalFormatting>
  <conditionalFormatting sqref="AA22">
    <cfRule type="expression" dxfId="136" priority="240">
      <formula>ISTEXT($AA$22)</formula>
    </cfRule>
  </conditionalFormatting>
  <conditionalFormatting sqref="AB22">
    <cfRule type="expression" dxfId="135" priority="239">
      <formula>ISTEXT($AB$22)</formula>
    </cfRule>
  </conditionalFormatting>
  <conditionalFormatting sqref="AC22">
    <cfRule type="expression" dxfId="134" priority="238">
      <formula>ISTEXT($AC$22)</formula>
    </cfRule>
  </conditionalFormatting>
  <conditionalFormatting sqref="AD22">
    <cfRule type="expression" dxfId="133" priority="237">
      <formula>ISTEXT($AD$22)</formula>
    </cfRule>
  </conditionalFormatting>
  <conditionalFormatting sqref="AA23">
    <cfRule type="expression" dxfId="132" priority="236">
      <formula>ISTEXT($AA$23)</formula>
    </cfRule>
  </conditionalFormatting>
  <conditionalFormatting sqref="AB23">
    <cfRule type="expression" dxfId="131" priority="235">
      <formula>ISTEXT($AB$23)</formula>
    </cfRule>
  </conditionalFormatting>
  <conditionalFormatting sqref="AC23">
    <cfRule type="expression" dxfId="130" priority="234">
      <formula>ISTEXT($AC$23)</formula>
    </cfRule>
  </conditionalFormatting>
  <conditionalFormatting sqref="AD23">
    <cfRule type="expression" dxfId="129" priority="233">
      <formula>ISTEXT($AD$23)</formula>
    </cfRule>
  </conditionalFormatting>
  <conditionalFormatting sqref="AA24">
    <cfRule type="expression" dxfId="128" priority="232">
      <formula>ISTEXT($AA$24)</formula>
    </cfRule>
  </conditionalFormatting>
  <conditionalFormatting sqref="AB24">
    <cfRule type="expression" dxfId="127" priority="231">
      <formula>ISTEXT($AB$24)</formula>
    </cfRule>
  </conditionalFormatting>
  <conditionalFormatting sqref="AC24">
    <cfRule type="expression" dxfId="126" priority="230">
      <formula>ISTEXT($AC$24)</formula>
    </cfRule>
  </conditionalFormatting>
  <conditionalFormatting sqref="AD24">
    <cfRule type="expression" dxfId="125" priority="229">
      <formula>ISTEXT($AD$24)</formula>
    </cfRule>
  </conditionalFormatting>
  <conditionalFormatting sqref="AA25">
    <cfRule type="expression" dxfId="124" priority="228">
      <formula>ISTEXT($AA$25)</formula>
    </cfRule>
  </conditionalFormatting>
  <conditionalFormatting sqref="AB25">
    <cfRule type="expression" dxfId="123" priority="227">
      <formula>ISTEXT($AB$25)</formula>
    </cfRule>
  </conditionalFormatting>
  <conditionalFormatting sqref="AC25">
    <cfRule type="expression" dxfId="122" priority="226">
      <formula>ISTEXT($AC$25)</formula>
    </cfRule>
  </conditionalFormatting>
  <conditionalFormatting sqref="AD25">
    <cfRule type="expression" dxfId="121" priority="225">
      <formula>ISTEXT($AD$25)</formula>
    </cfRule>
  </conditionalFormatting>
  <conditionalFormatting sqref="AA26">
    <cfRule type="expression" dxfId="120" priority="224">
      <formula>ISTEXT($AA$26)</formula>
    </cfRule>
  </conditionalFormatting>
  <conditionalFormatting sqref="AB26">
    <cfRule type="expression" dxfId="119" priority="223">
      <formula>ISTEXT($AB$26)</formula>
    </cfRule>
  </conditionalFormatting>
  <conditionalFormatting sqref="AC26">
    <cfRule type="expression" dxfId="118" priority="222">
      <formula>ISTEXT($AC$26)</formula>
    </cfRule>
  </conditionalFormatting>
  <conditionalFormatting sqref="AD26">
    <cfRule type="expression" dxfId="117" priority="221">
      <formula>ISTEXT($AD$26)</formula>
    </cfRule>
  </conditionalFormatting>
  <conditionalFormatting sqref="AA41">
    <cfRule type="expression" dxfId="96" priority="180">
      <formula>ISTEXT($AA$41)</formula>
    </cfRule>
  </conditionalFormatting>
  <conditionalFormatting sqref="AB41">
    <cfRule type="expression" dxfId="95" priority="179">
      <formula>ISTEXT($AB$41)</formula>
    </cfRule>
  </conditionalFormatting>
  <conditionalFormatting sqref="AC41">
    <cfRule type="expression" dxfId="94" priority="178">
      <formula>ISTEXT($AC$41)</formula>
    </cfRule>
  </conditionalFormatting>
  <conditionalFormatting sqref="AD41">
    <cfRule type="expression" dxfId="93" priority="177">
      <formula>ISTEXT($AD$41)</formula>
    </cfRule>
  </conditionalFormatting>
  <conditionalFormatting sqref="AA42">
    <cfRule type="expression" dxfId="92" priority="176">
      <formula>ISTEXT($AA$42)</formula>
    </cfRule>
  </conditionalFormatting>
  <conditionalFormatting sqref="AB42">
    <cfRule type="expression" dxfId="91" priority="175">
      <formula>ISTEXT($AB$42)</formula>
    </cfRule>
  </conditionalFormatting>
  <conditionalFormatting sqref="AC42">
    <cfRule type="expression" dxfId="90" priority="174">
      <formula>ISTEXT($AC$42)</formula>
    </cfRule>
  </conditionalFormatting>
  <conditionalFormatting sqref="AD42">
    <cfRule type="expression" dxfId="89" priority="173">
      <formula>ISTEXT($AD$42)</formula>
    </cfRule>
  </conditionalFormatting>
  <conditionalFormatting sqref="AA43">
    <cfRule type="expression" dxfId="88" priority="172">
      <formula>ISTEXT($AA$43)</formula>
    </cfRule>
  </conditionalFormatting>
  <conditionalFormatting sqref="AB43">
    <cfRule type="expression" dxfId="87" priority="171">
      <formula>ISTEXT($AB$43)</formula>
    </cfRule>
  </conditionalFormatting>
  <conditionalFormatting sqref="AC43">
    <cfRule type="expression" dxfId="86" priority="170">
      <formula>ISTEXT($AC$43)</formula>
    </cfRule>
  </conditionalFormatting>
  <conditionalFormatting sqref="AD43">
    <cfRule type="expression" dxfId="85" priority="169">
      <formula>ISTEXT($AD$43)</formula>
    </cfRule>
  </conditionalFormatting>
  <conditionalFormatting sqref="AA44">
    <cfRule type="expression" dxfId="84" priority="168">
      <formula>ISTEXT($AA$44)</formula>
    </cfRule>
  </conditionalFormatting>
  <conditionalFormatting sqref="AB44">
    <cfRule type="expression" dxfId="83" priority="167">
      <formula>ISTEXT($AB$44)</formula>
    </cfRule>
  </conditionalFormatting>
  <conditionalFormatting sqref="AC44">
    <cfRule type="expression" dxfId="82" priority="166">
      <formula>ISTEXT($AC$44)</formula>
    </cfRule>
  </conditionalFormatting>
  <conditionalFormatting sqref="AD44">
    <cfRule type="expression" dxfId="81" priority="165">
      <formula>ISTEXT($AD$44)</formula>
    </cfRule>
  </conditionalFormatting>
  <conditionalFormatting sqref="AA45">
    <cfRule type="expression" dxfId="80" priority="164">
      <formula>ISTEXT($AA$45)</formula>
    </cfRule>
  </conditionalFormatting>
  <conditionalFormatting sqref="AB45">
    <cfRule type="expression" dxfId="79" priority="163">
      <formula>ISTEXT($AB$45)</formula>
    </cfRule>
  </conditionalFormatting>
  <conditionalFormatting sqref="AC45">
    <cfRule type="expression" dxfId="78" priority="162">
      <formula>ISTEXT($AC$45)</formula>
    </cfRule>
  </conditionalFormatting>
  <conditionalFormatting sqref="AD45">
    <cfRule type="expression" dxfId="77" priority="161">
      <formula>ISTEXT($AD$45)</formula>
    </cfRule>
  </conditionalFormatting>
  <conditionalFormatting sqref="AA60">
    <cfRule type="expression" dxfId="76" priority="160">
      <formula>ISTEXT($AA$60)</formula>
    </cfRule>
  </conditionalFormatting>
  <conditionalFormatting sqref="AB60">
    <cfRule type="expression" dxfId="75" priority="159">
      <formula>ISTEXT($AB$60)</formula>
    </cfRule>
  </conditionalFormatting>
  <conditionalFormatting sqref="AC60">
    <cfRule type="expression" dxfId="74" priority="158">
      <formula>ISTEXT($AC$60)</formula>
    </cfRule>
  </conditionalFormatting>
  <conditionalFormatting sqref="AD60">
    <cfRule type="expression" dxfId="73" priority="157">
      <formula>ISTEXT($AD$60)</formula>
    </cfRule>
  </conditionalFormatting>
  <conditionalFormatting sqref="AA61">
    <cfRule type="expression" dxfId="72" priority="156">
      <formula>ISTEXT($AA$61)</formula>
    </cfRule>
  </conditionalFormatting>
  <conditionalFormatting sqref="AB61">
    <cfRule type="expression" dxfId="71" priority="155">
      <formula>ISTEXT($AB$61)</formula>
    </cfRule>
  </conditionalFormatting>
  <conditionalFormatting sqref="AC61">
    <cfRule type="expression" dxfId="70" priority="154">
      <formula>ISTEXT($AC$61)</formula>
    </cfRule>
  </conditionalFormatting>
  <conditionalFormatting sqref="AD61">
    <cfRule type="expression" dxfId="69" priority="153">
      <formula>ISTEXT($AD$61)</formula>
    </cfRule>
  </conditionalFormatting>
  <conditionalFormatting sqref="AA62">
    <cfRule type="expression" dxfId="68" priority="152">
      <formula>ISTEXT($AA$62)</formula>
    </cfRule>
  </conditionalFormatting>
  <conditionalFormatting sqref="AB62">
    <cfRule type="expression" dxfId="67" priority="151">
      <formula>ISTEXT($AB$62)</formula>
    </cfRule>
  </conditionalFormatting>
  <conditionalFormatting sqref="AC62">
    <cfRule type="expression" dxfId="66" priority="150">
      <formula>ISTEXT($AC$62)</formula>
    </cfRule>
  </conditionalFormatting>
  <conditionalFormatting sqref="AD62">
    <cfRule type="expression" dxfId="65" priority="149">
      <formula>ISTEXT($AD$62)</formula>
    </cfRule>
  </conditionalFormatting>
  <conditionalFormatting sqref="AA63">
    <cfRule type="expression" dxfId="64" priority="148">
      <formula>ISTEXT($AA$63)</formula>
    </cfRule>
  </conditionalFormatting>
  <conditionalFormatting sqref="AB63">
    <cfRule type="expression" dxfId="63" priority="147">
      <formula>ISTEXT($AB$63)</formula>
    </cfRule>
  </conditionalFormatting>
  <conditionalFormatting sqref="AC63">
    <cfRule type="expression" dxfId="62" priority="146">
      <formula>ISTEXT($AC$63)</formula>
    </cfRule>
  </conditionalFormatting>
  <conditionalFormatting sqref="AD63">
    <cfRule type="expression" dxfId="61" priority="145">
      <formula>ISTEXT($AD$63)</formula>
    </cfRule>
  </conditionalFormatting>
  <conditionalFormatting sqref="AA64">
    <cfRule type="expression" dxfId="60" priority="144">
      <formula>ISTEXT($AA$64)</formula>
    </cfRule>
  </conditionalFormatting>
  <conditionalFormatting sqref="AB64">
    <cfRule type="expression" dxfId="59" priority="143">
      <formula>ISTEXT($AB$64)</formula>
    </cfRule>
  </conditionalFormatting>
  <conditionalFormatting sqref="AC64">
    <cfRule type="expression" dxfId="58" priority="142">
      <formula>ISTEXT($AC$64)</formula>
    </cfRule>
  </conditionalFormatting>
  <conditionalFormatting sqref="AD64">
    <cfRule type="expression" dxfId="57" priority="141">
      <formula>ISTEXT($AD$64)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C1" workbookViewId="0">
      <selection activeCell="I21" sqref="I21"/>
    </sheetView>
  </sheetViews>
  <sheetFormatPr defaultRowHeight="15" x14ac:dyDescent="0.25"/>
  <cols>
    <col min="1" max="1" width="65.7109375" style="22" bestFit="1" customWidth="1"/>
    <col min="2" max="2" width="15.85546875" style="22" bestFit="1" customWidth="1"/>
    <col min="3" max="3" width="11.85546875" style="22" bestFit="1" customWidth="1"/>
    <col min="4" max="4" width="9" style="22" bestFit="1" customWidth="1"/>
    <col min="5" max="5" width="10.5703125" style="22" bestFit="1" customWidth="1"/>
    <col min="6" max="6" width="8.7109375" style="22" customWidth="1"/>
    <col min="7" max="7" width="12.42578125" style="22" bestFit="1" customWidth="1"/>
    <col min="8" max="8" width="11.5703125" style="22" bestFit="1" customWidth="1"/>
    <col min="9" max="9" width="14.7109375" style="22" bestFit="1" customWidth="1"/>
    <col min="10" max="10" width="8.7109375" style="25" customWidth="1"/>
    <col min="11" max="11" width="8.7109375" style="22" hidden="1" customWidth="1"/>
    <col min="12" max="17" width="8.7109375" style="22" customWidth="1"/>
    <col min="18" max="18" width="22.5703125" style="22" bestFit="1" customWidth="1"/>
    <col min="19" max="19" width="8.7109375" style="22" customWidth="1"/>
    <col min="20" max="25" width="8.7109375" style="22" hidden="1" customWidth="1"/>
    <col min="26" max="26" width="20.5703125" style="25" bestFit="1" customWidth="1"/>
    <col min="27" max="29" width="21" style="25" bestFit="1" customWidth="1"/>
    <col min="30" max="30" width="8.28515625" style="22" bestFit="1" customWidth="1"/>
    <col min="31" max="44" width="8.7109375" style="22" customWidth="1"/>
    <col min="45" max="16384" width="9.140625" style="22"/>
  </cols>
  <sheetData>
    <row r="1" spans="1:30" ht="15.75" thickBot="1" x14ac:dyDescent="0.3">
      <c r="A1" s="19" t="s">
        <v>17</v>
      </c>
      <c r="B1" s="19" t="s">
        <v>18</v>
      </c>
      <c r="C1" s="19" t="s">
        <v>0</v>
      </c>
      <c r="D1" s="19" t="s">
        <v>19</v>
      </c>
      <c r="E1" s="19" t="s">
        <v>20</v>
      </c>
      <c r="F1" s="19" t="s">
        <v>21</v>
      </c>
      <c r="G1" s="20" t="s">
        <v>22</v>
      </c>
      <c r="H1" s="20" t="s">
        <v>23</v>
      </c>
      <c r="I1" s="20" t="s">
        <v>24</v>
      </c>
      <c r="J1" s="21"/>
      <c r="K1" s="20"/>
      <c r="R1" s="23" t="s">
        <v>25</v>
      </c>
      <c r="Z1" s="24" t="s">
        <v>26</v>
      </c>
    </row>
    <row r="2" spans="1:30" ht="16.5" thickTop="1" thickBot="1" x14ac:dyDescent="0.3">
      <c r="A2" s="26" t="s">
        <v>222</v>
      </c>
      <c r="B2" s="26" t="s">
        <v>44</v>
      </c>
      <c r="C2" s="26" t="s">
        <v>47</v>
      </c>
      <c r="D2" s="26">
        <v>1</v>
      </c>
      <c r="E2" s="26">
        <v>4174000</v>
      </c>
      <c r="F2" s="26">
        <v>2.3957834211787252E-7</v>
      </c>
      <c r="G2" s="26"/>
      <c r="H2" s="26"/>
      <c r="I2" s="26"/>
      <c r="J2" s="27"/>
      <c r="K2" s="26"/>
      <c r="L2" s="26"/>
      <c r="M2" s="26"/>
      <c r="N2" s="26"/>
      <c r="O2" s="26"/>
      <c r="P2" s="26"/>
      <c r="Q2" s="26"/>
      <c r="R2" s="26" t="s">
        <v>48</v>
      </c>
      <c r="S2" s="26"/>
      <c r="T2" s="26">
        <v>1</v>
      </c>
      <c r="U2" s="26"/>
      <c r="V2" s="26"/>
      <c r="W2" s="26"/>
      <c r="X2" s="26"/>
      <c r="Y2" s="26"/>
      <c r="Z2" s="28" t="s">
        <v>27</v>
      </c>
      <c r="AA2" s="28" t="s">
        <v>28</v>
      </c>
      <c r="AB2" s="28" t="s">
        <v>29</v>
      </c>
      <c r="AC2" s="28" t="s">
        <v>30</v>
      </c>
      <c r="AD2" s="28" t="s">
        <v>31</v>
      </c>
    </row>
    <row r="3" spans="1:30" ht="15.75" thickTop="1" x14ac:dyDescent="0.25">
      <c r="A3" s="29" t="s">
        <v>223</v>
      </c>
      <c r="B3" s="29" t="s">
        <v>44</v>
      </c>
      <c r="C3" s="29" t="s">
        <v>47</v>
      </c>
      <c r="D3" s="29">
        <v>1</v>
      </c>
      <c r="E3" s="29">
        <v>3629000</v>
      </c>
      <c r="F3" s="29">
        <v>2.7555800496004411E-7</v>
      </c>
      <c r="G3" s="29"/>
      <c r="H3" s="29"/>
      <c r="I3" s="29"/>
      <c r="J3" s="30"/>
      <c r="K3" s="29"/>
      <c r="L3" s="29"/>
      <c r="M3" s="29"/>
      <c r="N3" s="29"/>
      <c r="O3" s="29"/>
      <c r="P3" s="29"/>
      <c r="Q3" s="29"/>
      <c r="R3" s="29" t="s">
        <v>27</v>
      </c>
      <c r="S3" s="29"/>
      <c r="T3" s="29">
        <v>5</v>
      </c>
      <c r="U3" s="29"/>
      <c r="V3" s="29"/>
      <c r="W3" s="29"/>
      <c r="X3" s="29"/>
      <c r="Y3" s="29"/>
      <c r="Z3" s="31">
        <f>$H$5</f>
        <v>120</v>
      </c>
      <c r="AA3" s="47">
        <f>IF(ISTEXT($I$5),TEXT($G$5/100,"0.00%"),$G$5 / 100)</f>
        <v>0.32928125925534907</v>
      </c>
      <c r="AB3" s="47">
        <f>IF(ISTEXT($I$6),TEXT($G$6/100,"0.00%"),$G$6 / 100)</f>
        <v>0.72157714736564116</v>
      </c>
      <c r="AC3" s="50">
        <f>IF(ISTEXT($I$7),TEXT($G$7/100,"0.00%"),$G$7 / 100)</f>
        <v>1.3539652285010255</v>
      </c>
      <c r="AD3" s="47">
        <f>IFERROR(AVERAGE($AA$3:$AC$3),"")</f>
        <v>0.80160787837400527</v>
      </c>
    </row>
    <row r="4" spans="1:30" ht="15.75" thickBot="1" x14ac:dyDescent="0.3">
      <c r="A4" s="26" t="s">
        <v>224</v>
      </c>
      <c r="B4" s="26" t="s">
        <v>44</v>
      </c>
      <c r="C4" s="26" t="s">
        <v>47</v>
      </c>
      <c r="D4" s="26">
        <v>1</v>
      </c>
      <c r="E4" s="26">
        <v>3715000</v>
      </c>
      <c r="F4" s="26">
        <v>2.6917900403768504E-7</v>
      </c>
      <c r="G4" s="26"/>
      <c r="H4" s="26"/>
      <c r="I4" s="26"/>
      <c r="J4" s="27"/>
      <c r="K4" s="26"/>
      <c r="L4" s="26"/>
      <c r="M4" s="26"/>
      <c r="N4" s="26"/>
      <c r="O4" s="26"/>
      <c r="P4" s="26"/>
      <c r="Q4" s="26"/>
      <c r="R4" s="26" t="s">
        <v>32</v>
      </c>
      <c r="S4" s="26"/>
      <c r="T4" s="26">
        <v>10</v>
      </c>
      <c r="U4" s="26"/>
      <c r="V4" s="26"/>
      <c r="W4" s="26"/>
      <c r="X4" s="26"/>
      <c r="Y4" s="26"/>
      <c r="Z4" s="36">
        <f>$H$8</f>
        <v>0</v>
      </c>
      <c r="AA4" s="37">
        <f>IF(ISTEXT($I$8),TEXT($G$8/100,"0.00%"),$G$8 / 100)</f>
        <v>1</v>
      </c>
      <c r="AB4" s="37">
        <f>IF(ISTEXT($I$9),TEXT($G$9/100,"0.00%"),$G$9 / 100)</f>
        <v>1</v>
      </c>
      <c r="AC4" s="37">
        <f>IF(ISTEXT($I$10),TEXT($G$10/100,"0.00%"),$G$10 / 100)</f>
        <v>1</v>
      </c>
      <c r="AD4" s="37">
        <f>IFERROR(AVERAGE($AA$4:$AC$4),"")</f>
        <v>1</v>
      </c>
    </row>
    <row r="5" spans="1:30" ht="16.5" thickTop="1" thickBot="1" x14ac:dyDescent="0.3">
      <c r="A5" s="29" t="s">
        <v>246</v>
      </c>
      <c r="B5" s="29" t="s">
        <v>44</v>
      </c>
      <c r="C5" s="29" t="s">
        <v>47</v>
      </c>
      <c r="D5" s="29">
        <v>9913000</v>
      </c>
      <c r="E5" s="29">
        <v>6419000</v>
      </c>
      <c r="F5" s="29">
        <v>1.544</v>
      </c>
      <c r="G5" s="29">
        <f>($F$5 -  AVERAGE($F$2,$F$3,$F$4) ) / ($F$8 -  AVERAGE($F$2,$F$3,$F$4) ) * 100</f>
        <v>32.928125925534907</v>
      </c>
      <c r="H5" s="29">
        <v>120</v>
      </c>
      <c r="I5" s="33">
        <f>LN($G$5)</f>
        <v>3.4943271839134868</v>
      </c>
      <c r="J5" s="30"/>
      <c r="K5" s="29"/>
      <c r="L5" s="29"/>
      <c r="M5" s="29"/>
      <c r="N5" s="29"/>
      <c r="O5" s="29"/>
      <c r="P5" s="29"/>
      <c r="Q5" s="29"/>
      <c r="R5" s="29"/>
      <c r="S5" s="29"/>
      <c r="T5" s="29"/>
      <c r="U5" s="29">
        <f>IF(ISTEXT($I$5),"",1)</f>
        <v>1</v>
      </c>
      <c r="V5" s="29">
        <f t="shared" ref="V5:V10" si="0">IFERROR(INDEX($H$5:$H$10,SMALL($U$5:$U$10,ROW(W1)),1),"")</f>
        <v>120</v>
      </c>
      <c r="W5" s="29">
        <f t="shared" ref="W5:W10" si="1">IFERROR(INDEX($I$5:$I$10,SMALL($U$5:$U$10,ROW(I1)),1),"")</f>
        <v>3.4943271839134868</v>
      </c>
      <c r="X5" s="29"/>
      <c r="Y5" s="29"/>
    </row>
    <row r="6" spans="1:30" x14ac:dyDescent="0.25">
      <c r="A6" s="26" t="s">
        <v>247</v>
      </c>
      <c r="B6" s="26" t="s">
        <v>44</v>
      </c>
      <c r="C6" s="26" t="s">
        <v>47</v>
      </c>
      <c r="D6" s="26">
        <v>17310000</v>
      </c>
      <c r="E6" s="26">
        <v>5804000</v>
      </c>
      <c r="F6" s="26">
        <v>2.9830000000000001</v>
      </c>
      <c r="G6" s="26">
        <f>($F$6 -  AVERAGE($F$2,$F$3,$F$4) ) / ($F$9 -  AVERAGE($F$2,$F$3,$F$4) ) * 100</f>
        <v>72.157714736564117</v>
      </c>
      <c r="H6" s="26">
        <v>120</v>
      </c>
      <c r="I6" s="35">
        <f>LN($G$6)</f>
        <v>4.2788542058593695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f>IF(ISTEXT($I$6),"",2)</f>
        <v>2</v>
      </c>
      <c r="V6" s="26">
        <f t="shared" si="0"/>
        <v>120</v>
      </c>
      <c r="W6" s="26">
        <f t="shared" si="1"/>
        <v>4.2788542058593695</v>
      </c>
      <c r="X6" s="26"/>
      <c r="Y6" s="26"/>
      <c r="Z6" s="38" t="s">
        <v>33</v>
      </c>
      <c r="AA6" s="48">
        <f>IFERROR(SLOPE($W$5:$W$10,$V$5:$V$10),"")</f>
        <v>-3.1503374683841921E-3</v>
      </c>
    </row>
    <row r="7" spans="1:30" x14ac:dyDescent="0.25">
      <c r="A7" s="29" t="s">
        <v>248</v>
      </c>
      <c r="B7" s="29" t="s">
        <v>44</v>
      </c>
      <c r="C7" s="29" t="s">
        <v>47</v>
      </c>
      <c r="D7" s="29">
        <v>15800000</v>
      </c>
      <c r="E7" s="29">
        <v>5642000</v>
      </c>
      <c r="F7" s="29">
        <v>2.8</v>
      </c>
      <c r="G7" s="29">
        <f>($F$7 -  AVERAGE($F$2,$F$3,$F$4) ) / ($F$10 -  AVERAGE($F$2,$F$3,$F$4) ) * 100</f>
        <v>135.39652285010254</v>
      </c>
      <c r="H7" s="29">
        <v>120</v>
      </c>
      <c r="I7" s="33">
        <f>LN($G$7)</f>
        <v>4.9082076795731098</v>
      </c>
      <c r="J7" s="30"/>
      <c r="K7" s="29"/>
      <c r="L7" s="29"/>
      <c r="M7" s="29"/>
      <c r="N7" s="29"/>
      <c r="O7" s="29"/>
      <c r="P7" s="29"/>
      <c r="Q7" s="29"/>
      <c r="R7" s="29"/>
      <c r="S7" s="29"/>
      <c r="T7" s="29"/>
      <c r="U7" s="29">
        <f>IF(ISTEXT($I$7),"",3)</f>
        <v>3</v>
      </c>
      <c r="V7" s="29">
        <f t="shared" si="0"/>
        <v>120</v>
      </c>
      <c r="W7" s="29">
        <f t="shared" si="1"/>
        <v>4.9082076795731098</v>
      </c>
      <c r="X7" s="29"/>
      <c r="Y7" s="29"/>
      <c r="Z7" s="40" t="s">
        <v>34</v>
      </c>
      <c r="AA7" s="41">
        <f>IFERROR(INTERCEPT($W$5:$W$10,$V$5:$V$10),"")</f>
        <v>4.6051701859880918</v>
      </c>
    </row>
    <row r="8" spans="1:30" ht="17.25" x14ac:dyDescent="0.25">
      <c r="A8" s="26" t="s">
        <v>249</v>
      </c>
      <c r="B8" s="26" t="s">
        <v>44</v>
      </c>
      <c r="C8" s="26" t="s">
        <v>47</v>
      </c>
      <c r="D8" s="26">
        <v>25430000</v>
      </c>
      <c r="E8" s="26">
        <v>5423000</v>
      </c>
      <c r="F8" s="26">
        <v>4.6890000000000001</v>
      </c>
      <c r="G8" s="26">
        <f>($F$8 -  AVERAGE($F$2,$F$3,$F$4) ) / ($F$8 -  AVERAGE($F$2,$F$3,$F$4) ) * 100</f>
        <v>100</v>
      </c>
      <c r="H8" s="26">
        <v>0</v>
      </c>
      <c r="I8" s="35">
        <f>LN($G$8)</f>
        <v>4.6051701859880918</v>
      </c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>
        <f>IF(ISTEXT($I$8),"",4)</f>
        <v>4</v>
      </c>
      <c r="V8" s="26">
        <f t="shared" si="0"/>
        <v>0</v>
      </c>
      <c r="W8" s="26">
        <f t="shared" si="1"/>
        <v>4.6051701859880918</v>
      </c>
      <c r="X8" s="26"/>
      <c r="Y8" s="26"/>
      <c r="Z8" s="40" t="s">
        <v>229</v>
      </c>
      <c r="AA8" s="42">
        <f>IFERROR(CORREL($W$5:$W$10,$V$5:$V$10)^2,"")</f>
        <v>0.17601563743509191</v>
      </c>
    </row>
    <row r="9" spans="1:30" ht="18" x14ac:dyDescent="0.35">
      <c r="A9" s="29" t="s">
        <v>250</v>
      </c>
      <c r="B9" s="29" t="s">
        <v>44</v>
      </c>
      <c r="C9" s="29" t="s">
        <v>47</v>
      </c>
      <c r="D9" s="29">
        <v>23220000</v>
      </c>
      <c r="E9" s="29">
        <v>5615000</v>
      </c>
      <c r="F9" s="29">
        <v>4.1340000000000003</v>
      </c>
      <c r="G9" s="29">
        <f>($F$9 -  AVERAGE($F$2,$F$3,$F$4) ) / ($F$9 -  AVERAGE($F$2,$F$3,$F$4) ) * 100</f>
        <v>100</v>
      </c>
      <c r="H9" s="29">
        <v>0</v>
      </c>
      <c r="I9" s="33">
        <f>LN($G$9)</f>
        <v>4.6051701859880918</v>
      </c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>
        <f>IF(ISTEXT($I$9),"",5)</f>
        <v>5</v>
      </c>
      <c r="V9" s="29">
        <f t="shared" si="0"/>
        <v>0</v>
      </c>
      <c r="W9" s="29">
        <f t="shared" si="1"/>
        <v>4.6051701859880918</v>
      </c>
      <c r="X9" s="29"/>
      <c r="Y9" s="29"/>
      <c r="Z9" s="40" t="s">
        <v>231</v>
      </c>
      <c r="AA9" s="49">
        <f>IF(AA6&gt;0,"",IFERROR(LN(2) /ABS(AA6),0))</f>
        <v>220.02315228643121</v>
      </c>
    </row>
    <row r="10" spans="1:30" ht="18.75" x14ac:dyDescent="0.35">
      <c r="A10" s="26" t="s">
        <v>251</v>
      </c>
      <c r="B10" s="26" t="s">
        <v>44</v>
      </c>
      <c r="C10" s="26" t="s">
        <v>47</v>
      </c>
      <c r="D10" s="26">
        <v>11350000</v>
      </c>
      <c r="E10" s="26">
        <v>5489000</v>
      </c>
      <c r="F10" s="26">
        <v>2.0680000000000001</v>
      </c>
      <c r="G10" s="26">
        <f>($F$10 -  AVERAGE($F$2,$F$3,$F$4) ) / ($F$10 -  AVERAGE($F$2,$F$3,$F$4) ) * 100</f>
        <v>100</v>
      </c>
      <c r="H10" s="26">
        <v>0</v>
      </c>
      <c r="I10" s="35">
        <f>LN($G$10)</f>
        <v>4.6051701859880918</v>
      </c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>
        <f>IF(ISTEXT($I$10),"",6)</f>
        <v>6</v>
      </c>
      <c r="V10" s="26">
        <f t="shared" si="0"/>
        <v>0</v>
      </c>
      <c r="W10" s="26">
        <f t="shared" si="1"/>
        <v>4.6051701859880918</v>
      </c>
      <c r="X10" s="26"/>
      <c r="Y10" s="26"/>
      <c r="Z10" s="40" t="s">
        <v>233</v>
      </c>
      <c r="AA10" s="41">
        <f>IF(AA6&gt;0,0,IFERROR(ABS(AA6 * 1000 / 0.5),0))</f>
        <v>6.3006749367683845</v>
      </c>
    </row>
    <row r="11" spans="1:30" ht="15.75" thickBot="1" x14ac:dyDescent="0.3">
      <c r="A11" s="29"/>
      <c r="B11" s="29"/>
      <c r="C11" s="29"/>
      <c r="D11" s="29"/>
      <c r="E11" s="29"/>
      <c r="F11" s="29"/>
      <c r="G11" s="29"/>
      <c r="H11" s="29"/>
      <c r="I11" s="33"/>
      <c r="J11" s="30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44" t="s">
        <v>7</v>
      </c>
      <c r="AA11" s="45" t="s">
        <v>35</v>
      </c>
    </row>
    <row r="12" spans="1:30" x14ac:dyDescent="0.25">
      <c r="A12" s="19"/>
      <c r="B12" s="19"/>
      <c r="C12" s="19"/>
      <c r="D12" s="19"/>
      <c r="E12" s="19"/>
      <c r="F12" s="19"/>
      <c r="I12" s="20"/>
    </row>
    <row r="13" spans="1:30" x14ac:dyDescent="0.25">
      <c r="A13" s="19"/>
      <c r="B13" s="19"/>
      <c r="C13" s="19"/>
      <c r="D13" s="19"/>
      <c r="E13" s="19"/>
      <c r="F13" s="19"/>
      <c r="I13" s="20"/>
    </row>
    <row r="14" spans="1:30" x14ac:dyDescent="0.25">
      <c r="A14" s="19"/>
      <c r="B14" s="19"/>
      <c r="C14" s="19"/>
      <c r="D14" s="19"/>
      <c r="E14" s="19"/>
      <c r="F14" s="19"/>
      <c r="I14" s="20"/>
    </row>
    <row r="15" spans="1:30" x14ac:dyDescent="0.25">
      <c r="A15" s="19"/>
      <c r="B15" s="19"/>
      <c r="C15" s="19"/>
      <c r="D15" s="19"/>
      <c r="E15" s="19"/>
      <c r="F15" s="19"/>
      <c r="I15" s="20"/>
    </row>
    <row r="16" spans="1:30" x14ac:dyDescent="0.25">
      <c r="A16" s="19"/>
      <c r="B16" s="19"/>
      <c r="C16" s="19"/>
      <c r="D16" s="19"/>
      <c r="E16" s="19"/>
      <c r="F16" s="19"/>
      <c r="I16" s="20"/>
    </row>
    <row r="17" spans="1:9" x14ac:dyDescent="0.25">
      <c r="A17" s="19"/>
      <c r="B17" s="19"/>
      <c r="C17" s="19"/>
      <c r="D17" s="19"/>
      <c r="E17" s="19"/>
      <c r="F17" s="19"/>
      <c r="I17" s="20"/>
    </row>
    <row r="18" spans="1:9" x14ac:dyDescent="0.25">
      <c r="A18" s="19"/>
      <c r="B18" s="19"/>
      <c r="C18" s="19"/>
      <c r="D18" s="19"/>
      <c r="E18" s="19"/>
      <c r="F18" s="19"/>
      <c r="I18" s="20"/>
    </row>
    <row r="19" spans="1:9" x14ac:dyDescent="0.25">
      <c r="A19" s="19"/>
      <c r="B19" s="19"/>
      <c r="C19" s="19"/>
      <c r="D19" s="19"/>
      <c r="E19" s="19"/>
      <c r="F19" s="19"/>
      <c r="I19" s="20"/>
    </row>
    <row r="20" spans="1:9" x14ac:dyDescent="0.25">
      <c r="A20" s="19"/>
      <c r="B20" s="19"/>
      <c r="C20" s="19"/>
      <c r="D20" s="19"/>
      <c r="E20" s="19"/>
      <c r="F20" s="19"/>
      <c r="I20" s="20"/>
    </row>
    <row r="21" spans="1:9" x14ac:dyDescent="0.25">
      <c r="A21" s="75"/>
      <c r="B21" s="75"/>
      <c r="C21" s="75"/>
      <c r="D21" s="75"/>
      <c r="E21" s="75"/>
      <c r="F21" s="75"/>
    </row>
    <row r="22" spans="1:9" x14ac:dyDescent="0.25">
      <c r="A22" s="75"/>
      <c r="B22" s="75"/>
      <c r="C22" s="75"/>
      <c r="D22" s="75"/>
      <c r="E22" s="75"/>
      <c r="F22" s="75"/>
    </row>
    <row r="23" spans="1:9" x14ac:dyDescent="0.25">
      <c r="A23" s="75"/>
      <c r="B23" s="75"/>
      <c r="C23" s="75"/>
      <c r="D23" s="75"/>
      <c r="E23" s="75"/>
      <c r="F23" s="75"/>
    </row>
    <row r="24" spans="1:9" x14ac:dyDescent="0.25">
      <c r="A24" s="75"/>
      <c r="B24" s="75"/>
      <c r="C24" s="75"/>
      <c r="D24" s="75"/>
      <c r="E24" s="75"/>
      <c r="F24" s="75"/>
    </row>
    <row r="25" spans="1:9" x14ac:dyDescent="0.25">
      <c r="A25" s="75"/>
      <c r="B25" s="75"/>
      <c r="C25" s="75"/>
      <c r="D25" s="75"/>
      <c r="E25" s="75"/>
      <c r="F25" s="75"/>
    </row>
    <row r="26" spans="1:9" x14ac:dyDescent="0.25">
      <c r="A26" s="75"/>
      <c r="B26" s="75"/>
      <c r="C26" s="75"/>
      <c r="D26" s="75"/>
      <c r="E26" s="75"/>
      <c r="F26" s="75"/>
    </row>
    <row r="27" spans="1:9" x14ac:dyDescent="0.25">
      <c r="A27" s="75"/>
      <c r="B27" s="75"/>
      <c r="C27" s="75"/>
      <c r="D27" s="75"/>
      <c r="E27" s="75"/>
      <c r="F27" s="75"/>
    </row>
    <row r="28" spans="1:9" x14ac:dyDescent="0.25">
      <c r="A28" s="75"/>
      <c r="B28" s="75"/>
      <c r="C28" s="75"/>
      <c r="D28" s="75"/>
      <c r="E28" s="75"/>
      <c r="F28" s="75"/>
    </row>
    <row r="29" spans="1:9" x14ac:dyDescent="0.25">
      <c r="A29" s="75"/>
      <c r="B29" s="75"/>
      <c r="C29" s="75"/>
      <c r="D29" s="75"/>
      <c r="E29" s="75"/>
      <c r="F29" s="75"/>
    </row>
    <row r="30" spans="1:9" x14ac:dyDescent="0.25">
      <c r="A30" s="75"/>
      <c r="B30" s="75"/>
      <c r="C30" s="75"/>
      <c r="D30" s="75"/>
      <c r="E30" s="75"/>
      <c r="F30" s="75"/>
    </row>
    <row r="31" spans="1:9" x14ac:dyDescent="0.25">
      <c r="A31" s="75"/>
      <c r="B31" s="75"/>
      <c r="C31" s="75"/>
      <c r="D31" s="75"/>
      <c r="E31" s="75"/>
      <c r="F31" s="75"/>
    </row>
    <row r="32" spans="1:9" x14ac:dyDescent="0.25">
      <c r="A32" s="75"/>
      <c r="B32" s="75"/>
      <c r="C32" s="75"/>
      <c r="D32" s="75"/>
      <c r="E32" s="75"/>
      <c r="F32" s="75"/>
    </row>
    <row r="33" spans="1:6" x14ac:dyDescent="0.25">
      <c r="A33" s="75"/>
      <c r="B33" s="75"/>
      <c r="C33" s="75"/>
      <c r="D33" s="75"/>
      <c r="E33" s="75"/>
      <c r="F33" s="75"/>
    </row>
    <row r="34" spans="1:6" x14ac:dyDescent="0.25">
      <c r="A34" s="75"/>
      <c r="B34" s="75"/>
      <c r="C34" s="75"/>
      <c r="D34" s="75"/>
      <c r="E34" s="75"/>
      <c r="F34" s="75"/>
    </row>
  </sheetData>
  <conditionalFormatting sqref="I5">
    <cfRule type="expression" dxfId="56" priority="14">
      <formula>ISTEXT($I$5)</formula>
    </cfRule>
  </conditionalFormatting>
  <conditionalFormatting sqref="I6">
    <cfRule type="expression" dxfId="55" priority="13">
      <formula>ISTEXT($I$6)</formula>
    </cfRule>
  </conditionalFormatting>
  <conditionalFormatting sqref="I7">
    <cfRule type="expression" dxfId="54" priority="12">
      <formula>ISTEXT($I$7)</formula>
    </cfRule>
  </conditionalFormatting>
  <conditionalFormatting sqref="I8">
    <cfRule type="expression" dxfId="53" priority="11">
      <formula>ISTEXT($I$8)</formula>
    </cfRule>
  </conditionalFormatting>
  <conditionalFormatting sqref="I9">
    <cfRule type="expression" dxfId="52" priority="10">
      <formula>ISTEXT($I$9)</formula>
    </cfRule>
  </conditionalFormatting>
  <conditionalFormatting sqref="I10:I20">
    <cfRule type="expression" dxfId="51" priority="9">
      <formula>ISTEXT($I$10)</formula>
    </cfRule>
  </conditionalFormatting>
  <conditionalFormatting sqref="AA3">
    <cfRule type="expression" dxfId="50" priority="8">
      <formula>ISTEXT($AA$3)</formula>
    </cfRule>
  </conditionalFormatting>
  <conditionalFormatting sqref="AB3">
    <cfRule type="expression" dxfId="49" priority="7">
      <formula>ISTEXT($AB$3)</formula>
    </cfRule>
  </conditionalFormatting>
  <conditionalFormatting sqref="AC3">
    <cfRule type="expression" dxfId="48" priority="6">
      <formula>ISTEXT($AC$3)</formula>
    </cfRule>
  </conditionalFormatting>
  <conditionalFormatting sqref="AD3">
    <cfRule type="expression" dxfId="47" priority="5">
      <formula>ISTEXT($AD$3)</formula>
    </cfRule>
  </conditionalFormatting>
  <conditionalFormatting sqref="AA4">
    <cfRule type="expression" dxfId="46" priority="4">
      <formula>ISTEXT($AA$4)</formula>
    </cfRule>
  </conditionalFormatting>
  <conditionalFormatting sqref="AB4">
    <cfRule type="expression" dxfId="45" priority="3">
      <formula>ISTEXT($AB$4)</formula>
    </cfRule>
  </conditionalFormatting>
  <conditionalFormatting sqref="AC4">
    <cfRule type="expression" dxfId="44" priority="2">
      <formula>ISTEXT($AC$4)</formula>
    </cfRule>
  </conditionalFormatting>
  <conditionalFormatting sqref="AD4">
    <cfRule type="expression" dxfId="43" priority="1">
      <formula>ISTEXT($AD$4)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C72" sqref="C72"/>
    </sheetView>
  </sheetViews>
  <sheetFormatPr defaultRowHeight="15" x14ac:dyDescent="0.25"/>
  <cols>
    <col min="1" max="1" width="65.7109375" style="22" bestFit="1" customWidth="1"/>
    <col min="2" max="2" width="15.85546875" style="22" bestFit="1" customWidth="1"/>
    <col min="3" max="3" width="11.85546875" style="22" bestFit="1" customWidth="1"/>
    <col min="4" max="4" width="10" style="22" bestFit="1" customWidth="1"/>
    <col min="5" max="5" width="10.5703125" style="22" bestFit="1" customWidth="1"/>
    <col min="6" max="6" width="8.7109375" style="22" customWidth="1"/>
    <col min="7" max="7" width="12.42578125" style="22" bestFit="1" customWidth="1"/>
    <col min="8" max="8" width="11.5703125" style="22" bestFit="1" customWidth="1"/>
    <col min="9" max="9" width="14.7109375" style="22" bestFit="1" customWidth="1"/>
    <col min="10" max="10" width="8.7109375" style="25" customWidth="1"/>
    <col min="11" max="11" width="8.7109375" style="22" hidden="1" customWidth="1"/>
    <col min="12" max="17" width="8.7109375" style="22" customWidth="1"/>
    <col min="18" max="18" width="22.5703125" style="22" bestFit="1" customWidth="1"/>
    <col min="19" max="19" width="8.7109375" style="22" customWidth="1"/>
    <col min="20" max="25" width="8.7109375" style="22" hidden="1" customWidth="1"/>
    <col min="26" max="26" width="20.5703125" style="25" bestFit="1" customWidth="1"/>
    <col min="27" max="29" width="21" style="25" bestFit="1" customWidth="1"/>
    <col min="30" max="30" width="8.28515625" style="22" bestFit="1" customWidth="1"/>
    <col min="31" max="44" width="8.7109375" style="22" customWidth="1"/>
    <col min="45" max="16384" width="9.140625" style="22"/>
  </cols>
  <sheetData>
    <row r="1" spans="1:30" ht="15.75" thickBot="1" x14ac:dyDescent="0.3">
      <c r="A1" s="19" t="s">
        <v>17</v>
      </c>
      <c r="B1" s="19" t="s">
        <v>18</v>
      </c>
      <c r="C1" s="19" t="s">
        <v>0</v>
      </c>
      <c r="D1" s="19" t="s">
        <v>19</v>
      </c>
      <c r="E1" s="19" t="s">
        <v>20</v>
      </c>
      <c r="F1" s="19" t="s">
        <v>21</v>
      </c>
      <c r="G1" s="20" t="s">
        <v>22</v>
      </c>
      <c r="H1" s="20" t="s">
        <v>23</v>
      </c>
      <c r="I1" s="20" t="s">
        <v>24</v>
      </c>
      <c r="J1" s="21"/>
      <c r="K1" s="20"/>
      <c r="R1" s="23" t="s">
        <v>25</v>
      </c>
      <c r="Z1" s="24" t="s">
        <v>26</v>
      </c>
    </row>
    <row r="2" spans="1:30" ht="16.5" thickTop="1" thickBot="1" x14ac:dyDescent="0.3">
      <c r="A2" s="26" t="s">
        <v>222</v>
      </c>
      <c r="B2" s="26" t="s">
        <v>57</v>
      </c>
      <c r="C2" s="26" t="s">
        <v>58</v>
      </c>
      <c r="D2" s="26">
        <v>1</v>
      </c>
      <c r="E2" s="26">
        <v>4174000</v>
      </c>
      <c r="F2" s="26">
        <v>2.3957834211787252E-7</v>
      </c>
      <c r="G2" s="26"/>
      <c r="H2" s="26"/>
      <c r="I2" s="26"/>
      <c r="J2" s="27"/>
      <c r="K2" s="26"/>
      <c r="L2" s="26"/>
      <c r="M2" s="26"/>
      <c r="N2" s="26"/>
      <c r="O2" s="26"/>
      <c r="P2" s="26"/>
      <c r="Q2" s="26"/>
      <c r="R2" s="26" t="s">
        <v>59</v>
      </c>
      <c r="S2" s="26"/>
      <c r="T2" s="26">
        <v>1</v>
      </c>
      <c r="U2" s="26"/>
      <c r="V2" s="26"/>
      <c r="W2" s="26"/>
      <c r="X2" s="26"/>
      <c r="Y2" s="26"/>
      <c r="Z2" s="28" t="s">
        <v>27</v>
      </c>
      <c r="AA2" s="28" t="s">
        <v>28</v>
      </c>
      <c r="AB2" s="28" t="s">
        <v>29</v>
      </c>
      <c r="AC2" s="28" t="s">
        <v>30</v>
      </c>
      <c r="AD2" s="28" t="s">
        <v>31</v>
      </c>
    </row>
    <row r="3" spans="1:30" ht="15.75" thickTop="1" x14ac:dyDescent="0.25">
      <c r="A3" s="29" t="s">
        <v>223</v>
      </c>
      <c r="B3" s="29" t="s">
        <v>57</v>
      </c>
      <c r="C3" s="29" t="s">
        <v>58</v>
      </c>
      <c r="D3" s="29">
        <v>1</v>
      </c>
      <c r="E3" s="29">
        <v>3629000</v>
      </c>
      <c r="F3" s="26">
        <v>2.7555800496004411E-7</v>
      </c>
      <c r="G3" s="29"/>
      <c r="H3" s="29"/>
      <c r="I3" s="29"/>
      <c r="J3" s="30"/>
      <c r="K3" s="29"/>
      <c r="L3" s="29"/>
      <c r="M3" s="29"/>
      <c r="N3" s="29"/>
      <c r="O3" s="29"/>
      <c r="P3" s="29"/>
      <c r="Q3" s="29"/>
      <c r="R3" s="29" t="s">
        <v>27</v>
      </c>
      <c r="S3" s="29"/>
      <c r="T3" s="29">
        <v>5</v>
      </c>
      <c r="U3" s="29"/>
      <c r="V3" s="29"/>
      <c r="W3" s="29"/>
      <c r="X3" s="29"/>
      <c r="Y3" s="29"/>
      <c r="Z3" s="31">
        <v>120</v>
      </c>
      <c r="AA3" s="46"/>
      <c r="AB3" s="46"/>
      <c r="AC3" s="46"/>
      <c r="AD3" s="46">
        <v>86.874993474525056</v>
      </c>
    </row>
    <row r="4" spans="1:30" ht="15.75" thickBot="1" x14ac:dyDescent="0.3">
      <c r="A4" s="26" t="s">
        <v>224</v>
      </c>
      <c r="B4" s="26" t="s">
        <v>57</v>
      </c>
      <c r="C4" s="26" t="s">
        <v>58</v>
      </c>
      <c r="D4" s="26">
        <v>1</v>
      </c>
      <c r="E4" s="26">
        <v>3715000</v>
      </c>
      <c r="F4" s="26">
        <v>2.6917900403768504E-7</v>
      </c>
      <c r="G4" s="26"/>
      <c r="H4" s="26"/>
      <c r="I4" s="26"/>
      <c r="J4" s="27"/>
      <c r="K4" s="26"/>
      <c r="L4" s="26"/>
      <c r="M4" s="26"/>
      <c r="N4" s="26"/>
      <c r="O4" s="26"/>
      <c r="P4" s="26"/>
      <c r="Q4" s="26"/>
      <c r="R4" s="26" t="s">
        <v>32</v>
      </c>
      <c r="S4" s="26"/>
      <c r="T4" s="26">
        <v>10</v>
      </c>
      <c r="U4" s="26"/>
      <c r="V4" s="26"/>
      <c r="W4" s="26"/>
      <c r="X4" s="26"/>
      <c r="Y4" s="26"/>
      <c r="Z4" s="36">
        <v>0</v>
      </c>
      <c r="AA4" s="69"/>
      <c r="AB4" s="69"/>
      <c r="AC4" s="69"/>
      <c r="AD4" s="69" t="s">
        <v>38</v>
      </c>
    </row>
    <row r="5" spans="1:30" ht="16.5" thickTop="1" thickBot="1" x14ac:dyDescent="0.3">
      <c r="A5" s="29" t="s">
        <v>225</v>
      </c>
      <c r="B5" s="29" t="s">
        <v>57</v>
      </c>
      <c r="C5" s="29" t="s">
        <v>58</v>
      </c>
      <c r="D5" s="29">
        <v>681900</v>
      </c>
      <c r="E5" s="29">
        <v>5912000</v>
      </c>
      <c r="F5" s="29">
        <v>0.1153</v>
      </c>
      <c r="G5" s="29">
        <v>87.348459790916138</v>
      </c>
      <c r="H5" s="29">
        <v>120</v>
      </c>
      <c r="I5" s="33">
        <v>4.4699054038077364</v>
      </c>
      <c r="J5" s="30"/>
      <c r="K5" s="29"/>
      <c r="L5" s="29"/>
      <c r="M5" s="29"/>
      <c r="N5" s="29"/>
      <c r="O5" s="29"/>
      <c r="P5" s="29"/>
      <c r="Q5" s="29"/>
      <c r="R5" s="29"/>
      <c r="S5" s="29"/>
      <c r="T5" s="29"/>
      <c r="U5" s="29">
        <v>1</v>
      </c>
      <c r="V5" s="29">
        <v>120</v>
      </c>
      <c r="W5" s="29">
        <v>4.4699054038077364</v>
      </c>
      <c r="X5" s="29"/>
      <c r="Y5" s="29"/>
    </row>
    <row r="6" spans="1:30" x14ac:dyDescent="0.25">
      <c r="A6" s="26" t="s">
        <v>226</v>
      </c>
      <c r="B6" s="26" t="s">
        <v>57</v>
      </c>
      <c r="C6" s="26" t="s">
        <v>58</v>
      </c>
      <c r="D6" s="26">
        <v>716400</v>
      </c>
      <c r="E6" s="26">
        <v>5970000</v>
      </c>
      <c r="F6" s="26">
        <v>0.12</v>
      </c>
      <c r="G6" s="26">
        <v>88.430338800631574</v>
      </c>
      <c r="H6" s="26">
        <v>120</v>
      </c>
      <c r="I6" s="35">
        <v>4.4822151098664245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v>2</v>
      </c>
      <c r="V6" s="26">
        <v>120</v>
      </c>
      <c r="W6" s="26">
        <v>4.4822151098664245</v>
      </c>
      <c r="X6" s="26"/>
      <c r="Y6" s="26"/>
      <c r="Z6" s="38" t="s">
        <v>33</v>
      </c>
      <c r="AA6" s="57">
        <v>-1.1737501462656421E-3</v>
      </c>
    </row>
    <row r="7" spans="1:30" x14ac:dyDescent="0.25">
      <c r="A7" s="29" t="s">
        <v>227</v>
      </c>
      <c r="B7" s="29" t="s">
        <v>57</v>
      </c>
      <c r="C7" s="29" t="s">
        <v>58</v>
      </c>
      <c r="D7" s="29">
        <v>685200</v>
      </c>
      <c r="E7" s="29">
        <v>6060000</v>
      </c>
      <c r="F7" s="29">
        <v>0.11310000000000001</v>
      </c>
      <c r="G7" s="29">
        <v>84.846181832027455</v>
      </c>
      <c r="H7" s="29">
        <v>120</v>
      </c>
      <c r="I7" s="33">
        <v>4.4408399916344834</v>
      </c>
      <c r="J7" s="30"/>
      <c r="K7" s="29"/>
      <c r="L7" s="29"/>
      <c r="M7" s="29"/>
      <c r="N7" s="29"/>
      <c r="O7" s="29"/>
      <c r="P7" s="29"/>
      <c r="Q7" s="29"/>
      <c r="R7" s="29"/>
      <c r="S7" s="29"/>
      <c r="T7" s="29"/>
      <c r="U7" s="29">
        <v>3</v>
      </c>
      <c r="V7" s="29">
        <v>120</v>
      </c>
      <c r="W7" s="29">
        <v>4.4408399916344834</v>
      </c>
      <c r="X7" s="29"/>
      <c r="Y7" s="29"/>
      <c r="Z7" s="40" t="s">
        <v>34</v>
      </c>
      <c r="AA7" s="53">
        <v>4.6051701859880927</v>
      </c>
    </row>
    <row r="8" spans="1:30" ht="17.25" x14ac:dyDescent="0.25">
      <c r="A8" s="26" t="s">
        <v>228</v>
      </c>
      <c r="B8" s="26" t="s">
        <v>57</v>
      </c>
      <c r="C8" s="26" t="s">
        <v>58</v>
      </c>
      <c r="D8" s="26">
        <v>750500</v>
      </c>
      <c r="E8" s="26">
        <v>5687000</v>
      </c>
      <c r="F8" s="26">
        <v>0.13200000000000001</v>
      </c>
      <c r="G8" s="26">
        <v>100</v>
      </c>
      <c r="H8" s="26">
        <v>0</v>
      </c>
      <c r="I8" s="35">
        <v>4.6051701859880918</v>
      </c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>
        <v>4</v>
      </c>
      <c r="V8" s="26">
        <v>0</v>
      </c>
      <c r="W8" s="26">
        <v>4.6051701859880918</v>
      </c>
      <c r="X8" s="26"/>
      <c r="Y8" s="26"/>
      <c r="Z8" s="40" t="s">
        <v>229</v>
      </c>
      <c r="AA8" s="53">
        <v>0.97055714479819089</v>
      </c>
    </row>
    <row r="9" spans="1:30" ht="18" x14ac:dyDescent="0.35">
      <c r="A9" s="29" t="s">
        <v>230</v>
      </c>
      <c r="B9" s="29" t="s">
        <v>57</v>
      </c>
      <c r="C9" s="29" t="s">
        <v>58</v>
      </c>
      <c r="D9" s="29">
        <v>761000</v>
      </c>
      <c r="E9" s="29">
        <v>5607000</v>
      </c>
      <c r="F9" s="29">
        <v>0.13569999999999999</v>
      </c>
      <c r="G9" s="29">
        <v>100</v>
      </c>
      <c r="H9" s="29">
        <v>0</v>
      </c>
      <c r="I9" s="33">
        <v>4.6051701859880918</v>
      </c>
      <c r="J9" s="30"/>
      <c r="K9" s="29"/>
      <c r="L9" s="29"/>
      <c r="M9" s="29"/>
      <c r="N9" s="29"/>
      <c r="O9" s="29"/>
      <c r="P9" s="29"/>
      <c r="Q9" s="29"/>
      <c r="R9" s="29"/>
      <c r="S9" s="29"/>
      <c r="T9" s="29"/>
      <c r="U9" s="29">
        <v>5</v>
      </c>
      <c r="V9" s="29">
        <v>0</v>
      </c>
      <c r="W9" s="29">
        <v>4.6051701859880918</v>
      </c>
      <c r="X9" s="29"/>
      <c r="Y9" s="29"/>
      <c r="Z9" s="40" t="s">
        <v>231</v>
      </c>
      <c r="AA9" s="53">
        <v>590.54065532194863</v>
      </c>
    </row>
    <row r="10" spans="1:30" ht="18.75" x14ac:dyDescent="0.35">
      <c r="A10" s="26" t="s">
        <v>232</v>
      </c>
      <c r="B10" s="26" t="s">
        <v>57</v>
      </c>
      <c r="C10" s="26" t="s">
        <v>58</v>
      </c>
      <c r="D10" s="26">
        <v>713200</v>
      </c>
      <c r="E10" s="26">
        <v>5349000</v>
      </c>
      <c r="F10" s="26">
        <v>0.1333</v>
      </c>
      <c r="G10" s="26">
        <v>100</v>
      </c>
      <c r="H10" s="26">
        <v>0</v>
      </c>
      <c r="I10" s="35">
        <v>4.6051701859880918</v>
      </c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>
        <v>6</v>
      </c>
      <c r="V10" s="26">
        <v>0</v>
      </c>
      <c r="W10" s="26">
        <v>4.6051701859880918</v>
      </c>
      <c r="X10" s="26"/>
      <c r="Y10" s="26"/>
      <c r="Z10" s="40" t="s">
        <v>233</v>
      </c>
      <c r="AA10" s="43">
        <v>2.3475002925312842</v>
      </c>
    </row>
    <row r="11" spans="1:30" ht="15.75" thickBot="1" x14ac:dyDescent="0.3">
      <c r="A11" s="29"/>
      <c r="B11" s="29"/>
      <c r="C11" s="29"/>
      <c r="D11" s="29"/>
      <c r="E11" s="29"/>
      <c r="F11" s="29"/>
      <c r="G11" s="29"/>
      <c r="H11" s="29"/>
      <c r="I11" s="33"/>
      <c r="J11" s="30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44" t="s">
        <v>7</v>
      </c>
      <c r="AA11" s="45" t="s">
        <v>35</v>
      </c>
    </row>
    <row r="12" spans="1:30" x14ac:dyDescent="0.25">
      <c r="A12" s="26"/>
      <c r="B12" s="26"/>
      <c r="C12" s="26"/>
      <c r="D12" s="26"/>
      <c r="E12" s="26"/>
      <c r="F12" s="26"/>
      <c r="G12" s="26"/>
      <c r="H12" s="26"/>
      <c r="I12" s="35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30" x14ac:dyDescent="0.25">
      <c r="A13" s="29"/>
      <c r="B13" s="29"/>
      <c r="C13" s="29"/>
      <c r="D13" s="29"/>
      <c r="E13" s="29"/>
      <c r="F13" s="29"/>
      <c r="G13" s="29"/>
      <c r="H13" s="29"/>
      <c r="I13" s="33"/>
      <c r="J13" s="3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30" x14ac:dyDescent="0.25">
      <c r="A14" s="26"/>
      <c r="B14" s="26"/>
      <c r="C14" s="26"/>
      <c r="D14" s="26"/>
      <c r="E14" s="26"/>
      <c r="F14" s="26"/>
      <c r="G14" s="26"/>
      <c r="H14" s="26"/>
      <c r="I14" s="35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30" x14ac:dyDescent="0.25">
      <c r="A15" s="29"/>
      <c r="B15" s="29"/>
      <c r="C15" s="29"/>
      <c r="D15" s="29"/>
      <c r="E15" s="29"/>
      <c r="F15" s="29"/>
      <c r="G15" s="29"/>
      <c r="H15" s="29"/>
      <c r="I15" s="33"/>
      <c r="J15" s="30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30" x14ac:dyDescent="0.25">
      <c r="A16" s="26"/>
      <c r="B16" s="26"/>
      <c r="C16" s="26"/>
      <c r="D16" s="26"/>
      <c r="E16" s="26"/>
      <c r="F16" s="26"/>
      <c r="G16" s="26"/>
      <c r="H16" s="26"/>
      <c r="I16" s="35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30" x14ac:dyDescent="0.25">
      <c r="A17" s="29"/>
      <c r="B17" s="29"/>
      <c r="C17" s="29"/>
      <c r="D17" s="29"/>
      <c r="E17" s="29"/>
      <c r="F17" s="29"/>
      <c r="G17" s="29"/>
      <c r="H17" s="29"/>
      <c r="I17" s="33"/>
      <c r="J17" s="30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30" x14ac:dyDescent="0.25">
      <c r="A18" s="26"/>
      <c r="B18" s="26"/>
      <c r="C18" s="26"/>
      <c r="D18" s="26"/>
      <c r="E18" s="26"/>
      <c r="F18" s="26"/>
      <c r="G18" s="26"/>
      <c r="H18" s="26"/>
      <c r="I18" s="35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30" x14ac:dyDescent="0.25">
      <c r="A19" s="29"/>
      <c r="B19" s="29"/>
      <c r="C19" s="29"/>
      <c r="D19" s="29"/>
      <c r="E19" s="29"/>
      <c r="F19" s="29"/>
      <c r="G19" s="29"/>
      <c r="H19" s="29"/>
      <c r="I19" s="33"/>
      <c r="J19" s="30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30" x14ac:dyDescent="0.25">
      <c r="A20" s="26"/>
      <c r="B20" s="26"/>
      <c r="C20" s="26"/>
      <c r="D20" s="26"/>
      <c r="E20" s="26"/>
      <c r="F20" s="26"/>
      <c r="G20" s="26"/>
      <c r="H20" s="26"/>
      <c r="I20" s="35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30" ht="15.75" thickBot="1" x14ac:dyDescent="0.3">
      <c r="A21" s="29"/>
      <c r="B21" s="29"/>
      <c r="C21" s="29"/>
      <c r="D21" s="29"/>
      <c r="E21" s="29"/>
      <c r="F21" s="29"/>
      <c r="G21" s="29"/>
      <c r="H21" s="29"/>
      <c r="I21" s="29"/>
      <c r="J21" s="30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30" ht="16.5" thickTop="1" thickBot="1" x14ac:dyDescent="0.3">
      <c r="A22" s="26" t="s">
        <v>222</v>
      </c>
      <c r="B22" s="26" t="s">
        <v>75</v>
      </c>
      <c r="C22" s="26" t="s">
        <v>76</v>
      </c>
      <c r="D22" s="26">
        <v>272100</v>
      </c>
      <c r="E22" s="26">
        <v>4174000</v>
      </c>
      <c r="F22" s="26">
        <v>6.5180000000000002E-2</v>
      </c>
      <c r="G22" s="26"/>
      <c r="H22" s="26"/>
      <c r="I22" s="26"/>
      <c r="J22" s="27"/>
      <c r="K22" s="26"/>
      <c r="L22" s="26"/>
      <c r="M22" s="26"/>
      <c r="N22" s="26"/>
      <c r="O22" s="26"/>
      <c r="P22" s="26"/>
      <c r="Q22" s="26"/>
      <c r="R22" s="26" t="s">
        <v>77</v>
      </c>
      <c r="S22" s="26"/>
      <c r="T22" s="26">
        <v>2</v>
      </c>
      <c r="U22" s="26"/>
      <c r="V22" s="26"/>
      <c r="W22" s="26"/>
      <c r="X22" s="26"/>
      <c r="Y22" s="26"/>
      <c r="Z22" s="28" t="s">
        <v>27</v>
      </c>
      <c r="AA22" s="28" t="s">
        <v>28</v>
      </c>
      <c r="AB22" s="28" t="s">
        <v>29</v>
      </c>
      <c r="AC22" s="28" t="s">
        <v>30</v>
      </c>
      <c r="AD22" s="28" t="s">
        <v>31</v>
      </c>
    </row>
    <row r="23" spans="1:30" ht="15.75" thickTop="1" x14ac:dyDescent="0.25">
      <c r="A23" s="29" t="s">
        <v>223</v>
      </c>
      <c r="B23" s="29" t="s">
        <v>75</v>
      </c>
      <c r="C23" s="29" t="s">
        <v>76</v>
      </c>
      <c r="D23" s="29">
        <v>269000</v>
      </c>
      <c r="E23" s="29">
        <v>3629000</v>
      </c>
      <c r="F23" s="29">
        <v>7.4120000000000005E-2</v>
      </c>
      <c r="G23" s="29"/>
      <c r="H23" s="29"/>
      <c r="I23" s="29"/>
      <c r="J23" s="30"/>
      <c r="K23" s="29"/>
      <c r="L23" s="29"/>
      <c r="M23" s="29"/>
      <c r="N23" s="29"/>
      <c r="O23" s="29"/>
      <c r="P23" s="29"/>
      <c r="Q23" s="29"/>
      <c r="R23" s="29" t="s">
        <v>27</v>
      </c>
      <c r="S23" s="29"/>
      <c r="T23" s="29">
        <v>25</v>
      </c>
      <c r="U23" s="29"/>
      <c r="V23" s="29"/>
      <c r="W23" s="29"/>
      <c r="X23" s="29"/>
      <c r="Y23" s="29"/>
      <c r="Z23" s="31">
        <v>120</v>
      </c>
      <c r="AA23" s="47">
        <v>0.87327517859815185</v>
      </c>
      <c r="AB23" s="47">
        <v>0.82481950876347088</v>
      </c>
      <c r="AC23" s="47">
        <v>0.88865852360448716</v>
      </c>
      <c r="AD23" s="47">
        <v>0.86225107032203663</v>
      </c>
    </row>
    <row r="24" spans="1:30" ht="15.75" thickBot="1" x14ac:dyDescent="0.3">
      <c r="A24" s="26" t="s">
        <v>224</v>
      </c>
      <c r="B24" s="26" t="s">
        <v>75</v>
      </c>
      <c r="C24" s="26" t="s">
        <v>76</v>
      </c>
      <c r="D24" s="26">
        <v>311000</v>
      </c>
      <c r="E24" s="26">
        <v>3715000</v>
      </c>
      <c r="F24" s="26">
        <v>8.3710000000000007E-2</v>
      </c>
      <c r="G24" s="26"/>
      <c r="H24" s="26"/>
      <c r="I24" s="26"/>
      <c r="J24" s="27"/>
      <c r="K24" s="26"/>
      <c r="L24" s="26"/>
      <c r="M24" s="26"/>
      <c r="N24" s="26"/>
      <c r="O24" s="26"/>
      <c r="P24" s="26"/>
      <c r="Q24" s="26"/>
      <c r="R24" s="26" t="s">
        <v>32</v>
      </c>
      <c r="S24" s="26"/>
      <c r="T24" s="26">
        <v>30</v>
      </c>
      <c r="U24" s="26"/>
      <c r="V24" s="26"/>
      <c r="W24" s="26"/>
      <c r="X24" s="26"/>
      <c r="Y24" s="26"/>
      <c r="Z24" s="36">
        <v>0</v>
      </c>
      <c r="AA24" s="37">
        <v>1</v>
      </c>
      <c r="AB24" s="37">
        <v>1</v>
      </c>
      <c r="AC24" s="37">
        <v>1</v>
      </c>
      <c r="AD24" s="37">
        <v>1</v>
      </c>
    </row>
    <row r="25" spans="1:30" ht="16.5" thickTop="1" thickBot="1" x14ac:dyDescent="0.3">
      <c r="A25" s="29" t="s">
        <v>234</v>
      </c>
      <c r="B25" s="29" t="s">
        <v>75</v>
      </c>
      <c r="C25" s="29" t="s">
        <v>76</v>
      </c>
      <c r="D25" s="29">
        <v>17480000</v>
      </c>
      <c r="E25" s="29">
        <v>6205000</v>
      </c>
      <c r="F25" s="29">
        <v>2.8170000000000002</v>
      </c>
      <c r="G25" s="29">
        <v>87.327517859815188</v>
      </c>
      <c r="H25" s="29">
        <v>120</v>
      </c>
      <c r="I25" s="33">
        <v>4.4696656234843859</v>
      </c>
      <c r="J25" s="30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>
        <v>1</v>
      </c>
      <c r="V25" s="29">
        <v>120</v>
      </c>
      <c r="W25" s="29">
        <v>4.4696656234843859</v>
      </c>
      <c r="X25" s="29"/>
      <c r="Y25" s="29"/>
    </row>
    <row r="26" spans="1:30" x14ac:dyDescent="0.25">
      <c r="A26" s="26" t="s">
        <v>235</v>
      </c>
      <c r="B26" s="26" t="s">
        <v>75</v>
      </c>
      <c r="C26" s="26" t="s">
        <v>76</v>
      </c>
      <c r="D26" s="26">
        <v>15200000</v>
      </c>
      <c r="E26" s="26">
        <v>5320000</v>
      </c>
      <c r="F26" s="26">
        <v>2.8570000000000002</v>
      </c>
      <c r="G26" s="26">
        <v>82.481950876347085</v>
      </c>
      <c r="H26" s="26">
        <v>120</v>
      </c>
      <c r="I26" s="35">
        <v>4.4125794921490016</v>
      </c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>
        <v>2</v>
      </c>
      <c r="V26" s="26">
        <v>120</v>
      </c>
      <c r="W26" s="26">
        <v>4.4125794921490016</v>
      </c>
      <c r="X26" s="26"/>
      <c r="Y26" s="26"/>
      <c r="Z26" s="38" t="s">
        <v>33</v>
      </c>
      <c r="AA26" s="48">
        <v>-1.2392707959225917E-3</v>
      </c>
    </row>
    <row r="27" spans="1:30" x14ac:dyDescent="0.25">
      <c r="A27" s="29" t="s">
        <v>236</v>
      </c>
      <c r="B27" s="29" t="s">
        <v>75</v>
      </c>
      <c r="C27" s="29" t="s">
        <v>76</v>
      </c>
      <c r="D27" s="29">
        <v>16140000</v>
      </c>
      <c r="E27" s="29">
        <v>5015000</v>
      </c>
      <c r="F27" s="29">
        <v>3.2189999999999999</v>
      </c>
      <c r="G27" s="29">
        <v>88.865852360448713</v>
      </c>
      <c r="H27" s="29">
        <v>120</v>
      </c>
      <c r="I27" s="33">
        <v>4.4871279557987549</v>
      </c>
      <c r="J27" s="30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>
        <v>3</v>
      </c>
      <c r="V27" s="29">
        <v>120</v>
      </c>
      <c r="W27" s="29">
        <v>4.4871279557987549</v>
      </c>
      <c r="X27" s="29"/>
      <c r="Y27" s="29"/>
      <c r="Z27" s="40" t="s">
        <v>34</v>
      </c>
      <c r="AA27" s="41">
        <v>4.6051701859880927</v>
      </c>
    </row>
    <row r="28" spans="1:30" ht="17.25" x14ac:dyDescent="0.25">
      <c r="A28" s="26" t="s">
        <v>237</v>
      </c>
      <c r="B28" s="26" t="s">
        <v>75</v>
      </c>
      <c r="C28" s="26" t="s">
        <v>76</v>
      </c>
      <c r="D28" s="26">
        <v>18120000</v>
      </c>
      <c r="E28" s="26">
        <v>5636000</v>
      </c>
      <c r="F28" s="26">
        <v>3.2149999999999999</v>
      </c>
      <c r="G28" s="26">
        <v>100</v>
      </c>
      <c r="H28" s="26">
        <v>0</v>
      </c>
      <c r="I28" s="35">
        <v>4.6051701859880918</v>
      </c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>
        <v>4</v>
      </c>
      <c r="V28" s="26">
        <v>0</v>
      </c>
      <c r="W28" s="26">
        <v>4.6051701859880918</v>
      </c>
      <c r="X28" s="26"/>
      <c r="Y28" s="26"/>
      <c r="Z28" s="40" t="s">
        <v>229</v>
      </c>
      <c r="AA28" s="42">
        <v>0.91604210469281822</v>
      </c>
    </row>
    <row r="29" spans="1:30" ht="18" x14ac:dyDescent="0.35">
      <c r="A29" s="29" t="s">
        <v>238</v>
      </c>
      <c r="B29" s="29" t="s">
        <v>75</v>
      </c>
      <c r="C29" s="29" t="s">
        <v>76</v>
      </c>
      <c r="D29" s="29">
        <v>19560000</v>
      </c>
      <c r="E29" s="29">
        <v>5673000</v>
      </c>
      <c r="F29" s="29">
        <v>3.448</v>
      </c>
      <c r="G29" s="29">
        <v>100</v>
      </c>
      <c r="H29" s="29">
        <v>0</v>
      </c>
      <c r="I29" s="33">
        <v>4.6051701859880918</v>
      </c>
      <c r="J29" s="3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>
        <v>5</v>
      </c>
      <c r="V29" s="29">
        <v>0</v>
      </c>
      <c r="W29" s="29">
        <v>4.6051701859880918</v>
      </c>
      <c r="X29" s="29"/>
      <c r="Y29" s="29"/>
      <c r="Z29" s="40" t="s">
        <v>231</v>
      </c>
      <c r="AA29" s="49">
        <v>559.31857899057695</v>
      </c>
    </row>
    <row r="30" spans="1:30" ht="18.75" x14ac:dyDescent="0.35">
      <c r="A30" s="26" t="s">
        <v>239</v>
      </c>
      <c r="B30" s="26" t="s">
        <v>75</v>
      </c>
      <c r="C30" s="26" t="s">
        <v>76</v>
      </c>
      <c r="D30" s="26">
        <v>19370000</v>
      </c>
      <c r="E30" s="26">
        <v>5361000</v>
      </c>
      <c r="F30" s="26">
        <v>3.613</v>
      </c>
      <c r="G30" s="26">
        <v>100</v>
      </c>
      <c r="H30" s="26">
        <v>0</v>
      </c>
      <c r="I30" s="35">
        <v>4.6051701859880918</v>
      </c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>
        <v>6</v>
      </c>
      <c r="V30" s="26">
        <v>0</v>
      </c>
      <c r="W30" s="26">
        <v>4.6051701859880918</v>
      </c>
      <c r="X30" s="26"/>
      <c r="Y30" s="26"/>
      <c r="Z30" s="40" t="s">
        <v>233</v>
      </c>
      <c r="AA30" s="41">
        <v>2.4785415918451834</v>
      </c>
    </row>
    <row r="31" spans="1:30" ht="15.75" thickBot="1" x14ac:dyDescent="0.3">
      <c r="A31" s="29"/>
      <c r="B31" s="29"/>
      <c r="C31" s="29"/>
      <c r="D31" s="29"/>
      <c r="E31" s="29"/>
      <c r="F31" s="29"/>
      <c r="G31" s="29"/>
      <c r="H31" s="29"/>
      <c r="I31" s="33"/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44" t="s">
        <v>7</v>
      </c>
      <c r="AA31" s="45" t="s">
        <v>35</v>
      </c>
    </row>
    <row r="32" spans="1:30" x14ac:dyDescent="0.25">
      <c r="A32" s="26"/>
      <c r="B32" s="26"/>
      <c r="C32" s="26"/>
      <c r="D32" s="26"/>
      <c r="E32" s="26"/>
      <c r="F32" s="26"/>
      <c r="G32" s="26"/>
      <c r="H32" s="26"/>
      <c r="I32" s="35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30" x14ac:dyDescent="0.25">
      <c r="A33" s="29"/>
      <c r="B33" s="29"/>
      <c r="C33" s="29"/>
      <c r="D33" s="29"/>
      <c r="E33" s="29"/>
      <c r="F33" s="29"/>
      <c r="G33" s="29"/>
      <c r="H33" s="29"/>
      <c r="I33" s="33"/>
      <c r="J33" s="3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30" x14ac:dyDescent="0.25">
      <c r="A34" s="26"/>
      <c r="B34" s="26"/>
      <c r="C34" s="26"/>
      <c r="D34" s="26"/>
      <c r="E34" s="26"/>
      <c r="F34" s="26"/>
      <c r="G34" s="26"/>
      <c r="H34" s="26"/>
      <c r="I34" s="35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30" x14ac:dyDescent="0.25">
      <c r="A35" s="29"/>
      <c r="B35" s="29"/>
      <c r="C35" s="29"/>
      <c r="D35" s="29"/>
      <c r="E35" s="29"/>
      <c r="F35" s="29"/>
      <c r="G35" s="29"/>
      <c r="H35" s="29"/>
      <c r="I35" s="33"/>
      <c r="J35" s="3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30" x14ac:dyDescent="0.25">
      <c r="A36" s="26"/>
      <c r="B36" s="26"/>
      <c r="C36" s="26"/>
      <c r="D36" s="26"/>
      <c r="E36" s="26"/>
      <c r="F36" s="26"/>
      <c r="G36" s="26"/>
      <c r="H36" s="26"/>
      <c r="I36" s="35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30" x14ac:dyDescent="0.25">
      <c r="A37" s="29"/>
      <c r="B37" s="29"/>
      <c r="C37" s="29"/>
      <c r="D37" s="29"/>
      <c r="E37" s="29"/>
      <c r="F37" s="29"/>
      <c r="G37" s="29"/>
      <c r="H37" s="29"/>
      <c r="I37" s="33"/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30" x14ac:dyDescent="0.25">
      <c r="A38" s="26"/>
      <c r="B38" s="26"/>
      <c r="C38" s="26"/>
      <c r="D38" s="26"/>
      <c r="E38" s="26"/>
      <c r="F38" s="26"/>
      <c r="G38" s="26"/>
      <c r="H38" s="26"/>
      <c r="I38" s="35"/>
      <c r="J38" s="2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30" x14ac:dyDescent="0.25">
      <c r="A39" s="29"/>
      <c r="B39" s="29"/>
      <c r="C39" s="29"/>
      <c r="D39" s="29"/>
      <c r="E39" s="29"/>
      <c r="F39" s="29"/>
      <c r="G39" s="29"/>
      <c r="H39" s="29"/>
      <c r="I39" s="33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30" x14ac:dyDescent="0.25">
      <c r="A40" s="26"/>
      <c r="B40" s="26"/>
      <c r="C40" s="26"/>
      <c r="D40" s="26"/>
      <c r="E40" s="26"/>
      <c r="F40" s="26"/>
      <c r="G40" s="26"/>
      <c r="H40" s="26"/>
      <c r="I40" s="35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30" ht="15.75" thickBot="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30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30" ht="16.5" thickTop="1" thickBot="1" x14ac:dyDescent="0.3">
      <c r="A42" s="26" t="s">
        <v>222</v>
      </c>
      <c r="B42" s="26" t="s">
        <v>43</v>
      </c>
      <c r="C42" s="26" t="s">
        <v>93</v>
      </c>
      <c r="D42" s="26">
        <v>1</v>
      </c>
      <c r="E42" s="26">
        <v>4174000</v>
      </c>
      <c r="F42" s="26">
        <v>2.3957834211787252E-7</v>
      </c>
      <c r="G42" s="26"/>
      <c r="H42" s="26"/>
      <c r="I42" s="26"/>
      <c r="J42" s="27"/>
      <c r="K42" s="26"/>
      <c r="L42" s="26"/>
      <c r="M42" s="26"/>
      <c r="N42" s="26"/>
      <c r="O42" s="26"/>
      <c r="P42" s="26"/>
      <c r="Q42" s="26"/>
      <c r="R42" s="26" t="s">
        <v>46</v>
      </c>
      <c r="S42" s="26"/>
      <c r="T42" s="26">
        <v>3</v>
      </c>
      <c r="U42" s="26"/>
      <c r="V42" s="26"/>
      <c r="W42" s="26"/>
      <c r="X42" s="26"/>
      <c r="Y42" s="26"/>
      <c r="Z42" s="28" t="s">
        <v>27</v>
      </c>
      <c r="AA42" s="28" t="s">
        <v>28</v>
      </c>
      <c r="AB42" s="28" t="s">
        <v>29</v>
      </c>
      <c r="AC42" s="28" t="s">
        <v>30</v>
      </c>
      <c r="AD42" s="28" t="s">
        <v>31</v>
      </c>
    </row>
    <row r="43" spans="1:30" ht="15.75" thickTop="1" x14ac:dyDescent="0.25">
      <c r="A43" s="29" t="s">
        <v>223</v>
      </c>
      <c r="B43" s="29" t="s">
        <v>43</v>
      </c>
      <c r="C43" s="29" t="s">
        <v>93</v>
      </c>
      <c r="D43" s="29">
        <v>1</v>
      </c>
      <c r="E43" s="29">
        <v>3629000</v>
      </c>
      <c r="F43" s="26">
        <v>2.7555800496004411E-7</v>
      </c>
      <c r="G43" s="29"/>
      <c r="H43" s="29"/>
      <c r="I43" s="29"/>
      <c r="J43" s="30"/>
      <c r="K43" s="29"/>
      <c r="L43" s="29"/>
      <c r="M43" s="29"/>
      <c r="N43" s="29"/>
      <c r="O43" s="29"/>
      <c r="P43" s="29"/>
      <c r="Q43" s="29"/>
      <c r="R43" s="29" t="s">
        <v>27</v>
      </c>
      <c r="S43" s="29"/>
      <c r="T43" s="29">
        <v>45</v>
      </c>
      <c r="U43" s="29"/>
      <c r="V43" s="29"/>
      <c r="W43" s="29"/>
      <c r="X43" s="29"/>
      <c r="Y43" s="29"/>
      <c r="Z43" s="31">
        <v>120</v>
      </c>
      <c r="AA43" s="46"/>
      <c r="AB43" s="46"/>
      <c r="AC43" s="46"/>
      <c r="AD43" s="46">
        <v>93.245821385500719</v>
      </c>
    </row>
    <row r="44" spans="1:30" ht="15.75" thickBot="1" x14ac:dyDescent="0.3">
      <c r="A44" s="26" t="s">
        <v>224</v>
      </c>
      <c r="B44" s="26" t="s">
        <v>43</v>
      </c>
      <c r="C44" s="26" t="s">
        <v>93</v>
      </c>
      <c r="D44" s="26">
        <v>1</v>
      </c>
      <c r="E44" s="26">
        <v>3715000</v>
      </c>
      <c r="F44" s="26">
        <v>2.6917900403768504E-7</v>
      </c>
      <c r="G44" s="26"/>
      <c r="H44" s="26"/>
      <c r="I44" s="26"/>
      <c r="J44" s="27"/>
      <c r="K44" s="26"/>
      <c r="L44" s="26"/>
      <c r="M44" s="26"/>
      <c r="N44" s="26"/>
      <c r="O44" s="26"/>
      <c r="P44" s="26"/>
      <c r="Q44" s="26"/>
      <c r="R44" s="26" t="s">
        <v>32</v>
      </c>
      <c r="S44" s="26"/>
      <c r="T44" s="26">
        <v>50</v>
      </c>
      <c r="U44" s="26"/>
      <c r="V44" s="26"/>
      <c r="W44" s="26"/>
      <c r="X44" s="26"/>
      <c r="Y44" s="26"/>
      <c r="Z44" s="36">
        <v>0</v>
      </c>
      <c r="AA44" s="69"/>
      <c r="AB44" s="69"/>
      <c r="AC44" s="69"/>
      <c r="AD44" s="69" t="s">
        <v>38</v>
      </c>
    </row>
    <row r="45" spans="1:30" ht="16.5" thickTop="1" thickBot="1" x14ac:dyDescent="0.3">
      <c r="A45" s="29" t="s">
        <v>240</v>
      </c>
      <c r="B45" s="29" t="s">
        <v>43</v>
      </c>
      <c r="C45" s="29" t="s">
        <v>93</v>
      </c>
      <c r="D45" s="29">
        <v>25200</v>
      </c>
      <c r="E45" s="29">
        <v>5320000</v>
      </c>
      <c r="F45" s="29">
        <v>4.7369999999999999E-3</v>
      </c>
      <c r="G45" s="29">
        <v>93.820238536886407</v>
      </c>
      <c r="H45" s="29">
        <v>120</v>
      </c>
      <c r="I45" s="33">
        <v>4.5413805953921385</v>
      </c>
      <c r="J45" s="30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>
        <v>1</v>
      </c>
      <c r="V45" s="29">
        <v>120</v>
      </c>
      <c r="W45" s="29">
        <v>4.5413805953921385</v>
      </c>
      <c r="X45" s="29"/>
      <c r="Y45" s="29"/>
    </row>
    <row r="46" spans="1:30" x14ac:dyDescent="0.25">
      <c r="A46" s="26" t="s">
        <v>241</v>
      </c>
      <c r="B46" s="26" t="s">
        <v>43</v>
      </c>
      <c r="C46" s="26" t="s">
        <v>93</v>
      </c>
      <c r="D46" s="26">
        <v>26780</v>
      </c>
      <c r="E46" s="26">
        <v>4886000</v>
      </c>
      <c r="F46" s="26">
        <v>5.4809999999999998E-3</v>
      </c>
      <c r="G46" s="26">
        <v>99.419526254642392</v>
      </c>
      <c r="H46" s="26">
        <v>120</v>
      </c>
      <c r="I46" s="35">
        <v>4.5993485355640686</v>
      </c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>
        <v>2</v>
      </c>
      <c r="V46" s="26">
        <v>120</v>
      </c>
      <c r="W46" s="26">
        <v>4.5993485355640686</v>
      </c>
      <c r="X46" s="26"/>
      <c r="Y46" s="26"/>
      <c r="Z46" s="38" t="s">
        <v>33</v>
      </c>
      <c r="AA46" s="57">
        <v>-5.9628780655740011E-4</v>
      </c>
    </row>
    <row r="47" spans="1:30" x14ac:dyDescent="0.25">
      <c r="A47" s="29" t="s">
        <v>242</v>
      </c>
      <c r="B47" s="29" t="s">
        <v>43</v>
      </c>
      <c r="C47" s="29" t="s">
        <v>93</v>
      </c>
      <c r="D47" s="29">
        <v>25020</v>
      </c>
      <c r="E47" s="29">
        <v>5531000</v>
      </c>
      <c r="F47" s="29">
        <v>4.5230000000000001E-3</v>
      </c>
      <c r="G47" s="29">
        <v>86.497699364973329</v>
      </c>
      <c r="H47" s="29">
        <v>120</v>
      </c>
      <c r="I47" s="33">
        <v>4.4601178166474043</v>
      </c>
      <c r="J47" s="30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>
        <v>3</v>
      </c>
      <c r="V47" s="29">
        <v>120</v>
      </c>
      <c r="W47" s="29">
        <v>4.4601178166474043</v>
      </c>
      <c r="X47" s="29"/>
      <c r="Y47" s="29"/>
      <c r="Z47" s="40" t="s">
        <v>34</v>
      </c>
      <c r="AA47" s="53">
        <v>4.6051701859880918</v>
      </c>
    </row>
    <row r="48" spans="1:30" ht="17.25" x14ac:dyDescent="0.25">
      <c r="A48" s="26" t="s">
        <v>243</v>
      </c>
      <c r="B48" s="26" t="s">
        <v>43</v>
      </c>
      <c r="C48" s="26" t="s">
        <v>93</v>
      </c>
      <c r="D48" s="26">
        <v>26780</v>
      </c>
      <c r="E48" s="26">
        <v>5304000</v>
      </c>
      <c r="F48" s="26">
        <v>5.0489999999999997E-3</v>
      </c>
      <c r="G48" s="26">
        <v>100</v>
      </c>
      <c r="H48" s="26">
        <v>0</v>
      </c>
      <c r="I48" s="35">
        <v>4.6051701859880918</v>
      </c>
      <c r="J48" s="27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>
        <v>4</v>
      </c>
      <c r="V48" s="26">
        <v>0</v>
      </c>
      <c r="W48" s="26">
        <v>4.6051701859880918</v>
      </c>
      <c r="X48" s="26"/>
      <c r="Y48" s="26"/>
      <c r="Z48" s="40" t="s">
        <v>229</v>
      </c>
      <c r="AA48" s="53">
        <v>0.43978850741084652</v>
      </c>
    </row>
    <row r="49" spans="1:27" ht="18" x14ac:dyDescent="0.35">
      <c r="A49" s="29" t="s">
        <v>244</v>
      </c>
      <c r="B49" s="29" t="s">
        <v>43</v>
      </c>
      <c r="C49" s="29" t="s">
        <v>93</v>
      </c>
      <c r="D49" s="29">
        <v>25340</v>
      </c>
      <c r="E49" s="29">
        <v>4597000</v>
      </c>
      <c r="F49" s="29">
        <v>5.5129999999999997E-3</v>
      </c>
      <c r="G49" s="29">
        <v>100</v>
      </c>
      <c r="H49" s="29">
        <v>0</v>
      </c>
      <c r="I49" s="33">
        <v>4.6051701859880918</v>
      </c>
      <c r="J49" s="30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>
        <v>5</v>
      </c>
      <c r="V49" s="29">
        <v>0</v>
      </c>
      <c r="W49" s="29">
        <v>4.6051701859880918</v>
      </c>
      <c r="X49" s="29"/>
      <c r="Y49" s="29"/>
      <c r="Z49" s="40" t="s">
        <v>231</v>
      </c>
      <c r="AA49" s="53">
        <v>1162.4372877281387</v>
      </c>
    </row>
    <row r="50" spans="1:27" ht="18.75" x14ac:dyDescent="0.35">
      <c r="A50" s="26" t="s">
        <v>245</v>
      </c>
      <c r="B50" s="26" t="s">
        <v>43</v>
      </c>
      <c r="C50" s="26" t="s">
        <v>93</v>
      </c>
      <c r="D50" s="26">
        <v>28150</v>
      </c>
      <c r="E50" s="26">
        <v>5383000</v>
      </c>
      <c r="F50" s="26">
        <v>5.2290000000000001E-3</v>
      </c>
      <c r="G50" s="26">
        <v>100</v>
      </c>
      <c r="H50" s="26">
        <v>0</v>
      </c>
      <c r="I50" s="35">
        <v>4.6051701859880918</v>
      </c>
      <c r="J50" s="2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>
        <v>6</v>
      </c>
      <c r="V50" s="26">
        <v>0</v>
      </c>
      <c r="W50" s="26">
        <v>4.6051701859880918</v>
      </c>
      <c r="X50" s="26"/>
      <c r="Y50" s="26"/>
      <c r="Z50" s="40" t="s">
        <v>233</v>
      </c>
      <c r="AA50" s="43">
        <v>1.1925756131148002</v>
      </c>
    </row>
    <row r="51" spans="1:27" ht="15.75" thickBot="1" x14ac:dyDescent="0.3">
      <c r="A51" s="29"/>
      <c r="B51" s="29"/>
      <c r="C51" s="29"/>
      <c r="D51" s="29"/>
      <c r="E51" s="29"/>
      <c r="F51" s="29"/>
      <c r="G51" s="29"/>
      <c r="H51" s="29"/>
      <c r="I51" s="33"/>
      <c r="J51" s="30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44" t="s">
        <v>7</v>
      </c>
      <c r="AA51" s="45" t="s">
        <v>35</v>
      </c>
    </row>
    <row r="52" spans="1:27" x14ac:dyDescent="0.25">
      <c r="A52" s="26"/>
      <c r="B52" s="26"/>
      <c r="C52" s="26"/>
      <c r="D52" s="26"/>
      <c r="E52" s="26"/>
      <c r="F52" s="26"/>
      <c r="G52" s="26"/>
      <c r="H52" s="26"/>
      <c r="I52" s="35"/>
      <c r="J52" s="27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7" x14ac:dyDescent="0.25">
      <c r="A53" s="29"/>
      <c r="B53" s="29"/>
      <c r="C53" s="29"/>
      <c r="D53" s="29"/>
      <c r="E53" s="29"/>
      <c r="F53" s="29"/>
      <c r="G53" s="29"/>
      <c r="H53" s="29"/>
      <c r="I53" s="33"/>
      <c r="J53" s="30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7" x14ac:dyDescent="0.25">
      <c r="A54" s="26"/>
      <c r="B54" s="26"/>
      <c r="C54" s="26"/>
      <c r="D54" s="26"/>
      <c r="E54" s="26"/>
      <c r="F54" s="26"/>
      <c r="G54" s="26"/>
      <c r="H54" s="26"/>
      <c r="I54" s="35"/>
      <c r="J54" s="2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7" x14ac:dyDescent="0.25">
      <c r="A55" s="29"/>
      <c r="B55" s="29"/>
      <c r="C55" s="29"/>
      <c r="D55" s="29"/>
      <c r="E55" s="29"/>
      <c r="F55" s="29"/>
      <c r="G55" s="29"/>
      <c r="H55" s="29"/>
      <c r="I55" s="33"/>
      <c r="J55" s="30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7" x14ac:dyDescent="0.25">
      <c r="A56" s="26"/>
      <c r="B56" s="26"/>
      <c r="C56" s="26"/>
      <c r="D56" s="26"/>
      <c r="E56" s="26"/>
      <c r="F56" s="26"/>
      <c r="G56" s="26"/>
      <c r="H56" s="26"/>
      <c r="I56" s="35"/>
      <c r="J56" s="2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7" x14ac:dyDescent="0.25">
      <c r="A57" s="29"/>
      <c r="B57" s="29"/>
      <c r="C57" s="29"/>
      <c r="D57" s="29"/>
      <c r="E57" s="29"/>
      <c r="F57" s="29"/>
      <c r="G57" s="29"/>
      <c r="H57" s="29"/>
      <c r="I57" s="33"/>
      <c r="J57" s="30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7" x14ac:dyDescent="0.25">
      <c r="A58" s="26"/>
      <c r="B58" s="26"/>
      <c r="C58" s="26"/>
      <c r="D58" s="26"/>
      <c r="E58" s="26"/>
      <c r="F58" s="26"/>
      <c r="G58" s="26"/>
      <c r="H58" s="26"/>
      <c r="I58" s="35"/>
      <c r="J58" s="27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7" x14ac:dyDescent="0.25">
      <c r="A59" s="29"/>
      <c r="B59" s="29"/>
      <c r="C59" s="29"/>
      <c r="D59" s="29"/>
      <c r="E59" s="29"/>
      <c r="F59" s="29"/>
      <c r="G59" s="29"/>
      <c r="H59" s="29"/>
      <c r="I59" s="33"/>
      <c r="J59" s="30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7" x14ac:dyDescent="0.25">
      <c r="A60" s="19"/>
      <c r="B60" s="19"/>
      <c r="C60" s="19"/>
      <c r="D60" s="19"/>
      <c r="E60" s="19"/>
      <c r="F60" s="19"/>
      <c r="I60" s="20"/>
    </row>
    <row r="61" spans="1:27" x14ac:dyDescent="0.25">
      <c r="A61" s="19"/>
      <c r="B61" s="19"/>
      <c r="C61" s="19"/>
      <c r="D61" s="19"/>
      <c r="E61" s="19"/>
      <c r="F61" s="19"/>
      <c r="I61" s="20"/>
    </row>
    <row r="62" spans="1:27" x14ac:dyDescent="0.25">
      <c r="A62" s="19"/>
      <c r="B62" s="19"/>
      <c r="C62" s="19"/>
      <c r="D62" s="19"/>
      <c r="E62" s="19"/>
      <c r="F62" s="19"/>
      <c r="I62" s="20"/>
    </row>
    <row r="63" spans="1:27" x14ac:dyDescent="0.25">
      <c r="A63" s="19"/>
      <c r="B63" s="19"/>
      <c r="C63" s="19"/>
      <c r="D63" s="19"/>
      <c r="E63" s="19"/>
      <c r="F63" s="19"/>
      <c r="I63" s="20"/>
    </row>
    <row r="64" spans="1:27" x14ac:dyDescent="0.25">
      <c r="A64" s="19"/>
      <c r="B64" s="19"/>
      <c r="C64" s="19"/>
      <c r="D64" s="19"/>
      <c r="E64" s="19"/>
      <c r="F64" s="19"/>
      <c r="I64" s="20"/>
    </row>
    <row r="65" spans="1:9" x14ac:dyDescent="0.25">
      <c r="A65" s="19"/>
      <c r="B65" s="19"/>
      <c r="C65" s="19"/>
      <c r="D65" s="19"/>
      <c r="E65" s="19"/>
      <c r="F65" s="19"/>
      <c r="I65" s="20"/>
    </row>
  </sheetData>
  <conditionalFormatting sqref="I5">
    <cfRule type="expression" dxfId="42" priority="70">
      <formula>ISTEXT($I$5)</formula>
    </cfRule>
  </conditionalFormatting>
  <conditionalFormatting sqref="I6">
    <cfRule type="expression" dxfId="41" priority="69">
      <formula>ISTEXT($I$6)</formula>
    </cfRule>
  </conditionalFormatting>
  <conditionalFormatting sqref="I7">
    <cfRule type="expression" dxfId="40" priority="68">
      <formula>ISTEXT($I$7)</formula>
    </cfRule>
  </conditionalFormatting>
  <conditionalFormatting sqref="I8">
    <cfRule type="expression" dxfId="39" priority="67">
      <formula>ISTEXT($I$8)</formula>
    </cfRule>
  </conditionalFormatting>
  <conditionalFormatting sqref="I9">
    <cfRule type="expression" dxfId="38" priority="66">
      <formula>ISTEXT($I$9)</formula>
    </cfRule>
  </conditionalFormatting>
  <conditionalFormatting sqref="I10:I20">
    <cfRule type="expression" dxfId="37" priority="65">
      <formula>ISTEXT($I$10)</formula>
    </cfRule>
  </conditionalFormatting>
  <conditionalFormatting sqref="I25">
    <cfRule type="expression" dxfId="36" priority="64">
      <formula>ISTEXT($I$25)</formula>
    </cfRule>
  </conditionalFormatting>
  <conditionalFormatting sqref="I26">
    <cfRule type="expression" dxfId="35" priority="63">
      <formula>ISTEXT($I$26)</formula>
    </cfRule>
  </conditionalFormatting>
  <conditionalFormatting sqref="I27">
    <cfRule type="expression" dxfId="34" priority="62">
      <formula>ISTEXT($I$27)</formula>
    </cfRule>
  </conditionalFormatting>
  <conditionalFormatting sqref="I28">
    <cfRule type="expression" dxfId="33" priority="61">
      <formula>ISTEXT($I$28)</formula>
    </cfRule>
  </conditionalFormatting>
  <conditionalFormatting sqref="I29">
    <cfRule type="expression" dxfId="32" priority="60">
      <formula>ISTEXT($I$29)</formula>
    </cfRule>
  </conditionalFormatting>
  <conditionalFormatting sqref="I30:I40">
    <cfRule type="expression" dxfId="31" priority="59">
      <formula>ISTEXT($I$30)</formula>
    </cfRule>
  </conditionalFormatting>
  <conditionalFormatting sqref="I45">
    <cfRule type="expression" dxfId="30" priority="58">
      <formula>ISTEXT($I$45)</formula>
    </cfRule>
  </conditionalFormatting>
  <conditionalFormatting sqref="I46">
    <cfRule type="expression" dxfId="29" priority="57">
      <formula>ISTEXT($I$46)</formula>
    </cfRule>
  </conditionalFormatting>
  <conditionalFormatting sqref="I47">
    <cfRule type="expression" dxfId="28" priority="56">
      <formula>ISTEXT($I$47)</formula>
    </cfRule>
  </conditionalFormatting>
  <conditionalFormatting sqref="I48">
    <cfRule type="expression" dxfId="27" priority="55">
      <formula>ISTEXT($I$48)</formula>
    </cfRule>
  </conditionalFormatting>
  <conditionalFormatting sqref="I49">
    <cfRule type="expression" dxfId="26" priority="54">
      <formula>ISTEXT($I$49)</formula>
    </cfRule>
  </conditionalFormatting>
  <conditionalFormatting sqref="I50:I59">
    <cfRule type="expression" dxfId="25" priority="53">
      <formula>ISTEXT($I$50)</formula>
    </cfRule>
  </conditionalFormatting>
  <conditionalFormatting sqref="AA3">
    <cfRule type="expression" dxfId="24" priority="40">
      <formula>ISTEXT($AA$3)</formula>
    </cfRule>
  </conditionalFormatting>
  <conditionalFormatting sqref="AB3">
    <cfRule type="expression" dxfId="23" priority="39">
      <formula>ISTEXT($AB$3)</formula>
    </cfRule>
  </conditionalFormatting>
  <conditionalFormatting sqref="AC3">
    <cfRule type="expression" dxfId="22" priority="38">
      <formula>ISTEXT($AC$3)</formula>
    </cfRule>
  </conditionalFormatting>
  <conditionalFormatting sqref="AD3">
    <cfRule type="expression" dxfId="21" priority="37">
      <formula>ISTEXT($AD$3)</formula>
    </cfRule>
  </conditionalFormatting>
  <conditionalFormatting sqref="AA4">
    <cfRule type="expression" dxfId="20" priority="36">
      <formula>ISTEXT($AA$4)</formula>
    </cfRule>
  </conditionalFormatting>
  <conditionalFormatting sqref="AB4">
    <cfRule type="expression" dxfId="19" priority="35">
      <formula>ISTEXT($AB$4)</formula>
    </cfRule>
  </conditionalFormatting>
  <conditionalFormatting sqref="AC4">
    <cfRule type="expression" dxfId="18" priority="34">
      <formula>ISTEXT($AC$4)</formula>
    </cfRule>
  </conditionalFormatting>
  <conditionalFormatting sqref="AD4">
    <cfRule type="expression" dxfId="17" priority="33">
      <formula>ISTEXT($AD$4)</formula>
    </cfRule>
  </conditionalFormatting>
  <conditionalFormatting sqref="AA23">
    <cfRule type="expression" dxfId="16" priority="32">
      <formula>ISTEXT($AA$23)</formula>
    </cfRule>
  </conditionalFormatting>
  <conditionalFormatting sqref="AB23">
    <cfRule type="expression" dxfId="15" priority="31">
      <formula>ISTEXT($AB$23)</formula>
    </cfRule>
  </conditionalFormatting>
  <conditionalFormatting sqref="AC23">
    <cfRule type="expression" dxfId="14" priority="30">
      <formula>ISTEXT($AC$23)</formula>
    </cfRule>
  </conditionalFormatting>
  <conditionalFormatting sqref="AD23">
    <cfRule type="expression" dxfId="13" priority="29">
      <formula>ISTEXT($AD$23)</formula>
    </cfRule>
  </conditionalFormatting>
  <conditionalFormatting sqref="AA24">
    <cfRule type="expression" dxfId="12" priority="28">
      <formula>ISTEXT($AA$24)</formula>
    </cfRule>
  </conditionalFormatting>
  <conditionalFormatting sqref="AB24">
    <cfRule type="expression" dxfId="11" priority="27">
      <formula>ISTEXT($AB$24)</formula>
    </cfRule>
  </conditionalFormatting>
  <conditionalFormatting sqref="AC24">
    <cfRule type="expression" dxfId="10" priority="26">
      <formula>ISTEXT($AC$24)</formula>
    </cfRule>
  </conditionalFormatting>
  <conditionalFormatting sqref="AD24">
    <cfRule type="expression" dxfId="9" priority="25">
      <formula>ISTEXT($AD$24)</formula>
    </cfRule>
  </conditionalFormatting>
  <conditionalFormatting sqref="AA43">
    <cfRule type="expression" dxfId="8" priority="24">
      <formula>ISTEXT($AA$43)</formula>
    </cfRule>
  </conditionalFormatting>
  <conditionalFormatting sqref="AB43">
    <cfRule type="expression" dxfId="7" priority="23">
      <formula>ISTEXT($AB$43)</formula>
    </cfRule>
  </conditionalFormatting>
  <conditionalFormatting sqref="AC43">
    <cfRule type="expression" dxfId="6" priority="22">
      <formula>ISTEXT($AC$43)</formula>
    </cfRule>
  </conditionalFormatting>
  <conditionalFormatting sqref="AD43">
    <cfRule type="expression" dxfId="5" priority="21">
      <formula>ISTEXT($AD$43)</formula>
    </cfRule>
  </conditionalFormatting>
  <conditionalFormatting sqref="AA44">
    <cfRule type="expression" dxfId="4" priority="20">
      <formula>ISTEXT($AA$44)</formula>
    </cfRule>
  </conditionalFormatting>
  <conditionalFormatting sqref="AB44">
    <cfRule type="expression" dxfId="3" priority="19">
      <formula>ISTEXT($AB$44)</formula>
    </cfRule>
  </conditionalFormatting>
  <conditionalFormatting sqref="AC44">
    <cfRule type="expression" dxfId="2" priority="18">
      <formula>ISTEXT($AC$44)</formula>
    </cfRule>
  </conditionalFormatting>
  <conditionalFormatting sqref="AD44">
    <cfRule type="expression" dxfId="1" priority="17">
      <formula>ISTEXT($AD$44)</formula>
    </cfRule>
  </conditionalFormatting>
  <conditionalFormatting sqref="I60:I65">
    <cfRule type="expression" dxfId="0" priority="564">
      <formula>ISTEXT(#REF!)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EPA Hepatocyte Stability 080720</vt:lpstr>
      <vt:lpstr>6500 1uM Active</vt:lpstr>
      <vt:lpstr>1uM Control Group 2</vt:lpstr>
      <vt:lpstr>6500 10uM Active</vt:lpstr>
      <vt:lpstr>DTXSID6025272 10uM Control</vt:lpstr>
      <vt:lpstr>10uM Control Group 2</vt:lpstr>
      <vt:lpstr>'EPA Hepatocyte Stability 080720'!Print_Area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Lau, Janice</cp:lastModifiedBy>
  <cp:lastPrinted>2020-08-21T11:00:54Z</cp:lastPrinted>
  <dcterms:created xsi:type="dcterms:W3CDTF">2020-06-22T15:06:22Z</dcterms:created>
  <dcterms:modified xsi:type="dcterms:W3CDTF">2020-09-01T00:35:42Z</dcterms:modified>
</cp:coreProperties>
</file>