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ugust 2020\"/>
    </mc:Choice>
  </mc:AlternateContent>
  <bookViews>
    <workbookView xWindow="0" yWindow="0" windowWidth="28800" windowHeight="12300"/>
  </bookViews>
  <sheets>
    <sheet name="Summary" sheetId="3" r:id="rId1"/>
    <sheet name="Data" sheetId="1" r:id="rId2"/>
  </sheets>
  <definedNames>
    <definedName name="Individual1">Summary!$A$26:$H$62</definedName>
    <definedName name="Summary1">Summary!$A$4:$H$22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6" i="1" l="1"/>
  <c r="G162" i="1" s="1"/>
  <c r="I147" i="1"/>
  <c r="G150" i="1" s="1"/>
  <c r="I138" i="1"/>
  <c r="G139" i="1" s="1"/>
  <c r="I129" i="1"/>
  <c r="G135" i="1" s="1"/>
  <c r="I120" i="1"/>
  <c r="G123" i="1" s="1"/>
  <c r="I111" i="1"/>
  <c r="G112" i="1" s="1"/>
  <c r="I102" i="1"/>
  <c r="G108" i="1" s="1"/>
  <c r="I93" i="1"/>
  <c r="G96" i="1" s="1"/>
  <c r="I84" i="1"/>
  <c r="G85" i="1" s="1"/>
  <c r="I75" i="1"/>
  <c r="I66" i="1"/>
  <c r="G69" i="1" s="1"/>
  <c r="I57" i="1"/>
  <c r="G58" i="1" s="1"/>
  <c r="I48" i="1"/>
  <c r="I39" i="1"/>
  <c r="G41" i="1" s="1"/>
  <c r="I30" i="1"/>
  <c r="G34" i="1" s="1"/>
  <c r="I21" i="1"/>
  <c r="G22" i="1" s="1"/>
  <c r="I12" i="1"/>
  <c r="G18" i="1" s="1"/>
  <c r="I3" i="1"/>
  <c r="G9" i="1" s="1"/>
  <c r="G44" i="1" l="1"/>
  <c r="G45" i="1"/>
  <c r="I41" i="1" s="1"/>
  <c r="G114" i="1"/>
  <c r="G142" i="1"/>
  <c r="G115" i="1"/>
  <c r="G71" i="1"/>
  <c r="G113" i="1"/>
  <c r="G140" i="1"/>
  <c r="G8" i="1"/>
  <c r="G43" i="1"/>
  <c r="K41" i="1" s="1"/>
  <c r="G70" i="1"/>
  <c r="G88" i="1"/>
  <c r="G125" i="1"/>
  <c r="G141" i="1"/>
  <c r="G59" i="1"/>
  <c r="G97" i="1"/>
  <c r="G130" i="1"/>
  <c r="G13" i="1"/>
  <c r="G5" i="1"/>
  <c r="G15" i="1"/>
  <c r="G60" i="1"/>
  <c r="G98" i="1"/>
  <c r="G151" i="1"/>
  <c r="G4" i="1"/>
  <c r="G6" i="1"/>
  <c r="G61" i="1"/>
  <c r="G86" i="1"/>
  <c r="G152" i="1"/>
  <c r="G7" i="1"/>
  <c r="G87" i="1"/>
  <c r="G124" i="1"/>
  <c r="G80" i="1"/>
  <c r="G79" i="1"/>
  <c r="G78" i="1"/>
  <c r="G77" i="1"/>
  <c r="G81" i="1"/>
  <c r="G76" i="1"/>
  <c r="G53" i="1"/>
  <c r="G51" i="1"/>
  <c r="G50" i="1"/>
  <c r="G49" i="1"/>
  <c r="G54" i="1"/>
  <c r="G52" i="1"/>
  <c r="G25" i="1"/>
  <c r="G24" i="1"/>
  <c r="G23" i="1"/>
  <c r="I5" i="1"/>
  <c r="G26" i="1"/>
  <c r="I22" i="1" s="1"/>
  <c r="G14" i="1"/>
  <c r="I14" i="1" s="1"/>
  <c r="G17" i="1"/>
  <c r="G16" i="1"/>
  <c r="G27" i="1"/>
  <c r="I23" i="1" s="1"/>
  <c r="G31" i="1"/>
  <c r="G35" i="1"/>
  <c r="G36" i="1"/>
  <c r="G32" i="1"/>
  <c r="G161" i="1"/>
  <c r="G160" i="1"/>
  <c r="G159" i="1"/>
  <c r="G158" i="1"/>
  <c r="G33" i="1"/>
  <c r="G157" i="1"/>
  <c r="G107" i="1"/>
  <c r="G106" i="1"/>
  <c r="G105" i="1"/>
  <c r="G104" i="1"/>
  <c r="G42" i="1"/>
  <c r="G40" i="1"/>
  <c r="G103" i="1"/>
  <c r="G134" i="1"/>
  <c r="G133" i="1"/>
  <c r="G132" i="1"/>
  <c r="G131" i="1"/>
  <c r="K131" i="1" s="1"/>
  <c r="G72" i="1"/>
  <c r="G99" i="1"/>
  <c r="G126" i="1"/>
  <c r="G153" i="1"/>
  <c r="G62" i="1"/>
  <c r="I58" i="1" s="1"/>
  <c r="G67" i="1"/>
  <c r="K67" i="1" s="1"/>
  <c r="G89" i="1"/>
  <c r="G94" i="1"/>
  <c r="G116" i="1"/>
  <c r="G121" i="1"/>
  <c r="G143" i="1"/>
  <c r="G148" i="1"/>
  <c r="G63" i="1"/>
  <c r="G68" i="1"/>
  <c r="K68" i="1" s="1"/>
  <c r="G90" i="1"/>
  <c r="G95" i="1"/>
  <c r="G117" i="1"/>
  <c r="G122" i="1"/>
  <c r="G144" i="1"/>
  <c r="G149" i="1"/>
  <c r="I140" i="1" l="1"/>
  <c r="K77" i="1"/>
  <c r="I113" i="1"/>
  <c r="I13" i="1"/>
  <c r="J13" i="1" s="1"/>
  <c r="K158" i="1"/>
  <c r="K86" i="1"/>
  <c r="I4" i="1"/>
  <c r="J4" i="1" s="1"/>
  <c r="I86" i="1"/>
  <c r="J86" i="1" s="1"/>
  <c r="I130" i="1"/>
  <c r="K40" i="1"/>
  <c r="K42" i="1" s="1"/>
  <c r="I50" i="1"/>
  <c r="J50" i="1" s="1"/>
  <c r="K130" i="1"/>
  <c r="K132" i="1" s="1"/>
  <c r="K94" i="1"/>
  <c r="K122" i="1"/>
  <c r="K148" i="1"/>
  <c r="K31" i="1"/>
  <c r="I158" i="1"/>
  <c r="K113" i="1"/>
  <c r="I157" i="1"/>
  <c r="K22" i="1"/>
  <c r="I59" i="1"/>
  <c r="J59" i="1" s="1"/>
  <c r="K103" i="1"/>
  <c r="I131" i="1"/>
  <c r="K58" i="1"/>
  <c r="K60" i="1" s="1"/>
  <c r="K140" i="1"/>
  <c r="K32" i="1"/>
  <c r="K121" i="1"/>
  <c r="K4" i="1"/>
  <c r="K6" i="1" s="1"/>
  <c r="K49" i="1"/>
  <c r="K5" i="1"/>
  <c r="K149" i="1"/>
  <c r="I95" i="1"/>
  <c r="J95" i="1" s="1"/>
  <c r="J157" i="1"/>
  <c r="I85" i="1"/>
  <c r="K85" i="1"/>
  <c r="K87" i="1" s="1"/>
  <c r="I68" i="1"/>
  <c r="I103" i="1"/>
  <c r="K59" i="1"/>
  <c r="J14" i="1"/>
  <c r="K95" i="1"/>
  <c r="K123" i="1"/>
  <c r="I149" i="1"/>
  <c r="K104" i="1"/>
  <c r="K105" i="1" s="1"/>
  <c r="I32" i="1"/>
  <c r="I24" i="1"/>
  <c r="J22" i="1"/>
  <c r="K76" i="1"/>
  <c r="K78" i="1" s="1"/>
  <c r="K13" i="1"/>
  <c r="I112" i="1"/>
  <c r="K112" i="1"/>
  <c r="K114" i="1" s="1"/>
  <c r="I122" i="1"/>
  <c r="J130" i="1"/>
  <c r="I31" i="1"/>
  <c r="I104" i="1"/>
  <c r="I121" i="1"/>
  <c r="I49" i="1"/>
  <c r="I77" i="1"/>
  <c r="J23" i="1"/>
  <c r="I94" i="1"/>
  <c r="J140" i="1"/>
  <c r="K69" i="1"/>
  <c r="I67" i="1"/>
  <c r="I40" i="1"/>
  <c r="J5" i="1"/>
  <c r="J113" i="1"/>
  <c r="I139" i="1"/>
  <c r="K139" i="1"/>
  <c r="K141" i="1" s="1"/>
  <c r="J58" i="1"/>
  <c r="K157" i="1"/>
  <c r="I148" i="1"/>
  <c r="J41" i="1"/>
  <c r="K14" i="1"/>
  <c r="K23" i="1"/>
  <c r="K24" i="1" s="1"/>
  <c r="K50" i="1"/>
  <c r="I76" i="1"/>
  <c r="K51" i="1" l="1"/>
  <c r="I15" i="1"/>
  <c r="K96" i="1"/>
  <c r="K159" i="1"/>
  <c r="I6" i="1"/>
  <c r="J158" i="1"/>
  <c r="K150" i="1"/>
  <c r="J131" i="1"/>
  <c r="I159" i="1"/>
  <c r="I132" i="1"/>
  <c r="K33" i="1"/>
  <c r="I60" i="1"/>
  <c r="J60" i="1"/>
  <c r="I42" i="1"/>
  <c r="J40" i="1"/>
  <c r="J104" i="1"/>
  <c r="J76" i="1"/>
  <c r="I78" i="1"/>
  <c r="J148" i="1"/>
  <c r="I150" i="1"/>
  <c r="I141" i="1"/>
  <c r="J139" i="1"/>
  <c r="J77" i="1"/>
  <c r="I114" i="1"/>
  <c r="J112" i="1"/>
  <c r="J32" i="1"/>
  <c r="I87" i="1"/>
  <c r="J85" i="1"/>
  <c r="J15" i="1"/>
  <c r="J49" i="1"/>
  <c r="I51" i="1"/>
  <c r="J6" i="1"/>
  <c r="J132" i="1"/>
  <c r="J67" i="1"/>
  <c r="I69" i="1"/>
  <c r="J94" i="1"/>
  <c r="I96" i="1"/>
  <c r="I33" i="1"/>
  <c r="J31" i="1"/>
  <c r="J122" i="1"/>
  <c r="J24" i="1"/>
  <c r="J149" i="1"/>
  <c r="J68" i="1"/>
  <c r="J121" i="1"/>
  <c r="I123" i="1"/>
  <c r="K15" i="1"/>
  <c r="J103" i="1"/>
  <c r="I105" i="1"/>
  <c r="J159" i="1" l="1"/>
  <c r="J141" i="1"/>
  <c r="J69" i="1"/>
  <c r="J150" i="1"/>
  <c r="J96" i="1"/>
  <c r="J105" i="1"/>
  <c r="J123" i="1"/>
  <c r="J42" i="1"/>
  <c r="J33" i="1"/>
  <c r="J51" i="1"/>
  <c r="J87" i="1"/>
  <c r="J78" i="1"/>
  <c r="J114" i="1"/>
</calcChain>
</file>

<file path=xl/sharedStrings.xml><?xml version="1.0" encoding="utf-8"?>
<sst xmlns="http://schemas.openxmlformats.org/spreadsheetml/2006/main" count="676" uniqueCount="179">
  <si>
    <t>SampleName</t>
  </si>
  <si>
    <t>CompoundName</t>
  </si>
  <si>
    <t>Transition</t>
  </si>
  <si>
    <t>Area</t>
  </si>
  <si>
    <t>ISTD Area</t>
  </si>
  <si>
    <t>ISTDResponseRatio</t>
  </si>
  <si>
    <t xml:space="preserve">Blank_Human_Plasma__1_____xP3_Inj 3  </t>
  </si>
  <si>
    <t>Propranolol-100</t>
  </si>
  <si>
    <t>260.215 &gt; 116.046</t>
  </si>
  <si>
    <t xml:space="preserve">Blank_Human_Plasma__2_____xP3_Inj 4  </t>
  </si>
  <si>
    <t xml:space="preserve">Propranolol-100_Human_PBS__1_____xP3_Inj 7  </t>
  </si>
  <si>
    <t xml:space="preserve">Propranolol-100_Human_PBS__2_____xP3_Inj 8  </t>
  </si>
  <si>
    <t xml:space="preserve">Propranolol-100_Human_Plasma__1_____xP3_Inj 9  </t>
  </si>
  <si>
    <t xml:space="preserve">Propranolol-100_Human_Plasma__2_____xP3_Inj 10  </t>
  </si>
  <si>
    <t xml:space="preserve">Propranolol-100_Human_Plasma_T0_1_____xP3_Inj 11  </t>
  </si>
  <si>
    <t xml:space="preserve">Propranolol-100_Human_Plasma_T0_2_____xP3_Inj 12  </t>
  </si>
  <si>
    <t xml:space="preserve">Blank_Human_Plasma__2_____xP3_Inj 16  </t>
  </si>
  <si>
    <t>Warfarin-100</t>
  </si>
  <si>
    <t>309.225 &gt; 251.114</t>
  </si>
  <si>
    <t xml:space="preserve">Blank_Human_Plasma__2_____xP3_Inj 17  </t>
  </si>
  <si>
    <t xml:space="preserve">Warfarin-100_Human_PBS__1_____xP3_Inj 19  </t>
  </si>
  <si>
    <t xml:space="preserve">Warfarin-100_Human_PBS__2_____xP3_Inj 20  </t>
  </si>
  <si>
    <t xml:space="preserve">Warfarin-100_Human_Plasma__1_____xP3_Inj 21  </t>
  </si>
  <si>
    <t xml:space="preserve">Warfarin-100_Human_Plasma__2_____xP3_Inj 22  </t>
  </si>
  <si>
    <t xml:space="preserve">Warfarin-100_Human_Plasma_T0_1_____xP3_Inj 23  </t>
  </si>
  <si>
    <t xml:space="preserve">Warfarin-100_Human_Plasma_T0_2_____xP3_Inj 24  </t>
  </si>
  <si>
    <t xml:space="preserve">Blank_Human_Plasma__2_____xP3_Inj 76  </t>
  </si>
  <si>
    <t>DTXSID2021941-100</t>
  </si>
  <si>
    <t>135.025 &gt; 72.907</t>
  </si>
  <si>
    <t xml:space="preserve">Blank_Human_Plasma__2_____xP3_Inj 77  </t>
  </si>
  <si>
    <t xml:space="preserve">DTXSID2021941-100_Human_PBS__1_____xP3_Inj 79  </t>
  </si>
  <si>
    <t xml:space="preserve">DTXSID2021941-100_Human_PBS__2_____xP3_Inj 80  </t>
  </si>
  <si>
    <t xml:space="preserve">DTXSID2021941-100_Human_Plasma__1_____xP3_Inj 81  </t>
  </si>
  <si>
    <t xml:space="preserve">DTXSID2021941-100_Human_Plasma__2_____xP3_Inj 82  </t>
  </si>
  <si>
    <t xml:space="preserve">DTXSID2021941-100_Human_Plasma_T0_1_____xP3_Inj 83  </t>
  </si>
  <si>
    <t xml:space="preserve">DTXSID2021941-100_Human_Plasma_T0_2_____xP3_Inj 84  </t>
  </si>
  <si>
    <t xml:space="preserve">Blank_Human_Plasma__2_____xP6_Inj 112  </t>
  </si>
  <si>
    <t>DTXSID4027494-100</t>
  </si>
  <si>
    <t>123.007 &gt; 105.964</t>
  </si>
  <si>
    <t xml:space="preserve">Blank_Human_Plasma__2_____xP6_Inj 113  </t>
  </si>
  <si>
    <t xml:space="preserve">DTXSID4027494-100_Human_PBS__1_____xP6_Inj 115  </t>
  </si>
  <si>
    <t xml:space="preserve">DTXSID4027494-100_Human_PBS__2_____xP6_Inj 116  </t>
  </si>
  <si>
    <t xml:space="preserve">DTXSID4027494-100_Human_Plasma__1_____xP6_Inj 117  </t>
  </si>
  <si>
    <t xml:space="preserve">DTXSID4027494-100_Human_Plasma__2_____xP6_Inj 118  </t>
  </si>
  <si>
    <t xml:space="preserve">DTXSID4027494-100_Human_Plasma_T0_1_____xP6_Inj 119  </t>
  </si>
  <si>
    <t xml:space="preserve">DTXSID4027494-100_Human_Plasma_T0_2_____xP6_Inj 120  </t>
  </si>
  <si>
    <t xml:space="preserve">Blank_Human_Plasma__2_____xP6_Inj 124  </t>
  </si>
  <si>
    <t>123.01 &gt; 105.934</t>
  </si>
  <si>
    <t xml:space="preserve">Blank_Human_Plasma__2_____xP6_Inj 125  </t>
  </si>
  <si>
    <t xml:space="preserve">Blank_Human_Plasma__2_____xP6_Inj 160  </t>
  </si>
  <si>
    <t>DTXSID6021872-100</t>
  </si>
  <si>
    <t>108.068 &gt; 92.932</t>
  </si>
  <si>
    <t xml:space="preserve">Blank_Human_Plasma__2_____xP6_Inj 161  </t>
  </si>
  <si>
    <t xml:space="preserve">DTXSID6021872-100_Human_PBS__1_____xP6_Inj 163  </t>
  </si>
  <si>
    <t xml:space="preserve">DTXSID6021872-100_Human_PBS__2_____xP6_Inj 164  </t>
  </si>
  <si>
    <t xml:space="preserve">DTXSID6021872-100_Human_Plasma__1_____xP6_Inj 165  </t>
  </si>
  <si>
    <t xml:space="preserve">DTXSID6021872-100_Human_Plasma__2_____xP6_Inj 166  </t>
  </si>
  <si>
    <t xml:space="preserve">DTXSID6021872-100_Human_Plasma_T0_1_____xP6_Inj 167  </t>
  </si>
  <si>
    <t xml:space="preserve">DTXSID6021872-100_Human_Plasma_T0_2_____xP6_Inj 168  </t>
  </si>
  <si>
    <t>Propranolol-30</t>
  </si>
  <si>
    <t xml:space="preserve">Propranolol-30_Human_PBS__1_____xP3_Inj 7  </t>
  </si>
  <si>
    <t xml:space="preserve">Propranolol-30_Human_PBS__2_____xP3_Inj 8  </t>
  </si>
  <si>
    <t xml:space="preserve">Propranolol-30_Human_Plasma__1_____xP3_Inj 9  </t>
  </si>
  <si>
    <t xml:space="preserve">Propranolol-30_Human_Plasma__2_____xP3_Inj 10  </t>
  </si>
  <si>
    <t xml:space="preserve">Propranolol-30_Human_Plasma_T0_1_____xP3_Inj 11  </t>
  </si>
  <si>
    <t xml:space="preserve">Propranolol-30_Human_Plasma_T0_2_____xP3_Inj 12  </t>
  </si>
  <si>
    <t>Warfarin-30</t>
  </si>
  <si>
    <t xml:space="preserve">Warfarin-30_Human_PBS__1_____xP3_Inj 19  </t>
  </si>
  <si>
    <t xml:space="preserve">Warfarin-30_Human_PBS__2_____xP3_Inj 20  </t>
  </si>
  <si>
    <t xml:space="preserve">Warfarin-30_Human_Plasma__1_____xP3_Inj 21  </t>
  </si>
  <si>
    <t xml:space="preserve">Warfarin-30_Human_Plasma__2_____xP3_Inj 22  </t>
  </si>
  <si>
    <t xml:space="preserve">Warfarin-30_Human_Plasma_T0_1_____xP3_Inj 23  </t>
  </si>
  <si>
    <t xml:space="preserve">Warfarin-30_Human_Plasma_T0_2_____xP3_Inj 24  </t>
  </si>
  <si>
    <t>DTXSID2021941-30</t>
  </si>
  <si>
    <t xml:space="preserve">DTXSID2021941-30_Human_PBS__1_____xP3_Inj 79  </t>
  </si>
  <si>
    <t xml:space="preserve">DTXSID2021941-30_Human_PBS__2_____xP3_Inj 80  </t>
  </si>
  <si>
    <t xml:space="preserve">DTXSID2021941-30_Human_Plasma__1_____xP3_Inj 81  </t>
  </si>
  <si>
    <t xml:space="preserve">DTXSID2021941-30_Human_Plasma__2_____xP3_Inj 82  </t>
  </si>
  <si>
    <t xml:space="preserve">DTXSID2021941-30_Human_Plasma_T0_1_____xP3_Inj 83  </t>
  </si>
  <si>
    <t xml:space="preserve">DTXSID2021941-30_Human_Plasma_T0_2_____xP3_Inj 84  </t>
  </si>
  <si>
    <t>DTXSID4027494-30</t>
  </si>
  <si>
    <t xml:space="preserve">DTXSID4027494-30_Human_PBS__1_____xP6_Inj 115  </t>
  </si>
  <si>
    <t xml:space="preserve">DTXSID4027494-30_Human_PBS__2_____xP6_Inj 116  </t>
  </si>
  <si>
    <t xml:space="preserve">DTXSID4027494-30_Human_Plasma__1_____xP6_Inj 117  </t>
  </si>
  <si>
    <t xml:space="preserve">DTXSID4027494-30_Human_Plasma__2_____xP6_Inj 118  </t>
  </si>
  <si>
    <t xml:space="preserve">DTXSID4027494-30_Human_Plasma_T0_1_____xP6_Inj 119  </t>
  </si>
  <si>
    <t xml:space="preserve">DTXSID4027494-30_Human_Plasma_T0_2_____xP6_Inj 120  </t>
  </si>
  <si>
    <t>DTXSID9024930-30</t>
  </si>
  <si>
    <t xml:space="preserve">DTXSID9024930-30_Human_PBS__1_____xP6_Inj 127  </t>
  </si>
  <si>
    <t xml:space="preserve">DTXSID9024930-30_Human_PBS__2_____xP6_Inj 128  </t>
  </si>
  <si>
    <t xml:space="preserve">DTXSID9024930-30_Human_Plasma__1_____xP6_Inj 129  </t>
  </si>
  <si>
    <t xml:space="preserve">DTXSID9024930-30_Human_Plasma__2_____xP6_Inj 130  </t>
  </si>
  <si>
    <t xml:space="preserve">DTXSID9024930-30_Human_Plasma_T0_1_____xP6_Inj 131  </t>
  </si>
  <si>
    <t xml:space="preserve">DTXSID9024930-30_Human_Plasma_T0_2_____xP6_Inj 132  </t>
  </si>
  <si>
    <t>DTXSID6021872-30</t>
  </si>
  <si>
    <t xml:space="preserve">DTXSID6021872-30_Human_PBS__1_____xP6_Inj 163  </t>
  </si>
  <si>
    <t xml:space="preserve">DTXSID6021872-30_Human_PBS__2_____xP6_Inj 164  </t>
  </si>
  <si>
    <t xml:space="preserve">DTXSID6021872-30_Human_Plasma__1_____xP6_Inj 165  </t>
  </si>
  <si>
    <t xml:space="preserve">DTXSID6021872-30_Human_Plasma__2_____xP6_Inj 166  </t>
  </si>
  <si>
    <t xml:space="preserve">DTXSID6021872-30_Human_Plasma_T0_1_____xP6_Inj 167  </t>
  </si>
  <si>
    <t xml:space="preserve">DTXSID6021872-30_Human_Plasma_T0_2_____xP6_Inj 168  </t>
  </si>
  <si>
    <t>Propranolol-10</t>
  </si>
  <si>
    <t xml:space="preserve">Propranolol-10_Human_PBS__1_____xP3_Inj 7  </t>
  </si>
  <si>
    <t xml:space="preserve">Propranolol-10_Human_PBS__2_____xP3_Inj 8  </t>
  </si>
  <si>
    <t xml:space="preserve">Propranolol-10_Human_Plasma__1_____xP3_Inj 9  </t>
  </si>
  <si>
    <t xml:space="preserve">Propranolol-10_Human_Plasma__2_____xP3_Inj 10  </t>
  </si>
  <si>
    <t xml:space="preserve">Propranolol-10_Human_Plasma_T0_1_____xP3_Inj 11  </t>
  </si>
  <si>
    <t xml:space="preserve">Propranolol-10_Human_Plasma_T0_2_____xP3_Inj 12  </t>
  </si>
  <si>
    <t>Warfarin-10</t>
  </si>
  <si>
    <t xml:space="preserve">Warfarin-10_Human_PBS__1_____xP3_Inj 19  </t>
  </si>
  <si>
    <t xml:space="preserve">Warfarin-10_Human_PBS__2_____xP3_Inj 20  </t>
  </si>
  <si>
    <t xml:space="preserve">Warfarin-10_Human_Plasma__1_____xP3_Inj 21  </t>
  </si>
  <si>
    <t xml:space="preserve">Warfarin-10_Human_Plasma__2_____xP3_Inj 22  </t>
  </si>
  <si>
    <t xml:space="preserve">Warfarin-10_Human_Plasma_T0_1_____xP3_Inj 23  </t>
  </si>
  <si>
    <t xml:space="preserve">Warfarin-10_Human_Plasma_T0_2_____xP3_Inj 24  </t>
  </si>
  <si>
    <t>DTXSID2021941-10</t>
  </si>
  <si>
    <t xml:space="preserve">DTXSID2021941-10_Human_PBS__1_____xP3_Inj 79  </t>
  </si>
  <si>
    <t xml:space="preserve">DTXSID2021941-10_Human_PBS__2_____xP3_Inj 80  </t>
  </si>
  <si>
    <t xml:space="preserve">DTXSID2021941-10_Human_Plasma__1_____xP3_Inj 81  </t>
  </si>
  <si>
    <t xml:space="preserve">DTXSID2021941-10_Human_Plasma__2_____xP3_Inj 82  </t>
  </si>
  <si>
    <t xml:space="preserve">DTXSID2021941-10_Human_Plasma_T0_1_____xP3_Inj 83  </t>
  </si>
  <si>
    <t xml:space="preserve">DTXSID2021941-10_Human_Plasma_T0_2_____xP3_Inj 84  </t>
  </si>
  <si>
    <t>DTXSID4027494-10</t>
  </si>
  <si>
    <t xml:space="preserve">DTXSID4027494-10_Human_PBS__1_____xP6_Inj 115  </t>
  </si>
  <si>
    <t xml:space="preserve">DTXSID4027494-10_Human_PBS__2_____xP6_Inj 116  </t>
  </si>
  <si>
    <t xml:space="preserve">DTXSID4027494-10_Human_Plasma__1_____xP6_Inj 117  </t>
  </si>
  <si>
    <t xml:space="preserve">DTXSID4027494-10_Human_Plasma__2_____xP6_Inj 118  </t>
  </si>
  <si>
    <t xml:space="preserve">DTXSID4027494-10_Human_Plasma_T0_1_____xP6_Inj 119  </t>
  </si>
  <si>
    <t xml:space="preserve">DTXSID4027494-10_Human_Plasma_T0_2_____xP6_Inj 120  </t>
  </si>
  <si>
    <t>DTXSID9024930-10</t>
  </si>
  <si>
    <t xml:space="preserve">DTXSID9024930-10_Human_PBS__1_____xP6_Inj 127  </t>
  </si>
  <si>
    <t xml:space="preserve">DTXSID9024930-10_Human_PBS__2_____xP6_Inj 128  </t>
  </si>
  <si>
    <t xml:space="preserve">DTXSID9024930-10_Human_Plasma__1_____xP6_Inj 129  </t>
  </si>
  <si>
    <t xml:space="preserve">DTXSID9024930-10_Human_Plasma__2_____xP6_Inj 130  </t>
  </si>
  <si>
    <t xml:space="preserve">DTXSID9024930-10_Human_Plasma_T0_1_____xP6_Inj 131  </t>
  </si>
  <si>
    <t xml:space="preserve">DTXSID9024930-10_Human_Plasma_T0_2_____xP6_Inj 132  </t>
  </si>
  <si>
    <t>DTXSID6021872-10</t>
  </si>
  <si>
    <t xml:space="preserve">DTXSID6021872-10_Human_PBS__1_____xP6_Inj 163  </t>
  </si>
  <si>
    <t xml:space="preserve">DTXSID6021872-10_Human_PBS__2_____xP6_Inj 164  </t>
  </si>
  <si>
    <t xml:space="preserve">DTXSID6021872-10_Human_Plasma__1_____xP6_Inj 165  </t>
  </si>
  <si>
    <t xml:space="preserve">DTXSID6021872-10_Human_Plasma__2_____xP6_Inj 166  </t>
  </si>
  <si>
    <t xml:space="preserve">DTXSID6021872-10_Human_Plasma_T0_1_____xP6_Inj 167  </t>
  </si>
  <si>
    <t xml:space="preserve">DTXSID6021872-10_Human_Plasma_T0_2_____xP6_Inj 168  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</si>
  <si>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</si>
  <si>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</si>
  <si>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</si>
  <si>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</si>
  <si>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</si>
  <si>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</si>
  <si>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</si>
  <si>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</si>
  <si>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CYP2178-R5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</si>
  <si>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</si>
  <si>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</si>
  <si>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</si>
  <si>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</si>
  <si>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</si>
  <si>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</si>
  <si>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</si>
  <si>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</si>
  <si>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</si>
  <si>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</si>
  <si>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</si>
  <si>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</si>
  <si>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</si>
  <si>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Propranolol</t>
  </si>
  <si>
    <t>Warfarin</t>
  </si>
  <si>
    <t xml:space="preserve">DTXSID9024930-100_Human_Plasma__1_____xP6_Inj 129  </t>
  </si>
  <si>
    <t xml:space="preserve">DTXSID9024930-100_Human_Plasma__2_____xP6_Inj 1100  </t>
  </si>
  <si>
    <t xml:space="preserve">DTXSID9024930-100_Human_Plasma_T0_1_____xP6_Inj 131  </t>
  </si>
  <si>
    <t xml:space="preserve">DTXSID9024930-100_Human_Plasma_T0_2_____xP6_Inj 132  </t>
  </si>
  <si>
    <t xml:space="preserve">DTXSID9024930-100_Human_PBS__1_____xP6_Inj 127  </t>
  </si>
  <si>
    <t xml:space="preserve">DTXSID9024930-100_Human_PBS__2_____xP6_Inj 128  </t>
  </si>
  <si>
    <t>Plasma Concentraion (%)</t>
  </si>
  <si>
    <t>DTXSID9024930-100</t>
  </si>
  <si>
    <t>DTXSID2021941</t>
  </si>
  <si>
    <t>DTXSID4027494</t>
  </si>
  <si>
    <t>DTXSID6021872</t>
  </si>
  <si>
    <t>DTXSID9024930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</si>
</sst>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000"/>
    <numFmt numFmtId="166" formatCode="0.0%"/>
    <numFmt numFmtId="167" formatCode="0.00000"/>
    <numFmt numFmtId="168" formatCode="0.0000"/>
    <numFmt numFmtId="169" formatCode="0.000%"/>
    <numFmt numFmtId="170" formatCode="dd\ mmm\ yyyy"/>
  </numFmts>
  <fonts count="7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43" fontId="0" fillId="0" borderId="0" xfId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1" fontId="0" fillId="0" borderId="0" xfId="0" applyNumberFormat="1"/>
    <xf numFmtId="10" fontId="0" fillId="0" borderId="4" xfId="0" applyNumberFormat="1" applyBorder="1"/>
    <xf numFmtId="10" fontId="0" fillId="0" borderId="2" xfId="0" applyNumberFormat="1" applyBorder="1"/>
    <xf numFmtId="9" fontId="0" fillId="0" borderId="7" xfId="0" applyNumberFormat="1" applyBorder="1"/>
    <xf numFmtId="167" fontId="0" fillId="0" borderId="0" xfId="0" applyNumberFormat="1"/>
    <xf numFmtId="168" fontId="0" fillId="0" borderId="0" xfId="0" applyNumberFormat="1"/>
    <xf numFmtId="10" fontId="0" fillId="0" borderId="8" xfId="0" applyNumberFormat="1" applyBorder="1"/>
    <xf numFmtId="9" fontId="0" fillId="0" borderId="5" xfId="0" applyNumberFormat="1" applyBorder="1"/>
    <xf numFmtId="169" fontId="0" fillId="0" borderId="8" xfId="0" applyNumberFormat="1" applyBorder="1"/>
    <xf numFmtId="2" fontId="0" fillId="0" borderId="0" xfId="0" applyNumberFormat="1"/>
    <xf numFmtId="10" fontId="0" fillId="0" borderId="5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69" fontId="0" fillId="0" borderId="7" xfId="0" applyNumberFormat="1" applyBorder="1"/>
    <xf numFmtId="10" fontId="0" fillId="0" borderId="7" xfId="0" applyNumberFormat="1" applyBorder="1"/>
    <xf numFmtId="0" fontId="0" fillId="2" borderId="0" xfId="0" applyFont="1" applyFill="1"/>
    <xf numFmtId="0" fontId="0" fillId="3" borderId="0" xfId="0" applyFont="1" applyFill="1"/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43" fontId="0" fillId="2" borderId="0" xfId="1" applyFont="1" applyFill="1"/>
    <xf numFmtId="43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 customBuiltin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L:\!Excel%20Macros\Cyprotex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04775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4" workbookViewId="0">
      <selection activeCell="I15" sqref="I15"/>
    </sheetView>
  </sheetViews>
  <sheetFormatPr defaultRowHeight="15" x14ac:dyDescent="0.25"/>
  <cols>
    <col min="1" max="1" width="20.7109375" style="37" bestFit="1" customWidth="1"/>
    <col min="2" max="2" width="15" style="37" bestFit="1" customWidth="1"/>
    <col min="3" max="3" width="16.28515625" style="37" bestFit="1" customWidth="1"/>
    <col min="4" max="4" width="31.5703125" style="44" bestFit="1" customWidth="1"/>
    <col min="5" max="5" width="31.5703125" style="37" bestFit="1" customWidth="1"/>
    <col min="6" max="6" width="29.140625" style="37" bestFit="1" customWidth="1"/>
    <col min="7" max="7" width="21.42578125" style="37" bestFit="1" customWidth="1"/>
    <col min="8" max="8" width="10.140625" style="37" bestFit="1" customWidth="1"/>
  </cols>
  <sheetData>
    <row r="1" spans="1:8" ht="15.75" x14ac:dyDescent="0.25">
      <c r="A1" s="48"/>
      <c r="B1" s="35" t="s">
        <v>151</v>
      </c>
    </row>
    <row r="2" spans="1:8" x14ac:dyDescent="0.25">
      <c r="A2" s="48"/>
      <c r="B2" s="36">
        <v>44067.514270833337</v>
      </c>
    </row>
    <row r="3" spans="1:8" ht="15.75" thickBot="1" x14ac:dyDescent="0.3"/>
    <row r="4" spans="1:8" s="47" customFormat="1" ht="30" customHeight="1" thickTop="1" thickBot="1" x14ac:dyDescent="0.3">
      <c r="A4" s="46" t="s">
        <v>152</v>
      </c>
      <c r="B4" s="46" t="s">
        <v>153</v>
      </c>
      <c r="C4" s="46" t="s">
        <v>154</v>
      </c>
      <c r="D4" s="46" t="s">
        <v>173</v>
      </c>
      <c r="E4" s="46" t="s">
        <v>155</v>
      </c>
      <c r="F4" s="46" t="s">
        <v>156</v>
      </c>
      <c r="G4" s="46" t="s">
        <v>157</v>
      </c>
      <c r="H4" s="46" t="s">
        <v>158</v>
      </c>
    </row>
    <row r="5" spans="1:8" ht="15.75" thickTop="1" x14ac:dyDescent="0.25">
      <c r="A5" s="37" t="s">
        <v>175</v>
      </c>
      <c r="B5" s="37" t="s">
        <v>149</v>
      </c>
      <c r="C5" s="37">
        <v>5</v>
      </c>
      <c r="D5" s="45">
        <v>10</v>
      </c>
      <c r="E5" s="38">
        <v>0.91856477244852131</v>
      </c>
      <c r="F5" s="38">
        <v>8.1435227551478639E-2</v>
      </c>
      <c r="G5" s="38">
        <v>0.70960617981776131</v>
      </c>
    </row>
    <row r="6" spans="1:8" x14ac:dyDescent="0.25">
      <c r="A6" s="37" t="s">
        <v>175</v>
      </c>
      <c r="B6" s="37" t="s">
        <v>149</v>
      </c>
      <c r="C6" s="37">
        <v>5</v>
      </c>
      <c r="D6" s="45">
        <v>100</v>
      </c>
      <c r="E6" s="38">
        <v>0.7787113771035501</v>
      </c>
      <c r="F6" s="38">
        <v>0.22128862289644996</v>
      </c>
      <c r="G6" s="38">
        <v>0.69322736069328728</v>
      </c>
    </row>
    <row r="7" spans="1:8" x14ac:dyDescent="0.25">
      <c r="A7" s="37" t="s">
        <v>175</v>
      </c>
      <c r="B7" s="37" t="s">
        <v>149</v>
      </c>
      <c r="C7" s="37">
        <v>5</v>
      </c>
      <c r="D7" s="45">
        <v>30</v>
      </c>
      <c r="E7" s="38">
        <v>0.85833997527695638</v>
      </c>
      <c r="F7" s="38">
        <v>0.14166002472304362</v>
      </c>
      <c r="G7" s="38">
        <v>0.96684790935086795</v>
      </c>
    </row>
    <row r="8" spans="1:8" x14ac:dyDescent="0.25">
      <c r="A8" s="37" t="s">
        <v>176</v>
      </c>
      <c r="B8" s="37" t="s">
        <v>149</v>
      </c>
      <c r="C8" s="37">
        <v>5</v>
      </c>
      <c r="D8" s="45">
        <v>10</v>
      </c>
      <c r="E8" s="38">
        <v>0.92819814713775672</v>
      </c>
      <c r="F8" s="38">
        <v>7.1801852862243221E-2</v>
      </c>
      <c r="G8" s="38">
        <v>0.10604620503627327</v>
      </c>
    </row>
    <row r="9" spans="1:8" x14ac:dyDescent="0.25">
      <c r="A9" s="37" t="s">
        <v>176</v>
      </c>
      <c r="B9" s="37" t="s">
        <v>149</v>
      </c>
      <c r="C9" s="37">
        <v>5</v>
      </c>
      <c r="D9" s="45">
        <v>100</v>
      </c>
      <c r="E9" s="38">
        <v>0.72307052763813395</v>
      </c>
      <c r="F9" s="38">
        <v>0.27692947236186599</v>
      </c>
      <c r="G9" s="38">
        <v>0.34277422663539875</v>
      </c>
    </row>
    <row r="10" spans="1:8" x14ac:dyDescent="0.25">
      <c r="A10" s="37" t="s">
        <v>176</v>
      </c>
      <c r="B10" s="37" t="s">
        <v>149</v>
      </c>
      <c r="C10" s="37">
        <v>5</v>
      </c>
      <c r="D10" s="45">
        <v>30</v>
      </c>
      <c r="E10" s="38">
        <v>0.9746101345534478</v>
      </c>
      <c r="F10" s="38">
        <v>2.5389865446552196E-2</v>
      </c>
      <c r="G10" s="38">
        <v>0.41326604685632884</v>
      </c>
    </row>
    <row r="11" spans="1:8" x14ac:dyDescent="0.25">
      <c r="A11" s="37" t="s">
        <v>177</v>
      </c>
      <c r="B11" s="37" t="s">
        <v>149</v>
      </c>
      <c r="C11" s="37">
        <v>5</v>
      </c>
      <c r="D11" s="45">
        <v>10</v>
      </c>
      <c r="E11" s="38">
        <v>0.854033168672788</v>
      </c>
      <c r="F11" s="38">
        <v>0.145966831327212</v>
      </c>
      <c r="G11" s="38">
        <v>0.325733846899946</v>
      </c>
    </row>
    <row r="12" spans="1:8" x14ac:dyDescent="0.25">
      <c r="A12" s="37" t="s">
        <v>177</v>
      </c>
      <c r="B12" s="37" t="s">
        <v>149</v>
      </c>
      <c r="C12" s="37">
        <v>5</v>
      </c>
      <c r="D12" s="45">
        <v>100</v>
      </c>
      <c r="E12" s="38">
        <v>0.51537947520559513</v>
      </c>
      <c r="F12" s="38">
        <v>0.48462052479440493</v>
      </c>
      <c r="G12" s="38">
        <v>0.46674651793306288</v>
      </c>
    </row>
    <row r="13" spans="1:8" x14ac:dyDescent="0.25">
      <c r="A13" s="37" t="s">
        <v>177</v>
      </c>
      <c r="B13" s="37" t="s">
        <v>149</v>
      </c>
      <c r="C13" s="37">
        <v>5</v>
      </c>
      <c r="D13" s="45">
        <v>30</v>
      </c>
      <c r="E13" s="38">
        <v>0.57042466241054157</v>
      </c>
      <c r="F13" s="38">
        <v>0.42957533758945837</v>
      </c>
      <c r="G13" s="38">
        <v>0.51957072585831954</v>
      </c>
    </row>
    <row r="14" spans="1:8" x14ac:dyDescent="0.25">
      <c r="A14" s="37" t="s">
        <v>178</v>
      </c>
      <c r="B14" s="37" t="s">
        <v>149</v>
      </c>
      <c r="C14" s="37">
        <v>5</v>
      </c>
      <c r="D14" s="45">
        <v>100</v>
      </c>
      <c r="E14" s="38">
        <v>0.8291655516154004</v>
      </c>
      <c r="F14" s="38">
        <v>0.1708344483845996</v>
      </c>
      <c r="G14" s="38">
        <v>0.24846929782915822</v>
      </c>
    </row>
    <row r="15" spans="1:8" x14ac:dyDescent="0.25">
      <c r="A15" s="37" t="s">
        <v>178</v>
      </c>
      <c r="B15" s="37" t="s">
        <v>149</v>
      </c>
      <c r="C15" s="37">
        <v>5</v>
      </c>
      <c r="D15" s="45">
        <v>10</v>
      </c>
      <c r="E15" s="38">
        <v>0.66925059000886611</v>
      </c>
      <c r="F15" s="38">
        <v>0.33074940999113395</v>
      </c>
      <c r="G15" s="39">
        <v>7.7993909018471239E-2</v>
      </c>
    </row>
    <row r="16" spans="1:8" x14ac:dyDescent="0.25">
      <c r="A16" s="37" t="s">
        <v>178</v>
      </c>
      <c r="B16" s="37" t="s">
        <v>149</v>
      </c>
      <c r="C16" s="37">
        <v>5</v>
      </c>
      <c r="D16" s="45">
        <v>30</v>
      </c>
      <c r="E16" s="38">
        <v>0.66533357911384905</v>
      </c>
      <c r="F16" s="38">
        <v>0.33466642088615101</v>
      </c>
      <c r="G16" s="38">
        <v>0.38774685133188591</v>
      </c>
    </row>
    <row r="17" spans="1:8" x14ac:dyDescent="0.25">
      <c r="A17" s="37" t="s">
        <v>165</v>
      </c>
      <c r="B17" s="37" t="s">
        <v>149</v>
      </c>
      <c r="C17" s="37">
        <v>5</v>
      </c>
      <c r="D17" s="45">
        <v>10</v>
      </c>
      <c r="E17" s="38">
        <v>0.9444464152920804</v>
      </c>
      <c r="F17" s="38">
        <v>5.5553584707919546E-2</v>
      </c>
      <c r="G17" s="38">
        <v>0.52266277714433129</v>
      </c>
    </row>
    <row r="18" spans="1:8" x14ac:dyDescent="0.25">
      <c r="A18" s="37" t="s">
        <v>165</v>
      </c>
      <c r="B18" s="37" t="s">
        <v>149</v>
      </c>
      <c r="C18" s="37">
        <v>5</v>
      </c>
      <c r="D18" s="45">
        <v>100</v>
      </c>
      <c r="E18" s="38">
        <v>0.32053598165869535</v>
      </c>
      <c r="F18" s="38">
        <v>0.67946401834130477</v>
      </c>
      <c r="G18" s="38">
        <v>0.60154563378416448</v>
      </c>
    </row>
    <row r="19" spans="1:8" x14ac:dyDescent="0.25">
      <c r="A19" s="37" t="s">
        <v>165</v>
      </c>
      <c r="B19" s="37" t="s">
        <v>149</v>
      </c>
      <c r="C19" s="37">
        <v>5</v>
      </c>
      <c r="D19" s="45">
        <v>30</v>
      </c>
      <c r="E19" s="38">
        <v>0.47551709837335776</v>
      </c>
      <c r="F19" s="38">
        <v>0.52448290162664224</v>
      </c>
      <c r="G19" s="38">
        <v>0.56411001195199351</v>
      </c>
    </row>
    <row r="20" spans="1:8" x14ac:dyDescent="0.25">
      <c r="A20" s="37" t="s">
        <v>166</v>
      </c>
      <c r="B20" s="37" t="s">
        <v>149</v>
      </c>
      <c r="C20" s="37">
        <v>5</v>
      </c>
      <c r="D20" s="45">
        <v>10</v>
      </c>
      <c r="E20" s="38">
        <v>0.11261911523688276</v>
      </c>
      <c r="F20" s="38">
        <v>0.88738088476311727</v>
      </c>
      <c r="G20" s="38">
        <v>0.55556941719838393</v>
      </c>
    </row>
    <row r="21" spans="1:8" x14ac:dyDescent="0.25">
      <c r="A21" s="37" t="s">
        <v>166</v>
      </c>
      <c r="B21" s="37" t="s">
        <v>149</v>
      </c>
      <c r="C21" s="37">
        <v>5</v>
      </c>
      <c r="D21" s="45">
        <v>100</v>
      </c>
      <c r="E21" s="38">
        <v>1.2655535556010691E-2</v>
      </c>
      <c r="F21" s="38">
        <v>0.98734446444398927</v>
      </c>
      <c r="G21" s="38">
        <v>0.62358452640416684</v>
      </c>
    </row>
    <row r="22" spans="1:8" ht="15.75" thickBot="1" x14ac:dyDescent="0.3">
      <c r="A22" s="40" t="s">
        <v>166</v>
      </c>
      <c r="B22" s="40" t="s">
        <v>149</v>
      </c>
      <c r="C22" s="40">
        <v>5</v>
      </c>
      <c r="D22" s="40">
        <v>30</v>
      </c>
      <c r="E22" s="41">
        <v>2.4171074049277118E-2</v>
      </c>
      <c r="F22" s="41">
        <v>0.9758289259507229</v>
      </c>
      <c r="G22" s="41">
        <v>0.77694179713528044</v>
      </c>
      <c r="H22" s="40"/>
    </row>
    <row r="23" spans="1:8" ht="15.75" thickTop="1" x14ac:dyDescent="0.25"/>
    <row r="25" spans="1:8" ht="15.75" thickBot="1" x14ac:dyDescent="0.3"/>
    <row r="26" spans="1:8" s="47" customFormat="1" ht="30" customHeight="1" thickTop="1" thickBot="1" x14ac:dyDescent="0.3">
      <c r="A26" s="46" t="s">
        <v>152</v>
      </c>
      <c r="B26" s="46" t="s">
        <v>153</v>
      </c>
      <c r="C26" s="46" t="s">
        <v>154</v>
      </c>
      <c r="D26" s="46" t="s">
        <v>173</v>
      </c>
      <c r="E26" s="46" t="s">
        <v>159</v>
      </c>
      <c r="F26" s="46" t="s">
        <v>160</v>
      </c>
      <c r="G26" s="46" t="s">
        <v>161</v>
      </c>
      <c r="H26" s="46" t="s">
        <v>162</v>
      </c>
    </row>
    <row r="27" spans="1:8" ht="15.75" thickTop="1" x14ac:dyDescent="0.25">
      <c r="A27" s="37" t="s">
        <v>175</v>
      </c>
      <c r="B27" s="37" t="s">
        <v>149</v>
      </c>
      <c r="C27" s="37">
        <v>5</v>
      </c>
      <c r="D27" s="44">
        <v>10</v>
      </c>
      <c r="E27" s="37" t="s">
        <v>163</v>
      </c>
      <c r="F27" s="38">
        <v>0.80687976056544308</v>
      </c>
      <c r="G27" s="38">
        <v>1.0302497843315996</v>
      </c>
      <c r="H27" s="38">
        <v>0.91856477244852131</v>
      </c>
    </row>
    <row r="28" spans="1:8" x14ac:dyDescent="0.25">
      <c r="A28" s="37" t="s">
        <v>175</v>
      </c>
      <c r="B28" s="37" t="s">
        <v>149</v>
      </c>
      <c r="C28" s="37">
        <v>5</v>
      </c>
      <c r="D28" s="44">
        <v>10</v>
      </c>
      <c r="E28" s="37" t="s">
        <v>164</v>
      </c>
      <c r="F28" s="38">
        <v>0.19312023943455692</v>
      </c>
      <c r="G28" s="38">
        <v>-3.0249784331599638E-2</v>
      </c>
      <c r="H28" s="38">
        <v>8.1435227551478639E-2</v>
      </c>
    </row>
    <row r="29" spans="1:8" x14ac:dyDescent="0.25">
      <c r="A29" s="37" t="s">
        <v>175</v>
      </c>
      <c r="B29" s="37" t="s">
        <v>149</v>
      </c>
      <c r="C29" s="37">
        <v>5</v>
      </c>
      <c r="D29" s="44">
        <v>100</v>
      </c>
      <c r="E29" s="37" t="s">
        <v>163</v>
      </c>
      <c r="F29" s="38">
        <v>0.93100917116211712</v>
      </c>
      <c r="G29" s="38">
        <v>0.62641358304498296</v>
      </c>
      <c r="H29" s="38">
        <v>0.7787113771035501</v>
      </c>
    </row>
    <row r="30" spans="1:8" x14ac:dyDescent="0.25">
      <c r="A30" s="37" t="s">
        <v>175</v>
      </c>
      <c r="B30" s="37" t="s">
        <v>149</v>
      </c>
      <c r="C30" s="37">
        <v>5</v>
      </c>
      <c r="D30" s="44">
        <v>100</v>
      </c>
      <c r="E30" s="37" t="s">
        <v>164</v>
      </c>
      <c r="F30" s="38">
        <v>6.8990828837882878E-2</v>
      </c>
      <c r="G30" s="38">
        <v>0.37358641695501704</v>
      </c>
      <c r="H30" s="38">
        <v>0.22128862289644996</v>
      </c>
    </row>
    <row r="31" spans="1:8" x14ac:dyDescent="0.25">
      <c r="A31" s="37" t="s">
        <v>175</v>
      </c>
      <c r="B31" s="37" t="s">
        <v>149</v>
      </c>
      <c r="C31" s="37">
        <v>5</v>
      </c>
      <c r="D31" s="44">
        <v>30</v>
      </c>
      <c r="E31" s="37" t="s">
        <v>163</v>
      </c>
      <c r="F31" s="38">
        <v>0.85964199157359777</v>
      </c>
      <c r="G31" s="38">
        <v>0.85703795898031498</v>
      </c>
      <c r="H31" s="38">
        <v>0.85833997527695638</v>
      </c>
    </row>
    <row r="32" spans="1:8" x14ac:dyDescent="0.25">
      <c r="A32" s="37" t="s">
        <v>175</v>
      </c>
      <c r="B32" s="37" t="s">
        <v>149</v>
      </c>
      <c r="C32" s="37">
        <v>5</v>
      </c>
      <c r="D32" s="44">
        <v>30</v>
      </c>
      <c r="E32" s="37" t="s">
        <v>164</v>
      </c>
      <c r="F32" s="38">
        <v>0.14035800842640223</v>
      </c>
      <c r="G32" s="38">
        <v>0.14296204101968502</v>
      </c>
      <c r="H32" s="38">
        <v>0.14166002472304362</v>
      </c>
    </row>
    <row r="33" spans="1:8" x14ac:dyDescent="0.25">
      <c r="A33" s="37" t="s">
        <v>176</v>
      </c>
      <c r="B33" s="37" t="s">
        <v>149</v>
      </c>
      <c r="C33" s="37">
        <v>5</v>
      </c>
      <c r="D33" s="44">
        <v>10</v>
      </c>
      <c r="E33" s="37" t="s">
        <v>163</v>
      </c>
      <c r="F33" s="38">
        <v>0.82605673117858058</v>
      </c>
      <c r="G33" s="38">
        <v>1.030339563096933</v>
      </c>
      <c r="H33" s="38">
        <v>0.92819814713775672</v>
      </c>
    </row>
    <row r="34" spans="1:8" x14ac:dyDescent="0.25">
      <c r="A34" s="37" t="s">
        <v>176</v>
      </c>
      <c r="B34" s="37" t="s">
        <v>149</v>
      </c>
      <c r="C34" s="37">
        <v>5</v>
      </c>
      <c r="D34" s="44">
        <v>10</v>
      </c>
      <c r="E34" s="37" t="s">
        <v>164</v>
      </c>
      <c r="F34" s="38">
        <v>0.17394326882141942</v>
      </c>
      <c r="G34" s="38">
        <v>-3.0339563096932975E-2</v>
      </c>
      <c r="H34" s="38">
        <v>7.1801852862243221E-2</v>
      </c>
    </row>
    <row r="35" spans="1:8" x14ac:dyDescent="0.25">
      <c r="A35" s="37" t="s">
        <v>176</v>
      </c>
      <c r="B35" s="37" t="s">
        <v>149</v>
      </c>
      <c r="C35" s="37">
        <v>5</v>
      </c>
      <c r="D35" s="44">
        <v>100</v>
      </c>
      <c r="E35" s="37" t="s">
        <v>163</v>
      </c>
      <c r="F35" s="38">
        <v>0.81840197039161977</v>
      </c>
      <c r="G35" s="38">
        <v>0.62773908488464825</v>
      </c>
      <c r="H35" s="38">
        <v>0.72307052763813395</v>
      </c>
    </row>
    <row r="36" spans="1:8" x14ac:dyDescent="0.25">
      <c r="A36" s="37" t="s">
        <v>176</v>
      </c>
      <c r="B36" s="37" t="s">
        <v>149</v>
      </c>
      <c r="C36" s="37">
        <v>5</v>
      </c>
      <c r="D36" s="44">
        <v>100</v>
      </c>
      <c r="E36" s="37" t="s">
        <v>164</v>
      </c>
      <c r="F36" s="38">
        <v>0.18159802960838023</v>
      </c>
      <c r="G36" s="38">
        <v>0.37226091511535175</v>
      </c>
      <c r="H36" s="38">
        <v>0.27692947236186599</v>
      </c>
    </row>
    <row r="37" spans="1:8" x14ac:dyDescent="0.25">
      <c r="A37" s="37" t="s">
        <v>176</v>
      </c>
      <c r="B37" s="37" t="s">
        <v>149</v>
      </c>
      <c r="C37" s="37">
        <v>5</v>
      </c>
      <c r="D37" s="44">
        <v>30</v>
      </c>
      <c r="E37" s="37" t="s">
        <v>163</v>
      </c>
      <c r="F37" s="38">
        <v>0.93996349815109959</v>
      </c>
      <c r="G37" s="38">
        <v>1.009256770955796</v>
      </c>
      <c r="H37" s="38">
        <v>0.9746101345534478</v>
      </c>
    </row>
    <row r="38" spans="1:8" x14ac:dyDescent="0.25">
      <c r="A38" s="37" t="s">
        <v>176</v>
      </c>
      <c r="B38" s="37" t="s">
        <v>149</v>
      </c>
      <c r="C38" s="37">
        <v>5</v>
      </c>
      <c r="D38" s="44">
        <v>30</v>
      </c>
      <c r="E38" s="37" t="s">
        <v>164</v>
      </c>
      <c r="F38" s="38">
        <v>6.0036501848900414E-2</v>
      </c>
      <c r="G38" s="38">
        <v>-9.2567709557960232E-3</v>
      </c>
      <c r="H38" s="38">
        <v>2.5389865446552196E-2</v>
      </c>
    </row>
    <row r="39" spans="1:8" x14ac:dyDescent="0.25">
      <c r="A39" s="37" t="s">
        <v>177</v>
      </c>
      <c r="B39" s="37" t="s">
        <v>149</v>
      </c>
      <c r="C39" s="37">
        <v>5</v>
      </c>
      <c r="D39" s="44">
        <v>10</v>
      </c>
      <c r="E39" s="37" t="s">
        <v>163</v>
      </c>
      <c r="F39" s="38">
        <v>0.95652960805683174</v>
      </c>
      <c r="G39" s="38">
        <v>0.75153672928874427</v>
      </c>
      <c r="H39" s="38">
        <v>0.854033168672788</v>
      </c>
    </row>
    <row r="40" spans="1:8" x14ac:dyDescent="0.25">
      <c r="A40" s="37" t="s">
        <v>177</v>
      </c>
      <c r="B40" s="37" t="s">
        <v>149</v>
      </c>
      <c r="C40" s="37">
        <v>5</v>
      </c>
      <c r="D40" s="44">
        <v>10</v>
      </c>
      <c r="E40" s="37" t="s">
        <v>164</v>
      </c>
      <c r="F40" s="38">
        <v>4.3470391943168263E-2</v>
      </c>
      <c r="G40" s="38">
        <v>0.24846327071125573</v>
      </c>
      <c r="H40" s="38">
        <v>0.145966831327212</v>
      </c>
    </row>
    <row r="41" spans="1:8" x14ac:dyDescent="0.25">
      <c r="A41" s="37" t="s">
        <v>177</v>
      </c>
      <c r="B41" s="37" t="s">
        <v>149</v>
      </c>
      <c r="C41" s="37">
        <v>5</v>
      </c>
      <c r="D41" s="44">
        <v>100</v>
      </c>
      <c r="E41" s="37" t="s">
        <v>163</v>
      </c>
      <c r="F41" s="38">
        <v>0.52504642999337592</v>
      </c>
      <c r="G41" s="38">
        <v>0.50571252041781423</v>
      </c>
      <c r="H41" s="38">
        <v>0.51537947520559513</v>
      </c>
    </row>
    <row r="42" spans="1:8" x14ac:dyDescent="0.25">
      <c r="A42" s="37" t="s">
        <v>177</v>
      </c>
      <c r="B42" s="37" t="s">
        <v>149</v>
      </c>
      <c r="C42" s="37">
        <v>5</v>
      </c>
      <c r="D42" s="44">
        <v>100</v>
      </c>
      <c r="E42" s="37" t="s">
        <v>164</v>
      </c>
      <c r="F42" s="38">
        <v>0.47495357000662408</v>
      </c>
      <c r="G42" s="38">
        <v>0.49428747958218577</v>
      </c>
      <c r="H42" s="38">
        <v>0.48462052479440493</v>
      </c>
    </row>
    <row r="43" spans="1:8" x14ac:dyDescent="0.25">
      <c r="A43" s="37" t="s">
        <v>177</v>
      </c>
      <c r="B43" s="37" t="s">
        <v>149</v>
      </c>
      <c r="C43" s="37">
        <v>5</v>
      </c>
      <c r="D43" s="44">
        <v>30</v>
      </c>
      <c r="E43" s="37" t="s">
        <v>163</v>
      </c>
      <c r="F43" s="38">
        <v>0.41381845781797921</v>
      </c>
      <c r="G43" s="38">
        <v>0.72703086700310404</v>
      </c>
      <c r="H43" s="38">
        <v>0.57042466241054157</v>
      </c>
    </row>
    <row r="44" spans="1:8" x14ac:dyDescent="0.25">
      <c r="A44" s="37" t="s">
        <v>177</v>
      </c>
      <c r="B44" s="37" t="s">
        <v>149</v>
      </c>
      <c r="C44" s="37">
        <v>5</v>
      </c>
      <c r="D44" s="44">
        <v>30</v>
      </c>
      <c r="E44" s="37" t="s">
        <v>164</v>
      </c>
      <c r="F44" s="38">
        <v>0.58618154218202079</v>
      </c>
      <c r="G44" s="38">
        <v>0.27296913299689596</v>
      </c>
      <c r="H44" s="38">
        <v>0.42957533758945837</v>
      </c>
    </row>
    <row r="45" spans="1:8" x14ac:dyDescent="0.25">
      <c r="A45" s="37" t="s">
        <v>178</v>
      </c>
      <c r="B45" s="37" t="s">
        <v>149</v>
      </c>
      <c r="C45" s="37">
        <v>5</v>
      </c>
      <c r="D45" s="44">
        <v>100</v>
      </c>
      <c r="E45" s="37" t="s">
        <v>163</v>
      </c>
      <c r="F45" s="38">
        <v>0.94892806901773252</v>
      </c>
      <c r="G45" s="38">
        <v>0.70940303421306827</v>
      </c>
      <c r="H45" s="38">
        <v>0.8291655516154004</v>
      </c>
    </row>
    <row r="46" spans="1:8" x14ac:dyDescent="0.25">
      <c r="A46" s="37" t="s">
        <v>178</v>
      </c>
      <c r="B46" s="37" t="s">
        <v>149</v>
      </c>
      <c r="C46" s="37">
        <v>5</v>
      </c>
      <c r="D46" s="44">
        <v>100</v>
      </c>
      <c r="E46" s="37" t="s">
        <v>164</v>
      </c>
      <c r="F46" s="38">
        <v>5.1071930982267477E-2</v>
      </c>
      <c r="G46" s="38">
        <v>0.29059696578693173</v>
      </c>
      <c r="H46" s="38">
        <v>0.1708344483845996</v>
      </c>
    </row>
    <row r="47" spans="1:8" x14ac:dyDescent="0.25">
      <c r="A47" s="37" t="s">
        <v>178</v>
      </c>
      <c r="B47" s="37" t="s">
        <v>149</v>
      </c>
      <c r="C47" s="37">
        <v>5</v>
      </c>
      <c r="D47" s="44">
        <v>10</v>
      </c>
      <c r="E47" s="37" t="s">
        <v>163</v>
      </c>
      <c r="F47" s="38">
        <v>0.73554620199433207</v>
      </c>
      <c r="G47" s="38">
        <v>0.60295497802340003</v>
      </c>
      <c r="H47" s="38">
        <v>0.66925059000886611</v>
      </c>
    </row>
    <row r="48" spans="1:8" x14ac:dyDescent="0.25">
      <c r="A48" s="37" t="s">
        <v>178</v>
      </c>
      <c r="B48" s="37" t="s">
        <v>149</v>
      </c>
      <c r="C48" s="37">
        <v>5</v>
      </c>
      <c r="D48" s="44">
        <v>10</v>
      </c>
      <c r="E48" s="37" t="s">
        <v>164</v>
      </c>
      <c r="F48" s="38">
        <v>0.26445379800566793</v>
      </c>
      <c r="G48" s="38">
        <v>0.39704502197659997</v>
      </c>
      <c r="H48" s="38">
        <v>0.33074940999113395</v>
      </c>
    </row>
    <row r="49" spans="1:8" x14ac:dyDescent="0.25">
      <c r="A49" s="37" t="s">
        <v>178</v>
      </c>
      <c r="B49" s="37" t="s">
        <v>149</v>
      </c>
      <c r="C49" s="37">
        <v>5</v>
      </c>
      <c r="D49" s="44">
        <v>30</v>
      </c>
      <c r="E49" s="37" t="s">
        <v>163</v>
      </c>
      <c r="F49" s="38">
        <v>0.5764466271273434</v>
      </c>
      <c r="G49" s="38">
        <v>0.75422053110035459</v>
      </c>
      <c r="H49" s="38">
        <v>0.66533357911384905</v>
      </c>
    </row>
    <row r="50" spans="1:8" x14ac:dyDescent="0.25">
      <c r="A50" s="37" t="s">
        <v>178</v>
      </c>
      <c r="B50" s="37" t="s">
        <v>149</v>
      </c>
      <c r="C50" s="37">
        <v>5</v>
      </c>
      <c r="D50" s="44">
        <v>30</v>
      </c>
      <c r="E50" s="37" t="s">
        <v>164</v>
      </c>
      <c r="F50" s="38">
        <v>0.4235533728726566</v>
      </c>
      <c r="G50" s="38">
        <v>0.24577946889964541</v>
      </c>
      <c r="H50" s="38">
        <v>0.33466642088615101</v>
      </c>
    </row>
    <row r="51" spans="1:8" x14ac:dyDescent="0.25">
      <c r="A51" s="37" t="s">
        <v>165</v>
      </c>
      <c r="B51" s="37" t="s">
        <v>149</v>
      </c>
      <c r="C51" s="37">
        <v>5</v>
      </c>
      <c r="D51" s="44">
        <v>10</v>
      </c>
      <c r="E51" s="37" t="s">
        <v>163</v>
      </c>
      <c r="F51" s="38">
        <v>0.83176220856181893</v>
      </c>
      <c r="G51" s="38">
        <v>1.057130622022342</v>
      </c>
      <c r="H51" s="38">
        <v>0.9444464152920804</v>
      </c>
    </row>
    <row r="52" spans="1:8" x14ac:dyDescent="0.25">
      <c r="A52" s="37" t="s">
        <v>165</v>
      </c>
      <c r="B52" s="37" t="s">
        <v>149</v>
      </c>
      <c r="C52" s="37">
        <v>5</v>
      </c>
      <c r="D52" s="44">
        <v>10</v>
      </c>
      <c r="E52" s="37" t="s">
        <v>164</v>
      </c>
      <c r="F52" s="38">
        <v>0.16823779143818107</v>
      </c>
      <c r="G52" s="38">
        <v>-5.7130622022341981E-2</v>
      </c>
      <c r="H52" s="38">
        <v>5.5553584707919546E-2</v>
      </c>
    </row>
    <row r="53" spans="1:8" x14ac:dyDescent="0.25">
      <c r="A53" s="37" t="s">
        <v>165</v>
      </c>
      <c r="B53" s="37" t="s">
        <v>149</v>
      </c>
      <c r="C53" s="37">
        <v>5</v>
      </c>
      <c r="D53" s="44">
        <v>100</v>
      </c>
      <c r="E53" s="37" t="s">
        <v>163</v>
      </c>
      <c r="F53" s="38">
        <v>0.29629411929311061</v>
      </c>
      <c r="G53" s="38">
        <v>0.34477784402428002</v>
      </c>
      <c r="H53" s="38">
        <v>0.32053598165869535</v>
      </c>
    </row>
    <row r="54" spans="1:8" x14ac:dyDescent="0.25">
      <c r="A54" s="37" t="s">
        <v>165</v>
      </c>
      <c r="B54" s="37" t="s">
        <v>149</v>
      </c>
      <c r="C54" s="37">
        <v>5</v>
      </c>
      <c r="D54" s="44">
        <v>100</v>
      </c>
      <c r="E54" s="37" t="s">
        <v>164</v>
      </c>
      <c r="F54" s="38">
        <v>0.70370588070688944</v>
      </c>
      <c r="G54" s="38">
        <v>0.65522215597571998</v>
      </c>
      <c r="H54" s="38">
        <v>0.67946401834130477</v>
      </c>
    </row>
    <row r="55" spans="1:8" x14ac:dyDescent="0.25">
      <c r="A55" s="37" t="s">
        <v>165</v>
      </c>
      <c r="B55" s="37" t="s">
        <v>149</v>
      </c>
      <c r="C55" s="37">
        <v>5</v>
      </c>
      <c r="D55" s="44">
        <v>30</v>
      </c>
      <c r="E55" s="37" t="s">
        <v>163</v>
      </c>
      <c r="F55" s="38">
        <v>0.4811970689687588</v>
      </c>
      <c r="G55" s="38">
        <v>0.46983712777795678</v>
      </c>
      <c r="H55" s="38">
        <v>0.47551709837335776</v>
      </c>
    </row>
    <row r="56" spans="1:8" x14ac:dyDescent="0.25">
      <c r="A56" s="37" t="s">
        <v>165</v>
      </c>
      <c r="B56" s="37" t="s">
        <v>149</v>
      </c>
      <c r="C56" s="37">
        <v>5</v>
      </c>
      <c r="D56" s="44">
        <v>30</v>
      </c>
      <c r="E56" s="37" t="s">
        <v>164</v>
      </c>
      <c r="F56" s="38">
        <v>0.5188029310312412</v>
      </c>
      <c r="G56" s="38">
        <v>0.53016287222204328</v>
      </c>
      <c r="H56" s="38">
        <v>0.52448290162664224</v>
      </c>
    </row>
    <row r="57" spans="1:8" x14ac:dyDescent="0.25">
      <c r="A57" s="37" t="s">
        <v>166</v>
      </c>
      <c r="B57" s="37" t="s">
        <v>149</v>
      </c>
      <c r="C57" s="37">
        <v>5</v>
      </c>
      <c r="D57" s="44">
        <v>10</v>
      </c>
      <c r="E57" s="37" t="s">
        <v>163</v>
      </c>
      <c r="F57" s="38">
        <v>9.4975597928732128E-2</v>
      </c>
      <c r="G57" s="38">
        <v>0.13026263254503337</v>
      </c>
      <c r="H57" s="38">
        <v>0.11261911523688276</v>
      </c>
    </row>
    <row r="58" spans="1:8" x14ac:dyDescent="0.25">
      <c r="A58" s="37" t="s">
        <v>166</v>
      </c>
      <c r="B58" s="37" t="s">
        <v>149</v>
      </c>
      <c r="C58" s="37">
        <v>5</v>
      </c>
      <c r="D58" s="44">
        <v>10</v>
      </c>
      <c r="E58" s="37" t="s">
        <v>164</v>
      </c>
      <c r="F58" s="38">
        <v>0.90502440207126789</v>
      </c>
      <c r="G58" s="38">
        <v>0.86973736745496666</v>
      </c>
      <c r="H58" s="38">
        <v>0.88738088476311727</v>
      </c>
    </row>
    <row r="59" spans="1:8" x14ac:dyDescent="0.25">
      <c r="A59" s="37" t="s">
        <v>166</v>
      </c>
      <c r="B59" s="37" t="s">
        <v>149</v>
      </c>
      <c r="C59" s="37">
        <v>5</v>
      </c>
      <c r="D59" s="44">
        <v>100</v>
      </c>
      <c r="E59" s="37" t="s">
        <v>163</v>
      </c>
      <c r="F59" s="38">
        <v>1.663713308191277E-2</v>
      </c>
      <c r="G59" s="38">
        <v>8.6739380301086109E-3</v>
      </c>
      <c r="H59" s="38">
        <v>1.2655535556010691E-2</v>
      </c>
    </row>
    <row r="60" spans="1:8" x14ac:dyDescent="0.25">
      <c r="A60" s="37" t="s">
        <v>166</v>
      </c>
      <c r="B60" s="37" t="s">
        <v>149</v>
      </c>
      <c r="C60" s="37">
        <v>5</v>
      </c>
      <c r="D60" s="44">
        <v>100</v>
      </c>
      <c r="E60" s="37" t="s">
        <v>164</v>
      </c>
      <c r="F60" s="38">
        <v>0.98336286691808728</v>
      </c>
      <c r="G60" s="38">
        <v>0.99132606196989137</v>
      </c>
      <c r="H60" s="38">
        <v>0.98734446444398927</v>
      </c>
    </row>
    <row r="61" spans="1:8" x14ac:dyDescent="0.25">
      <c r="A61" s="37" t="s">
        <v>166</v>
      </c>
      <c r="B61" s="37" t="s">
        <v>149</v>
      </c>
      <c r="C61" s="37">
        <v>5</v>
      </c>
      <c r="D61" s="44">
        <v>30</v>
      </c>
      <c r="E61" s="37" t="s">
        <v>163</v>
      </c>
      <c r="F61" s="38">
        <v>2.2942948281545826E-2</v>
      </c>
      <c r="G61" s="38">
        <v>2.5399199817008413E-2</v>
      </c>
      <c r="H61" s="38">
        <v>2.4171074049277118E-2</v>
      </c>
    </row>
    <row r="62" spans="1:8" ht="15.75" thickBot="1" x14ac:dyDescent="0.3">
      <c r="A62" s="40" t="s">
        <v>166</v>
      </c>
      <c r="B62" s="40" t="s">
        <v>149</v>
      </c>
      <c r="C62" s="40">
        <v>5</v>
      </c>
      <c r="D62" s="40">
        <v>30</v>
      </c>
      <c r="E62" s="40" t="s">
        <v>164</v>
      </c>
      <c r="F62" s="41">
        <v>0.97705705171845414</v>
      </c>
      <c r="G62" s="41">
        <v>0.97460080018299156</v>
      </c>
      <c r="H62" s="41">
        <v>0.9758289259507229</v>
      </c>
    </row>
    <row r="63" spans="1:8" ht="15.75" thickTop="1" x14ac:dyDescent="0.25"/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pane ySplit="1" topLeftCell="A50" activePane="bottomLeft" state="frozenSplit"/>
      <selection pane="bottomLeft" activeCell="P66" sqref="P66"/>
    </sheetView>
  </sheetViews>
  <sheetFormatPr defaultRowHeight="15" x14ac:dyDescent="0.25"/>
  <cols>
    <col min="1" max="1" width="59.28515625" bestFit="1" customWidth="1"/>
    <col min="2" max="2" width="20.7109375" bestFit="1" customWidth="1"/>
    <col min="3" max="3" width="16.5703125" bestFit="1" customWidth="1"/>
    <col min="4" max="4" width="10.42578125" style="1" bestFit="1" customWidth="1"/>
    <col min="5" max="5" width="10.7109375" style="1" bestFit="1" customWidth="1"/>
    <col min="6" max="6" width="8.7109375" style="1" customWidth="1"/>
    <col min="7" max="7" width="15.140625" style="2" bestFit="1" customWidth="1"/>
    <col min="8" max="8" width="9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4" t="s">
        <v>143</v>
      </c>
      <c r="H1" s="5" t="s">
        <v>144</v>
      </c>
      <c r="I1" s="5" t="s">
        <v>145</v>
      </c>
      <c r="J1" s="5" t="s">
        <v>146</v>
      </c>
      <c r="K1" s="5" t="s">
        <v>147</v>
      </c>
    </row>
    <row r="2" spans="1:11" x14ac:dyDescent="0.25">
      <c r="A2" s="34" t="s">
        <v>26</v>
      </c>
      <c r="B2" s="34" t="s">
        <v>115</v>
      </c>
      <c r="C2" s="34" t="s">
        <v>28</v>
      </c>
      <c r="D2" s="43">
        <v>555.30700000000002</v>
      </c>
      <c r="E2" s="43">
        <v>66134.702999999994</v>
      </c>
      <c r="F2" s="43">
        <v>8.3966053344187563E-3</v>
      </c>
      <c r="I2" s="3" t="s">
        <v>148</v>
      </c>
    </row>
    <row r="3" spans="1:11" x14ac:dyDescent="0.25">
      <c r="A3" s="33" t="s">
        <v>29</v>
      </c>
      <c r="B3" s="33" t="s">
        <v>115</v>
      </c>
      <c r="C3" s="33" t="s">
        <v>28</v>
      </c>
      <c r="D3" s="42">
        <v>474.06200000000001</v>
      </c>
      <c r="E3" s="42">
        <v>63268.862999999998</v>
      </c>
      <c r="F3" s="42">
        <v>7.4928168062700926E-3</v>
      </c>
      <c r="H3" t="s">
        <v>149</v>
      </c>
      <c r="I3" s="20">
        <f>IFERROR(AVERAGE($F$2,$F$3),"0")</f>
        <v>7.9447110703444249E-3</v>
      </c>
      <c r="J3" t="s">
        <v>149</v>
      </c>
    </row>
    <row r="4" spans="1:11" x14ac:dyDescent="0.25">
      <c r="A4" s="34" t="s">
        <v>118</v>
      </c>
      <c r="B4" s="34" t="s">
        <v>115</v>
      </c>
      <c r="C4" s="34" t="s">
        <v>28</v>
      </c>
      <c r="D4" s="43">
        <v>1771.896</v>
      </c>
      <c r="E4" s="43">
        <v>59277.597999999998</v>
      </c>
      <c r="F4" s="43">
        <v>2.9891494591261947E-2</v>
      </c>
      <c r="G4" s="2">
        <f>($F$4 - $I$3) * 5</f>
        <v>0.10973391760458762</v>
      </c>
      <c r="H4" s="5">
        <v>1</v>
      </c>
      <c r="I4" s="7">
        <f>IFERROR($G$8 / $G$4,"")</f>
        <v>0.80687976056544308</v>
      </c>
      <c r="J4" s="8">
        <f>IFERROR(1-$I$4,"")</f>
        <v>0.19312023943455692</v>
      </c>
      <c r="K4" s="11">
        <f>IFERROR((($G$4 * 3 ) + ($G$8 * 5)) / ($G$6 * 3),"")</f>
        <v>0.72529065236175017</v>
      </c>
    </row>
    <row r="5" spans="1:11" x14ac:dyDescent="0.25">
      <c r="A5" s="33" t="s">
        <v>119</v>
      </c>
      <c r="B5" s="33" t="s">
        <v>115</v>
      </c>
      <c r="C5" s="33" t="s">
        <v>28</v>
      </c>
      <c r="D5" s="42">
        <v>1422.5450000000001</v>
      </c>
      <c r="E5" s="42">
        <v>57463.699000000001</v>
      </c>
      <c r="F5" s="42">
        <v>2.4755541755152242E-2</v>
      </c>
      <c r="G5" s="21">
        <f>($F$5 - $I$3) * 5</f>
        <v>8.4054153424039088E-2</v>
      </c>
      <c r="H5" s="5">
        <v>2</v>
      </c>
      <c r="I5" s="19">
        <f>IFERROR($G$9 / $G$5,"")</f>
        <v>1.0302497843315996</v>
      </c>
      <c r="J5" s="22">
        <f>IFERROR(1-$I$5,"")</f>
        <v>-3.0249784331599638E-2</v>
      </c>
      <c r="K5" s="15">
        <f>IFERROR((($G$5 * 3 ) + ($G$9 * 5)) / ($G$7 * 3),"")</f>
        <v>0.69392170727377234</v>
      </c>
    </row>
    <row r="6" spans="1:11" x14ac:dyDescent="0.25">
      <c r="A6" s="34" t="s">
        <v>120</v>
      </c>
      <c r="B6" s="34" t="s">
        <v>115</v>
      </c>
      <c r="C6" s="34" t="s">
        <v>28</v>
      </c>
      <c r="D6" s="43">
        <v>4438.7269999999999</v>
      </c>
      <c r="E6" s="43">
        <v>56259.987999999998</v>
      </c>
      <c r="F6" s="43">
        <v>7.8896692974765661E-2</v>
      </c>
      <c r="G6" s="2">
        <f>($F$6 - $I$3) * 5</f>
        <v>0.35475990952210612</v>
      </c>
      <c r="H6" s="5" t="s">
        <v>150</v>
      </c>
      <c r="I6" s="9">
        <f>IFERROR(AVERAGE($I$4:$I$5),"")</f>
        <v>0.91856477244852131</v>
      </c>
      <c r="J6" s="17">
        <f>IFERROR(AVERAGE($J$4:$J$5),"")</f>
        <v>8.1435227551478639E-2</v>
      </c>
      <c r="K6" s="12">
        <f>IFERROR(AVERAGE($K$4:$K$5),"")</f>
        <v>0.70960617981776131</v>
      </c>
    </row>
    <row r="7" spans="1:11" x14ac:dyDescent="0.25">
      <c r="A7" s="33" t="s">
        <v>121</v>
      </c>
      <c r="B7" s="33" t="s">
        <v>115</v>
      </c>
      <c r="C7" s="33" t="s">
        <v>28</v>
      </c>
      <c r="D7" s="42">
        <v>4213.5140000000001</v>
      </c>
      <c r="E7" s="42">
        <v>57118.214999999997</v>
      </c>
      <c r="F7" s="42">
        <v>7.3768306660143362E-2</v>
      </c>
      <c r="G7" s="2">
        <f>($F$7 - $I$3) * 5</f>
        <v>0.32911797794899472</v>
      </c>
    </row>
    <row r="8" spans="1:11" x14ac:dyDescent="0.25">
      <c r="A8" s="34" t="s">
        <v>116</v>
      </c>
      <c r="B8" s="34" t="s">
        <v>115</v>
      </c>
      <c r="C8" s="34" t="s">
        <v>28</v>
      </c>
      <c r="D8" s="43">
        <v>3298.576</v>
      </c>
      <c r="E8" s="43">
        <v>63172.050999999999</v>
      </c>
      <c r="F8" s="43">
        <v>5.2215749651693281E-2</v>
      </c>
      <c r="G8" s="21">
        <f>($F$8 - $I$3) * 2</f>
        <v>8.8542077162697713E-2</v>
      </c>
    </row>
    <row r="9" spans="1:11" x14ac:dyDescent="0.25">
      <c r="A9" s="33" t="s">
        <v>117</v>
      </c>
      <c r="B9" s="33" t="s">
        <v>115</v>
      </c>
      <c r="C9" s="33" t="s">
        <v>28</v>
      </c>
      <c r="D9" s="42">
        <v>3093.739</v>
      </c>
      <c r="E9" s="42">
        <v>60373.77</v>
      </c>
      <c r="F9" s="42">
        <v>5.1243097788990152E-2</v>
      </c>
      <c r="G9" s="21">
        <f>($F$9 - $I$3) * 2</f>
        <v>8.6596773437291455E-2</v>
      </c>
    </row>
    <row r="10" spans="1:11" x14ac:dyDescent="0.25">
      <c r="A10" s="34"/>
      <c r="B10" s="34"/>
      <c r="C10" s="34"/>
      <c r="D10" s="43"/>
      <c r="E10" s="43"/>
      <c r="F10" s="43"/>
    </row>
    <row r="11" spans="1:11" x14ac:dyDescent="0.25">
      <c r="A11" s="33" t="s">
        <v>26</v>
      </c>
      <c r="B11" s="33" t="s">
        <v>27</v>
      </c>
      <c r="C11" s="33" t="s">
        <v>28</v>
      </c>
      <c r="D11" s="42">
        <v>623.22699999999998</v>
      </c>
      <c r="E11" s="42">
        <v>64666.894999999997</v>
      </c>
      <c r="F11" s="42">
        <v>9.6374968985289931E-3</v>
      </c>
      <c r="I11" s="3" t="s">
        <v>148</v>
      </c>
    </row>
    <row r="12" spans="1:11" x14ac:dyDescent="0.25">
      <c r="A12" s="34" t="s">
        <v>29</v>
      </c>
      <c r="B12" s="34" t="s">
        <v>27</v>
      </c>
      <c r="C12" s="34" t="s">
        <v>28</v>
      </c>
      <c r="D12" s="43">
        <v>592.37400000000002</v>
      </c>
      <c r="E12" s="43">
        <v>65147.563000000002</v>
      </c>
      <c r="F12" s="43">
        <v>9.0928036709523579E-3</v>
      </c>
      <c r="H12" t="s">
        <v>149</v>
      </c>
      <c r="I12" s="20">
        <f>IFERROR(AVERAGE($F$11,$F$12),"0")</f>
        <v>9.3651502847406747E-3</v>
      </c>
      <c r="J12" t="s">
        <v>149</v>
      </c>
    </row>
    <row r="13" spans="1:11" x14ac:dyDescent="0.25">
      <c r="A13" s="33" t="s">
        <v>32</v>
      </c>
      <c r="B13" s="33" t="s">
        <v>27</v>
      </c>
      <c r="C13" s="33" t="s">
        <v>28</v>
      </c>
      <c r="D13" s="42">
        <v>1473.5239999999999</v>
      </c>
      <c r="E13" s="42">
        <v>56038.476999999999</v>
      </c>
      <c r="F13" s="42">
        <v>2.6294861653716962E-2</v>
      </c>
      <c r="G13" s="21">
        <f>($F$13 - $I$12) * 5</f>
        <v>8.4648556844881429E-2</v>
      </c>
      <c r="H13" s="5">
        <v>1</v>
      </c>
      <c r="I13" s="7">
        <f>IFERROR($G$17 / $G$13,"")</f>
        <v>0.93100917116211712</v>
      </c>
      <c r="J13" s="18">
        <f>IFERROR(1-$I$13,"")</f>
        <v>6.8990828837882878E-2</v>
      </c>
      <c r="K13" s="11">
        <f>IFERROR((($G$13 * 3 ) + ($G$17 * 5)) / ($G$15 * 3),"")</f>
        <v>0.57171687811910621</v>
      </c>
    </row>
    <row r="14" spans="1:11" x14ac:dyDescent="0.25">
      <c r="A14" s="34" t="s">
        <v>33</v>
      </c>
      <c r="B14" s="34" t="s">
        <v>27</v>
      </c>
      <c r="C14" s="34" t="s">
        <v>28</v>
      </c>
      <c r="D14" s="43">
        <v>1770.347</v>
      </c>
      <c r="E14" s="43">
        <v>45390.387000000002</v>
      </c>
      <c r="F14" s="43">
        <v>3.9002685744891311E-2</v>
      </c>
      <c r="G14" s="2">
        <f>($F$14 - $I$12) * 5</f>
        <v>0.14818767730075319</v>
      </c>
      <c r="H14" s="5">
        <v>2</v>
      </c>
      <c r="I14" s="13">
        <f>IFERROR($G$18 / $G$14,"")</f>
        <v>0.62641358304498296</v>
      </c>
      <c r="J14" s="14">
        <f>IFERROR(1-$I$14,"")</f>
        <v>0.37358641695501704</v>
      </c>
      <c r="K14" s="15">
        <f>IFERROR((($G$14 * 3 ) + ($G$18 * 5)) / ($G$16 * 3),"")</f>
        <v>0.81473784326746845</v>
      </c>
    </row>
    <row r="15" spans="1:11" x14ac:dyDescent="0.25">
      <c r="A15" s="33" t="s">
        <v>34</v>
      </c>
      <c r="B15" s="33" t="s">
        <v>27</v>
      </c>
      <c r="C15" s="33" t="s">
        <v>28</v>
      </c>
      <c r="D15" s="42">
        <v>4877.4949999999999</v>
      </c>
      <c r="E15" s="42">
        <v>57432.5</v>
      </c>
      <c r="F15" s="42">
        <v>8.4925695381534841E-2</v>
      </c>
      <c r="G15" s="2">
        <f>($F$15 - $I$12) * 5</f>
        <v>0.37780272548397081</v>
      </c>
      <c r="H15" s="5" t="s">
        <v>150</v>
      </c>
      <c r="I15" s="9">
        <f>IFERROR(AVERAGE($I$13:$I$14),"")</f>
        <v>0.7787113771035501</v>
      </c>
      <c r="J15" s="10">
        <f>IFERROR(AVERAGE($J$13:$J$14),"")</f>
        <v>0.22128862289644996</v>
      </c>
      <c r="K15" s="12">
        <f>IFERROR(AVERAGE($K$13:$K$14),"")</f>
        <v>0.69322736069328728</v>
      </c>
    </row>
    <row r="16" spans="1:11" x14ac:dyDescent="0.25">
      <c r="A16" s="34" t="s">
        <v>35</v>
      </c>
      <c r="B16" s="34" t="s">
        <v>27</v>
      </c>
      <c r="C16" s="34" t="s">
        <v>28</v>
      </c>
      <c r="D16" s="43">
        <v>4744.5169999999998</v>
      </c>
      <c r="E16" s="43">
        <v>56671.18</v>
      </c>
      <c r="F16" s="43">
        <v>8.3720102528304502E-2</v>
      </c>
      <c r="G16" s="2">
        <f>($F$16 - $I$12) * 5</f>
        <v>0.37177476121781911</v>
      </c>
    </row>
    <row r="17" spans="1:11" x14ac:dyDescent="0.25">
      <c r="A17" s="33" t="s">
        <v>30</v>
      </c>
      <c r="B17" s="33" t="s">
        <v>27</v>
      </c>
      <c r="C17" s="33" t="s">
        <v>28</v>
      </c>
      <c r="D17" s="42">
        <v>2759.415</v>
      </c>
      <c r="E17" s="42">
        <v>56580.82</v>
      </c>
      <c r="F17" s="42">
        <v>4.8769441658851886E-2</v>
      </c>
      <c r="G17" s="21">
        <f>($F$17 - $I$12) * 2</f>
        <v>7.8808582748222417E-2</v>
      </c>
    </row>
    <row r="18" spans="1:11" x14ac:dyDescent="0.25">
      <c r="A18" s="34" t="s">
        <v>31</v>
      </c>
      <c r="B18" s="34" t="s">
        <v>27</v>
      </c>
      <c r="C18" s="34" t="s">
        <v>28</v>
      </c>
      <c r="D18" s="43">
        <v>3186.6419999999998</v>
      </c>
      <c r="E18" s="43">
        <v>57130.254000000001</v>
      </c>
      <c r="F18" s="43">
        <v>5.5778537235279924E-2</v>
      </c>
      <c r="G18" s="21">
        <f>($F$18 - $I$12) * 2</f>
        <v>9.2826773901078491E-2</v>
      </c>
    </row>
    <row r="19" spans="1:11" x14ac:dyDescent="0.25">
      <c r="A19" s="33"/>
      <c r="B19" s="33"/>
      <c r="C19" s="33"/>
      <c r="D19" s="42"/>
      <c r="E19" s="42"/>
      <c r="F19" s="42"/>
    </row>
    <row r="20" spans="1:11" x14ac:dyDescent="0.25">
      <c r="A20" s="34" t="s">
        <v>26</v>
      </c>
      <c r="B20" s="34" t="s">
        <v>73</v>
      </c>
      <c r="C20" s="34" t="s">
        <v>28</v>
      </c>
      <c r="D20" s="43">
        <v>483.62700000000001</v>
      </c>
      <c r="E20" s="43">
        <v>62344.375</v>
      </c>
      <c r="F20" s="43">
        <v>7.75734779601207E-3</v>
      </c>
      <c r="I20" s="3" t="s">
        <v>148</v>
      </c>
    </row>
    <row r="21" spans="1:11" x14ac:dyDescent="0.25">
      <c r="A21" s="33" t="s">
        <v>29</v>
      </c>
      <c r="B21" s="33" t="s">
        <v>73</v>
      </c>
      <c r="C21" s="33" t="s">
        <v>28</v>
      </c>
      <c r="D21" s="42">
        <v>487.00400000000002</v>
      </c>
      <c r="E21" s="42">
        <v>61505.184000000001</v>
      </c>
      <c r="F21" s="42">
        <v>7.918096790020172E-3</v>
      </c>
      <c r="H21" t="s">
        <v>149</v>
      </c>
      <c r="I21" s="20">
        <f>IFERROR(AVERAGE($F$20,$F$21),"0")</f>
        <v>7.8377222930161201E-3</v>
      </c>
      <c r="J21" t="s">
        <v>149</v>
      </c>
    </row>
    <row r="22" spans="1:11" x14ac:dyDescent="0.25">
      <c r="A22" s="34" t="s">
        <v>76</v>
      </c>
      <c r="B22" s="34" t="s">
        <v>73</v>
      </c>
      <c r="C22" s="34" t="s">
        <v>28</v>
      </c>
      <c r="D22" s="43">
        <v>1670.1389999999999</v>
      </c>
      <c r="E22" s="43">
        <v>44949.824000000001</v>
      </c>
      <c r="F22" s="43">
        <v>3.7155629352408584E-2</v>
      </c>
      <c r="G22" s="2">
        <f>($F$22 - $I$21) * 5</f>
        <v>0.14658953529696231</v>
      </c>
      <c r="H22" s="5">
        <v>1</v>
      </c>
      <c r="I22" s="7">
        <f>IFERROR($G$26 / $G$22,"")</f>
        <v>0.85964199157359777</v>
      </c>
      <c r="J22" s="8">
        <f>IFERROR(1-$I$22,"")</f>
        <v>0.14035800842640223</v>
      </c>
      <c r="K22" s="23">
        <f>IFERROR((($G$22 * 3 ) + ($G$26 * 5)) / ($G$24 * 3),"")</f>
        <v>1.0019725327229907</v>
      </c>
    </row>
    <row r="23" spans="1:11" x14ac:dyDescent="0.25">
      <c r="A23" s="33" t="s">
        <v>77</v>
      </c>
      <c r="B23" s="33" t="s">
        <v>73</v>
      </c>
      <c r="C23" s="33" t="s">
        <v>28</v>
      </c>
      <c r="D23" s="42">
        <v>1657.4449999999999</v>
      </c>
      <c r="E23" s="42">
        <v>46886.417999999998</v>
      </c>
      <c r="F23" s="42">
        <v>3.5350215919672093E-2</v>
      </c>
      <c r="G23" s="2">
        <f>($F$23 - $I$21) * 5</f>
        <v>0.13756246813327985</v>
      </c>
      <c r="H23" s="5">
        <v>2</v>
      </c>
      <c r="I23" s="13">
        <f>IFERROR($G$27 / $G$23,"")</f>
        <v>0.85703795898031498</v>
      </c>
      <c r="J23" s="14">
        <f>IFERROR(1-$I$23,"")</f>
        <v>0.14296204101968502</v>
      </c>
      <c r="K23" s="15">
        <f>IFERROR((($G$23 * 3 ) + ($G$27 * 5)) / ($G$25 * 3),"")</f>
        <v>0.93172328597874521</v>
      </c>
    </row>
    <row r="24" spans="1:11" x14ac:dyDescent="0.25">
      <c r="A24" s="34" t="s">
        <v>78</v>
      </c>
      <c r="B24" s="34" t="s">
        <v>73</v>
      </c>
      <c r="C24" s="34" t="s">
        <v>28</v>
      </c>
      <c r="D24" s="43">
        <v>4523.6329999999998</v>
      </c>
      <c r="E24" s="43">
        <v>57246.641000000003</v>
      </c>
      <c r="F24" s="43">
        <v>7.9020059884386915E-2</v>
      </c>
      <c r="G24" s="2">
        <f>($F$24 - $I$21) * 5</f>
        <v>0.35591168795685402</v>
      </c>
      <c r="H24" s="5" t="s">
        <v>150</v>
      </c>
      <c r="I24" s="9">
        <f>IFERROR(AVERAGE($I$22:$I$23),"")</f>
        <v>0.85833997527695638</v>
      </c>
      <c r="J24" s="10">
        <f>IFERROR(AVERAGE($J$22:$J$23),"")</f>
        <v>0.14166002472304362</v>
      </c>
      <c r="K24" s="12">
        <f>IFERROR(AVERAGE($K$22:$K$23),"")</f>
        <v>0.96684790935086795</v>
      </c>
    </row>
    <row r="25" spans="1:11" x14ac:dyDescent="0.25">
      <c r="A25" s="33" t="s">
        <v>79</v>
      </c>
      <c r="B25" s="33" t="s">
        <v>73</v>
      </c>
      <c r="C25" s="33" t="s">
        <v>28</v>
      </c>
      <c r="D25" s="42">
        <v>4443.5940000000001</v>
      </c>
      <c r="E25" s="42">
        <v>55862.714999999997</v>
      </c>
      <c r="F25" s="42">
        <v>7.9544898596496799E-2</v>
      </c>
      <c r="G25" s="2">
        <f>($F$25 - $I$21) * 5</f>
        <v>0.3585358815174034</v>
      </c>
    </row>
    <row r="26" spans="1:11" x14ac:dyDescent="0.25">
      <c r="A26" s="34" t="s">
        <v>74</v>
      </c>
      <c r="B26" s="34" t="s">
        <v>73</v>
      </c>
      <c r="C26" s="34" t="s">
        <v>28</v>
      </c>
      <c r="D26" s="43">
        <v>3451.0520000000001</v>
      </c>
      <c r="E26" s="43">
        <v>48712.722999999998</v>
      </c>
      <c r="F26" s="43">
        <v>7.0844982326280559E-2</v>
      </c>
      <c r="G26" s="2">
        <f>($F$26 - $I$21) * 2</f>
        <v>0.12601452006652888</v>
      </c>
    </row>
    <row r="27" spans="1:11" x14ac:dyDescent="0.25">
      <c r="A27" s="33" t="s">
        <v>75</v>
      </c>
      <c r="B27" s="33" t="s">
        <v>73</v>
      </c>
      <c r="C27" s="33" t="s">
        <v>28</v>
      </c>
      <c r="D27" s="42">
        <v>3329.241</v>
      </c>
      <c r="E27" s="42">
        <v>49849.495999999999</v>
      </c>
      <c r="F27" s="42">
        <v>6.6785850753636508E-2</v>
      </c>
      <c r="G27" s="2">
        <f>($F$27 - $I$21) * 2</f>
        <v>0.11789625692124078</v>
      </c>
    </row>
    <row r="28" spans="1:11" x14ac:dyDescent="0.25">
      <c r="A28" s="34"/>
      <c r="B28" s="34"/>
      <c r="C28" s="34"/>
      <c r="D28" s="43"/>
      <c r="E28" s="43"/>
      <c r="F28" s="43"/>
    </row>
    <row r="29" spans="1:11" x14ac:dyDescent="0.25">
      <c r="A29" s="33" t="s">
        <v>36</v>
      </c>
      <c r="B29" s="33" t="s">
        <v>122</v>
      </c>
      <c r="C29" s="33" t="s">
        <v>38</v>
      </c>
      <c r="D29" s="42">
        <v>265.29199999999997</v>
      </c>
      <c r="E29" s="42">
        <v>66770.437999999995</v>
      </c>
      <c r="F29" s="42">
        <v>3.9731954431690263E-3</v>
      </c>
      <c r="I29" s="3" t="s">
        <v>148</v>
      </c>
    </row>
    <row r="30" spans="1:11" x14ac:dyDescent="0.25">
      <c r="A30" s="34" t="s">
        <v>39</v>
      </c>
      <c r="B30" s="34" t="s">
        <v>122</v>
      </c>
      <c r="C30" s="34" t="s">
        <v>38</v>
      </c>
      <c r="D30" s="43">
        <v>14.82</v>
      </c>
      <c r="E30" s="43">
        <v>66426.812999999995</v>
      </c>
      <c r="F30" s="43">
        <v>2.2310267993739218E-4</v>
      </c>
      <c r="H30" t="s">
        <v>149</v>
      </c>
      <c r="I30" s="20">
        <f>IFERROR(AVERAGE($F$29,$F$30),"0")</f>
        <v>2.0981490615532093E-3</v>
      </c>
      <c r="J30" t="s">
        <v>149</v>
      </c>
    </row>
    <row r="31" spans="1:11" x14ac:dyDescent="0.25">
      <c r="A31" s="33" t="s">
        <v>125</v>
      </c>
      <c r="B31" s="33" t="s">
        <v>122</v>
      </c>
      <c r="C31" s="33" t="s">
        <v>38</v>
      </c>
      <c r="D31" s="42">
        <v>857.66600000000005</v>
      </c>
      <c r="E31" s="42">
        <v>57134.671999999999</v>
      </c>
      <c r="F31" s="42">
        <v>1.5011305219359622E-2</v>
      </c>
      <c r="G31" s="21">
        <f>($F$31 - $I$30) * 5</f>
        <v>6.4565780789032065E-2</v>
      </c>
      <c r="H31" s="5">
        <v>1</v>
      </c>
      <c r="I31" s="7">
        <f>IFERROR($G$35 / $G$31,"")</f>
        <v>0.82605673117858058</v>
      </c>
      <c r="J31" s="8">
        <f>IFERROR(1-$I$31,"")</f>
        <v>0.17394326882141942</v>
      </c>
      <c r="K31" s="26">
        <f>IFERROR((($G$31 * 3 ) + ($G$35 * 5)) / ($G$33 * 3),"")</f>
        <v>9.0878144402296801E-2</v>
      </c>
    </row>
    <row r="32" spans="1:11" x14ac:dyDescent="0.25">
      <c r="A32" s="34" t="s">
        <v>126</v>
      </c>
      <c r="B32" s="34" t="s">
        <v>122</v>
      </c>
      <c r="C32" s="34" t="s">
        <v>38</v>
      </c>
      <c r="D32" s="43">
        <v>1013.098</v>
      </c>
      <c r="E32" s="43">
        <v>57544.754000000001</v>
      </c>
      <c r="F32" s="43">
        <v>1.7605392839110928E-2</v>
      </c>
      <c r="G32" s="21">
        <f>($F$32 - $I$30) * 5</f>
        <v>7.7536218887788597E-2</v>
      </c>
      <c r="H32" s="5">
        <v>2</v>
      </c>
      <c r="I32" s="19">
        <f>IFERROR($G$36 / $G$32,"")</f>
        <v>1.030339563096933</v>
      </c>
      <c r="J32" s="22">
        <f>IFERROR(1-$I$32,"")</f>
        <v>-3.0339563096932975E-2</v>
      </c>
      <c r="K32" s="15">
        <f>IFERROR((($G$32 * 3 ) + ($G$36 * 5)) / ($G$34 * 3),"")</f>
        <v>0.12121426567024973</v>
      </c>
    </row>
    <row r="33" spans="1:11" x14ac:dyDescent="0.25">
      <c r="A33" s="33" t="s">
        <v>127</v>
      </c>
      <c r="B33" s="33" t="s">
        <v>122</v>
      </c>
      <c r="C33" s="33" t="s">
        <v>38</v>
      </c>
      <c r="D33" s="42">
        <v>20511.919999999998</v>
      </c>
      <c r="E33" s="42">
        <v>60361.222999999998</v>
      </c>
      <c r="F33" s="42">
        <v>0.33981948974095505</v>
      </c>
      <c r="G33" s="25">
        <f>($F$33 - $I$30) * 5</f>
        <v>1.6886067033970091</v>
      </c>
      <c r="H33" s="5" t="s">
        <v>150</v>
      </c>
      <c r="I33" s="9">
        <f>IFERROR(AVERAGE($I$31:$I$32),"")</f>
        <v>0.92819814713775672</v>
      </c>
      <c r="J33" s="17">
        <f>IFERROR(AVERAGE($J$31:$J$32),"")</f>
        <v>7.1801852862243221E-2</v>
      </c>
      <c r="K33" s="12">
        <f>IFERROR(AVERAGE($K$31:$K$32),"")</f>
        <v>0.10604620503627327</v>
      </c>
    </row>
    <row r="34" spans="1:11" x14ac:dyDescent="0.25">
      <c r="A34" s="34" t="s">
        <v>128</v>
      </c>
      <c r="B34" s="34" t="s">
        <v>122</v>
      </c>
      <c r="C34" s="34" t="s">
        <v>38</v>
      </c>
      <c r="D34" s="43">
        <v>20527.465</v>
      </c>
      <c r="E34" s="43">
        <v>58696.773000000001</v>
      </c>
      <c r="F34" s="43">
        <v>0.34972050337418037</v>
      </c>
      <c r="G34" s="25">
        <f>($F$34 - $I$30) * 5</f>
        <v>1.7381117715631358</v>
      </c>
    </row>
    <row r="35" spans="1:11" x14ac:dyDescent="0.25">
      <c r="A35" s="33" t="s">
        <v>123</v>
      </c>
      <c r="B35" s="33" t="s">
        <v>122</v>
      </c>
      <c r="C35" s="33" t="s">
        <v>38</v>
      </c>
      <c r="D35" s="42">
        <v>1397.231</v>
      </c>
      <c r="E35" s="42">
        <v>48572.902000000002</v>
      </c>
      <c r="F35" s="42">
        <v>2.8765647973843522E-2</v>
      </c>
      <c r="G35" s="21">
        <f>($F$35 - $I$30) * 2</f>
        <v>5.3334997824580621E-2</v>
      </c>
    </row>
    <row r="36" spans="1:11" x14ac:dyDescent="0.25">
      <c r="A36" s="34" t="s">
        <v>124</v>
      </c>
      <c r="B36" s="34" t="s">
        <v>122</v>
      </c>
      <c r="C36" s="34" t="s">
        <v>38</v>
      </c>
      <c r="D36" s="43">
        <v>2325.4569999999999</v>
      </c>
      <c r="E36" s="43">
        <v>55312.097999999998</v>
      </c>
      <c r="F36" s="43">
        <v>4.2042466008069337E-2</v>
      </c>
      <c r="G36" s="21">
        <f>($F$36 - $I$30) * 2</f>
        <v>7.988863389303226E-2</v>
      </c>
    </row>
    <row r="37" spans="1:11" x14ac:dyDescent="0.25">
      <c r="A37" s="33"/>
      <c r="B37" s="33"/>
      <c r="C37" s="33"/>
      <c r="D37" s="42"/>
      <c r="E37" s="42"/>
      <c r="F37" s="42"/>
    </row>
    <row r="38" spans="1:11" x14ac:dyDescent="0.25">
      <c r="A38" s="34" t="s">
        <v>36</v>
      </c>
      <c r="B38" s="34" t="s">
        <v>37</v>
      </c>
      <c r="C38" s="34" t="s">
        <v>38</v>
      </c>
      <c r="D38" s="43">
        <v>11.052</v>
      </c>
      <c r="E38" s="43">
        <v>64795.059000000001</v>
      </c>
      <c r="F38" s="43">
        <v>1.7056856140836292E-4</v>
      </c>
      <c r="I38" s="3" t="s">
        <v>148</v>
      </c>
    </row>
    <row r="39" spans="1:11" x14ac:dyDescent="0.25">
      <c r="A39" s="33" t="s">
        <v>39</v>
      </c>
      <c r="B39" s="33" t="s">
        <v>37</v>
      </c>
      <c r="C39" s="33" t="s">
        <v>38</v>
      </c>
      <c r="D39" s="42">
        <v>5.1369999999999996</v>
      </c>
      <c r="E39" s="42">
        <v>62891.726999999999</v>
      </c>
      <c r="F39" s="42">
        <v>8.1680059445656491E-5</v>
      </c>
      <c r="H39" t="s">
        <v>149</v>
      </c>
      <c r="I39" s="6">
        <f>IFERROR(AVERAGE($F$38,$F$39),"0")</f>
        <v>1.261243104270097E-4</v>
      </c>
      <c r="J39" t="s">
        <v>149</v>
      </c>
    </row>
    <row r="40" spans="1:11" x14ac:dyDescent="0.25">
      <c r="A40" s="34" t="s">
        <v>42</v>
      </c>
      <c r="B40" s="34" t="s">
        <v>37</v>
      </c>
      <c r="C40" s="34" t="s">
        <v>38</v>
      </c>
      <c r="D40" s="43">
        <v>2013.0150000000001</v>
      </c>
      <c r="E40" s="43">
        <v>59536.684000000001</v>
      </c>
      <c r="F40" s="43">
        <v>3.3811338904934644E-2</v>
      </c>
      <c r="G40" s="2">
        <f>($F$40 - $I$39) * 5</f>
        <v>0.16842607297253817</v>
      </c>
      <c r="H40" s="5">
        <v>1</v>
      </c>
      <c r="I40" s="7">
        <f>IFERROR($G$44 / $G$40,"")</f>
        <v>0.81840197039161977</v>
      </c>
      <c r="J40" s="8">
        <f>IFERROR(1-$I$40,"")</f>
        <v>0.18159802960838023</v>
      </c>
      <c r="K40" s="11">
        <f>IFERROR((($G$40 * 3 ) + ($G$44 * 5)) / ($G$42 * 3),"")</f>
        <v>0.31057601043418909</v>
      </c>
    </row>
    <row r="41" spans="1:11" x14ac:dyDescent="0.25">
      <c r="A41" s="33" t="s">
        <v>43</v>
      </c>
      <c r="B41" s="33" t="s">
        <v>37</v>
      </c>
      <c r="C41" s="33" t="s">
        <v>38</v>
      </c>
      <c r="D41" s="42">
        <v>2421.33</v>
      </c>
      <c r="E41" s="42">
        <v>56249.512000000002</v>
      </c>
      <c r="F41" s="42">
        <v>4.3046240116714256E-2</v>
      </c>
      <c r="G41" s="2">
        <f>($F$41 - $I$39) * 5</f>
        <v>0.21460057903143623</v>
      </c>
      <c r="H41" s="5">
        <v>2</v>
      </c>
      <c r="I41" s="13">
        <f>IFERROR($G$45 / $G$41,"")</f>
        <v>0.62773908488464825</v>
      </c>
      <c r="J41" s="14">
        <f>IFERROR(1-$I$41,"")</f>
        <v>0.37226091511535175</v>
      </c>
      <c r="K41" s="15">
        <f>IFERROR((($G$41 * 3 ) + ($G$45 * 5)) / ($G$43 * 3),"")</f>
        <v>0.37497244283660841</v>
      </c>
    </row>
    <row r="42" spans="1:11" x14ac:dyDescent="0.25">
      <c r="A42" s="34" t="s">
        <v>44</v>
      </c>
      <c r="B42" s="34" t="s">
        <v>37</v>
      </c>
      <c r="C42" s="34" t="s">
        <v>38</v>
      </c>
      <c r="D42" s="43">
        <v>14958.225</v>
      </c>
      <c r="E42" s="43">
        <v>58310.531000000003</v>
      </c>
      <c r="F42" s="43">
        <v>0.25652698995315271</v>
      </c>
      <c r="G42" s="25">
        <f>($F$42 - $I$39) * 5</f>
        <v>1.2820043282136284</v>
      </c>
      <c r="H42" s="5" t="s">
        <v>150</v>
      </c>
      <c r="I42" s="9">
        <f>IFERROR(AVERAGE($I$40:$I$41),"")</f>
        <v>0.72307052763813395</v>
      </c>
      <c r="J42" s="10">
        <f>IFERROR(AVERAGE($J$40:$J$41),"")</f>
        <v>0.27692947236186599</v>
      </c>
      <c r="K42" s="12">
        <f>IFERROR(AVERAGE($K$40:$K$41),"")</f>
        <v>0.34277422663539875</v>
      </c>
    </row>
    <row r="43" spans="1:11" x14ac:dyDescent="0.25">
      <c r="A43" s="33" t="s">
        <v>45</v>
      </c>
      <c r="B43" s="33" t="s">
        <v>37</v>
      </c>
      <c r="C43" s="33" t="s">
        <v>38</v>
      </c>
      <c r="D43" s="42">
        <v>12714.705</v>
      </c>
      <c r="E43" s="42">
        <v>54257.042999999998</v>
      </c>
      <c r="F43" s="42">
        <v>0.23434201897069842</v>
      </c>
      <c r="G43" s="25">
        <f>($F$43 - $I$39) * 5</f>
        <v>1.171079473301357</v>
      </c>
    </row>
    <row r="44" spans="1:11" x14ac:dyDescent="0.25">
      <c r="A44" s="34" t="s">
        <v>40</v>
      </c>
      <c r="B44" s="34" t="s">
        <v>37</v>
      </c>
      <c r="C44" s="34" t="s">
        <v>38</v>
      </c>
      <c r="D44" s="43">
        <v>4088.1379999999999</v>
      </c>
      <c r="E44" s="43">
        <v>59208.699000000001</v>
      </c>
      <c r="F44" s="43">
        <v>6.9046239303450996E-2</v>
      </c>
      <c r="G44" s="2">
        <f>($F$44 - $I$39) * 2</f>
        <v>0.13784022998604797</v>
      </c>
    </row>
    <row r="45" spans="1:11" x14ac:dyDescent="0.25">
      <c r="A45" s="33" t="s">
        <v>41</v>
      </c>
      <c r="B45" s="33" t="s">
        <v>37</v>
      </c>
      <c r="C45" s="33" t="s">
        <v>38</v>
      </c>
      <c r="D45" s="42">
        <v>4348.6279999999997</v>
      </c>
      <c r="E45" s="42">
        <v>64440.625</v>
      </c>
      <c r="F45" s="42">
        <v>6.7482709858881718E-2</v>
      </c>
      <c r="G45" s="2">
        <f>($F$45 - $I$39) * 2</f>
        <v>0.13471317109690942</v>
      </c>
    </row>
    <row r="46" spans="1:11" x14ac:dyDescent="0.25">
      <c r="A46" s="34"/>
      <c r="B46" s="34"/>
      <c r="C46" s="34"/>
      <c r="D46" s="43"/>
      <c r="E46" s="43"/>
      <c r="F46" s="43"/>
    </row>
    <row r="47" spans="1:11" x14ac:dyDescent="0.25">
      <c r="A47" s="33" t="s">
        <v>36</v>
      </c>
      <c r="B47" s="33" t="s">
        <v>80</v>
      </c>
      <c r="C47" s="33" t="s">
        <v>38</v>
      </c>
      <c r="D47" s="42">
        <v>0.96699999999999997</v>
      </c>
      <c r="E47" s="42">
        <v>69883.468999999997</v>
      </c>
      <c r="F47" s="42">
        <v>1.3837321098069703E-5</v>
      </c>
      <c r="I47" s="3" t="s">
        <v>148</v>
      </c>
    </row>
    <row r="48" spans="1:11" x14ac:dyDescent="0.25">
      <c r="A48" s="34" t="s">
        <v>39</v>
      </c>
      <c r="B48" s="34" t="s">
        <v>80</v>
      </c>
      <c r="C48" s="34" t="s">
        <v>38</v>
      </c>
      <c r="D48" s="43">
        <v>19.268999999999998</v>
      </c>
      <c r="E48" s="43">
        <v>64688.266000000003</v>
      </c>
      <c r="F48" s="43">
        <v>2.9787473357223703E-4</v>
      </c>
      <c r="H48" t="s">
        <v>149</v>
      </c>
      <c r="I48" s="6">
        <f>IFERROR(AVERAGE($F$47,$F$48),"0")</f>
        <v>1.5585602733515335E-4</v>
      </c>
      <c r="J48" t="s">
        <v>149</v>
      </c>
    </row>
    <row r="49" spans="1:11" x14ac:dyDescent="0.25">
      <c r="A49" s="33" t="s">
        <v>83</v>
      </c>
      <c r="B49" s="33" t="s">
        <v>80</v>
      </c>
      <c r="C49" s="33" t="s">
        <v>38</v>
      </c>
      <c r="D49" s="42">
        <v>2886.9940000000001</v>
      </c>
      <c r="E49" s="42">
        <v>47912.714999999997</v>
      </c>
      <c r="F49" s="42">
        <v>6.0255278791861419E-2</v>
      </c>
      <c r="G49" s="2">
        <f>($F$49 - $I$48) * 5</f>
        <v>0.30049711382263133</v>
      </c>
      <c r="H49" s="5">
        <v>1</v>
      </c>
      <c r="I49" s="7">
        <f>IFERROR($G$53 / $G$49,"")</f>
        <v>0.93996349815109959</v>
      </c>
      <c r="J49" s="18">
        <f>IFERROR(1-$I$49,"")</f>
        <v>6.0036501848900414E-2</v>
      </c>
      <c r="K49" s="11">
        <f>IFERROR((($G$49 * 3 ) + ($G$53 * 5)) / ($G$51 * 3),"")</f>
        <v>0.47587822605199243</v>
      </c>
    </row>
    <row r="50" spans="1:11" x14ac:dyDescent="0.25">
      <c r="A50" s="34" t="s">
        <v>84</v>
      </c>
      <c r="B50" s="34" t="s">
        <v>80</v>
      </c>
      <c r="C50" s="34" t="s">
        <v>38</v>
      </c>
      <c r="D50" s="43">
        <v>2194.8780000000002</v>
      </c>
      <c r="E50" s="43">
        <v>50013.315999999999</v>
      </c>
      <c r="F50" s="43">
        <v>4.3885872314485208E-2</v>
      </c>
      <c r="G50" s="2">
        <f>($F$50 - $I$48) * 5</f>
        <v>0.21865008143575029</v>
      </c>
      <c r="H50" s="5">
        <v>2</v>
      </c>
      <c r="I50" s="19">
        <f>IFERROR($G$54 / $G$50,"")</f>
        <v>1.009256770955796</v>
      </c>
      <c r="J50" s="24">
        <f>IFERROR(1-$I$50,"")</f>
        <v>-9.2567709557960232E-3</v>
      </c>
      <c r="K50" s="15">
        <f>IFERROR((($G$50 * 3 ) + ($G$54 * 5)) / ($G$52 * 3),"")</f>
        <v>0.3506538676606652</v>
      </c>
    </row>
    <row r="51" spans="1:11" x14ac:dyDescent="0.25">
      <c r="A51" s="33" t="s">
        <v>85</v>
      </c>
      <c r="B51" s="33" t="s">
        <v>80</v>
      </c>
      <c r="C51" s="33" t="s">
        <v>38</v>
      </c>
      <c r="D51" s="42">
        <v>17890.195</v>
      </c>
      <c r="E51" s="42">
        <v>55166.148000000001</v>
      </c>
      <c r="F51" s="42">
        <v>0.32429661393070258</v>
      </c>
      <c r="G51" s="25">
        <f>($F$51 - $I$48) * 5</f>
        <v>1.6207037895168372</v>
      </c>
      <c r="H51" s="5" t="s">
        <v>150</v>
      </c>
      <c r="I51" s="9">
        <f>IFERROR(AVERAGE($I$49:$I$50),"")</f>
        <v>0.9746101345534478</v>
      </c>
      <c r="J51" s="17">
        <f>IFERROR(AVERAGE($J$49:$J$50),"")</f>
        <v>2.5389865446552196E-2</v>
      </c>
      <c r="K51" s="12">
        <f>IFERROR(AVERAGE($K$49:$K$50),"")</f>
        <v>0.41326604685632884</v>
      </c>
    </row>
    <row r="52" spans="1:11" x14ac:dyDescent="0.25">
      <c r="A52" s="34" t="s">
        <v>86</v>
      </c>
      <c r="B52" s="34" t="s">
        <v>80</v>
      </c>
      <c r="C52" s="34" t="s">
        <v>38</v>
      </c>
      <c r="D52" s="43">
        <v>18832.234</v>
      </c>
      <c r="E52" s="43">
        <v>56276.156000000003</v>
      </c>
      <c r="F52" s="43">
        <v>0.33463966515410187</v>
      </c>
      <c r="G52" s="25">
        <f>($F$52 - $I$48) * 5</f>
        <v>1.6724190456338337</v>
      </c>
    </row>
    <row r="53" spans="1:11" x14ac:dyDescent="0.25">
      <c r="A53" s="33" t="s">
        <v>81</v>
      </c>
      <c r="B53" s="33" t="s">
        <v>80</v>
      </c>
      <c r="C53" s="33" t="s">
        <v>38</v>
      </c>
      <c r="D53" s="42">
        <v>7415.9229999999998</v>
      </c>
      <c r="E53" s="42">
        <v>52452.343999999997</v>
      </c>
      <c r="F53" s="42">
        <v>0.14138401517384999</v>
      </c>
      <c r="G53" s="2">
        <f>($F$53 - $I$48) * 2</f>
        <v>0.2824563182930297</v>
      </c>
    </row>
    <row r="54" spans="1:11" x14ac:dyDescent="0.25">
      <c r="A54" s="34" t="s">
        <v>82</v>
      </c>
      <c r="B54" s="34" t="s">
        <v>80</v>
      </c>
      <c r="C54" s="34" t="s">
        <v>38</v>
      </c>
      <c r="D54" s="43">
        <v>5563.451</v>
      </c>
      <c r="E54" s="43">
        <v>50351.211000000003</v>
      </c>
      <c r="F54" s="43">
        <v>0.11049289360686876</v>
      </c>
      <c r="G54" s="2">
        <f>($F$54 - $I$48) * 2</f>
        <v>0.2206740751590672</v>
      </c>
    </row>
    <row r="55" spans="1:11" x14ac:dyDescent="0.25">
      <c r="A55" s="33"/>
      <c r="B55" s="33"/>
      <c r="C55" s="33"/>
      <c r="D55" s="42"/>
      <c r="E55" s="42"/>
      <c r="F55" s="42"/>
    </row>
    <row r="56" spans="1:11" x14ac:dyDescent="0.25">
      <c r="A56" s="33" t="s">
        <v>49</v>
      </c>
      <c r="B56" s="33" t="s">
        <v>136</v>
      </c>
      <c r="C56" s="33" t="s">
        <v>51</v>
      </c>
      <c r="D56" s="42">
        <v>90.632000000000005</v>
      </c>
      <c r="E56" s="42">
        <v>79725.843999999997</v>
      </c>
      <c r="F56" s="42">
        <v>1.1367957421686249E-3</v>
      </c>
      <c r="I56" s="3" t="s">
        <v>148</v>
      </c>
    </row>
    <row r="57" spans="1:11" x14ac:dyDescent="0.25">
      <c r="A57" s="34" t="s">
        <v>52</v>
      </c>
      <c r="B57" s="34" t="s">
        <v>136</v>
      </c>
      <c r="C57" s="34" t="s">
        <v>51</v>
      </c>
      <c r="D57" s="43">
        <v>2.73</v>
      </c>
      <c r="E57" s="43">
        <v>63008.086000000003</v>
      </c>
      <c r="F57" s="43">
        <v>4.3327772248152402E-5</v>
      </c>
      <c r="H57" t="s">
        <v>149</v>
      </c>
      <c r="I57" s="6">
        <f>IFERROR(AVERAGE($F$56,$F$57),"0")</f>
        <v>5.9006175720838867E-4</v>
      </c>
      <c r="J57" t="s">
        <v>149</v>
      </c>
    </row>
    <row r="58" spans="1:11" x14ac:dyDescent="0.25">
      <c r="A58" s="33" t="s">
        <v>139</v>
      </c>
      <c r="B58" s="33" t="s">
        <v>136</v>
      </c>
      <c r="C58" s="33" t="s">
        <v>51</v>
      </c>
      <c r="D58" s="42">
        <v>3321.1149999999998</v>
      </c>
      <c r="E58" s="42">
        <v>51304.237999999998</v>
      </c>
      <c r="F58" s="42">
        <v>6.473373603170951E-2</v>
      </c>
      <c r="G58" s="2">
        <f>($F$58 - $I$57) * 5</f>
        <v>0.32071837137250564</v>
      </c>
      <c r="H58" s="5">
        <v>1</v>
      </c>
      <c r="I58" s="7">
        <f>IFERROR($G$62 / $G$58,"")</f>
        <v>0.95652960805683174</v>
      </c>
      <c r="J58" s="18">
        <f>IFERROR(1-$I$58,"")</f>
        <v>4.3470391943168263E-2</v>
      </c>
      <c r="K58" s="11">
        <f>IFERROR((($G$58 * 3 ) + ($G$62 * 5)) / ($G$60 * 3),"")</f>
        <v>0.31548326183598485</v>
      </c>
    </row>
    <row r="59" spans="1:11" x14ac:dyDescent="0.25">
      <c r="A59" s="34" t="s">
        <v>140</v>
      </c>
      <c r="B59" s="34" t="s">
        <v>136</v>
      </c>
      <c r="C59" s="34" t="s">
        <v>51</v>
      </c>
      <c r="D59" s="43">
        <v>3932.011</v>
      </c>
      <c r="E59" s="43">
        <v>52149.112999999998</v>
      </c>
      <c r="F59" s="43">
        <v>7.539938407006079E-2</v>
      </c>
      <c r="G59" s="2">
        <f>($F$59 - $I$57) * 5</f>
        <v>0.37404661156426205</v>
      </c>
      <c r="H59" s="5">
        <v>2</v>
      </c>
      <c r="I59" s="13">
        <f>IFERROR($G$63 / $G$59,"")</f>
        <v>0.75153672928874427</v>
      </c>
      <c r="J59" s="14">
        <f>IFERROR(1-$I$59,"")</f>
        <v>0.24846327071125573</v>
      </c>
      <c r="K59" s="15">
        <f>IFERROR((($G$59 * 3 ) + ($G$63 * 5)) / ($G$61 * 3),"")</f>
        <v>0.33598443196390709</v>
      </c>
    </row>
    <row r="60" spans="1:11" x14ac:dyDescent="0.25">
      <c r="A60" s="33" t="s">
        <v>141</v>
      </c>
      <c r="B60" s="33" t="s">
        <v>136</v>
      </c>
      <c r="C60" s="33" t="s">
        <v>51</v>
      </c>
      <c r="D60" s="42">
        <v>26903.578000000001</v>
      </c>
      <c r="E60" s="42">
        <v>50949.605000000003</v>
      </c>
      <c r="F60" s="42">
        <v>0.52804291613251952</v>
      </c>
      <c r="G60" s="25">
        <f>($F$60 - $I$57) * 5</f>
        <v>2.6372642718765555</v>
      </c>
      <c r="H60" s="5" t="s">
        <v>150</v>
      </c>
      <c r="I60" s="9">
        <f>IFERROR(AVERAGE($I$58:$I$59),"")</f>
        <v>0.854033168672788</v>
      </c>
      <c r="J60" s="10">
        <f>IFERROR(AVERAGE($J$58:$J$59),"")</f>
        <v>0.145966831327212</v>
      </c>
      <c r="K60" s="12">
        <f>IFERROR(AVERAGE($K$58:$K$59),"")</f>
        <v>0.325733846899946</v>
      </c>
    </row>
    <row r="61" spans="1:11" x14ac:dyDescent="0.25">
      <c r="A61" s="34" t="s">
        <v>142</v>
      </c>
      <c r="B61" s="34" t="s">
        <v>136</v>
      </c>
      <c r="C61" s="34" t="s">
        <v>51</v>
      </c>
      <c r="D61" s="43">
        <v>26039.576000000001</v>
      </c>
      <c r="E61" s="43">
        <v>51857.324000000001</v>
      </c>
      <c r="F61" s="43">
        <v>0.50213882999438997</v>
      </c>
      <c r="G61" s="25">
        <f>($F$61 - $I$57) * 5</f>
        <v>2.5077438411859077</v>
      </c>
    </row>
    <row r="62" spans="1:11" x14ac:dyDescent="0.25">
      <c r="A62" s="33" t="s">
        <v>137</v>
      </c>
      <c r="B62" s="33" t="s">
        <v>136</v>
      </c>
      <c r="C62" s="33" t="s">
        <v>51</v>
      </c>
      <c r="D62" s="42">
        <v>8001.8</v>
      </c>
      <c r="E62" s="42">
        <v>51967.038999999997</v>
      </c>
      <c r="F62" s="42">
        <v>0.15397837078999249</v>
      </c>
      <c r="G62" s="2">
        <f>($F$62 - $I$57) * 2</f>
        <v>0.30677661806556822</v>
      </c>
    </row>
    <row r="63" spans="1:11" x14ac:dyDescent="0.25">
      <c r="A63" s="34" t="s">
        <v>138</v>
      </c>
      <c r="B63" s="34" t="s">
        <v>136</v>
      </c>
      <c r="C63" s="34" t="s">
        <v>51</v>
      </c>
      <c r="D63" s="43">
        <v>7610.3370000000004</v>
      </c>
      <c r="E63" s="43">
        <v>53918.593999999997</v>
      </c>
      <c r="F63" s="43">
        <v>0.14114494528547983</v>
      </c>
      <c r="G63" s="2">
        <f>($F$63 - $I$57) * 2</f>
        <v>0.28110976705654289</v>
      </c>
    </row>
    <row r="64" spans="1:11" x14ac:dyDescent="0.25">
      <c r="A64" s="33"/>
      <c r="B64" s="33"/>
      <c r="C64" s="33"/>
      <c r="D64" s="42"/>
      <c r="E64" s="42"/>
      <c r="F64" s="42"/>
    </row>
    <row r="65" spans="1:11" x14ac:dyDescent="0.25">
      <c r="A65" s="34" t="s">
        <v>49</v>
      </c>
      <c r="B65" s="34" t="s">
        <v>50</v>
      </c>
      <c r="C65" s="34" t="s">
        <v>51</v>
      </c>
      <c r="D65" s="43">
        <v>67.058999999999997</v>
      </c>
      <c r="E65" s="43">
        <v>61813.902000000002</v>
      </c>
      <c r="F65" s="43">
        <v>1.0848530481055863E-3</v>
      </c>
      <c r="I65" s="3" t="s">
        <v>148</v>
      </c>
    </row>
    <row r="66" spans="1:11" x14ac:dyDescent="0.25">
      <c r="A66" s="33" t="s">
        <v>52</v>
      </c>
      <c r="B66" s="33" t="s">
        <v>50</v>
      </c>
      <c r="C66" s="33" t="s">
        <v>51</v>
      </c>
      <c r="D66" s="42">
        <v>19.73</v>
      </c>
      <c r="E66" s="42">
        <v>60523.43</v>
      </c>
      <c r="F66" s="42">
        <v>3.2598945565378564E-4</v>
      </c>
      <c r="H66" t="s">
        <v>149</v>
      </c>
      <c r="I66" s="6">
        <f>IFERROR(AVERAGE($F$65,$F$66),"0")</f>
        <v>7.0542125187968597E-4</v>
      </c>
      <c r="J66" t="s">
        <v>149</v>
      </c>
    </row>
    <row r="67" spans="1:11" x14ac:dyDescent="0.25">
      <c r="A67" s="34" t="s">
        <v>55</v>
      </c>
      <c r="B67" s="34" t="s">
        <v>50</v>
      </c>
      <c r="C67" s="34" t="s">
        <v>51</v>
      </c>
      <c r="D67" s="43">
        <v>7063.4620000000004</v>
      </c>
      <c r="E67" s="43">
        <v>56309.754000000001</v>
      </c>
      <c r="F67" s="43">
        <v>0.1254394043348156</v>
      </c>
      <c r="G67" s="2">
        <f>($F$67 - $I$66) * 5</f>
        <v>0.62366991541467953</v>
      </c>
      <c r="H67" s="5">
        <v>1</v>
      </c>
      <c r="I67" s="7">
        <f>IFERROR($G$71 / $G$67,"")</f>
        <v>0.52504642999337592</v>
      </c>
      <c r="J67" s="8">
        <f>IFERROR(1-$I$67,"")</f>
        <v>0.47495357000662408</v>
      </c>
      <c r="K67" s="11">
        <f>IFERROR((($G$67 * 3 ) + ($G$71 * 5)) / ($G$69 * 3),"")</f>
        <v>0.46396929715186064</v>
      </c>
    </row>
    <row r="68" spans="1:11" x14ac:dyDescent="0.25">
      <c r="A68" s="33" t="s">
        <v>56</v>
      </c>
      <c r="B68" s="33" t="s">
        <v>50</v>
      </c>
      <c r="C68" s="33" t="s">
        <v>51</v>
      </c>
      <c r="D68" s="42">
        <v>7143.8940000000002</v>
      </c>
      <c r="E68" s="42">
        <v>58102.199000000001</v>
      </c>
      <c r="F68" s="42">
        <v>0.1229539350137161</v>
      </c>
      <c r="G68" s="2">
        <f>($F$68 - $I$66) * 5</f>
        <v>0.61124256880918204</v>
      </c>
      <c r="H68" s="5">
        <v>2</v>
      </c>
      <c r="I68" s="13">
        <f>IFERROR($G$72 / $G$68,"")</f>
        <v>0.50571252041781423</v>
      </c>
      <c r="J68" s="14">
        <f>IFERROR(1-$I$68,"")</f>
        <v>0.49428747958218577</v>
      </c>
      <c r="K68" s="15">
        <f>IFERROR((($G$68 * 3 ) + ($G$72 * 5)) / ($G$70 * 3),"")</f>
        <v>0.46952373871426512</v>
      </c>
    </row>
    <row r="69" spans="1:11" x14ac:dyDescent="0.25">
      <c r="A69" s="34" t="s">
        <v>57</v>
      </c>
      <c r="B69" s="34" t="s">
        <v>50</v>
      </c>
      <c r="C69" s="34" t="s">
        <v>51</v>
      </c>
      <c r="D69" s="43">
        <v>28540.118999999999</v>
      </c>
      <c r="E69" s="43">
        <v>56537.125</v>
      </c>
      <c r="F69" s="43">
        <v>0.5048031536799934</v>
      </c>
      <c r="G69" s="25">
        <f>($F$69 - $I$66) * 5</f>
        <v>2.5204886621405684</v>
      </c>
      <c r="H69" s="5" t="s">
        <v>150</v>
      </c>
      <c r="I69" s="9">
        <f>IFERROR(AVERAGE($I$67:$I$68),"")</f>
        <v>0.51537947520559513</v>
      </c>
      <c r="J69" s="10">
        <f>IFERROR(AVERAGE($J$67:$J$68),"")</f>
        <v>0.48462052479440493</v>
      </c>
      <c r="K69" s="12">
        <f>IFERROR(AVERAGE($K$67:$K$68),"")</f>
        <v>0.46674651793306288</v>
      </c>
    </row>
    <row r="70" spans="1:11" x14ac:dyDescent="0.25">
      <c r="A70" s="33" t="s">
        <v>58</v>
      </c>
      <c r="B70" s="33" t="s">
        <v>50</v>
      </c>
      <c r="C70" s="33" t="s">
        <v>51</v>
      </c>
      <c r="D70" s="42">
        <v>26070.213</v>
      </c>
      <c r="E70" s="42">
        <v>54253.722999999998</v>
      </c>
      <c r="F70" s="42">
        <v>0.48052394487287076</v>
      </c>
      <c r="G70" s="25">
        <f>($F$70 - $I$66) * 5</f>
        <v>2.3990926181049552</v>
      </c>
    </row>
    <row r="71" spans="1:11" x14ac:dyDescent="0.25">
      <c r="A71" s="34" t="s">
        <v>53</v>
      </c>
      <c r="B71" s="34" t="s">
        <v>50</v>
      </c>
      <c r="C71" s="34" t="s">
        <v>51</v>
      </c>
      <c r="D71" s="43">
        <v>9732.8080000000009</v>
      </c>
      <c r="E71" s="43">
        <v>59190.023000000001</v>
      </c>
      <c r="F71" s="43">
        <v>0.16443325254325381</v>
      </c>
      <c r="G71" s="2">
        <f>($F$71 - $I$66) * 2</f>
        <v>0.32745566258274822</v>
      </c>
    </row>
    <row r="72" spans="1:11" x14ac:dyDescent="0.25">
      <c r="A72" s="33" t="s">
        <v>54</v>
      </c>
      <c r="B72" s="33" t="s">
        <v>50</v>
      </c>
      <c r="C72" s="33" t="s">
        <v>51</v>
      </c>
      <c r="D72" s="42">
        <v>9180.8829999999998</v>
      </c>
      <c r="E72" s="42">
        <v>59131.578000000001</v>
      </c>
      <c r="F72" s="42">
        <v>0.15526193128145505</v>
      </c>
      <c r="G72" s="2">
        <f>($F$72 - $I$66) * 2</f>
        <v>0.3091130200591507</v>
      </c>
    </row>
    <row r="73" spans="1:11" x14ac:dyDescent="0.25">
      <c r="A73" s="34"/>
      <c r="B73" s="34"/>
      <c r="C73" s="34"/>
      <c r="D73" s="43"/>
      <c r="E73" s="43"/>
      <c r="F73" s="43"/>
    </row>
    <row r="74" spans="1:11" x14ac:dyDescent="0.25">
      <c r="A74" s="33" t="s">
        <v>49</v>
      </c>
      <c r="B74" s="33" t="s">
        <v>94</v>
      </c>
      <c r="C74" s="33" t="s">
        <v>51</v>
      </c>
      <c r="D74" s="42">
        <v>60.981999999999999</v>
      </c>
      <c r="E74" s="42">
        <v>60210.288999999997</v>
      </c>
      <c r="F74" s="42">
        <v>1.0128169290135778E-3</v>
      </c>
      <c r="I74" s="3" t="s">
        <v>148</v>
      </c>
    </row>
    <row r="75" spans="1:11" x14ac:dyDescent="0.25">
      <c r="A75" s="34" t="s">
        <v>52</v>
      </c>
      <c r="B75" s="34" t="s">
        <v>94</v>
      </c>
      <c r="C75" s="34" t="s">
        <v>51</v>
      </c>
      <c r="D75" s="43">
        <v>51.097000000000001</v>
      </c>
      <c r="E75" s="43">
        <v>65419.754000000001</v>
      </c>
      <c r="F75" s="43">
        <v>7.8106377471245155E-4</v>
      </c>
      <c r="H75" t="s">
        <v>149</v>
      </c>
      <c r="I75" s="6">
        <f>IFERROR(AVERAGE($F$74,$F$75),"0")</f>
        <v>8.9694035186301468E-4</v>
      </c>
      <c r="J75" t="s">
        <v>149</v>
      </c>
    </row>
    <row r="76" spans="1:11" x14ac:dyDescent="0.25">
      <c r="A76" s="33" t="s">
        <v>97</v>
      </c>
      <c r="B76" s="33" t="s">
        <v>94</v>
      </c>
      <c r="C76" s="33" t="s">
        <v>51</v>
      </c>
      <c r="D76" s="42">
        <v>5707.9380000000001</v>
      </c>
      <c r="E76" s="42">
        <v>47934.351999999999</v>
      </c>
      <c r="F76" s="42">
        <v>0.11907823433182116</v>
      </c>
      <c r="G76" s="2">
        <f>($F$76 - $I$75) * 5</f>
        <v>0.59090646989979079</v>
      </c>
      <c r="H76" s="5">
        <v>1</v>
      </c>
      <c r="I76" s="7">
        <f>IFERROR($G$80 / $G$76,"")</f>
        <v>0.41381845781797921</v>
      </c>
      <c r="J76" s="8">
        <f>IFERROR(1-$I$76,"")</f>
        <v>0.58618154218202079</v>
      </c>
      <c r="K76" s="11">
        <f>IFERROR((($G$76 * 3 ) + ($G$80 * 5)) / ($G$78 * 3),"")</f>
        <v>0.45789566770504153</v>
      </c>
    </row>
    <row r="77" spans="1:11" x14ac:dyDescent="0.25">
      <c r="A77" s="34" t="s">
        <v>98</v>
      </c>
      <c r="B77" s="34" t="s">
        <v>94</v>
      </c>
      <c r="C77" s="34" t="s">
        <v>51</v>
      </c>
      <c r="D77" s="43">
        <v>5201.2060000000001</v>
      </c>
      <c r="E77" s="43">
        <v>50505.296999999999</v>
      </c>
      <c r="F77" s="43">
        <v>0.10298337617933423</v>
      </c>
      <c r="G77" s="2">
        <f>($F$77 - $I$75) * 5</f>
        <v>0.51043217913735606</v>
      </c>
      <c r="H77" s="5">
        <v>2</v>
      </c>
      <c r="I77" s="13">
        <f>IFERROR($G$81 / $G$77,"")</f>
        <v>0.72703086700310404</v>
      </c>
      <c r="J77" s="14">
        <f>IFERROR(1-$I$77,"")</f>
        <v>0.27296913299689596</v>
      </c>
      <c r="K77" s="15">
        <f>IFERROR((($G$77 * 3 ) + ($G$81 * 5)) / ($G$79 * 3),"")</f>
        <v>0.58124578401159743</v>
      </c>
    </row>
    <row r="78" spans="1:11" x14ac:dyDescent="0.25">
      <c r="A78" s="33" t="s">
        <v>99</v>
      </c>
      <c r="B78" s="33" t="s">
        <v>94</v>
      </c>
      <c r="C78" s="33" t="s">
        <v>51</v>
      </c>
      <c r="D78" s="42">
        <v>24131.780999999999</v>
      </c>
      <c r="E78" s="42">
        <v>55221.211000000003</v>
      </c>
      <c r="F78" s="42">
        <v>0.43700202445759473</v>
      </c>
      <c r="G78" s="25">
        <f>($F$78 - $I$75) * 5</f>
        <v>2.1805254205286588</v>
      </c>
      <c r="H78" s="5" t="s">
        <v>150</v>
      </c>
      <c r="I78" s="9">
        <f>IFERROR(AVERAGE($I$76:$I$77),"")</f>
        <v>0.57042466241054157</v>
      </c>
      <c r="J78" s="10">
        <f>IFERROR(AVERAGE($J$76:$J$77),"")</f>
        <v>0.42957533758945837</v>
      </c>
      <c r="K78" s="12">
        <f>IFERROR(AVERAGE($K$76:$K$77),"")</f>
        <v>0.51957072585831954</v>
      </c>
    </row>
    <row r="79" spans="1:11" x14ac:dyDescent="0.25">
      <c r="A79" s="34" t="s">
        <v>100</v>
      </c>
      <c r="B79" s="34" t="s">
        <v>94</v>
      </c>
      <c r="C79" s="34" t="s">
        <v>51</v>
      </c>
      <c r="D79" s="43">
        <v>22951.623</v>
      </c>
      <c r="E79" s="43">
        <v>58948.637000000002</v>
      </c>
      <c r="F79" s="43">
        <v>0.38934951116851096</v>
      </c>
      <c r="G79" s="25">
        <f>($F$79 - $I$75) * 5</f>
        <v>1.9422628540832398</v>
      </c>
    </row>
    <row r="80" spans="1:11" x14ac:dyDescent="0.25">
      <c r="A80" s="33" t="s">
        <v>95</v>
      </c>
      <c r="B80" s="33" t="s">
        <v>94</v>
      </c>
      <c r="C80" s="33" t="s">
        <v>51</v>
      </c>
      <c r="D80" s="42">
        <v>7204.5889999999999</v>
      </c>
      <c r="E80" s="42">
        <v>58497.351999999999</v>
      </c>
      <c r="F80" s="42">
        <v>0.12316094239616179</v>
      </c>
      <c r="G80" s="2">
        <f>($F$80 - $I$75) * 2</f>
        <v>0.24452800408859757</v>
      </c>
    </row>
    <row r="81" spans="1:11" x14ac:dyDescent="0.25">
      <c r="A81" s="34" t="s">
        <v>96</v>
      </c>
      <c r="B81" s="34" t="s">
        <v>94</v>
      </c>
      <c r="C81" s="34" t="s">
        <v>51</v>
      </c>
      <c r="D81" s="43">
        <v>9708.9660000000003</v>
      </c>
      <c r="E81" s="43">
        <v>52073.620999999999</v>
      </c>
      <c r="F81" s="43">
        <v>0.18644691522412088</v>
      </c>
      <c r="G81" s="2">
        <f>($F$81 - $I$75) * 2</f>
        <v>0.37109994974451571</v>
      </c>
    </row>
    <row r="82" spans="1:11" x14ac:dyDescent="0.25">
      <c r="A82" s="33"/>
      <c r="B82" s="33"/>
      <c r="C82" s="33"/>
      <c r="D82" s="42"/>
      <c r="E82" s="42"/>
      <c r="F82" s="42"/>
    </row>
    <row r="83" spans="1:11" x14ac:dyDescent="0.25">
      <c r="A83" s="34" t="s">
        <v>46</v>
      </c>
      <c r="B83" s="34" t="s">
        <v>174</v>
      </c>
      <c r="C83" s="34" t="s">
        <v>47</v>
      </c>
      <c r="D83" s="43">
        <v>9.8960000000000008</v>
      </c>
      <c r="E83" s="43">
        <v>62015.605000000003</v>
      </c>
      <c r="F83" s="43">
        <v>1.5957273979670116E-4</v>
      </c>
      <c r="I83" s="3" t="s">
        <v>148</v>
      </c>
    </row>
    <row r="84" spans="1:11" x14ac:dyDescent="0.25">
      <c r="A84" s="33" t="s">
        <v>48</v>
      </c>
      <c r="B84" s="33" t="s">
        <v>174</v>
      </c>
      <c r="C84" s="33" t="s">
        <v>47</v>
      </c>
      <c r="D84" s="42">
        <v>0.85</v>
      </c>
      <c r="E84" s="42">
        <v>62529.379000000001</v>
      </c>
      <c r="F84" s="42">
        <v>1.3593610133246325E-5</v>
      </c>
      <c r="H84" t="s">
        <v>149</v>
      </c>
      <c r="I84" s="16">
        <f>IFERROR(AVERAGE($F$83,$F$84),"0")</f>
        <v>8.6583174964973737E-5</v>
      </c>
      <c r="J84" t="s">
        <v>149</v>
      </c>
    </row>
    <row r="85" spans="1:11" x14ac:dyDescent="0.25">
      <c r="A85" s="34" t="s">
        <v>167</v>
      </c>
      <c r="B85" s="34" t="s">
        <v>174</v>
      </c>
      <c r="C85" s="34" t="s">
        <v>47</v>
      </c>
      <c r="D85" s="43">
        <v>1329.537</v>
      </c>
      <c r="E85" s="43">
        <v>58870.171999999999</v>
      </c>
      <c r="F85" s="43">
        <v>2.2584221428807786E-2</v>
      </c>
      <c r="G85" s="2">
        <f>($F$85 - $I$84) * 5</f>
        <v>0.11248819126921406</v>
      </c>
      <c r="H85" s="5">
        <v>1</v>
      </c>
      <c r="I85" s="7">
        <f>IFERROR($G$89 / $G$85,"")</f>
        <v>0.94892806901773252</v>
      </c>
      <c r="J85" s="18">
        <f>IFERROR(1-$I$85,"")</f>
        <v>5.1071930982267477E-2</v>
      </c>
      <c r="K85" s="11">
        <f>IFERROR((($G$85 * 3 ) + ($G$89 * 5)) / ($G$87 * 3),"")</f>
        <v>0.20203767405631903</v>
      </c>
    </row>
    <row r="86" spans="1:11" x14ac:dyDescent="0.25">
      <c r="A86" s="33" t="s">
        <v>168</v>
      </c>
      <c r="B86" s="33" t="s">
        <v>174</v>
      </c>
      <c r="C86" s="33" t="s">
        <v>47</v>
      </c>
      <c r="D86" s="42">
        <v>2254.8029999999999</v>
      </c>
      <c r="E86" s="42">
        <v>56817.218999999997</v>
      </c>
      <c r="F86" s="42">
        <v>3.9685205289614757E-2</v>
      </c>
      <c r="G86" s="2">
        <f>($F$86 - $I$84) * 5</f>
        <v>0.19799311057324892</v>
      </c>
      <c r="H86" s="5">
        <v>2</v>
      </c>
      <c r="I86" s="13">
        <f>IFERROR($G$90 / $G$86,"")</f>
        <v>0.70940303421306827</v>
      </c>
      <c r="J86" s="14">
        <f>IFERROR(1-$I$86,"")</f>
        <v>0.29059696578693173</v>
      </c>
      <c r="K86" s="15">
        <f>IFERROR((($G$86 * 3 ) + ($G$90 * 5)) / ($G$88 * 3),"")</f>
        <v>0.29490092160199738</v>
      </c>
    </row>
    <row r="87" spans="1:11" x14ac:dyDescent="0.25">
      <c r="A87" s="34" t="s">
        <v>169</v>
      </c>
      <c r="B87" s="34" t="s">
        <v>174</v>
      </c>
      <c r="C87" s="34" t="s">
        <v>47</v>
      </c>
      <c r="D87" s="43">
        <v>16157.186</v>
      </c>
      <c r="E87" s="43">
        <v>56188.879000000001</v>
      </c>
      <c r="F87" s="43">
        <v>0.28755131420222851</v>
      </c>
      <c r="G87" s="25">
        <f>($F$87 - $I$84) * 5</f>
        <v>1.4373236551363178</v>
      </c>
      <c r="H87" s="5" t="s">
        <v>150</v>
      </c>
      <c r="I87" s="9">
        <f>IFERROR(AVERAGE($I$85:$I$86),"")</f>
        <v>0.8291655516154004</v>
      </c>
      <c r="J87" s="10">
        <f>IFERROR(AVERAGE($J$85:$J$86),"")</f>
        <v>0.1708344483845996</v>
      </c>
      <c r="K87" s="12">
        <f>IFERROR(AVERAGE($K$85:$K$86),"")</f>
        <v>0.24846929782915822</v>
      </c>
    </row>
    <row r="88" spans="1:11" x14ac:dyDescent="0.25">
      <c r="A88" s="33" t="s">
        <v>170</v>
      </c>
      <c r="B88" s="33" t="s">
        <v>174</v>
      </c>
      <c r="C88" s="33" t="s">
        <v>47</v>
      </c>
      <c r="D88" s="42">
        <v>15437.009</v>
      </c>
      <c r="E88" s="42">
        <v>52663.391000000003</v>
      </c>
      <c r="F88" s="42">
        <v>0.29312599714667059</v>
      </c>
      <c r="G88" s="25">
        <f>($F$88 - $I$84) * 5</f>
        <v>1.4651970698585282</v>
      </c>
    </row>
    <row r="89" spans="1:11" x14ac:dyDescent="0.25">
      <c r="A89" s="34" t="s">
        <v>171</v>
      </c>
      <c r="B89" s="34" t="s">
        <v>174</v>
      </c>
      <c r="C89" s="34" t="s">
        <v>47</v>
      </c>
      <c r="D89" s="43">
        <v>3098.4369999999999</v>
      </c>
      <c r="E89" s="43">
        <v>57960.012000000002</v>
      </c>
      <c r="F89" s="43">
        <v>5.3458184239161301E-2</v>
      </c>
      <c r="G89" s="2">
        <f>($F$89 - $I$84) * 2</f>
        <v>0.10674320212839265</v>
      </c>
    </row>
    <row r="90" spans="1:11" x14ac:dyDescent="0.25">
      <c r="A90" s="33" t="s">
        <v>172</v>
      </c>
      <c r="B90" s="33" t="s">
        <v>174</v>
      </c>
      <c r="C90" s="33" t="s">
        <v>47</v>
      </c>
      <c r="D90" s="42">
        <v>4395.9930000000004</v>
      </c>
      <c r="E90" s="42">
        <v>62518.531000000003</v>
      </c>
      <c r="F90" s="42">
        <v>7.0315039871938129E-2</v>
      </c>
      <c r="G90" s="2">
        <f>($F$90 - $I$84) * 2</f>
        <v>0.14045691339394631</v>
      </c>
    </row>
    <row r="91" spans="1:11" x14ac:dyDescent="0.25">
      <c r="A91" s="34"/>
      <c r="B91" s="34"/>
      <c r="C91" s="34"/>
      <c r="D91" s="43"/>
      <c r="E91" s="43"/>
      <c r="F91" s="43"/>
    </row>
    <row r="92" spans="1:11" x14ac:dyDescent="0.25">
      <c r="A92" s="33" t="s">
        <v>46</v>
      </c>
      <c r="B92" s="33" t="s">
        <v>129</v>
      </c>
      <c r="C92" s="33" t="s">
        <v>47</v>
      </c>
      <c r="D92" s="42">
        <v>46.292999999999999</v>
      </c>
      <c r="E92" s="42">
        <v>64951.879000000001</v>
      </c>
      <c r="F92" s="42">
        <v>7.1272764872591285E-4</v>
      </c>
      <c r="I92" s="3" t="s">
        <v>148</v>
      </c>
    </row>
    <row r="93" spans="1:11" x14ac:dyDescent="0.25">
      <c r="A93" s="34" t="s">
        <v>48</v>
      </c>
      <c r="B93" s="34" t="s">
        <v>129</v>
      </c>
      <c r="C93" s="34" t="s">
        <v>47</v>
      </c>
      <c r="D93" s="43">
        <v>0.60799999999999998</v>
      </c>
      <c r="E93" s="43">
        <v>65030.141000000003</v>
      </c>
      <c r="F93" s="43">
        <v>9.3495107138088472E-6</v>
      </c>
      <c r="H93" t="s">
        <v>149</v>
      </c>
      <c r="I93" s="6">
        <f>IFERROR(AVERAGE($F$92,$F$93),"0")</f>
        <v>3.6103857971986087E-4</v>
      </c>
      <c r="J93" t="s">
        <v>149</v>
      </c>
    </row>
    <row r="94" spans="1:11" x14ac:dyDescent="0.25">
      <c r="A94" s="33" t="s">
        <v>132</v>
      </c>
      <c r="B94" s="33" t="s">
        <v>129</v>
      </c>
      <c r="C94" s="33" t="s">
        <v>47</v>
      </c>
      <c r="D94" s="42">
        <v>667.92</v>
      </c>
      <c r="E94" s="42">
        <v>57543.254000000001</v>
      </c>
      <c r="F94" s="42">
        <v>1.1607268507964461E-2</v>
      </c>
      <c r="G94" s="21">
        <f>($F$94 - $I$93) * 5</f>
        <v>5.6231149641222999E-2</v>
      </c>
      <c r="H94" s="5">
        <v>1</v>
      </c>
      <c r="I94" s="7">
        <f>IFERROR($G$98 / $G$94,"")</f>
        <v>0.73554620199433207</v>
      </c>
      <c r="J94" s="8">
        <f>IFERROR(1-$I$94,"")</f>
        <v>0.26445379800566793</v>
      </c>
      <c r="K94" s="26">
        <f>IFERROR((($G$94 * 3 ) + ($G$98 * 5)) / ($G$96 * 3),"")</f>
        <v>8.596873205744196E-2</v>
      </c>
    </row>
    <row r="95" spans="1:11" x14ac:dyDescent="0.25">
      <c r="A95" s="34" t="s">
        <v>133</v>
      </c>
      <c r="B95" s="34" t="s">
        <v>129</v>
      </c>
      <c r="C95" s="34" t="s">
        <v>47</v>
      </c>
      <c r="D95" s="43">
        <v>659.68399999999997</v>
      </c>
      <c r="E95" s="43">
        <v>60614.347999999998</v>
      </c>
      <c r="F95" s="43">
        <v>1.0883297796092766E-2</v>
      </c>
      <c r="G95" s="21">
        <f>($F$95 - $I$93) * 5</f>
        <v>5.2611296081864524E-2</v>
      </c>
      <c r="H95" s="5">
        <v>2</v>
      </c>
      <c r="I95" s="13">
        <f>IFERROR($G$99 / $G$95,"")</f>
        <v>0.60295497802340003</v>
      </c>
      <c r="J95" s="14">
        <f>IFERROR(1-$I$95,"")</f>
        <v>0.39704502197659997</v>
      </c>
      <c r="K95" s="28">
        <f>IFERROR((($G$95 * 3 ) + ($G$99 * 5)) / ($G$97 * 3),"")</f>
        <v>7.0019085979500517E-2</v>
      </c>
    </row>
    <row r="96" spans="1:11" x14ac:dyDescent="0.25">
      <c r="A96" s="33" t="s">
        <v>134</v>
      </c>
      <c r="B96" s="33" t="s">
        <v>129</v>
      </c>
      <c r="C96" s="33" t="s">
        <v>47</v>
      </c>
      <c r="D96" s="42">
        <v>17095.021000000001</v>
      </c>
      <c r="E96" s="42">
        <v>58635.063000000002</v>
      </c>
      <c r="F96" s="42">
        <v>0.29154946077230276</v>
      </c>
      <c r="G96" s="25">
        <f>($F$96 - $I$93) * 5</f>
        <v>1.4559421109629145</v>
      </c>
      <c r="H96" s="5" t="s">
        <v>150</v>
      </c>
      <c r="I96" s="9">
        <f>IFERROR(AVERAGE($I$94:$I$95),"")</f>
        <v>0.66925059000886611</v>
      </c>
      <c r="J96" s="10">
        <f>IFERROR(AVERAGE($J$94:$J$95),"")</f>
        <v>0.33074940999113395</v>
      </c>
      <c r="K96" s="27">
        <f>IFERROR(AVERAGE($K$94:$K$95),"")</f>
        <v>7.7993909018471239E-2</v>
      </c>
    </row>
    <row r="97" spans="1:11" x14ac:dyDescent="0.25">
      <c r="A97" s="34" t="s">
        <v>135</v>
      </c>
      <c r="B97" s="34" t="s">
        <v>129</v>
      </c>
      <c r="C97" s="34" t="s">
        <v>47</v>
      </c>
      <c r="D97" s="43">
        <v>18296.228999999999</v>
      </c>
      <c r="E97" s="43">
        <v>60652.792999999998</v>
      </c>
      <c r="F97" s="43">
        <v>0.30165517686877175</v>
      </c>
      <c r="G97" s="25">
        <f>($F$97 - $I$93) * 5</f>
        <v>1.5064706914452595</v>
      </c>
    </row>
    <row r="98" spans="1:11" x14ac:dyDescent="0.25">
      <c r="A98" s="33" t="s">
        <v>130</v>
      </c>
      <c r="B98" s="33" t="s">
        <v>129</v>
      </c>
      <c r="C98" s="33" t="s">
        <v>47</v>
      </c>
      <c r="D98" s="42">
        <v>1157.3409999999999</v>
      </c>
      <c r="E98" s="42">
        <v>55003.190999999999</v>
      </c>
      <c r="F98" s="42">
        <v>2.1041342855908123E-2</v>
      </c>
      <c r="G98" s="21">
        <f>($F$98 - $I$93) * 2</f>
        <v>4.1360608552376527E-2</v>
      </c>
    </row>
    <row r="99" spans="1:11" x14ac:dyDescent="0.25">
      <c r="A99" s="34" t="s">
        <v>131</v>
      </c>
      <c r="B99" s="34" t="s">
        <v>129</v>
      </c>
      <c r="C99" s="34" t="s">
        <v>47</v>
      </c>
      <c r="D99" s="43">
        <v>984.303</v>
      </c>
      <c r="E99" s="43">
        <v>60676.445</v>
      </c>
      <c r="F99" s="43">
        <v>1.6222160016131467E-2</v>
      </c>
      <c r="G99" s="21">
        <f>($F$99 - $I$93) * 2</f>
        <v>3.1722242872823214E-2</v>
      </c>
    </row>
    <row r="100" spans="1:11" x14ac:dyDescent="0.25">
      <c r="A100" s="33"/>
      <c r="B100" s="33"/>
      <c r="C100" s="33"/>
      <c r="D100" s="42"/>
      <c r="E100" s="42"/>
      <c r="F100" s="42"/>
    </row>
    <row r="101" spans="1:11" x14ac:dyDescent="0.25">
      <c r="A101" s="34" t="s">
        <v>46</v>
      </c>
      <c r="B101" s="34" t="s">
        <v>87</v>
      </c>
      <c r="C101" s="34" t="s">
        <v>47</v>
      </c>
      <c r="D101" s="43">
        <v>24.49</v>
      </c>
      <c r="E101" s="43">
        <v>60823.241999999998</v>
      </c>
      <c r="F101" s="43">
        <v>4.0264213472869466E-4</v>
      </c>
      <c r="I101" s="3" t="s">
        <v>148</v>
      </c>
    </row>
    <row r="102" spans="1:11" x14ac:dyDescent="0.25">
      <c r="A102" s="33" t="s">
        <v>48</v>
      </c>
      <c r="B102" s="33" t="s">
        <v>87</v>
      </c>
      <c r="C102" s="33" t="s">
        <v>47</v>
      </c>
      <c r="D102" s="42">
        <v>32.472999999999999</v>
      </c>
      <c r="E102" s="42">
        <v>65169.398000000001</v>
      </c>
      <c r="F102" s="42">
        <v>4.9828602068719427E-4</v>
      </c>
      <c r="H102" t="s">
        <v>149</v>
      </c>
      <c r="I102" s="6">
        <f>IFERROR(AVERAGE($F$101,$F$102),"0")</f>
        <v>4.5046407770794449E-4</v>
      </c>
      <c r="J102" t="s">
        <v>149</v>
      </c>
    </row>
    <row r="103" spans="1:11" x14ac:dyDescent="0.25">
      <c r="A103" s="34" t="s">
        <v>90</v>
      </c>
      <c r="B103" s="34" t="s">
        <v>87</v>
      </c>
      <c r="C103" s="34" t="s">
        <v>47</v>
      </c>
      <c r="D103" s="43">
        <v>2560.73</v>
      </c>
      <c r="E103" s="43">
        <v>48684.086000000003</v>
      </c>
      <c r="F103" s="43">
        <v>5.2598912917868064E-2</v>
      </c>
      <c r="G103" s="2">
        <f>($F$103 - $I$102) * 5</f>
        <v>0.26074224420080061</v>
      </c>
      <c r="H103" s="5">
        <v>1</v>
      </c>
      <c r="I103" s="7">
        <f>IFERROR($G$107 / $G$103,"")</f>
        <v>0.5764466271273434</v>
      </c>
      <c r="J103" s="8">
        <f>IFERROR(1-$I$103,"")</f>
        <v>0.4235533728726566</v>
      </c>
      <c r="K103" s="11">
        <f>IFERROR((($G$103 * 3 ) + ($G$107 * 5)) / ($G$105 * 3),"")</f>
        <v>0.34359864270278573</v>
      </c>
    </row>
    <row r="104" spans="1:11" x14ac:dyDescent="0.25">
      <c r="A104" s="33" t="s">
        <v>91</v>
      </c>
      <c r="B104" s="33" t="s">
        <v>87</v>
      </c>
      <c r="C104" s="33" t="s">
        <v>47</v>
      </c>
      <c r="D104" s="42">
        <v>2519.4960000000001</v>
      </c>
      <c r="E104" s="42">
        <v>52703.004000000001</v>
      </c>
      <c r="F104" s="42">
        <v>4.7805548237819614E-2</v>
      </c>
      <c r="G104" s="2">
        <f>($F$104 - $I$102) * 5</f>
        <v>0.23677542080055836</v>
      </c>
      <c r="H104" s="5">
        <v>2</v>
      </c>
      <c r="I104" s="13">
        <f>IFERROR($G$108 / $G$104,"")</f>
        <v>0.75422053110035459</v>
      </c>
      <c r="J104" s="14">
        <f>IFERROR(1-$I$104,"")</f>
        <v>0.24577946889964541</v>
      </c>
      <c r="K104" s="15">
        <f>IFERROR((($G$104 * 3 ) + ($G$108 * 5)) / ($G$106 * 3),"")</f>
        <v>0.43189505996098604</v>
      </c>
    </row>
    <row r="105" spans="1:11" x14ac:dyDescent="0.25">
      <c r="A105" s="34" t="s">
        <v>92</v>
      </c>
      <c r="B105" s="34" t="s">
        <v>87</v>
      </c>
      <c r="C105" s="34" t="s">
        <v>47</v>
      </c>
      <c r="D105" s="43">
        <v>16445.43</v>
      </c>
      <c r="E105" s="43">
        <v>55179.453000000001</v>
      </c>
      <c r="F105" s="43">
        <v>0.29803539371802035</v>
      </c>
      <c r="G105" s="25">
        <f>($F$105 - $I$102) * 5</f>
        <v>1.487924648201562</v>
      </c>
      <c r="H105" s="5" t="s">
        <v>150</v>
      </c>
      <c r="I105" s="9">
        <f>IFERROR(AVERAGE($I$103:$I$104),"")</f>
        <v>0.66533357911384905</v>
      </c>
      <c r="J105" s="10">
        <f>IFERROR(AVERAGE($J$103:$J$104),"")</f>
        <v>0.33466642088615101</v>
      </c>
      <c r="K105" s="12">
        <f>IFERROR(AVERAGE($K$103:$K$104),"")</f>
        <v>0.38774685133188591</v>
      </c>
    </row>
    <row r="106" spans="1:11" x14ac:dyDescent="0.25">
      <c r="A106" s="33" t="s">
        <v>93</v>
      </c>
      <c r="B106" s="33" t="s">
        <v>87</v>
      </c>
      <c r="C106" s="33" t="s">
        <v>47</v>
      </c>
      <c r="D106" s="42">
        <v>15702.907999999999</v>
      </c>
      <c r="E106" s="42">
        <v>63337.913999999997</v>
      </c>
      <c r="F106" s="42">
        <v>0.2479227212945472</v>
      </c>
      <c r="G106" s="25">
        <f>($F$106 - $I$102) * 5</f>
        <v>1.2373612860841963</v>
      </c>
    </row>
    <row r="107" spans="1:11" x14ac:dyDescent="0.25">
      <c r="A107" s="34" t="s">
        <v>88</v>
      </c>
      <c r="B107" s="34" t="s">
        <v>87</v>
      </c>
      <c r="C107" s="34" t="s">
        <v>47</v>
      </c>
      <c r="D107" s="43">
        <v>4371.5469999999996</v>
      </c>
      <c r="E107" s="43">
        <v>57822.815999999999</v>
      </c>
      <c r="F107" s="43">
        <v>7.5602457687290764E-2</v>
      </c>
      <c r="G107" s="2">
        <f>($F$107 - $I$102) * 2</f>
        <v>0.15030398721916563</v>
      </c>
    </row>
    <row r="108" spans="1:11" x14ac:dyDescent="0.25">
      <c r="A108" s="33" t="s">
        <v>89</v>
      </c>
      <c r="B108" s="33" t="s">
        <v>87</v>
      </c>
      <c r="C108" s="33" t="s">
        <v>47</v>
      </c>
      <c r="D108" s="42">
        <v>5142.9219999999996</v>
      </c>
      <c r="E108" s="42">
        <v>57308.559000000001</v>
      </c>
      <c r="F108" s="42">
        <v>8.9740905891561487E-2</v>
      </c>
      <c r="G108" s="2">
        <f>($F$108 - $I$102) * 2</f>
        <v>0.17858088362770708</v>
      </c>
    </row>
    <row r="109" spans="1:11" x14ac:dyDescent="0.25">
      <c r="A109" s="34"/>
      <c r="B109" s="34"/>
      <c r="C109" s="34"/>
      <c r="D109" s="43"/>
      <c r="E109" s="43"/>
      <c r="F109" s="43"/>
    </row>
    <row r="110" spans="1:11" x14ac:dyDescent="0.25">
      <c r="A110" s="33" t="s">
        <v>6</v>
      </c>
      <c r="B110" s="33" t="s">
        <v>101</v>
      </c>
      <c r="C110" s="33" t="s">
        <v>8</v>
      </c>
      <c r="D110" s="42">
        <v>0.24399999999999999</v>
      </c>
      <c r="E110" s="42">
        <v>69110.508000000002</v>
      </c>
      <c r="F110" s="42">
        <v>3.5305774340423019E-6</v>
      </c>
      <c r="I110" s="3" t="s">
        <v>148</v>
      </c>
    </row>
    <row r="111" spans="1:11" x14ac:dyDescent="0.25">
      <c r="A111" s="34" t="s">
        <v>9</v>
      </c>
      <c r="B111" s="34" t="s">
        <v>101</v>
      </c>
      <c r="C111" s="34" t="s">
        <v>8</v>
      </c>
      <c r="D111" s="43">
        <v>0.29299999999999998</v>
      </c>
      <c r="E111" s="43">
        <v>69536.991999999998</v>
      </c>
      <c r="F111" s="43">
        <v>4.2135846198236472E-6</v>
      </c>
      <c r="H111" t="s">
        <v>149</v>
      </c>
      <c r="I111" s="16">
        <f>IFERROR(AVERAGE($F$110,$F$111),"0")</f>
        <v>3.8720810269329748E-6</v>
      </c>
      <c r="J111" t="s">
        <v>149</v>
      </c>
    </row>
    <row r="112" spans="1:11" x14ac:dyDescent="0.25">
      <c r="A112" s="33" t="s">
        <v>104</v>
      </c>
      <c r="B112" s="33" t="s">
        <v>101</v>
      </c>
      <c r="C112" s="33" t="s">
        <v>8</v>
      </c>
      <c r="D112" s="42">
        <v>4906.165</v>
      </c>
      <c r="E112" s="42">
        <v>56173.175999999999</v>
      </c>
      <c r="F112" s="42">
        <v>8.7339996584846827E-2</v>
      </c>
      <c r="G112" s="2">
        <f>($F$112 - $I$111) * 5</f>
        <v>0.43668062251909945</v>
      </c>
      <c r="H112" s="5">
        <v>1</v>
      </c>
      <c r="I112" s="7">
        <f>IFERROR($G$116 / $G$112,"")</f>
        <v>0.83176220856181893</v>
      </c>
      <c r="J112" s="8">
        <f>IFERROR(1-$I$112,"")</f>
        <v>0.16823779143818107</v>
      </c>
      <c r="K112" s="11">
        <f>IFERROR((($G$112 * 3 ) + ($G$116 * 5)) / ($G$114 * 3),"")</f>
        <v>0.4395750804447322</v>
      </c>
    </row>
    <row r="113" spans="1:11" x14ac:dyDescent="0.25">
      <c r="A113" s="34" t="s">
        <v>105</v>
      </c>
      <c r="B113" s="34" t="s">
        <v>101</v>
      </c>
      <c r="C113" s="34" t="s">
        <v>8</v>
      </c>
      <c r="D113" s="43">
        <v>5861.1629999999996</v>
      </c>
      <c r="E113" s="43">
        <v>53117.449000000001</v>
      </c>
      <c r="F113" s="43">
        <v>0.11034345794731218</v>
      </c>
      <c r="G113" s="2">
        <f>($F$113 - $I$111) * 5</f>
        <v>0.55169792933142625</v>
      </c>
      <c r="H113" s="5">
        <v>2</v>
      </c>
      <c r="I113" s="19">
        <f>IFERROR($G$117 / $G$113,"")</f>
        <v>1.057130622022342</v>
      </c>
      <c r="J113" s="22">
        <f>IFERROR(1-$I$113,"")</f>
        <v>-5.7130622022341981E-2</v>
      </c>
      <c r="K113" s="15">
        <f>IFERROR((($G$113 * 3 ) + ($G$117 * 5)) / ($G$115 * 3),"")</f>
        <v>0.60575047384393033</v>
      </c>
    </row>
    <row r="114" spans="1:11" x14ac:dyDescent="0.25">
      <c r="A114" s="33" t="s">
        <v>106</v>
      </c>
      <c r="B114" s="33" t="s">
        <v>101</v>
      </c>
      <c r="C114" s="33" t="s">
        <v>8</v>
      </c>
      <c r="D114" s="42">
        <v>30312.425999999999</v>
      </c>
      <c r="E114" s="42">
        <v>63934.703000000001</v>
      </c>
      <c r="F114" s="42">
        <v>0.47411537987436964</v>
      </c>
      <c r="G114" s="25">
        <f>($F$114 - $I$111) * 5</f>
        <v>2.3705575389667137</v>
      </c>
      <c r="H114" s="5" t="s">
        <v>150</v>
      </c>
      <c r="I114" s="9">
        <f>IFERROR(AVERAGE($I$112:$I$113),"")</f>
        <v>0.9444464152920804</v>
      </c>
      <c r="J114" s="17">
        <f>IFERROR(AVERAGE($J$112:$J$113),"")</f>
        <v>5.5553584707919546E-2</v>
      </c>
      <c r="K114" s="12">
        <f>IFERROR(AVERAGE($K$112:$K$113),"")</f>
        <v>0.52266277714433129</v>
      </c>
    </row>
    <row r="115" spans="1:11" x14ac:dyDescent="0.25">
      <c r="A115" s="34" t="s">
        <v>107</v>
      </c>
      <c r="B115" s="34" t="s">
        <v>101</v>
      </c>
      <c r="C115" s="34" t="s">
        <v>8</v>
      </c>
      <c r="D115" s="43">
        <v>31857.525000000001</v>
      </c>
      <c r="E115" s="43">
        <v>63323.601999999999</v>
      </c>
      <c r="F115" s="43">
        <v>0.50309085386519869</v>
      </c>
      <c r="G115" s="25">
        <f>($F$115 - $I$111) * 5</f>
        <v>2.515434908920859</v>
      </c>
    </row>
    <row r="116" spans="1:11" x14ac:dyDescent="0.25">
      <c r="A116" s="33" t="s">
        <v>102</v>
      </c>
      <c r="B116" s="33" t="s">
        <v>101</v>
      </c>
      <c r="C116" s="33" t="s">
        <v>8</v>
      </c>
      <c r="D116" s="42">
        <v>10779.188</v>
      </c>
      <c r="E116" s="42">
        <v>59353.137000000002</v>
      </c>
      <c r="F116" s="42">
        <v>0.18161109159234498</v>
      </c>
      <c r="G116" s="2">
        <f>($F$116 - $I$111) * 2</f>
        <v>0.36321443902263612</v>
      </c>
    </row>
    <row r="117" spans="1:11" x14ac:dyDescent="0.25">
      <c r="A117" s="34" t="s">
        <v>103</v>
      </c>
      <c r="B117" s="34" t="s">
        <v>101</v>
      </c>
      <c r="C117" s="34" t="s">
        <v>8</v>
      </c>
      <c r="D117" s="43">
        <v>15137.057000000001</v>
      </c>
      <c r="E117" s="43">
        <v>51908.163999999997</v>
      </c>
      <c r="F117" s="43">
        <v>0.29161225968231125</v>
      </c>
      <c r="G117" s="2">
        <f>($F$117 - $I$111) * 2</f>
        <v>0.58321677520256865</v>
      </c>
    </row>
    <row r="118" spans="1:11" x14ac:dyDescent="0.25">
      <c r="A118" s="33"/>
      <c r="B118" s="33"/>
      <c r="C118" s="33"/>
      <c r="D118" s="42"/>
      <c r="E118" s="42"/>
      <c r="F118" s="42"/>
    </row>
    <row r="119" spans="1:11" x14ac:dyDescent="0.25">
      <c r="A119" s="34" t="s">
        <v>6</v>
      </c>
      <c r="B119" s="34" t="s">
        <v>7</v>
      </c>
      <c r="C119" s="34" t="s">
        <v>8</v>
      </c>
      <c r="D119" s="43">
        <v>0.47099999999999997</v>
      </c>
      <c r="E119" s="43">
        <v>65544.375</v>
      </c>
      <c r="F119" s="43">
        <v>7.1859713362130615E-6</v>
      </c>
      <c r="I119" s="3" t="s">
        <v>148</v>
      </c>
    </row>
    <row r="120" spans="1:11" x14ac:dyDescent="0.25">
      <c r="A120" s="33" t="s">
        <v>9</v>
      </c>
      <c r="B120" s="33" t="s">
        <v>7</v>
      </c>
      <c r="C120" s="33" t="s">
        <v>8</v>
      </c>
      <c r="D120" s="42">
        <v>0.66600000000000004</v>
      </c>
      <c r="E120" s="42">
        <v>66358.289000000004</v>
      </c>
      <c r="F120" s="42">
        <v>1.0036425140497519E-5</v>
      </c>
      <c r="H120" t="s">
        <v>149</v>
      </c>
      <c r="I120" s="16">
        <f>IFERROR(AVERAGE($F$119,$F$120),"0")</f>
        <v>8.6111982383552892E-6</v>
      </c>
      <c r="J120" t="s">
        <v>149</v>
      </c>
    </row>
    <row r="121" spans="1:11" x14ac:dyDescent="0.25">
      <c r="A121" s="34" t="s">
        <v>12</v>
      </c>
      <c r="B121" s="34" t="s">
        <v>7</v>
      </c>
      <c r="C121" s="34" t="s">
        <v>8</v>
      </c>
      <c r="D121" s="43">
        <v>5715.1949999999997</v>
      </c>
      <c r="E121" s="43">
        <v>54552.608999999997</v>
      </c>
      <c r="F121" s="43">
        <v>0.10476483352061126</v>
      </c>
      <c r="G121" s="2">
        <f>($F$121 - $I$120) * 5</f>
        <v>0.52378111161186447</v>
      </c>
      <c r="H121" s="5">
        <v>1</v>
      </c>
      <c r="I121" s="7">
        <f>IFERROR($G$125 / $G$121,"")</f>
        <v>0.29629411929311061</v>
      </c>
      <c r="J121" s="8">
        <f>IFERROR(1-$I$121,"")</f>
        <v>0.70370588070688944</v>
      </c>
      <c r="K121" s="11">
        <f>IFERROR((($G$121 * 3 ) + ($G$125 * 5)) / ($G$123 * 3),"")</f>
        <v>0.61019451856076212</v>
      </c>
    </row>
    <row r="122" spans="1:11" x14ac:dyDescent="0.25">
      <c r="A122" s="33" t="s">
        <v>13</v>
      </c>
      <c r="B122" s="33" t="s">
        <v>7</v>
      </c>
      <c r="C122" s="33" t="s">
        <v>8</v>
      </c>
      <c r="D122" s="42">
        <v>5062.9059999999999</v>
      </c>
      <c r="E122" s="42">
        <v>56763.468999999997</v>
      </c>
      <c r="F122" s="42">
        <v>8.9193033639293609E-2</v>
      </c>
      <c r="G122" s="2">
        <f>($F$122 - $I$120) * 5</f>
        <v>0.44592211220527622</v>
      </c>
      <c r="H122" s="5">
        <v>2</v>
      </c>
      <c r="I122" s="13">
        <f>IFERROR($G$126 / $G$122,"")</f>
        <v>0.34477784402428002</v>
      </c>
      <c r="J122" s="14">
        <f>IFERROR(1-$I$122,"")</f>
        <v>0.65522215597571998</v>
      </c>
      <c r="K122" s="15">
        <f>IFERROR((($G$122 * 3 ) + ($G$126 * 5)) / ($G$124 * 3),"")</f>
        <v>0.59289674900756684</v>
      </c>
    </row>
    <row r="123" spans="1:11" x14ac:dyDescent="0.25">
      <c r="A123" s="34" t="s">
        <v>14</v>
      </c>
      <c r="B123" s="34" t="s">
        <v>7</v>
      </c>
      <c r="C123" s="34" t="s">
        <v>8</v>
      </c>
      <c r="D123" s="43">
        <v>15570.790999999999</v>
      </c>
      <c r="E123" s="43">
        <v>60713.5</v>
      </c>
      <c r="F123" s="43">
        <v>0.25646340599701878</v>
      </c>
      <c r="G123" s="25">
        <f>($F$123 - $I$120) * 5</f>
        <v>1.282273973993902</v>
      </c>
      <c r="H123" s="5" t="s">
        <v>150</v>
      </c>
      <c r="I123" s="9">
        <f>IFERROR(AVERAGE($I$121:$I$122),"")</f>
        <v>0.32053598165869535</v>
      </c>
      <c r="J123" s="10">
        <f>IFERROR(AVERAGE($J$121:$J$122),"")</f>
        <v>0.67946401834130477</v>
      </c>
      <c r="K123" s="12">
        <f>IFERROR(AVERAGE($K$121:$K$122),"")</f>
        <v>0.60154563378416448</v>
      </c>
    </row>
    <row r="124" spans="1:11" x14ac:dyDescent="0.25">
      <c r="A124" s="33" t="s">
        <v>15</v>
      </c>
      <c r="B124" s="33" t="s">
        <v>7</v>
      </c>
      <c r="C124" s="33" t="s">
        <v>8</v>
      </c>
      <c r="D124" s="42">
        <v>14819.529</v>
      </c>
      <c r="E124" s="42">
        <v>62564.824000000001</v>
      </c>
      <c r="F124" s="42">
        <v>0.23686678955574142</v>
      </c>
      <c r="G124" s="25">
        <f>($F$124 - $I$120) * 5</f>
        <v>1.1842908917875152</v>
      </c>
    </row>
    <row r="125" spans="1:11" x14ac:dyDescent="0.25">
      <c r="A125" s="34" t="s">
        <v>10</v>
      </c>
      <c r="B125" s="34" t="s">
        <v>7</v>
      </c>
      <c r="C125" s="34" t="s">
        <v>8</v>
      </c>
      <c r="D125" s="43">
        <v>4430.4830000000002</v>
      </c>
      <c r="E125" s="43">
        <v>57089.995999999999</v>
      </c>
      <c r="F125" s="43">
        <v>7.7605242781940295E-2</v>
      </c>
      <c r="G125" s="2">
        <f>($F$125 - $I$120) * 2</f>
        <v>0.15519326316740387</v>
      </c>
    </row>
    <row r="126" spans="1:11" x14ac:dyDescent="0.25">
      <c r="A126" s="33" t="s">
        <v>11</v>
      </c>
      <c r="B126" s="33" t="s">
        <v>7</v>
      </c>
      <c r="C126" s="33" t="s">
        <v>8</v>
      </c>
      <c r="D126" s="42">
        <v>4479.1660000000002</v>
      </c>
      <c r="E126" s="42">
        <v>58261.296999999999</v>
      </c>
      <c r="F126" s="42">
        <v>7.6880643422682471E-2</v>
      </c>
      <c r="G126" s="2">
        <f>($F$126 - $I$120) * 2</f>
        <v>0.15374406444888822</v>
      </c>
    </row>
    <row r="127" spans="1:11" x14ac:dyDescent="0.25">
      <c r="A127" s="34"/>
      <c r="B127" s="34"/>
      <c r="C127" s="34"/>
      <c r="D127" s="43"/>
      <c r="E127" s="43"/>
      <c r="F127" s="43"/>
    </row>
    <row r="128" spans="1:11" x14ac:dyDescent="0.25">
      <c r="A128" s="33" t="s">
        <v>6</v>
      </c>
      <c r="B128" s="33" t="s">
        <v>59</v>
      </c>
      <c r="C128" s="33" t="s">
        <v>8</v>
      </c>
      <c r="D128" s="42">
        <v>1.143</v>
      </c>
      <c r="E128" s="42">
        <v>68953.547000000006</v>
      </c>
      <c r="F128" s="42">
        <v>1.6576377136915086E-5</v>
      </c>
      <c r="I128" s="3" t="s">
        <v>148</v>
      </c>
    </row>
    <row r="129" spans="1:11" x14ac:dyDescent="0.25">
      <c r="A129" s="34" t="s">
        <v>9</v>
      </c>
      <c r="B129" s="34" t="s">
        <v>59</v>
      </c>
      <c r="C129" s="34" t="s">
        <v>8</v>
      </c>
      <c r="D129" s="43">
        <v>0.38300000000000001</v>
      </c>
      <c r="E129" s="43">
        <v>70965.016000000003</v>
      </c>
      <c r="F129" s="43">
        <v>5.3970254864735038E-6</v>
      </c>
      <c r="H129" t="s">
        <v>149</v>
      </c>
      <c r="I129" s="16">
        <f>IFERROR(AVERAGE($F$128,$F$129),"0")</f>
        <v>1.0986701311694295E-5</v>
      </c>
      <c r="J129" t="s">
        <v>149</v>
      </c>
    </row>
    <row r="130" spans="1:11" x14ac:dyDescent="0.25">
      <c r="A130" s="33" t="s">
        <v>62</v>
      </c>
      <c r="B130" s="33" t="s">
        <v>59</v>
      </c>
      <c r="C130" s="33" t="s">
        <v>8</v>
      </c>
      <c r="D130" s="42">
        <v>9838.9570000000003</v>
      </c>
      <c r="E130" s="42">
        <v>56974.222999999998</v>
      </c>
      <c r="F130" s="42">
        <v>0.1726913765897255</v>
      </c>
      <c r="G130" s="2">
        <f>($F$130 - $I$129) * 5</f>
        <v>0.86340194944206905</v>
      </c>
      <c r="H130" s="5">
        <v>1</v>
      </c>
      <c r="I130" s="7">
        <f>IFERROR($G$134 / $G$130,"")</f>
        <v>0.4811970689687588</v>
      </c>
      <c r="J130" s="8">
        <f>IFERROR(1-$I$130,"")</f>
        <v>0.5188029310312412</v>
      </c>
      <c r="K130" s="11">
        <f>IFERROR((($G$130 * 3 ) + ($G$134 * 5)) / ($G$132 * 3),"")</f>
        <v>0.63909775817763215</v>
      </c>
    </row>
    <row r="131" spans="1:11" x14ac:dyDescent="0.25">
      <c r="A131" s="34" t="s">
        <v>63</v>
      </c>
      <c r="B131" s="34" t="s">
        <v>59</v>
      </c>
      <c r="C131" s="34" t="s">
        <v>8</v>
      </c>
      <c r="D131" s="43">
        <v>7539.9629999999997</v>
      </c>
      <c r="E131" s="43">
        <v>59931.620999999999</v>
      </c>
      <c r="F131" s="43">
        <v>0.12580942871543555</v>
      </c>
      <c r="G131" s="2">
        <f>($F$131 - $I$129) * 5</f>
        <v>0.62899221007061923</v>
      </c>
      <c r="H131" s="5">
        <v>2</v>
      </c>
      <c r="I131" s="13">
        <f>IFERROR($G$135 / $G$131,"")</f>
        <v>0.46983712777795678</v>
      </c>
      <c r="J131" s="14">
        <f>IFERROR(1-$I$131,"")</f>
        <v>0.53016287222204328</v>
      </c>
      <c r="K131" s="15">
        <f>IFERROR((($G$131 * 3 ) + ($G$135 * 5)) / ($G$133 * 3),"")</f>
        <v>0.48912226572635487</v>
      </c>
    </row>
    <row r="132" spans="1:11" x14ac:dyDescent="0.25">
      <c r="A132" s="33" t="s">
        <v>64</v>
      </c>
      <c r="B132" s="33" t="s">
        <v>59</v>
      </c>
      <c r="C132" s="33" t="s">
        <v>8</v>
      </c>
      <c r="D132" s="42">
        <v>30510.414000000001</v>
      </c>
      <c r="E132" s="42">
        <v>62662.68</v>
      </c>
      <c r="F132" s="42">
        <v>0.48689928359272217</v>
      </c>
      <c r="G132" s="25">
        <f>($F$132 - $I$129) * 5</f>
        <v>2.4344414844570523</v>
      </c>
      <c r="H132" s="5" t="s">
        <v>150</v>
      </c>
      <c r="I132" s="9">
        <f>IFERROR(AVERAGE($I$130:$I$131),"")</f>
        <v>0.47551709837335776</v>
      </c>
      <c r="J132" s="10">
        <f>IFERROR(AVERAGE($J$130:$J$131),"")</f>
        <v>0.52448290162664224</v>
      </c>
      <c r="K132" s="12">
        <f>IFERROR(AVERAGE($K$130:$K$131),"")</f>
        <v>0.56411001195199351</v>
      </c>
    </row>
    <row r="133" spans="1:11" x14ac:dyDescent="0.25">
      <c r="A133" s="34" t="s">
        <v>65</v>
      </c>
      <c r="B133" s="34" t="s">
        <v>59</v>
      </c>
      <c r="C133" s="34" t="s">
        <v>8</v>
      </c>
      <c r="D133" s="43">
        <v>27991.322</v>
      </c>
      <c r="E133" s="43">
        <v>61036.379000000001</v>
      </c>
      <c r="F133" s="43">
        <v>0.45860063225572406</v>
      </c>
      <c r="G133" s="25">
        <f>($F$133 - $I$129) * 5</f>
        <v>2.2929482277720616</v>
      </c>
    </row>
    <row r="134" spans="1:11" x14ac:dyDescent="0.25">
      <c r="A134" s="33" t="s">
        <v>60</v>
      </c>
      <c r="B134" s="33" t="s">
        <v>59</v>
      </c>
      <c r="C134" s="33" t="s">
        <v>8</v>
      </c>
      <c r="D134" s="42">
        <v>12698.616</v>
      </c>
      <c r="E134" s="42">
        <v>61126.203000000001</v>
      </c>
      <c r="F134" s="42">
        <v>0.20774423040802975</v>
      </c>
      <c r="G134" s="2">
        <f>($F$134 - $I$129) * 2</f>
        <v>0.41546648741343611</v>
      </c>
    </row>
    <row r="135" spans="1:11" x14ac:dyDescent="0.25">
      <c r="A135" s="34" t="s">
        <v>61</v>
      </c>
      <c r="B135" s="34" t="s">
        <v>59</v>
      </c>
      <c r="C135" s="34" t="s">
        <v>8</v>
      </c>
      <c r="D135" s="43">
        <v>9211.9169999999995</v>
      </c>
      <c r="E135" s="43">
        <v>62338.324000000001</v>
      </c>
      <c r="F135" s="43">
        <v>0.14777293338845618</v>
      </c>
      <c r="G135" s="2">
        <f>($F$135 - $I$129) * 2</f>
        <v>0.29552389337428897</v>
      </c>
    </row>
    <row r="136" spans="1:11" x14ac:dyDescent="0.25">
      <c r="A136" s="33"/>
      <c r="B136" s="33"/>
      <c r="C136" s="33"/>
      <c r="D136" s="42"/>
      <c r="E136" s="42"/>
      <c r="F136" s="42"/>
    </row>
    <row r="137" spans="1:11" x14ac:dyDescent="0.25">
      <c r="A137" s="34" t="s">
        <v>16</v>
      </c>
      <c r="B137" s="34" t="s">
        <v>108</v>
      </c>
      <c r="C137" s="34" t="s">
        <v>18</v>
      </c>
      <c r="D137" s="43">
        <v>4.6139999999999999</v>
      </c>
      <c r="E137" s="43">
        <v>67492.351999999999</v>
      </c>
      <c r="F137" s="43">
        <v>6.8363301370798281E-5</v>
      </c>
      <c r="I137" s="3" t="s">
        <v>148</v>
      </c>
    </row>
    <row r="138" spans="1:11" x14ac:dyDescent="0.25">
      <c r="A138" s="33" t="s">
        <v>19</v>
      </c>
      <c r="B138" s="33" t="s">
        <v>108</v>
      </c>
      <c r="C138" s="33" t="s">
        <v>18</v>
      </c>
      <c r="D138" s="42">
        <v>5.5970000000000004</v>
      </c>
      <c r="E138" s="42">
        <v>69229.820000000007</v>
      </c>
      <c r="F138" s="42">
        <v>8.0846664053149347E-5</v>
      </c>
      <c r="H138" t="s">
        <v>149</v>
      </c>
      <c r="I138" s="16">
        <f>IFERROR(AVERAGE($F$137,$F$138),"0")</f>
        <v>7.4604982711973814E-5</v>
      </c>
      <c r="J138" t="s">
        <v>149</v>
      </c>
    </row>
    <row r="139" spans="1:11" x14ac:dyDescent="0.25">
      <c r="A139" s="34" t="s">
        <v>111</v>
      </c>
      <c r="B139" s="34" t="s">
        <v>108</v>
      </c>
      <c r="C139" s="34" t="s">
        <v>18</v>
      </c>
      <c r="D139" s="43">
        <v>6189.049</v>
      </c>
      <c r="E139" s="43">
        <v>53013.144999999997</v>
      </c>
      <c r="F139" s="43">
        <v>0.11674555433374119</v>
      </c>
      <c r="G139" s="2">
        <f>($F$139 - $I$138) * 5</f>
        <v>0.58335474675514609</v>
      </c>
      <c r="H139" s="5">
        <v>1</v>
      </c>
      <c r="I139" s="29">
        <f>IFERROR($G$143 / $G$139,"")</f>
        <v>9.4975597928732128E-2</v>
      </c>
      <c r="J139" s="8">
        <f>IFERROR(1-$I$139,"")</f>
        <v>0.90502440207126789</v>
      </c>
      <c r="K139" s="11">
        <f>IFERROR((($G$139 * 3 ) + ($G$143 * 5)) / ($G$141 * 3),"")</f>
        <v>0.54339782991769225</v>
      </c>
    </row>
    <row r="140" spans="1:11" x14ac:dyDescent="0.25">
      <c r="A140" s="33" t="s">
        <v>112</v>
      </c>
      <c r="B140" s="33" t="s">
        <v>108</v>
      </c>
      <c r="C140" s="33" t="s">
        <v>18</v>
      </c>
      <c r="D140" s="42">
        <v>6675.5559999999996</v>
      </c>
      <c r="E140" s="42">
        <v>58710.362999999998</v>
      </c>
      <c r="F140" s="42">
        <v>0.11370319750876008</v>
      </c>
      <c r="G140" s="2">
        <f>($F$140 - $I$138) * 5</f>
        <v>0.56814296263024056</v>
      </c>
      <c r="H140" s="5">
        <v>2</v>
      </c>
      <c r="I140" s="13">
        <f>IFERROR($G$144 / $G$140,"")</f>
        <v>0.13026263254503337</v>
      </c>
      <c r="J140" s="14">
        <f>IFERROR(1-$I$140,"")</f>
        <v>0.86973736745496666</v>
      </c>
      <c r="K140" s="15">
        <f>IFERROR((($G$140 * 3 ) + ($G$144 * 5)) / ($G$142 * 3),"")</f>
        <v>0.56774100447907561</v>
      </c>
    </row>
    <row r="141" spans="1:11" x14ac:dyDescent="0.25">
      <c r="A141" s="34" t="s">
        <v>113</v>
      </c>
      <c r="B141" s="34" t="s">
        <v>108</v>
      </c>
      <c r="C141" s="34" t="s">
        <v>18</v>
      </c>
      <c r="D141" s="43">
        <v>15513.983</v>
      </c>
      <c r="E141" s="43">
        <v>62363.417999999998</v>
      </c>
      <c r="F141" s="43">
        <v>0.24876736230204702</v>
      </c>
      <c r="G141" s="25">
        <f>($F$141 - $I$138) * 5</f>
        <v>1.2434637865966751</v>
      </c>
      <c r="H141" s="5" t="s">
        <v>150</v>
      </c>
      <c r="I141" s="9">
        <f>IFERROR(AVERAGE($I$139:$I$140),"")</f>
        <v>0.11261911523688276</v>
      </c>
      <c r="J141" s="10">
        <f>IFERROR(AVERAGE($J$139:$J$140),"")</f>
        <v>0.88738088476311727</v>
      </c>
      <c r="K141" s="12">
        <f>IFERROR(AVERAGE($K$139:$K$140),"")</f>
        <v>0.55556941719838393</v>
      </c>
    </row>
    <row r="142" spans="1:11" x14ac:dyDescent="0.25">
      <c r="A142" s="33" t="s">
        <v>114</v>
      </c>
      <c r="B142" s="33" t="s">
        <v>108</v>
      </c>
      <c r="C142" s="33" t="s">
        <v>18</v>
      </c>
      <c r="D142" s="42">
        <v>15378.909</v>
      </c>
      <c r="E142" s="42">
        <v>63114.237999999998</v>
      </c>
      <c r="F142" s="42">
        <v>0.24366782341569268</v>
      </c>
      <c r="G142" s="25">
        <f>($F$142 - $I$138) * 5</f>
        <v>1.2179660921649036</v>
      </c>
    </row>
    <row r="143" spans="1:11" x14ac:dyDescent="0.25">
      <c r="A143" s="34" t="s">
        <v>109</v>
      </c>
      <c r="B143" s="34" t="s">
        <v>108</v>
      </c>
      <c r="C143" s="34" t="s">
        <v>18</v>
      </c>
      <c r="D143" s="43">
        <v>1555.7080000000001</v>
      </c>
      <c r="E143" s="43">
        <v>56007.383000000002</v>
      </c>
      <c r="F143" s="43">
        <v>2.7776837921529025E-2</v>
      </c>
      <c r="G143" s="21">
        <f>($F$143 - $I$138) * 2</f>
        <v>5.5404465877634104E-2</v>
      </c>
    </row>
    <row r="144" spans="1:11" x14ac:dyDescent="0.25">
      <c r="A144" s="33" t="s">
        <v>110</v>
      </c>
      <c r="B144" s="33" t="s">
        <v>108</v>
      </c>
      <c r="C144" s="33" t="s">
        <v>18</v>
      </c>
      <c r="D144" s="42">
        <v>1907.133</v>
      </c>
      <c r="E144" s="42">
        <v>51435.004000000001</v>
      </c>
      <c r="F144" s="42">
        <v>3.7078503969786798E-2</v>
      </c>
      <c r="G144" s="21">
        <f>($F$144 - $I$138) * 2</f>
        <v>7.400779797414965E-2</v>
      </c>
    </row>
    <row r="145" spans="1:11" x14ac:dyDescent="0.25">
      <c r="A145" s="34"/>
      <c r="B145" s="34"/>
      <c r="C145" s="34"/>
      <c r="D145" s="43"/>
      <c r="E145" s="43"/>
      <c r="F145" s="43"/>
    </row>
    <row r="146" spans="1:11" x14ac:dyDescent="0.25">
      <c r="A146" s="33" t="s">
        <v>16</v>
      </c>
      <c r="B146" s="33" t="s">
        <v>17</v>
      </c>
      <c r="C146" s="33" t="s">
        <v>18</v>
      </c>
      <c r="D146" s="42">
        <v>7.9000000000000001E-2</v>
      </c>
      <c r="E146" s="42">
        <v>64812.394999999997</v>
      </c>
      <c r="F146" s="42">
        <v>1.2189026497169254E-6</v>
      </c>
      <c r="I146" s="3" t="s">
        <v>148</v>
      </c>
    </row>
    <row r="147" spans="1:11" x14ac:dyDescent="0.25">
      <c r="A147" s="34" t="s">
        <v>19</v>
      </c>
      <c r="B147" s="34" t="s">
        <v>17</v>
      </c>
      <c r="C147" s="34" t="s">
        <v>18</v>
      </c>
      <c r="D147" s="43">
        <v>0.112</v>
      </c>
      <c r="E147" s="43">
        <v>66140.679999999993</v>
      </c>
      <c r="F147" s="43">
        <v>1.6933602738889291E-6</v>
      </c>
      <c r="H147" t="s">
        <v>149</v>
      </c>
      <c r="I147" s="16">
        <f>IFERROR(AVERAGE($F$146,$F$147),"0")</f>
        <v>1.4561314618029271E-6</v>
      </c>
      <c r="J147" t="s">
        <v>149</v>
      </c>
    </row>
    <row r="148" spans="1:11" x14ac:dyDescent="0.25">
      <c r="A148" s="33" t="s">
        <v>22</v>
      </c>
      <c r="B148" s="33" t="s">
        <v>17</v>
      </c>
      <c r="C148" s="33" t="s">
        <v>18</v>
      </c>
      <c r="D148" s="42">
        <v>4523.6040000000003</v>
      </c>
      <c r="E148" s="42">
        <v>58124.754000000001</v>
      </c>
      <c r="F148" s="42">
        <v>7.7825774540052253E-2</v>
      </c>
      <c r="G148" s="2">
        <f>($F$148 - $I$147) * 5</f>
        <v>0.38912159204295227</v>
      </c>
      <c r="H148" s="5">
        <v>1</v>
      </c>
      <c r="I148" s="29">
        <f>IFERROR($G$152 / $G$148,"")</f>
        <v>1.663713308191277E-2</v>
      </c>
      <c r="J148" s="8">
        <f>IFERROR(1-$I$148,"")</f>
        <v>0.98336286691808728</v>
      </c>
      <c r="K148" s="11">
        <f>IFERROR((($G$148 * 3 ) + ($G$152 * 5)) / ($G$150 * 3),"")</f>
        <v>0.55312491811408593</v>
      </c>
    </row>
    <row r="149" spans="1:11" x14ac:dyDescent="0.25">
      <c r="A149" s="34" t="s">
        <v>23</v>
      </c>
      <c r="B149" s="34" t="s">
        <v>17</v>
      </c>
      <c r="C149" s="34" t="s">
        <v>18</v>
      </c>
      <c r="D149" s="43">
        <v>5595.5550000000003</v>
      </c>
      <c r="E149" s="43">
        <v>55756.245999999999</v>
      </c>
      <c r="F149" s="43">
        <v>0.10035745591623942</v>
      </c>
      <c r="G149" s="2">
        <f>($F$149 - $I$147) * 5</f>
        <v>0.50177999892388814</v>
      </c>
      <c r="H149" s="5">
        <v>2</v>
      </c>
      <c r="I149" s="31">
        <f>IFERROR($G$153 / $G$149,"")</f>
        <v>8.6739380301086109E-3</v>
      </c>
      <c r="J149" s="14">
        <f>IFERROR(1-$I$149,"")</f>
        <v>0.99132606196989137</v>
      </c>
      <c r="K149" s="15">
        <f>IFERROR((($G$149 * 3 ) + ($G$153 * 5)) / ($G$151 * 3),"")</f>
        <v>0.69404413469424775</v>
      </c>
    </row>
    <row r="150" spans="1:11" x14ac:dyDescent="0.25">
      <c r="A150" s="33" t="s">
        <v>24</v>
      </c>
      <c r="B150" s="33" t="s">
        <v>17</v>
      </c>
      <c r="C150" s="33" t="s">
        <v>18</v>
      </c>
      <c r="D150" s="42">
        <v>8737.1579999999994</v>
      </c>
      <c r="E150" s="42">
        <v>60422.027000000002</v>
      </c>
      <c r="F150" s="42">
        <v>0.14460219945947855</v>
      </c>
      <c r="G150" s="2">
        <f>($F$150 - $I$147) * 5</f>
        <v>0.72300371664008378</v>
      </c>
      <c r="H150" s="5" t="s">
        <v>150</v>
      </c>
      <c r="I150" s="30">
        <f>IFERROR(AVERAGE($I$148:$I$149),"")</f>
        <v>1.2655535556010691E-2</v>
      </c>
      <c r="J150" s="10">
        <f>IFERROR(AVERAGE($J$148:$J$149),"")</f>
        <v>0.98734446444398927</v>
      </c>
      <c r="K150" s="12">
        <f>IFERROR(AVERAGE($K$148:$K$149),"")</f>
        <v>0.62358452640416684</v>
      </c>
    </row>
    <row r="151" spans="1:11" x14ac:dyDescent="0.25">
      <c r="A151" s="34" t="s">
        <v>25</v>
      </c>
      <c r="B151" s="34" t="s">
        <v>17</v>
      </c>
      <c r="C151" s="34" t="s">
        <v>18</v>
      </c>
      <c r="D151" s="43">
        <v>8809.848</v>
      </c>
      <c r="E151" s="43">
        <v>60058.487999999998</v>
      </c>
      <c r="F151" s="43">
        <v>0.14668780872405579</v>
      </c>
      <c r="G151" s="2">
        <f>($F$151 - $I$147) * 5</f>
        <v>0.73343176296296997</v>
      </c>
    </row>
    <row r="152" spans="1:11" x14ac:dyDescent="0.25">
      <c r="A152" s="33" t="s">
        <v>20</v>
      </c>
      <c r="B152" s="33" t="s">
        <v>17</v>
      </c>
      <c r="C152" s="33" t="s">
        <v>18</v>
      </c>
      <c r="D152" s="42">
        <v>183.059</v>
      </c>
      <c r="E152" s="42">
        <v>56527.781000000003</v>
      </c>
      <c r="F152" s="42">
        <v>3.238389987393986E-3</v>
      </c>
      <c r="G152" s="20">
        <f>($F$152 - $I$147) * 2</f>
        <v>6.4738677118643664E-3</v>
      </c>
    </row>
    <row r="153" spans="1:11" x14ac:dyDescent="0.25">
      <c r="A153" s="34" t="s">
        <v>21</v>
      </c>
      <c r="B153" s="34" t="s">
        <v>17</v>
      </c>
      <c r="C153" s="34" t="s">
        <v>18</v>
      </c>
      <c r="D153" s="43">
        <v>130.66200000000001</v>
      </c>
      <c r="E153" s="43">
        <v>60001.09</v>
      </c>
      <c r="F153" s="43">
        <v>2.1776604391686885E-3</v>
      </c>
      <c r="G153" s="20">
        <f>($F$153 - $I$147) * 2</f>
        <v>4.3524086154137715E-3</v>
      </c>
    </row>
    <row r="154" spans="1:11" x14ac:dyDescent="0.25">
      <c r="A154" s="33"/>
      <c r="B154" s="33"/>
      <c r="C154" s="33"/>
      <c r="D154" s="42"/>
      <c r="E154" s="42"/>
      <c r="F154" s="42"/>
    </row>
    <row r="155" spans="1:11" x14ac:dyDescent="0.25">
      <c r="A155" s="34" t="s">
        <v>16</v>
      </c>
      <c r="B155" s="34" t="s">
        <v>66</v>
      </c>
      <c r="C155" s="34" t="s">
        <v>18</v>
      </c>
      <c r="D155" s="43">
        <v>3.7999999999999999E-2</v>
      </c>
      <c r="E155" s="43">
        <v>70281.656000000003</v>
      </c>
      <c r="F155" s="43">
        <v>5.4068162537319839E-7</v>
      </c>
      <c r="I155" s="3" t="s">
        <v>148</v>
      </c>
    </row>
    <row r="156" spans="1:11" x14ac:dyDescent="0.25">
      <c r="A156" s="33" t="s">
        <v>19</v>
      </c>
      <c r="B156" s="33" t="s">
        <v>66</v>
      </c>
      <c r="C156" s="33" t="s">
        <v>18</v>
      </c>
      <c r="D156" s="42">
        <v>11.407999999999999</v>
      </c>
      <c r="E156" s="42">
        <v>64774.440999999999</v>
      </c>
      <c r="F156" s="42">
        <v>1.7611884909975525E-4</v>
      </c>
      <c r="H156" t="s">
        <v>149</v>
      </c>
      <c r="I156" s="16">
        <f>IFERROR(AVERAGE($F$155,$F$156),"0")</f>
        <v>8.832976536256422E-5</v>
      </c>
      <c r="J156" t="s">
        <v>149</v>
      </c>
    </row>
    <row r="157" spans="1:11" x14ac:dyDescent="0.25">
      <c r="A157" s="34" t="s">
        <v>69</v>
      </c>
      <c r="B157" s="34" t="s">
        <v>66</v>
      </c>
      <c r="C157" s="34" t="s">
        <v>18</v>
      </c>
      <c r="D157" s="43">
        <v>13573.8</v>
      </c>
      <c r="E157" s="43">
        <v>57014.695</v>
      </c>
      <c r="F157" s="43">
        <v>0.23807546457978945</v>
      </c>
      <c r="G157" s="25">
        <f>($F$157 - $I$156) * 5</f>
        <v>1.1899356740721343</v>
      </c>
      <c r="H157" s="5">
        <v>1</v>
      </c>
      <c r="I157" s="29">
        <f>IFERROR($G$161 / $G$157,"")</f>
        <v>2.2942948281545826E-2</v>
      </c>
      <c r="J157" s="8">
        <f>IFERROR(1-$I$157,"")</f>
        <v>0.97705705171845414</v>
      </c>
      <c r="K157" s="11">
        <f>IFERROR((($G$157 * 3 ) + ($G$161 * 5)) / ($G$159 * 3),"")</f>
        <v>0.80788017742211315</v>
      </c>
    </row>
    <row r="158" spans="1:11" x14ac:dyDescent="0.25">
      <c r="A158" s="33" t="s">
        <v>70</v>
      </c>
      <c r="B158" s="33" t="s">
        <v>66</v>
      </c>
      <c r="C158" s="33" t="s">
        <v>18</v>
      </c>
      <c r="D158" s="42">
        <v>10962.707</v>
      </c>
      <c r="E158" s="42">
        <v>58005.504000000001</v>
      </c>
      <c r="F158" s="42">
        <v>0.18899425475210077</v>
      </c>
      <c r="G158" s="2">
        <f>($F$158 - $I$156) * 5</f>
        <v>0.94452962493369097</v>
      </c>
      <c r="H158" s="5">
        <v>2</v>
      </c>
      <c r="I158" s="32">
        <f>IFERROR($G$162 / $G$158,"")</f>
        <v>2.5399199817008413E-2</v>
      </c>
      <c r="J158" s="14">
        <f>IFERROR(1-$I$158,"")</f>
        <v>0.97460080018299156</v>
      </c>
      <c r="K158" s="15">
        <f>IFERROR((($G$158 * 3 ) + ($G$162 * 5)) / ($G$160 * 3),"")</f>
        <v>0.74600341684844773</v>
      </c>
    </row>
    <row r="159" spans="1:11" x14ac:dyDescent="0.25">
      <c r="A159" s="34" t="s">
        <v>71</v>
      </c>
      <c r="B159" s="34" t="s">
        <v>66</v>
      </c>
      <c r="C159" s="34" t="s">
        <v>18</v>
      </c>
      <c r="D159" s="43">
        <v>18041.403999999999</v>
      </c>
      <c r="E159" s="43">
        <v>58971.391000000003</v>
      </c>
      <c r="F159" s="43">
        <v>0.30593485576760426</v>
      </c>
      <c r="G159" s="25">
        <f>($F$159 - $I$156) * 5</f>
        <v>1.5292326300112085</v>
      </c>
      <c r="H159" s="5" t="s">
        <v>150</v>
      </c>
      <c r="I159" s="30">
        <f>IFERROR(AVERAGE($I$157:$I$158),"")</f>
        <v>2.4171074049277118E-2</v>
      </c>
      <c r="J159" s="10">
        <f>IFERROR(AVERAGE($J$157:$J$158),"")</f>
        <v>0.9758289259507229</v>
      </c>
      <c r="K159" s="12">
        <f>IFERROR(AVERAGE($K$157:$K$158),"")</f>
        <v>0.77694179713528044</v>
      </c>
    </row>
    <row r="160" spans="1:11" x14ac:dyDescent="0.25">
      <c r="A160" s="33" t="s">
        <v>72</v>
      </c>
      <c r="B160" s="33" t="s">
        <v>66</v>
      </c>
      <c r="C160" s="33" t="s">
        <v>18</v>
      </c>
      <c r="D160" s="42">
        <v>15963.611000000001</v>
      </c>
      <c r="E160" s="42">
        <v>60460.953000000001</v>
      </c>
      <c r="F160" s="42">
        <v>0.26403174624124764</v>
      </c>
      <c r="G160" s="25">
        <f>($F$160 - $I$156) * 5</f>
        <v>1.3197170823794255</v>
      </c>
    </row>
    <row r="161" spans="1:7" x14ac:dyDescent="0.25">
      <c r="A161" s="34" t="s">
        <v>67</v>
      </c>
      <c r="B161" s="34" t="s">
        <v>66</v>
      </c>
      <c r="C161" s="34" t="s">
        <v>18</v>
      </c>
      <c r="D161" s="43">
        <v>835.89400000000001</v>
      </c>
      <c r="E161" s="43">
        <v>60842.531000000003</v>
      </c>
      <c r="F161" s="43">
        <v>1.3738646079664239E-2</v>
      </c>
      <c r="G161" s="21">
        <f>($F$161 - $I$156) * 2</f>
        <v>2.7300632628603348E-2</v>
      </c>
    </row>
    <row r="162" spans="1:7" x14ac:dyDescent="0.25">
      <c r="A162" s="33" t="s">
        <v>68</v>
      </c>
      <c r="B162" s="33" t="s">
        <v>66</v>
      </c>
      <c r="C162" s="33" t="s">
        <v>18</v>
      </c>
      <c r="D162" s="42">
        <v>722.78499999999997</v>
      </c>
      <c r="E162" s="42">
        <v>59815.972999999998</v>
      </c>
      <c r="F162" s="42">
        <v>1.2083478103749979E-2</v>
      </c>
      <c r="G162" s="21">
        <f>($F$162 - $I$156) * 2</f>
        <v>2.3990296676774828E-2</v>
      </c>
    </row>
  </sheetData>
  <sortState ref="A2:L241">
    <sortCondition ref="L2:L241"/>
    <sortCondition ref="B2:B241"/>
    <sortCondition ref="H2:H241"/>
    <sortCondition ref="G2:G241"/>
    <sortCondition descending="1" ref="I2:I241"/>
    <sortCondition ref="K2:K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08/24/2020 12:20:33</dc:description>
  <cp:lastModifiedBy>Lau, Janice</cp:lastModifiedBy>
  <dcterms:created xsi:type="dcterms:W3CDTF">2020-08-24T16:20:30Z</dcterms:created>
  <dcterms:modified xsi:type="dcterms:W3CDTF">2020-09-01T02:29:04Z</dcterms:modified>
</cp:coreProperties>
</file>