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invitrotkstats\working\SmeltzPFAS\"/>
    </mc:Choice>
  </mc:AlternateContent>
  <xr:revisionPtr revIDLastSave="0" documentId="8_{4E430F65-61F7-4830-8037-794AB1A46635}" xr6:coauthVersionLast="47" xr6:coauthVersionMax="47" xr10:uidLastSave="{00000000-0000-0000-0000-000000000000}"/>
  <bookViews>
    <workbookView xWindow="28680" yWindow="-120" windowWidth="29040" windowHeight="16440"/>
  </bookViews>
  <sheets>
    <sheet name="SmeltzPFAS-fup-RED-Level4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</calcChain>
</file>

<file path=xl/sharedStrings.xml><?xml version="1.0" encoding="utf-8"?>
<sst xmlns="http://schemas.openxmlformats.org/spreadsheetml/2006/main" count="54" uniqueCount="39">
  <si>
    <t>Compound.Name</t>
  </si>
  <si>
    <t>Lab.Compound.Name</t>
  </si>
  <si>
    <t>DTXSID</t>
  </si>
  <si>
    <t>Fup.point</t>
  </si>
  <si>
    <t>Fup.Med</t>
  </si>
  <si>
    <t>Fup.Low</t>
  </si>
  <si>
    <t>Fup.High</t>
  </si>
  <si>
    <t>3:3 Fluorotelomer carboxylic acid</t>
  </si>
  <si>
    <t>DTXSID00379268</t>
  </si>
  <si>
    <t>Perfluoropentanoic acid</t>
  </si>
  <si>
    <t>DTXSID6062599</t>
  </si>
  <si>
    <t>Perfluorobutanesulfonic acid</t>
  </si>
  <si>
    <t>DTXSID5030030</t>
  </si>
  <si>
    <t>Perfluorooctanoic acid</t>
  </si>
  <si>
    <t>DTXSID8031865</t>
  </si>
  <si>
    <t>Perfluoro-3,6,9-trioxadecanoic acid</t>
  </si>
  <si>
    <t>DTXSID80380837</t>
  </si>
  <si>
    <t>n-Butylparaben</t>
  </si>
  <si>
    <t>DTXSID3020209</t>
  </si>
  <si>
    <t>Perfluorobutanoic acid</t>
  </si>
  <si>
    <t>DTXSID4059916</t>
  </si>
  <si>
    <t>Perfluoroheptanesulfonic acid</t>
  </si>
  <si>
    <t>DTXSID8059920</t>
  </si>
  <si>
    <t>Perfluorooctanesulfonamide</t>
  </si>
  <si>
    <t>DTXSID3038939</t>
  </si>
  <si>
    <t>Perfluorohexanoic acid</t>
  </si>
  <si>
    <t>DTXSID3031862</t>
  </si>
  <si>
    <t>Perfluoroheptanoic acid</t>
  </si>
  <si>
    <t>DTXSID1037303</t>
  </si>
  <si>
    <t>8:2 Fluorotelomer sulfonic acid</t>
  </si>
  <si>
    <t>DTXSID00192353</t>
  </si>
  <si>
    <t>N-Ethylperfluorooctanesulfonamide</t>
  </si>
  <si>
    <t>DTXSID1032646</t>
  </si>
  <si>
    <t>Perfluorononanoic acid</t>
  </si>
  <si>
    <t>DTXSID8031863</t>
  </si>
  <si>
    <t>Perfluorooctanesulfonic acid</t>
  </si>
  <si>
    <t>DTXSID3031864</t>
  </si>
  <si>
    <t>Uncertain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</si>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</sst>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0" formatCode="General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6" totalsRowShown="0">
  <autoFilter ref="A1:I16"/>
  <tableColumns count="9">
    <tableColumn id="1" name="Compound.Name"/>
    <tableColumn id="2" name="Lab.Compound.Name"/>
    <tableColumn id="3" name="DTXSID"/>
    <tableColumn id="4" name="Fup.point"/>
    <tableColumn id="5" name="Fup.Med" dataDxfId="3"/>
    <tableColumn id="6" name="Fup.Low" dataDxfId="2"/>
    <tableColumn id="7" name="Fup.High"/>
    <tableColumn id="8" name="Uncertain" dataDxfId="1">
      <calculatedColumnFormula>IF((LOG10(Table1[[#This Row],[Fup.High]])-LOG10(Table1[[#This Row],[Fup.Low]]))&gt;3,"Y","")</calculatedColumnFormula>
    </tableColumn>
    <tableColumn id="9" name="CV" dataDxfId="0">
      <calculatedColumnFormula>(Table1[[#This Row],[Fup.High]]-Table1[[#This Row],[Fup.Low]])/1.96/Table1[[#This Row],[Fup.Med]]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E22" sqref="E22"/>
    </sheetView>
  </sheetViews>
  <sheetFormatPr defaultRowHeight="14.5" x14ac:dyDescent="0.35"/>
  <cols>
    <col min="1" max="1" width="17.7265625" customWidth="1"/>
    <col min="2" max="2" width="21.1796875" customWidth="1"/>
    <col min="3" max="3" width="8.90625" customWidth="1"/>
    <col min="4" max="4" width="11.08984375" customWidth="1"/>
    <col min="5" max="5" width="10.36328125" customWidth="1"/>
    <col min="6" max="6" width="10" customWidth="1"/>
    <col min="7" max="7" width="10.3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</v>
      </c>
      <c r="I1" t="s">
        <v>38</v>
      </c>
    </row>
    <row r="2" spans="1:9" x14ac:dyDescent="0.35">
      <c r="A2" t="s">
        <v>7</v>
      </c>
      <c r="B2" t="s">
        <v>7</v>
      </c>
      <c r="C2" t="s">
        <v>8</v>
      </c>
      <c r="D2">
        <v>2.7740000000000001E-2</v>
      </c>
      <c r="E2">
        <v>1.4540000000000001E-2</v>
      </c>
      <c r="F2">
        <v>1.077E-2</v>
      </c>
      <c r="G2">
        <v>1.899E-2</v>
      </c>
      <c r="H2" t="str">
        <f>IF((LOG10(Table1[[#This Row],[Fup.High]])-LOG10(Table1[[#This Row],[Fup.Low]]))&gt;3,"Y","")</f>
        <v/>
      </c>
      <c r="I2" s="2">
        <f>(Table1[[#This Row],[Fup.High]]-Table1[[#This Row],[Fup.Low]])/1.96/Table1[[#This Row],[Fup.Med]]</f>
        <v>0.28843724559975298</v>
      </c>
    </row>
    <row r="3" spans="1:9" x14ac:dyDescent="0.35">
      <c r="A3" t="s">
        <v>9</v>
      </c>
      <c r="B3" t="s">
        <v>9</v>
      </c>
      <c r="C3" t="s">
        <v>10</v>
      </c>
      <c r="D3">
        <v>5.1209999999999999E-2</v>
      </c>
      <c r="E3">
        <v>4.1540000000000001E-2</v>
      </c>
      <c r="F3">
        <v>2.827E-2</v>
      </c>
      <c r="G3">
        <v>6.1400000000000003E-2</v>
      </c>
      <c r="H3" t="str">
        <f>IF((LOG10(Table1[[#This Row],[Fup.High]])-LOG10(Table1[[#This Row],[Fup.Low]]))&gt;3,"Y","")</f>
        <v/>
      </c>
      <c r="I3" s="2">
        <f>(Table1[[#This Row],[Fup.High]]-Table1[[#This Row],[Fup.Low]])/1.96/Table1[[#This Row],[Fup.Med]]</f>
        <v>0.40691047723856039</v>
      </c>
    </row>
    <row r="4" spans="1:9" x14ac:dyDescent="0.35">
      <c r="A4" t="s">
        <v>11</v>
      </c>
      <c r="B4" t="s">
        <v>11</v>
      </c>
      <c r="C4" t="s">
        <v>12</v>
      </c>
      <c r="D4">
        <v>1.3429999999999999E-2</v>
      </c>
      <c r="E4">
        <v>1.116E-2</v>
      </c>
      <c r="F4">
        <v>7.5839999999999996E-3</v>
      </c>
      <c r="G4">
        <v>1.6029999999999999E-2</v>
      </c>
      <c r="H4" t="str">
        <f>IF((LOG10(Table1[[#This Row],[Fup.High]])-LOG10(Table1[[#This Row],[Fup.Low]]))&gt;3,"Y","")</f>
        <v/>
      </c>
      <c r="I4" s="2">
        <f>(Table1[[#This Row],[Fup.High]]-Table1[[#This Row],[Fup.Low]])/1.96/Table1[[#This Row],[Fup.Med]]</f>
        <v>0.38612756930729275</v>
      </c>
    </row>
    <row r="5" spans="1:9" x14ac:dyDescent="0.35">
      <c r="A5" t="s">
        <v>13</v>
      </c>
      <c r="B5" t="s">
        <v>13</v>
      </c>
      <c r="C5" t="s">
        <v>14</v>
      </c>
      <c r="D5">
        <v>8.1609999999999999E-3</v>
      </c>
      <c r="E5" s="1">
        <v>6.7490000000000004E-8</v>
      </c>
      <c r="F5" s="1">
        <v>2.1560000000000001E-13</v>
      </c>
      <c r="G5">
        <v>1.384E-3</v>
      </c>
      <c r="H5" t="str">
        <f>IF((LOG10(Table1[[#This Row],[Fup.High]])-LOG10(Table1[[#This Row],[Fup.Low]]))&gt;3,"Y","")</f>
        <v>Y</v>
      </c>
      <c r="I5" s="2">
        <f>(Table1[[#This Row],[Fup.High]]-Table1[[#This Row],[Fup.Low]])/1.96/Table1[[#This Row],[Fup.Med]]</f>
        <v>10462.623334858376</v>
      </c>
    </row>
    <row r="6" spans="1:9" x14ac:dyDescent="0.35">
      <c r="A6" t="s">
        <v>15</v>
      </c>
      <c r="B6" t="s">
        <v>15</v>
      </c>
      <c r="C6" t="s">
        <v>16</v>
      </c>
      <c r="D6">
        <v>1.0300000000000001E-3</v>
      </c>
      <c r="E6">
        <v>8.6919999999999999E-4</v>
      </c>
      <c r="F6" s="1">
        <v>2.3190000000000001E-12</v>
      </c>
      <c r="G6">
        <v>1.4959999999999999E-3</v>
      </c>
      <c r="H6" t="str">
        <f>IF((LOG10(Table1[[#This Row],[Fup.High]])-LOG10(Table1[[#This Row],[Fup.Low]]))&gt;3,"Y","")</f>
        <v>Y</v>
      </c>
      <c r="I6" s="2">
        <f>(Table1[[#This Row],[Fup.High]]-Table1[[#This Row],[Fup.Low]])/1.96/Table1[[#This Row],[Fup.Med]]</f>
        <v>0.87812391272352242</v>
      </c>
    </row>
    <row r="7" spans="1:9" x14ac:dyDescent="0.35">
      <c r="A7" t="s">
        <v>17</v>
      </c>
      <c r="B7" t="s">
        <v>17</v>
      </c>
      <c r="C7" t="s">
        <v>18</v>
      </c>
      <c r="D7">
        <v>2.5049999999999999E-2</v>
      </c>
      <c r="E7">
        <v>1.6150000000000001E-2</v>
      </c>
      <c r="F7">
        <v>1.285E-2</v>
      </c>
      <c r="G7">
        <v>2.0070000000000001E-2</v>
      </c>
      <c r="H7" t="str">
        <f>IF((LOG10(Table1[[#This Row],[Fup.High]])-LOG10(Table1[[#This Row],[Fup.Low]]))&gt;3,"Y","")</f>
        <v/>
      </c>
      <c r="I7" s="2">
        <f>(Table1[[#This Row],[Fup.High]]-Table1[[#This Row],[Fup.Low]])/1.96/Table1[[#This Row],[Fup.Med]]</f>
        <v>0.22809123649459784</v>
      </c>
    </row>
    <row r="8" spans="1:9" x14ac:dyDescent="0.35">
      <c r="A8" t="s">
        <v>19</v>
      </c>
      <c r="B8" t="s">
        <v>19</v>
      </c>
      <c r="C8" t="s">
        <v>20</v>
      </c>
      <c r="D8">
        <v>0.12470000000000001</v>
      </c>
      <c r="E8">
        <v>0.12889999999999999</v>
      </c>
      <c r="F8">
        <v>8.5589999999999999E-2</v>
      </c>
      <c r="G8">
        <v>0.19339999999999999</v>
      </c>
      <c r="H8" t="str">
        <f>IF((LOG10(Table1[[#This Row],[Fup.High]])-LOG10(Table1[[#This Row],[Fup.Low]]))&gt;3,"Y","")</f>
        <v/>
      </c>
      <c r="I8" s="2">
        <f>(Table1[[#This Row],[Fup.High]]-Table1[[#This Row],[Fup.Low]])/1.96/Table1[[#This Row],[Fup.Med]]</f>
        <v>0.42672693592565036</v>
      </c>
    </row>
    <row r="9" spans="1:9" x14ac:dyDescent="0.35">
      <c r="A9" t="s">
        <v>21</v>
      </c>
      <c r="B9" t="s">
        <v>21</v>
      </c>
      <c r="C9" t="s">
        <v>22</v>
      </c>
      <c r="D9">
        <v>4.528E-4</v>
      </c>
      <c r="E9" s="1">
        <v>5.4730000000000001E-8</v>
      </c>
      <c r="F9" s="1">
        <v>1.7370000000000001E-13</v>
      </c>
      <c r="G9">
        <v>2.589E-4</v>
      </c>
      <c r="H9" t="str">
        <f>IF((LOG10(Table1[[#This Row],[Fup.High]])-LOG10(Table1[[#This Row],[Fup.Low]]))&gt;3,"Y","")</f>
        <v>Y</v>
      </c>
      <c r="I9" s="2">
        <f>(Table1[[#This Row],[Fup.High]]-Table1[[#This Row],[Fup.Low]])/1.96/Table1[[#This Row],[Fup.Med]]</f>
        <v>2413.5179361606329</v>
      </c>
    </row>
    <row r="10" spans="1:9" x14ac:dyDescent="0.35">
      <c r="A10" t="s">
        <v>23</v>
      </c>
      <c r="B10" t="s">
        <v>23</v>
      </c>
      <c r="C10" t="s">
        <v>24</v>
      </c>
      <c r="D10">
        <v>9.5450000000000005E-4</v>
      </c>
      <c r="E10">
        <v>7.7439999999999996E-4</v>
      </c>
      <c r="F10" s="1">
        <v>5.9009999999999998E-11</v>
      </c>
      <c r="G10">
        <v>1.199E-3</v>
      </c>
      <c r="H10" t="str">
        <f>IF((LOG10(Table1[[#This Row],[Fup.High]])-LOG10(Table1[[#This Row],[Fup.Low]]))&gt;3,"Y","")</f>
        <v>Y</v>
      </c>
      <c r="I10" s="2">
        <f>(Table1[[#This Row],[Fup.High]]-Table1[[#This Row],[Fup.Low]])/1.96/Table1[[#This Row],[Fup.Med]]</f>
        <v>0.78994662160434947</v>
      </c>
    </row>
    <row r="11" spans="1:9" x14ac:dyDescent="0.35">
      <c r="A11" t="s">
        <v>25</v>
      </c>
      <c r="B11" t="s">
        <v>25</v>
      </c>
      <c r="C11" t="s">
        <v>26</v>
      </c>
      <c r="D11">
        <v>1.401E-2</v>
      </c>
      <c r="E11">
        <v>9.1489999999999991E-3</v>
      </c>
      <c r="F11">
        <v>6.0260000000000001E-3</v>
      </c>
      <c r="G11">
        <v>1.3610000000000001E-2</v>
      </c>
      <c r="H11" t="str">
        <f>IF((LOG10(Table1[[#This Row],[Fup.High]])-LOG10(Table1[[#This Row],[Fup.Low]]))&gt;3,"Y","")</f>
        <v/>
      </c>
      <c r="I11" s="2">
        <f>(Table1[[#This Row],[Fup.High]]-Table1[[#This Row],[Fup.Low]])/1.96/Table1[[#This Row],[Fup.Med]]</f>
        <v>0.42293012953350545</v>
      </c>
    </row>
    <row r="12" spans="1:9" x14ac:dyDescent="0.35">
      <c r="A12" t="s">
        <v>27</v>
      </c>
      <c r="B12" t="s">
        <v>27</v>
      </c>
      <c r="C12" t="s">
        <v>28</v>
      </c>
      <c r="D12">
        <v>2.4680000000000001E-3</v>
      </c>
      <c r="E12" s="1">
        <v>4.4570000000000001E-8</v>
      </c>
      <c r="F12" s="1">
        <v>1.959E-13</v>
      </c>
      <c r="G12">
        <v>1.1349999999999999E-3</v>
      </c>
      <c r="H12" t="str">
        <f>IF((LOG10(Table1[[#This Row],[Fup.High]])-LOG10(Table1[[#This Row],[Fup.Low]]))&gt;3,"Y","")</f>
        <v>Y</v>
      </c>
      <c r="I12" s="2">
        <f>(Table1[[#This Row],[Fup.High]]-Table1[[#This Row],[Fup.Low]])/1.96/Table1[[#This Row],[Fup.Med]]</f>
        <v>12992.632545503977</v>
      </c>
    </row>
    <row r="13" spans="1:9" x14ac:dyDescent="0.35">
      <c r="A13" t="s">
        <v>29</v>
      </c>
      <c r="B13" t="s">
        <v>29</v>
      </c>
      <c r="C13" t="s">
        <v>30</v>
      </c>
      <c r="D13">
        <v>9.2500000000000004E-4</v>
      </c>
      <c r="E13">
        <v>8.5649999999999995E-4</v>
      </c>
      <c r="F13" s="1">
        <v>8.5900000000000003E-10</v>
      </c>
      <c r="G13">
        <v>1.5889999999999999E-3</v>
      </c>
      <c r="H13" t="str">
        <f>IF((LOG10(Table1[[#This Row],[Fup.High]])-LOG10(Table1[[#This Row],[Fup.Low]]))&gt;3,"Y","")</f>
        <v>Y</v>
      </c>
      <c r="I13" s="2">
        <f>(Table1[[#This Row],[Fup.High]]-Table1[[#This Row],[Fup.Low]])/1.96/Table1[[#This Row],[Fup.Med]]</f>
        <v>0.94654272907061243</v>
      </c>
    </row>
    <row r="14" spans="1:9" x14ac:dyDescent="0.35">
      <c r="A14" t="s">
        <v>31</v>
      </c>
      <c r="B14" t="s">
        <v>31</v>
      </c>
      <c r="C14" t="s">
        <v>32</v>
      </c>
      <c r="D14" s="1">
        <v>4.7589999999999997E-5</v>
      </c>
      <c r="E14" s="1">
        <v>1.533E-9</v>
      </c>
      <c r="F14" s="1">
        <v>1.554E-13</v>
      </c>
      <c r="G14" s="1">
        <v>2.6650000000000001E-5</v>
      </c>
      <c r="H14" t="str">
        <f>IF((LOG10(Table1[[#This Row],[Fup.High]])-LOG10(Table1[[#This Row],[Fup.Low]]))&gt;3,"Y","")</f>
        <v>Y</v>
      </c>
      <c r="I14" s="2">
        <f>(Table1[[#This Row],[Fup.High]]-Table1[[#This Row],[Fup.Low]])/1.96/Table1[[#This Row],[Fup.Med]]</f>
        <v>8869.4968664217176</v>
      </c>
    </row>
    <row r="15" spans="1:9" x14ac:dyDescent="0.35">
      <c r="A15" t="s">
        <v>33</v>
      </c>
      <c r="B15" t="s">
        <v>33</v>
      </c>
      <c r="C15" t="s">
        <v>34</v>
      </c>
      <c r="D15">
        <v>1.5299999999999999E-3</v>
      </c>
      <c r="E15" s="1">
        <v>1.665E-8</v>
      </c>
      <c r="F15" s="1">
        <v>1.965E-13</v>
      </c>
      <c r="G15">
        <v>3.8460000000000002E-4</v>
      </c>
      <c r="H15" t="str">
        <f>IF((LOG10(Table1[[#This Row],[Fup.High]])-LOG10(Table1[[#This Row],[Fup.Low]]))&gt;3,"Y","")</f>
        <v>Y</v>
      </c>
      <c r="I15" s="2">
        <f>(Table1[[#This Row],[Fup.High]]-Table1[[#This Row],[Fup.Low]])/1.96/Table1[[#This Row],[Fup.Med]]</f>
        <v>11785.254636376172</v>
      </c>
    </row>
    <row r="16" spans="1:9" x14ac:dyDescent="0.35">
      <c r="A16" t="s">
        <v>35</v>
      </c>
      <c r="B16" t="s">
        <v>35</v>
      </c>
      <c r="C16" t="s">
        <v>36</v>
      </c>
      <c r="D16">
        <v>1.217E-2</v>
      </c>
      <c r="E16" s="1">
        <v>1.037E-8</v>
      </c>
      <c r="F16" s="1">
        <v>1.7730000000000001E-13</v>
      </c>
      <c r="G16">
        <v>5.842E-4</v>
      </c>
      <c r="H16" t="str">
        <f>IF((LOG10(Table1[[#This Row],[Fup.High]])-LOG10(Table1[[#This Row],[Fup.Low]]))&gt;3,"Y","")</f>
        <v>Y</v>
      </c>
      <c r="I16" s="2">
        <f>(Table1[[#This Row],[Fup.High]]-Table1[[#This Row],[Fup.Low]])/1.96/Table1[[#This Row],[Fup.Med]]</f>
        <v>28742.644590099979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SmeltzPFAS-fup-RED-Level4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Wambaugh, John</cp:lastModifiedBy>
  <dcterms:created xsi:type="dcterms:W3CDTF">2023-04-26T21:05:39Z</dcterms:created>
  <dcterms:modified xsi:type="dcterms:W3CDTF">2023-04-26T21:05:39Z</dcterms:modified>
</cp:coreProperties>
</file>