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51828DA4-3F49-4D3B-85B3-69B46AB96921}" xr6:coauthVersionLast="46" xr6:coauthVersionMax="46" xr10:uidLastSave="{00000000-0000-0000-0000-000000000000}"/>
  <bookViews>
    <workbookView xWindow="-120" yWindow="-120" windowWidth="29040" windowHeight="15840" tabRatio="864" xr2:uid="{00000000-000D-0000-FFFF-FFFF00000000}"/>
  </bookViews>
  <sheets>
    <sheet name="Cover Sheet" sheetId="18" r:id="rId1"/>
    <sheet name="Executive SummaryAK" sheetId="17" r:id="rId2"/>
    <sheet name="FractionUnbound" sheetId="19" r:id="rId3"/>
    <sheet name="SampleIDs" sheetId="20" r:id="rId4"/>
    <sheet name="CC,eLOQ" sheetId="21" r:id="rId5"/>
    <sheet name="RawData" sheetId="11" r:id="rId6"/>
    <sheet name="959 Cal" sheetId="8" r:id="rId7"/>
    <sheet name="959_MDL_CC3" sheetId="3" r:id="rId8"/>
    <sheet name="949 Cal" sheetId="12" r:id="rId9"/>
    <sheet name="949_MDL_CC3" sheetId="1" r:id="rId10"/>
    <sheet name="274 Cal" sheetId="14" r:id="rId11"/>
    <sheet name="274_MDL_CC3" sheetId="13" r:id="rId12"/>
    <sheet name="479 Cal" sheetId="9" r:id="rId13"/>
    <sheet name="479_MDL_CC3" sheetId="5" r:id="rId14"/>
    <sheet name="4NT Cal" sheetId="10" r:id="rId15"/>
    <sheet name="4NT_MDL_CC3" sheetId="7" r:id="rId16"/>
    <sheet name="ValueList_Helper" sheetId="2" state="hidden" r:id="rId17"/>
  </sheets>
  <externalReferences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9" l="1"/>
  <c r="H18" i="17" s="1"/>
  <c r="J18" i="19"/>
  <c r="K18" i="19"/>
  <c r="W18" i="19" s="1"/>
  <c r="L18" i="19"/>
  <c r="J15" i="19" s="1"/>
  <c r="H21" i="17" s="1"/>
  <c r="M18" i="19"/>
  <c r="S18" i="19" s="1"/>
  <c r="N18" i="19"/>
  <c r="O18" i="19"/>
  <c r="P18" i="19"/>
  <c r="Q18" i="19"/>
  <c r="R18" i="19"/>
  <c r="T18" i="19"/>
  <c r="U18" i="19"/>
  <c r="J23" i="19"/>
  <c r="Y20" i="19" s="1"/>
  <c r="K23" i="19"/>
  <c r="J20" i="19" s="1"/>
  <c r="M21" i="17" s="1"/>
  <c r="L23" i="19"/>
  <c r="M23" i="19"/>
  <c r="M20" i="19" s="1"/>
  <c r="M24" i="17" s="1"/>
  <c r="N23" i="19"/>
  <c r="O23" i="19"/>
  <c r="X23" i="19" s="1"/>
  <c r="P23" i="19"/>
  <c r="P20" i="19" s="1"/>
  <c r="M18" i="17" s="1"/>
  <c r="Q23" i="19"/>
  <c r="T23" i="19" s="1"/>
  <c r="R23" i="19"/>
  <c r="U23" i="19" s="1"/>
  <c r="S23" i="19"/>
  <c r="F20" i="19" s="1"/>
  <c r="D7" i="17"/>
  <c r="D8" i="17"/>
  <c r="E8" i="17"/>
  <c r="S15" i="19" l="1"/>
  <c r="E15" i="19"/>
  <c r="J18" i="17" s="1"/>
  <c r="F15" i="19"/>
  <c r="G15" i="19" s="1"/>
  <c r="S16" i="19"/>
  <c r="M15" i="19"/>
  <c r="W23" i="19"/>
  <c r="E20" i="19"/>
  <c r="G20" i="19" s="1"/>
  <c r="V23" i="19"/>
  <c r="S20" i="19"/>
  <c r="O18" i="17" s="1"/>
  <c r="X18" i="19"/>
  <c r="Y15" i="19"/>
  <c r="V18" i="19"/>
  <c r="H15" i="19" s="1"/>
  <c r="S21" i="19"/>
  <c r="V15" i="19" l="1"/>
  <c r="H24" i="17"/>
  <c r="V20" i="19"/>
  <c r="H20" i="19"/>
  <c r="E9" i="17" l="1"/>
  <c r="B14" i="18" l="1"/>
  <c r="R30" i="19"/>
  <c r="Q30" i="19"/>
  <c r="P30" i="19"/>
  <c r="O30" i="19"/>
  <c r="N30" i="19"/>
  <c r="M30" i="19"/>
  <c r="L30" i="19"/>
  <c r="K30" i="19"/>
  <c r="J30" i="19"/>
  <c r="R29" i="19"/>
  <c r="Q29" i="19"/>
  <c r="P29" i="19"/>
  <c r="O29" i="19"/>
  <c r="N29" i="19"/>
  <c r="M29" i="19"/>
  <c r="L29" i="19"/>
  <c r="K29" i="19"/>
  <c r="J29" i="19"/>
  <c r="R13" i="19"/>
  <c r="Q13" i="19"/>
  <c r="P13" i="19"/>
  <c r="O13" i="19"/>
  <c r="N13" i="19"/>
  <c r="M13" i="19"/>
  <c r="L13" i="19"/>
  <c r="K13" i="19"/>
  <c r="J13" i="19"/>
  <c r="J10" i="19" s="1"/>
  <c r="R8" i="19"/>
  <c r="Q8" i="19"/>
  <c r="P8" i="19"/>
  <c r="O8" i="19"/>
  <c r="N8" i="19"/>
  <c r="M8" i="19"/>
  <c r="L8" i="19"/>
  <c r="K8" i="19"/>
  <c r="J8" i="19"/>
  <c r="V8" i="19" s="1"/>
  <c r="M10" i="19" l="1"/>
  <c r="L2" i="20"/>
  <c r="H7" i="20" l="1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J25" i="19" l="1"/>
  <c r="D9" i="17" l="1"/>
  <c r="D6" i="17"/>
  <c r="D5" i="17"/>
  <c r="M5" i="19"/>
  <c r="H12" i="17" s="1"/>
  <c r="T29" i="19"/>
  <c r="S29" i="19"/>
  <c r="U29" i="19"/>
  <c r="X30" i="19"/>
  <c r="W30" i="19"/>
  <c r="U8" i="19" l="1"/>
  <c r="X8" i="19"/>
  <c r="J5" i="19"/>
  <c r="H9" i="17" s="1"/>
  <c r="W8" i="19"/>
  <c r="W13" i="19"/>
  <c r="T30" i="19"/>
  <c r="V30" i="19"/>
  <c r="X13" i="19"/>
  <c r="U13" i="19"/>
  <c r="T13" i="19"/>
  <c r="V13" i="19"/>
  <c r="Y25" i="19"/>
  <c r="P10" i="19"/>
  <c r="M6" i="17" s="1"/>
  <c r="M12" i="17"/>
  <c r="P5" i="19"/>
  <c r="H6" i="17" s="1"/>
  <c r="M25" i="19"/>
  <c r="S8" i="19"/>
  <c r="W29" i="19"/>
  <c r="P25" i="19"/>
  <c r="V29" i="19"/>
  <c r="U30" i="19"/>
  <c r="X29" i="19"/>
  <c r="Y10" i="19"/>
  <c r="S30" i="19"/>
  <c r="F25" i="19" s="1"/>
  <c r="S13" i="19"/>
  <c r="M9" i="17"/>
  <c r="T8" i="19"/>
  <c r="Y5" i="19"/>
  <c r="V5" i="19" l="1"/>
  <c r="S5" i="19"/>
  <c r="H5" i="19"/>
  <c r="H10" i="19"/>
  <c r="S25" i="19"/>
  <c r="E25" i="19" s="1"/>
  <c r="V25" i="19"/>
  <c r="V10" i="19"/>
  <c r="F5" i="19"/>
  <c r="H25" i="19"/>
  <c r="S26" i="19"/>
  <c r="S6" i="19"/>
  <c r="S11" i="19"/>
  <c r="F10" i="19"/>
  <c r="S10" i="19"/>
  <c r="E10" i="19"/>
  <c r="O6" i="17" s="1"/>
  <c r="E5" i="19"/>
  <c r="G5" i="19" l="1"/>
  <c r="J6" i="17"/>
  <c r="G25" i="19"/>
  <c r="G10" i="19"/>
  <c r="I14" i="13" l="1"/>
  <c r="I15" i="13" s="1"/>
  <c r="I14" i="1"/>
  <c r="I15" i="1" s="1"/>
  <c r="I14" i="7" l="1"/>
  <c r="I15" i="7" s="1"/>
  <c r="I14" i="5"/>
  <c r="I15" i="5" s="1"/>
  <c r="I14" i="3"/>
  <c r="I15" i="3" s="1"/>
</calcChain>
</file>

<file path=xl/sharedStrings.xml><?xml version="1.0" encoding="utf-8"?>
<sst xmlns="http://schemas.openxmlformats.org/spreadsheetml/2006/main" count="1126" uniqueCount="295">
  <si>
    <t>Accuracy</t>
  </si>
  <si>
    <t>DoubleBlank</t>
  </si>
  <si>
    <t>RT</t>
  </si>
  <si>
    <t>Blank</t>
  </si>
  <si>
    <t>Final Conc.</t>
  </si>
  <si>
    <t>2</t>
  </si>
  <si>
    <t>Sample</t>
  </si>
  <si>
    <t>Level</t>
  </si>
  <si>
    <t>QC</t>
  </si>
  <si>
    <t>MatrixSpikeDup</t>
  </si>
  <si>
    <t>10</t>
  </si>
  <si>
    <t>Cal</t>
  </si>
  <si>
    <t>13</t>
  </si>
  <si>
    <t>MatrixSpike</t>
  </si>
  <si>
    <t>Data File</t>
  </si>
  <si>
    <t>3</t>
  </si>
  <si>
    <t>Name</t>
  </si>
  <si>
    <t>Type</t>
  </si>
  <si>
    <t>8</t>
  </si>
  <si>
    <t>Acq. Date-Time</t>
  </si>
  <si>
    <t>Area</t>
  </si>
  <si>
    <t>ResponseCheck</t>
  </si>
  <si>
    <t>1</t>
  </si>
  <si>
    <t>4NT Results</t>
  </si>
  <si>
    <t>ACN</t>
  </si>
  <si>
    <t>11</t>
  </si>
  <si>
    <t>9</t>
  </si>
  <si>
    <t>TuneCheck</t>
  </si>
  <si>
    <t>CC</t>
  </si>
  <si>
    <t/>
  </si>
  <si>
    <t>4</t>
  </si>
  <si>
    <t>7</t>
  </si>
  <si>
    <t>6</t>
  </si>
  <si>
    <t>MatrixBlank</t>
  </si>
  <si>
    <t>5</t>
  </si>
  <si>
    <t>15</t>
  </si>
  <si>
    <t>14</t>
  </si>
  <si>
    <t>12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</si>
  <si>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</si>
  <si>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</si>
  <si>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</si>
  <si>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</si>
  <si>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</si>
  <si>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</si>
  <si>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</si>
  <si>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</si>
  <si>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</si>
  <si>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4NT</t>
  </si>
  <si>
    <t>959 Results</t>
  </si>
  <si>
    <t>MFHET (ISTD) Results</t>
  </si>
  <si>
    <t>4NT13C6 (ISTD) Results</t>
  </si>
  <si>
    <t>949 Results</t>
  </si>
  <si>
    <t>479 Results</t>
  </si>
  <si>
    <t>MFOET (ISTD) Results</t>
  </si>
  <si>
    <t>274 Results</t>
  </si>
  <si>
    <t>Spiked MM</t>
  </si>
  <si>
    <t>UCG3 CCa1</t>
  </si>
  <si>
    <t>UCG3 CCa2</t>
  </si>
  <si>
    <t>UCG3 CCa3</t>
  </si>
  <si>
    <t>UCG3 CCa4</t>
  </si>
  <si>
    <t>UCG3 CCa5</t>
  </si>
  <si>
    <t>UCG3 CCa6</t>
  </si>
  <si>
    <t>UCG3 CCa7</t>
  </si>
  <si>
    <t>UCG3 CCa8</t>
  </si>
  <si>
    <t>UCG3 CCa9</t>
  </si>
  <si>
    <t>UCG3 CCa10</t>
  </si>
  <si>
    <t>UCG3 CCa11</t>
  </si>
  <si>
    <t>UCG3 CCa12</t>
  </si>
  <si>
    <t>UCG3 CCa13</t>
  </si>
  <si>
    <t>UCG3 CCa14</t>
  </si>
  <si>
    <t>UCG3 CCa15</t>
  </si>
  <si>
    <t>UCG3 QC CCa4</t>
  </si>
  <si>
    <t>UCG3 T1 S1A</t>
  </si>
  <si>
    <t>UCG3 T1 S1B</t>
  </si>
  <si>
    <t>UCG3 T1 S1C</t>
  </si>
  <si>
    <t>UCG3 T5 S1A</t>
  </si>
  <si>
    <t>UCG3 T5 S1B</t>
  </si>
  <si>
    <t>UCG3 T5 S1C</t>
  </si>
  <si>
    <t>UCG3 AF S1A</t>
  </si>
  <si>
    <t>UCG3 AF S1B</t>
  </si>
  <si>
    <t>UCG3 AF S1C</t>
  </si>
  <si>
    <t>UCG3 T1 S2A</t>
  </si>
  <si>
    <t>UCG3 T1 S2B</t>
  </si>
  <si>
    <t>UCG3 T1 S2C</t>
  </si>
  <si>
    <t>UCG3 QC CCa8</t>
  </si>
  <si>
    <t>UCG3 T5 S2A</t>
  </si>
  <si>
    <t>UCG3 QC CCa11</t>
  </si>
  <si>
    <t>UCG3 T5 S2B</t>
  </si>
  <si>
    <t>UCG3 T5 S2C</t>
  </si>
  <si>
    <t>UCG3 AF S2A</t>
  </si>
  <si>
    <t>UCG3 AF S2B</t>
  </si>
  <si>
    <t>UCG3 AF S2C</t>
  </si>
  <si>
    <t>MFHET Used as IS</t>
  </si>
  <si>
    <t>MFOET used as IS</t>
  </si>
  <si>
    <t>4NT13C6 used as IS</t>
  </si>
  <si>
    <t>Mean</t>
  </si>
  <si>
    <t>SD</t>
  </si>
  <si>
    <t>7010_1_10132001.D</t>
  </si>
  <si>
    <t>7010_1_10132002.D</t>
  </si>
  <si>
    <t>7010_1_10132003.D</t>
  </si>
  <si>
    <t>7010_1_10132004.D</t>
  </si>
  <si>
    <t>7010_1_10132005.D</t>
  </si>
  <si>
    <t>7010_1_10132006.D</t>
  </si>
  <si>
    <t>7010_1_10132007.D</t>
  </si>
  <si>
    <t>7010_1_10132008.D</t>
  </si>
  <si>
    <t>7010_1_10132009.D</t>
  </si>
  <si>
    <t>7010_1_10132010.D</t>
  </si>
  <si>
    <t>7010_1_10132011.D</t>
  </si>
  <si>
    <t>7010_1_10132012.D</t>
  </si>
  <si>
    <t>7010_1_10132013.D</t>
  </si>
  <si>
    <t>7010_1_10132014.D</t>
  </si>
  <si>
    <t>7010_1_10132015.D</t>
  </si>
  <si>
    <t>7010_1_10132016.D</t>
  </si>
  <si>
    <t>7010_1_10132017.D</t>
  </si>
  <si>
    <t>7010_1_10132018.D</t>
  </si>
  <si>
    <t>7010_1_10132019.D</t>
  </si>
  <si>
    <t>7010_1_10132020.D</t>
  </si>
  <si>
    <t>7010_1_10132021.D</t>
  </si>
  <si>
    <t>7010_1_10132022.D</t>
  </si>
  <si>
    <t>7010_1_10132023.D</t>
  </si>
  <si>
    <t>7010_1_10132024.D</t>
  </si>
  <si>
    <t>7010_1_10132025.D</t>
  </si>
  <si>
    <t>7010_1_10132026.D</t>
  </si>
  <si>
    <t>7010_1_10132027.D</t>
  </si>
  <si>
    <t>7010_1_10132028.D</t>
  </si>
  <si>
    <t>7010_1_10132029.D</t>
  </si>
  <si>
    <t>7010_1_10132030.D</t>
  </si>
  <si>
    <t>7010_1_10132031.D</t>
  </si>
  <si>
    <t>7010_1_10132032.D</t>
  </si>
  <si>
    <t>7010_1_10132033.D</t>
  </si>
  <si>
    <t>7010_1_10132034.D</t>
  </si>
  <si>
    <t>7010_1_10132035.D</t>
  </si>
  <si>
    <t>7010_1_10132036.D</t>
  </si>
  <si>
    <t>7010_1_10132037.D</t>
  </si>
  <si>
    <t>7010_1_10132038.D</t>
  </si>
  <si>
    <t>7010_1_10132039.D</t>
  </si>
  <si>
    <t>7010_1_10132040.D</t>
  </si>
  <si>
    <t>7010_1_10132041.D</t>
  </si>
  <si>
    <t>7010_1_10132042.D</t>
  </si>
  <si>
    <t>7010_1_10132043.D</t>
  </si>
  <si>
    <t>7010_1_10132044.D</t>
  </si>
  <si>
    <t>7010_1_10132045.D</t>
  </si>
  <si>
    <t>7010_1_10132046.D</t>
  </si>
  <si>
    <t>CC15 and CC4 Dropped</t>
  </si>
  <si>
    <t>CC1 and CC4 Dropped</t>
  </si>
  <si>
    <t>CC13 Dropped</t>
  </si>
  <si>
    <t>7010_1_10222001.D</t>
  </si>
  <si>
    <t>7010_1_10222002.D</t>
  </si>
  <si>
    <t>7010_1_10222003.D</t>
  </si>
  <si>
    <t>7010_1_10222004.D</t>
  </si>
  <si>
    <t>7010_1_10222005.D</t>
  </si>
  <si>
    <t>7010_1_10222006.D</t>
  </si>
  <si>
    <t>7010_1_10222007.D</t>
  </si>
  <si>
    <t>C</t>
  </si>
  <si>
    <t>B</t>
  </si>
  <si>
    <t>A</t>
  </si>
  <si>
    <t>Run-specific CV</t>
  </si>
  <si>
    <t>Run-specific Avg</t>
  </si>
  <si>
    <t>99-99-0</t>
  </si>
  <si>
    <t>4-Nitrotoluene</t>
  </si>
  <si>
    <t>DTXSID5023792</t>
  </si>
  <si>
    <t>t test</t>
  </si>
  <si>
    <t>UC Assay Date</t>
  </si>
  <si>
    <t>Stability</t>
  </si>
  <si>
    <t>Fu</t>
  </si>
  <si>
    <t>CAS#</t>
  </si>
  <si>
    <t>AbbrevSampleID</t>
  </si>
  <si>
    <t>Chemical</t>
  </si>
  <si>
    <t>DTXSID</t>
  </si>
  <si>
    <t>Stability (T5hr/ T1hr)</t>
  </si>
  <si>
    <t>Fraction Unbound (fu)</t>
  </si>
  <si>
    <t>Aqueous Fraction</t>
  </si>
  <si>
    <t>Time 5 hr</t>
  </si>
  <si>
    <t>Time 1 hr</t>
  </si>
  <si>
    <t>CV</t>
  </si>
  <si>
    <t>Ultracentrifugation Plasma protein binding assay - Experimental data and Fu calculations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</si>
  <si>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</si>
  <si>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</si>
  <si>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</si>
  <si>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</si>
  <si>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</si>
  <si>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</si>
  <si>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</si>
  <si>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4-nitrotoluene</t>
  </si>
  <si>
    <t>eLOQ (nM)</t>
  </si>
  <si>
    <t>LOD (nM)</t>
  </si>
  <si>
    <t>Sample ID</t>
  </si>
  <si>
    <t>Plasma Protein Binding</t>
  </si>
  <si>
    <t>Quantitative Limits</t>
  </si>
  <si>
    <t>Executive Summary</t>
  </si>
  <si>
    <t>Concentrations listed are at the instrument, unless otherwise specified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</si>
  <si>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</si>
  <si>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</si>
  <si>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</si>
  <si>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</si>
  <si>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</si>
  <si>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</si>
  <si>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</si>
  <si>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</si>
  <si>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</si>
  <si>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</si>
  <si>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</si>
  <si>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</si>
  <si>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</si>
  <si>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Avg. MW</t>
  </si>
  <si>
    <t>Reference Compound</t>
  </si>
  <si>
    <t>IS</t>
  </si>
  <si>
    <t>Analyte</t>
  </si>
  <si>
    <t>Analyte-IS Matching</t>
  </si>
  <si>
    <t>Specificity</t>
  </si>
  <si>
    <t>Linearity</t>
  </si>
  <si>
    <t>Acceptance Criteria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</si>
  <si>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</si>
  <si>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</si>
  <si>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</si>
  <si>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</si>
  <si>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</si>
  <si>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</si>
  <si>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</si>
  <si>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</si>
  <si>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</si>
  <si>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</si>
  <si>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</si>
  <si>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</si>
  <si>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</si>
  <si>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</si>
  <si>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</si>
  <si>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</si>
  <si>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</si>
  <si>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</si>
  <si>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</si>
  <si>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</si>
  <si>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</si>
  <si>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</si>
  <si>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</si>
  <si>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DTXSID50381992</t>
  </si>
  <si>
    <t>883498-76-8</t>
  </si>
  <si>
    <t>Bis(1H,1H-perfluoropropyl)amine</t>
  </si>
  <si>
    <t>DTXSID70381090</t>
  </si>
  <si>
    <t>129301-42-4</t>
  </si>
  <si>
    <t>1H,1H,8H,8H-Perfluoro-3,6-dioxaoctane-1,8-diol</t>
  </si>
  <si>
    <t>DTXSID30396867</t>
  </si>
  <si>
    <t>90177-96-1</t>
  </si>
  <si>
    <t>1H,1H,8H,8H-Perfluorooctane-1,8-diol</t>
  </si>
  <si>
    <t>DTXSID50369896</t>
  </si>
  <si>
    <t>1H,1H,10H,10H-Perfluorodecane-1,10-diol</t>
  </si>
  <si>
    <t>754-96-1</t>
  </si>
  <si>
    <t>9/23 UC, 10/13 GC</t>
  </si>
  <si>
    <t>2019_PFAS_PPB_UC_Set3_ALK</t>
  </si>
  <si>
    <t>DTXSID50381992, DTXSID70381090, DTXSID30396867, DTXSID50369896</t>
  </si>
  <si>
    <t>2-Perfluorobutyl-[1,1,2,2-2H4]-ethanol ; 2-Perfluorobutyl-[1,1,2,2-2H4]-ethanol; 2-Perfluorooctyl-[1,1-2H2]-[1,2-13C2]-ethanol (8:2) [lot ] (3 pg/uL); 13C6-4-Nitrotoluene [lot SDFK-011] (3 pg/uL)</t>
  </si>
  <si>
    <t>Alcohols; Ref</t>
  </si>
  <si>
    <t>75-125%</t>
  </si>
  <si>
    <t>MFHET</t>
  </si>
  <si>
    <t>MFOET</t>
  </si>
  <si>
    <t>Assay conducted 9/23/2020</t>
  </si>
  <si>
    <t>`</t>
  </si>
  <si>
    <t>Analytical data generated 10/13/2020</t>
  </si>
  <si>
    <t>QC Sample Type</t>
  </si>
  <si>
    <t>Frequency</t>
  </si>
  <si>
    <t>QC Metric</t>
  </si>
  <si>
    <t>Corrective Action</t>
  </si>
  <si>
    <t>(Analytical, TK Assay, or Both)</t>
  </si>
  <si>
    <t>Assessed</t>
  </si>
  <si>
    <t xml:space="preserve"> if QC Fails</t>
  </si>
  <si>
    <t>Calibration Curve Linearity (Analytical)</t>
  </si>
  <si>
    <t>1 each run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</si>
  <si>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</si>
  <si>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Rerun samples and curve</t>
  </si>
  <si>
    <t>7-pt curve min.</t>
  </si>
  <si>
    <t>Curve Check (Analytical)</t>
  </si>
  <si>
    <t>2-3 samples per run</t>
  </si>
  <si>
    <t>75-125 %</t>
  </si>
  <si>
    <t>Flag in comments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</si>
  <si>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</si>
  <si>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1 every 6-10 injections</t>
  </si>
  <si>
    <t>&lt;½ LOD of instrument method</t>
  </si>
  <si>
    <t>Flag in comments, assess and resolve</t>
  </si>
  <si>
    <t xml:space="preserve">Technical Replicate assessment </t>
  </si>
  <si>
    <t>Every assay sample</t>
  </si>
  <si>
    <t>Precision</t>
  </si>
  <si>
    <t>Reference Chemical(s) (Assay)</t>
  </si>
  <si>
    <t>1 per assay batch</t>
  </si>
  <si>
    <t>RSD = ±20% of historical or published values</t>
  </si>
  <si>
    <t>Reproducibility</t>
  </si>
  <si>
    <t>Conc. after Crash (nM)</t>
  </si>
  <si>
    <t>Conc. pre-Crash (nM)</t>
  </si>
  <si>
    <t>Total # Samples:</t>
  </si>
  <si>
    <t>Compound</t>
  </si>
  <si>
    <t>Flag for outside eLOQ criteria</t>
  </si>
  <si>
    <t>&gt;130%</t>
  </si>
  <si>
    <t>&lt;70%</t>
  </si>
  <si>
    <t>Summary data for 274 &amp; 479 can be found in "UC_763_274_964_464_477_479_final_ak"</t>
  </si>
  <si>
    <t>QC Report completed 8/25/21</t>
  </si>
  <si>
    <t>data for 274 &amp; 479 can be found in UC_763_945_274_964_464_477_479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</si>
</sst>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4" fillId="0" borderId="0" xfId="1"/>
    <xf numFmtId="0" fontId="0" fillId="0" borderId="0" xfId="0" applyAlignment="1">
      <alignment vertical="center"/>
    </xf>
    <xf numFmtId="22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5" xfId="0" applyNumberFormat="1" applyBorder="1"/>
    <xf numFmtId="164" fontId="0" fillId="0" borderId="2" xfId="0" applyNumberFormat="1" applyBorder="1"/>
    <xf numFmtId="164" fontId="0" fillId="0" borderId="16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164" fontId="7" fillId="0" borderId="18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0" borderId="18" xfId="2" applyNumberFormat="1" applyFont="1" applyFill="1" applyBorder="1" applyAlignment="1"/>
    <xf numFmtId="164" fontId="0" fillId="0" borderId="0" xfId="2" applyNumberFormat="1" applyFont="1" applyFill="1" applyBorder="1" applyAlignment="1"/>
    <xf numFmtId="164" fontId="5" fillId="4" borderId="2" xfId="2" applyNumberFormat="1" applyFont="1" applyFill="1" applyBorder="1" applyAlignment="1">
      <alignment horizontal="center" vertical="center"/>
    </xf>
    <xf numFmtId="164" fontId="5" fillId="4" borderId="16" xfId="2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2" fontId="7" fillId="0" borderId="19" xfId="2" applyNumberFormat="1" applyFont="1" applyFill="1" applyBorder="1" applyAlignment="1">
      <alignment horizontal="center" vertical="center"/>
    </xf>
    <xf numFmtId="2" fontId="0" fillId="0" borderId="18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19" xfId="2" applyNumberFormat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6" fontId="9" fillId="0" borderId="15" xfId="0" applyNumberFormat="1" applyFont="1" applyBorder="1" applyAlignment="1">
      <alignment horizontal="center"/>
    </xf>
    <xf numFmtId="16" fontId="9" fillId="0" borderId="2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9" fillId="0" borderId="30" xfId="0" applyNumberFormat="1" applyFont="1" applyBorder="1" applyAlignment="1">
      <alignment horizont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12" xfId="2" applyNumberFormat="1" applyFont="1" applyBorder="1" applyAlignment="1">
      <alignment horizontal="center" vertical="center"/>
    </xf>
    <xf numFmtId="2" fontId="0" fillId="0" borderId="11" xfId="2" applyNumberFormat="1" applyFont="1" applyBorder="1" applyAlignment="1">
      <alignment horizontal="center" vertical="center"/>
    </xf>
    <xf numFmtId="2" fontId="0" fillId="0" borderId="12" xfId="2" applyNumberFormat="1" applyFont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/>
    </xf>
    <xf numFmtId="2" fontId="0" fillId="0" borderId="11" xfId="2" applyNumberFormat="1" applyFont="1" applyBorder="1" applyAlignment="1">
      <alignment horizontal="center"/>
    </xf>
    <xf numFmtId="2" fontId="0" fillId="0" borderId="12" xfId="2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164" fontId="0" fillId="0" borderId="10" xfId="2" applyNumberFormat="1" applyFont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/>
    </xf>
    <xf numFmtId="165" fontId="7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14" fontId="0" fillId="0" borderId="0" xfId="0" applyNumberFormat="1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3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1" fillId="0" borderId="0" xfId="0" applyFont="1"/>
    <xf numFmtId="2" fontId="0" fillId="0" borderId="37" xfId="2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0" fillId="4" borderId="21" xfId="2" applyNumberFormat="1" applyFont="1" applyFill="1" applyBorder="1"/>
    <xf numFmtId="2" fontId="0" fillId="4" borderId="22" xfId="2" applyNumberFormat="1" applyFont="1" applyFill="1" applyBorder="1"/>
    <xf numFmtId="2" fontId="0" fillId="4" borderId="23" xfId="2" applyNumberFormat="1" applyFont="1" applyFill="1" applyBorder="1"/>
    <xf numFmtId="2" fontId="0" fillId="4" borderId="32" xfId="2" applyNumberFormat="1" applyFont="1" applyFill="1" applyBorder="1"/>
    <xf numFmtId="165" fontId="0" fillId="0" borderId="0" xfId="0" applyNumberFormat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2" xfId="2" applyNumberFormat="1" applyFont="1" applyBorder="1"/>
    <xf numFmtId="164" fontId="0" fillId="4" borderId="21" xfId="2" applyNumberFormat="1" applyFont="1" applyFill="1" applyBorder="1"/>
    <xf numFmtId="164" fontId="0" fillId="4" borderId="22" xfId="2" applyNumberFormat="1" applyFont="1" applyFill="1" applyBorder="1"/>
    <xf numFmtId="164" fontId="0" fillId="4" borderId="23" xfId="2" applyNumberFormat="1" applyFont="1" applyFill="1" applyBorder="1"/>
    <xf numFmtId="164" fontId="0" fillId="0" borderId="12" xfId="2" applyNumberFormat="1" applyFont="1" applyFill="1" applyBorder="1" applyAlignment="1">
      <alignment horizontal="center" vertical="center"/>
    </xf>
    <xf numFmtId="0" fontId="16" fillId="0" borderId="0" xfId="0" applyFont="1" applyProtection="1">
      <protection locked="0"/>
    </xf>
    <xf numFmtId="49" fontId="16" fillId="0" borderId="0" xfId="0" applyNumberFormat="1" applyFont="1" applyProtection="1">
      <protection locked="0"/>
    </xf>
    <xf numFmtId="0" fontId="1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13" xfId="0" applyNumberForma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4" fillId="0" borderId="0" xfId="5"/>
    <xf numFmtId="0" fontId="20" fillId="0" borderId="20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8" fillId="0" borderId="37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2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4" fontId="10" fillId="0" borderId="0" xfId="0" applyNumberFormat="1" applyFont="1"/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9" fillId="6" borderId="0" xfId="4"/>
    <xf numFmtId="0" fontId="18" fillId="5" borderId="0" xfId="3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7" fillId="0" borderId="0" xfId="0" applyFont="1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16" fontId="9" fillId="0" borderId="46" xfId="0" applyNumberFormat="1" applyFont="1" applyBorder="1" applyAlignment="1">
      <alignment horizontal="center"/>
    </xf>
    <xf numFmtId="16" fontId="9" fillId="0" borderId="39" xfId="0" applyNumberFormat="1" applyFont="1" applyBorder="1" applyAlignment="1">
      <alignment horizontal="center"/>
    </xf>
    <xf numFmtId="165" fontId="0" fillId="4" borderId="23" xfId="2" applyNumberFormat="1" applyFont="1" applyFill="1" applyBorder="1" applyAlignment="1">
      <alignment horizontal="center"/>
    </xf>
    <xf numFmtId="165" fontId="0" fillId="4" borderId="23" xfId="2" applyNumberFormat="1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9" fillId="0" borderId="0" xfId="0" applyNumberFormat="1" applyFont="1" applyAlignment="1">
      <alignment horizontal="center"/>
    </xf>
    <xf numFmtId="0" fontId="0" fillId="0" borderId="26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0" fillId="0" borderId="20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43" xfId="0" applyNumberFormat="1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2" fontId="0" fillId="7" borderId="32" xfId="2" applyNumberFormat="1" applyFont="1" applyFill="1" applyBorder="1"/>
    <xf numFmtId="2" fontId="0" fillId="7" borderId="22" xfId="2" applyNumberFormat="1" applyFont="1" applyFill="1" applyBorder="1"/>
    <xf numFmtId="2" fontId="0" fillId="7" borderId="21" xfId="2" applyNumberFormat="1" applyFont="1" applyFill="1" applyBorder="1"/>
    <xf numFmtId="2" fontId="0" fillId="7" borderId="23" xfId="2" applyNumberFormat="1" applyFont="1" applyFill="1" applyBorder="1"/>
    <xf numFmtId="165" fontId="0" fillId="7" borderId="23" xfId="2" applyNumberFormat="1" applyFont="1" applyFill="1" applyBorder="1" applyAlignment="1">
      <alignment horizontal="center"/>
    </xf>
    <xf numFmtId="164" fontId="0" fillId="7" borderId="22" xfId="2" applyNumberFormat="1" applyFont="1" applyFill="1" applyBorder="1"/>
    <xf numFmtId="164" fontId="0" fillId="7" borderId="21" xfId="2" applyNumberFormat="1" applyFont="1" applyFill="1" applyBorder="1"/>
    <xf numFmtId="164" fontId="0" fillId="7" borderId="23" xfId="2" applyNumberFormat="1" applyFont="1" applyFill="1" applyBorder="1"/>
    <xf numFmtId="165" fontId="0" fillId="7" borderId="20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44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/>
    </xf>
    <xf numFmtId="2" fontId="0" fillId="7" borderId="19" xfId="2" applyNumberFormat="1" applyFont="1" applyFill="1" applyBorder="1" applyAlignment="1">
      <alignment horizontal="center"/>
    </xf>
    <xf numFmtId="2" fontId="0" fillId="7" borderId="0" xfId="2" applyNumberFormat="1" applyFont="1" applyFill="1" applyBorder="1" applyAlignment="1">
      <alignment horizontal="center"/>
    </xf>
    <xf numFmtId="2" fontId="0" fillId="7" borderId="18" xfId="2" applyNumberFormat="1" applyFont="1" applyFill="1" applyBorder="1" applyAlignment="1">
      <alignment horizontal="center"/>
    </xf>
    <xf numFmtId="2" fontId="7" fillId="7" borderId="19" xfId="2" applyNumberFormat="1" applyFont="1" applyFill="1" applyBorder="1" applyAlignment="1">
      <alignment horizontal="center" vertical="center"/>
    </xf>
    <xf numFmtId="2" fontId="0" fillId="7" borderId="0" xfId="2" applyNumberFormat="1" applyFont="1" applyFill="1" applyBorder="1" applyAlignment="1">
      <alignment horizontal="center" vertical="center"/>
    </xf>
    <xf numFmtId="164" fontId="5" fillId="7" borderId="16" xfId="2" applyNumberFormat="1" applyFont="1" applyFill="1" applyBorder="1" applyAlignment="1">
      <alignment horizontal="center" vertical="center"/>
    </xf>
    <xf numFmtId="164" fontId="5" fillId="7" borderId="2" xfId="2" applyNumberFormat="1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164" fontId="0" fillId="7" borderId="0" xfId="2" applyNumberFormat="1" applyFont="1" applyFill="1" applyBorder="1" applyAlignment="1"/>
    <xf numFmtId="164" fontId="0" fillId="7" borderId="18" xfId="2" applyNumberFormat="1" applyFont="1" applyFill="1" applyBorder="1" applyAlignment="1"/>
    <xf numFmtId="165" fontId="0" fillId="7" borderId="9" xfId="0" applyNumberFormat="1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0" fillId="7" borderId="45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2" fontId="0" fillId="7" borderId="37" xfId="2" applyNumberFormat="1" applyFont="1" applyFill="1" applyBorder="1" applyAlignment="1">
      <alignment horizontal="center"/>
    </xf>
    <xf numFmtId="2" fontId="0" fillId="7" borderId="11" xfId="2" applyNumberFormat="1" applyFont="1" applyFill="1" applyBorder="1" applyAlignment="1">
      <alignment horizontal="center"/>
    </xf>
    <xf numFmtId="2" fontId="0" fillId="7" borderId="10" xfId="2" applyNumberFormat="1" applyFont="1" applyFill="1" applyBorder="1" applyAlignment="1">
      <alignment horizontal="center"/>
    </xf>
    <xf numFmtId="2" fontId="0" fillId="7" borderId="12" xfId="2" applyNumberFormat="1" applyFont="1" applyFill="1" applyBorder="1" applyAlignment="1">
      <alignment horizontal="center"/>
    </xf>
    <xf numFmtId="2" fontId="0" fillId="7" borderId="12" xfId="2" applyNumberFormat="1" applyFont="1" applyFill="1" applyBorder="1" applyAlignment="1">
      <alignment horizontal="center" vertical="center"/>
    </xf>
    <xf numFmtId="2" fontId="0" fillId="7" borderId="11" xfId="2" applyNumberFormat="1" applyFont="1" applyFill="1" applyBorder="1" applyAlignment="1">
      <alignment horizontal="center" vertical="center"/>
    </xf>
    <xf numFmtId="2" fontId="0" fillId="7" borderId="10" xfId="2" applyNumberFormat="1" applyFont="1" applyFill="1" applyBorder="1" applyAlignment="1">
      <alignment horizontal="center" vertical="center"/>
    </xf>
    <xf numFmtId="164" fontId="0" fillId="7" borderId="12" xfId="2" applyNumberFormat="1" applyFont="1" applyFill="1" applyBorder="1" applyAlignment="1">
      <alignment horizontal="center" vertical="center"/>
    </xf>
    <xf numFmtId="164" fontId="0" fillId="7" borderId="11" xfId="2" applyNumberFormat="1" applyFont="1" applyFill="1" applyBorder="1" applyAlignment="1">
      <alignment horizontal="center" vertical="center"/>
    </xf>
    <xf numFmtId="164" fontId="0" fillId="7" borderId="10" xfId="2" applyNumberFormat="1" applyFont="1" applyFill="1" applyBorder="1" applyAlignment="1">
      <alignment horizontal="center" vertical="center"/>
    </xf>
    <xf numFmtId="164" fontId="0" fillId="7" borderId="12" xfId="2" applyNumberFormat="1" applyFont="1" applyFill="1" applyBorder="1"/>
    <xf numFmtId="164" fontId="0" fillId="7" borderId="11" xfId="2" applyNumberFormat="1" applyFont="1" applyFill="1" applyBorder="1"/>
    <xf numFmtId="164" fontId="0" fillId="7" borderId="10" xfId="2" applyNumberFormat="1" applyFont="1" applyFill="1" applyBorder="1"/>
    <xf numFmtId="165" fontId="0" fillId="7" borderId="5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8" xfId="0" applyFill="1" applyBorder="1"/>
    <xf numFmtId="0" fontId="0" fillId="7" borderId="9" xfId="0" applyFill="1" applyBorder="1" applyAlignment="1">
      <alignment horizontal="center"/>
    </xf>
    <xf numFmtId="16" fontId="9" fillId="7" borderId="30" xfId="0" applyNumberFormat="1" applyFont="1" applyFill="1" applyBorder="1" applyAlignment="1">
      <alignment horizontal="center"/>
    </xf>
    <xf numFmtId="165" fontId="0" fillId="7" borderId="0" xfId="0" applyNumberFormat="1" applyFill="1"/>
    <xf numFmtId="2" fontId="0" fillId="7" borderId="26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0" fillId="7" borderId="23" xfId="2" applyNumberFormat="1" applyFont="1" applyFill="1" applyBorder="1" applyAlignment="1">
      <alignment horizont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8" fillId="7" borderId="4" xfId="0" applyNumberFormat="1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/>
    </xf>
    <xf numFmtId="2" fontId="8" fillId="7" borderId="15" xfId="0" applyNumberFormat="1" applyFont="1" applyFill="1" applyBorder="1" applyAlignment="1">
      <alignment horizontal="center"/>
    </xf>
    <xf numFmtId="2" fontId="8" fillId="7" borderId="16" xfId="0" applyNumberFormat="1" applyFont="1" applyFill="1" applyBorder="1" applyAlignment="1">
      <alignment horizontal="center"/>
    </xf>
    <xf numFmtId="2" fontId="0" fillId="7" borderId="16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14" fontId="0" fillId="7" borderId="2" xfId="0" applyNumberFormat="1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/>
    </xf>
    <xf numFmtId="164" fontId="0" fillId="7" borderId="35" xfId="0" applyNumberFormat="1" applyFill="1" applyBorder="1" applyAlignment="1">
      <alignment horizontal="center" vertical="center"/>
    </xf>
    <xf numFmtId="14" fontId="0" fillId="7" borderId="35" xfId="0" applyNumberFormat="1" applyFill="1" applyBorder="1" applyAlignment="1">
      <alignment horizontal="center" vertical="center"/>
    </xf>
    <xf numFmtId="165" fontId="0" fillId="7" borderId="35" xfId="0" applyNumberFormat="1" applyFill="1" applyBorder="1" applyAlignment="1">
      <alignment horizontal="center" vertical="center"/>
    </xf>
    <xf numFmtId="14" fontId="0" fillId="7" borderId="14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164" fontId="0" fillId="7" borderId="34" xfId="0" applyNumberFormat="1" applyFill="1" applyBorder="1" applyAlignment="1">
      <alignment horizontal="center" vertical="center"/>
    </xf>
    <xf numFmtId="14" fontId="0" fillId="7" borderId="34" xfId="0" applyNumberFormat="1" applyFill="1" applyBorder="1" applyAlignment="1">
      <alignment horizontal="center" vertical="center"/>
    </xf>
    <xf numFmtId="165" fontId="0" fillId="7" borderId="34" xfId="0" applyNumberFormat="1" applyFill="1" applyBorder="1" applyAlignment="1">
      <alignment horizontal="center" vertical="center"/>
    </xf>
    <xf numFmtId="164" fontId="0" fillId="7" borderId="36" xfId="0" applyNumberFormat="1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64" fontId="0" fillId="7" borderId="33" xfId="0" applyNumberForma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 applyProtection="1">
      <alignment horizontal="center" vertical="center"/>
      <protection locked="0"/>
    </xf>
    <xf numFmtId="164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6">
    <cellStyle name="Bad" xfId="3" builtinId="27"/>
    <cellStyle name="Hyperlink" xfId="1" builtinId="8"/>
    <cellStyle name="Hyperlink 2" xfId="5" xr:uid="{5F66F680-21EE-43D6-87FF-3EFA39779496}"/>
    <cellStyle name="Neutral" xfId="4" builtinId="28"/>
    <cellStyle name="Normal" xfId="0" builtinId="0"/>
    <cellStyle name="Per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D4C5605-C6C2-42C8-86BF-8E7B48FE4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671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1143000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E4DC0-8F03-4217-A8BB-88B367D1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0</xdr:colOff>
      <xdr:row>13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6BE7A3-05E0-4095-9F1D-65CB5C1FB7B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90500"/>
          <a:ext cx="5486400" cy="2419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85724</xdr:colOff>
      <xdr:row>21</xdr:row>
      <xdr:rowOff>142874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0FF028-D773-4A0F-B45D-1917BACB61E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10524" cy="41433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76200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26DFAC-083A-433E-BCF7-95A9EA809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21</xdr:col>
      <xdr:colOff>0</xdr:colOff>
      <xdr:row>14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3D3FF6-02DF-44E7-9190-46CEE62DEE4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381000"/>
          <a:ext cx="5486400" cy="2419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19845</xdr:colOff>
      <xdr:row>20</xdr:row>
      <xdr:rowOff>36243</xdr:rowOff>
    </xdr:from>
    <xdr:to>
      <xdr:col>14</xdr:col>
      <xdr:colOff>2053432</xdr:colOff>
      <xdr:row>25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34AFB-96C5-4B19-A948-D959ECB448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963" r="3050" b="24010"/>
        <a:stretch/>
      </xdr:blipFill>
      <xdr:spPr bwMode="auto">
        <a:xfrm>
          <a:off x="20587495" y="4379643"/>
          <a:ext cx="2031205" cy="1075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11906</xdr:colOff>
      <xdr:row>20</xdr:row>
      <xdr:rowOff>47625</xdr:rowOff>
    </xdr:from>
    <xdr:to>
      <xdr:col>9</xdr:col>
      <xdr:colOff>2119311</xdr:colOff>
      <xdr:row>25</xdr:row>
      <xdr:rowOff>156972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0A2191-C92E-4845-B296-13FAF833FC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62" b="24861"/>
        <a:stretch/>
      </xdr:blipFill>
      <xdr:spPr bwMode="auto">
        <a:xfrm>
          <a:off x="13585031" y="4381500"/>
          <a:ext cx="2107405" cy="1061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15873</xdr:colOff>
      <xdr:row>9</xdr:row>
      <xdr:rowOff>79375</xdr:rowOff>
    </xdr:from>
    <xdr:to>
      <xdr:col>15</xdr:col>
      <xdr:colOff>7937</xdr:colOff>
      <xdr:row>12</xdr:row>
      <xdr:rowOff>151987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DB8941-DBE2-435D-A7E6-F53138EB06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02" t="35695" r="3713" b="35416"/>
        <a:stretch/>
      </xdr:blipFill>
      <xdr:spPr bwMode="auto">
        <a:xfrm>
          <a:off x="20566061" y="2127250"/>
          <a:ext cx="2071687" cy="64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1543842</xdr:colOff>
      <xdr:row>8</xdr:row>
      <xdr:rowOff>103188</xdr:rowOff>
    </xdr:from>
    <xdr:to>
      <xdr:col>9</xdr:col>
      <xdr:colOff>2119311</xdr:colOff>
      <xdr:row>12</xdr:row>
      <xdr:rowOff>164653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FDB5DC-EFA0-4568-B038-E002ADBEC6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16" t="33056" r="4438" b="32500"/>
        <a:stretch/>
      </xdr:blipFill>
      <xdr:spPr bwMode="auto">
        <a:xfrm>
          <a:off x="13521530" y="1960563"/>
          <a:ext cx="2170906" cy="823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85724</xdr:rowOff>
    </xdr:from>
    <xdr:to>
      <xdr:col>13</xdr:col>
      <xdr:colOff>428625</xdr:colOff>
      <xdr:row>19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07CA3B-2748-453E-9DCB-86941581DBC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76224"/>
          <a:ext cx="8267700" cy="3514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1143000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094AD5-850D-4575-BB6D-C756514DA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0</xdr:colOff>
      <xdr:row>13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CE4BF5-49F1-41F8-9C9F-CF5EA3F7287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90500"/>
          <a:ext cx="5486400" cy="2419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409574</xdr:colOff>
      <xdr:row>21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3B407-1318-4791-8329-5A64AA6282D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34374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9C0BC2-9165-4B66-B931-E8BB47941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0</xdr:colOff>
      <xdr:row>13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CE5AD-9D0E-4C89-9295-8FA535070FE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90500"/>
          <a:ext cx="5486400" cy="2419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590550</xdr:colOff>
      <xdr:row>21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FCCE8-2876-4A39-BDDE-40F14AD220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0" cy="4152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19050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DB670D-8685-4106-BEEA-01A0F1529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21</xdr:col>
      <xdr:colOff>0</xdr:colOff>
      <xdr:row>13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9670D8-2B9B-4136-BC4F-17F54B9445D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90500"/>
          <a:ext cx="5486400" cy="2419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142874</xdr:colOff>
      <xdr:row>21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7E7141-D47C-46CF-ABA1-C278E6C2DE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7674" cy="41814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554A%20Drive\959_949_479_274_Data_101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59_949_479_274_M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ValueList_Helper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D65D-9A76-409C-A2D4-FEF41C41D5E5}">
  <dimension ref="A1:F60"/>
  <sheetViews>
    <sheetView tabSelected="1" topLeftCell="A34" workbookViewId="0">
      <selection activeCell="B57" sqref="B57"/>
    </sheetView>
  </sheetViews>
  <sheetFormatPr defaultRowHeight="15"/>
  <cols>
    <col min="1" max="1" width="38.85546875" style="1" customWidth="1"/>
    <col min="2" max="2" width="60.5703125" style="1" customWidth="1"/>
    <col min="3" max="3" width="20.7109375" style="1" customWidth="1"/>
    <col min="4" max="5" width="27.42578125" style="1" customWidth="1"/>
    <col min="6" max="6" width="21.85546875" style="1" customWidth="1"/>
    <col min="7" max="16384" width="9.140625" style="1"/>
  </cols>
  <sheetData>
    <row r="1" spans="1:5" ht="18.75">
      <c r="A1" s="90" t="s">
        <v>234</v>
      </c>
    </row>
    <row r="2" spans="1:5">
      <c r="A2" s="81" t="s">
        <v>233</v>
      </c>
      <c r="B2" s="1" t="s">
        <v>232</v>
      </c>
    </row>
    <row r="3" spans="1:5">
      <c r="A3" s="81" t="s">
        <v>231</v>
      </c>
      <c r="B3" s="81" t="s">
        <v>248</v>
      </c>
      <c r="C3" s="87" t="s">
        <v>230</v>
      </c>
    </row>
    <row r="4" spans="1:5" ht="30">
      <c r="A4" s="140" t="s">
        <v>229</v>
      </c>
      <c r="B4" s="141" t="s">
        <v>249</v>
      </c>
      <c r="C4" s="142" t="s">
        <v>228</v>
      </c>
    </row>
    <row r="5" spans="1:5">
      <c r="A5" s="143" t="s">
        <v>226</v>
      </c>
      <c r="B5" s="144">
        <v>44097</v>
      </c>
      <c r="C5" s="145" t="s">
        <v>227</v>
      </c>
    </row>
    <row r="6" spans="1:5">
      <c r="A6" s="143" t="s">
        <v>223</v>
      </c>
      <c r="B6" s="144" t="s">
        <v>192</v>
      </c>
      <c r="C6" s="146"/>
    </row>
    <row r="7" spans="1:5">
      <c r="A7" s="143" t="s">
        <v>226</v>
      </c>
      <c r="B7" s="144">
        <v>44097</v>
      </c>
      <c r="C7" s="145" t="s">
        <v>225</v>
      </c>
    </row>
    <row r="8" spans="1:5">
      <c r="A8" s="143" t="s">
        <v>224</v>
      </c>
      <c r="B8" s="144">
        <v>44117</v>
      </c>
      <c r="C8" s="145"/>
    </row>
    <row r="9" spans="1:5">
      <c r="A9" s="143" t="s">
        <v>223</v>
      </c>
      <c r="B9" s="144" t="s">
        <v>192</v>
      </c>
      <c r="C9" s="146"/>
    </row>
    <row r="10" spans="1:5">
      <c r="A10" s="81" t="s">
        <v>222</v>
      </c>
      <c r="B10" s="1" t="s">
        <v>192</v>
      </c>
    </row>
    <row r="11" spans="1:5">
      <c r="A11" s="81" t="s">
        <v>221</v>
      </c>
      <c r="B11" s="1" t="s">
        <v>220</v>
      </c>
      <c r="C11" s="1" t="s">
        <v>219</v>
      </c>
    </row>
    <row r="12" spans="1:5" ht="45">
      <c r="A12" s="81" t="s">
        <v>218</v>
      </c>
      <c r="B12" s="89" t="s">
        <v>250</v>
      </c>
      <c r="C12" s="11" t="s">
        <v>251</v>
      </c>
    </row>
    <row r="13" spans="1:5">
      <c r="A13" s="81"/>
    </row>
    <row r="14" spans="1:5">
      <c r="A14" s="81" t="s">
        <v>217</v>
      </c>
      <c r="B14" s="12">
        <f>SampleIDs!L2</f>
        <v>39</v>
      </c>
    </row>
    <row r="16" spans="1:5" ht="15" customHeight="1">
      <c r="A16" s="81" t="s">
        <v>38</v>
      </c>
      <c r="B16" s="153"/>
      <c r="C16" s="153"/>
      <c r="D16" s="153"/>
      <c r="E16" s="1" t="s">
        <v>42</v>
      </c>
    </row>
    <row r="17" spans="1:6">
      <c r="A17" s="81"/>
      <c r="B17" s="153"/>
      <c r="C17" s="153"/>
      <c r="D17" s="153"/>
      <c r="E17" s="1" t="s">
        <v>43</v>
      </c>
      <c r="F17" s="112" t="s">
        <v>44</v>
      </c>
    </row>
    <row r="18" spans="1:6">
      <c r="A18" s="81"/>
      <c r="B18" s="153"/>
      <c r="C18" s="153"/>
      <c r="D18" s="153"/>
      <c r="E18" s="1" t="s">
        <v>45</v>
      </c>
    </row>
    <row r="19" spans="1:6">
      <c r="A19" s="81"/>
      <c r="B19" s="153"/>
      <c r="C19" s="153"/>
      <c r="D19" s="153"/>
      <c r="E19" s="88"/>
    </row>
    <row r="20" spans="1:6">
      <c r="A20" s="81"/>
      <c r="B20" s="153"/>
      <c r="C20" s="153"/>
      <c r="D20" s="153"/>
      <c r="E20" s="88"/>
    </row>
    <row r="21" spans="1:6">
      <c r="A21" s="81"/>
      <c r="B21" s="153"/>
      <c r="C21" s="153"/>
      <c r="D21" s="153"/>
      <c r="E21" s="88"/>
    </row>
    <row r="22" spans="1:6">
      <c r="A22" s="81"/>
      <c r="B22" s="153"/>
      <c r="C22" s="153"/>
      <c r="D22" s="153"/>
      <c r="E22" s="88"/>
    </row>
    <row r="23" spans="1:6">
      <c r="A23" s="81"/>
      <c r="B23" s="153"/>
      <c r="C23" s="153"/>
      <c r="D23" s="153"/>
    </row>
    <row r="24" spans="1:6">
      <c r="A24" s="81" t="s">
        <v>216</v>
      </c>
      <c r="B24" s="82" t="s">
        <v>215</v>
      </c>
      <c r="C24" s="12"/>
      <c r="D24" s="12"/>
      <c r="E24" s="12"/>
    </row>
    <row r="26" spans="1:6">
      <c r="A26" s="81" t="s">
        <v>214</v>
      </c>
      <c r="B26" s="87"/>
    </row>
    <row r="27" spans="1:6" ht="15.75" thickBot="1">
      <c r="A27" s="26" t="s">
        <v>213</v>
      </c>
      <c r="B27" s="26" t="s">
        <v>212</v>
      </c>
      <c r="C27" s="26" t="s">
        <v>211</v>
      </c>
      <c r="D27" s="26" t="s">
        <v>17</v>
      </c>
      <c r="E27" s="26"/>
    </row>
    <row r="28" spans="1:6" ht="15.75">
      <c r="A28" s="113" t="s">
        <v>258</v>
      </c>
      <c r="B28" s="154" t="s">
        <v>259</v>
      </c>
      <c r="C28" s="154" t="s">
        <v>211</v>
      </c>
      <c r="D28" s="114" t="s">
        <v>260</v>
      </c>
      <c r="E28" s="114" t="s">
        <v>261</v>
      </c>
    </row>
    <row r="29" spans="1:6" ht="16.5" thickBot="1">
      <c r="A29" s="115" t="s">
        <v>262</v>
      </c>
      <c r="B29" s="155"/>
      <c r="C29" s="155"/>
      <c r="D29" s="116" t="s">
        <v>263</v>
      </c>
      <c r="E29" s="116" t="s">
        <v>264</v>
      </c>
    </row>
    <row r="30" spans="1:6" ht="18.75">
      <c r="A30" s="156" t="s">
        <v>265</v>
      </c>
      <c r="B30" s="156" t="s">
        <v>266</v>
      </c>
      <c r="C30" s="117" t="s">
        <v>267</v>
      </c>
      <c r="D30" s="156" t="s">
        <v>210</v>
      </c>
      <c r="E30" s="156" t="s">
        <v>268</v>
      </c>
    </row>
    <row r="31" spans="1:6" ht="16.5" thickBot="1">
      <c r="A31" s="157"/>
      <c r="B31" s="157"/>
      <c r="C31" s="118" t="s">
        <v>269</v>
      </c>
      <c r="D31" s="157"/>
      <c r="E31" s="157"/>
    </row>
    <row r="32" spans="1:6" ht="16.5" thickBot="1">
      <c r="A32" s="115" t="s">
        <v>270</v>
      </c>
      <c r="B32" s="118" t="s">
        <v>271</v>
      </c>
      <c r="C32" s="118" t="s">
        <v>272</v>
      </c>
      <c r="D32" s="118" t="s">
        <v>0</v>
      </c>
      <c r="E32" s="118" t="s">
        <v>273</v>
      </c>
    </row>
    <row r="33" spans="1:6" ht="32.25" thickBot="1">
      <c r="A33" s="115" t="s">
        <v>274</v>
      </c>
      <c r="B33" s="118" t="s">
        <v>275</v>
      </c>
      <c r="C33" s="118" t="s">
        <v>276</v>
      </c>
      <c r="D33" s="118" t="s">
        <v>209</v>
      </c>
      <c r="E33" s="118" t="s">
        <v>277</v>
      </c>
    </row>
    <row r="34" spans="1:6" ht="16.5" thickBot="1">
      <c r="A34" s="115" t="s">
        <v>278</v>
      </c>
      <c r="B34" s="118" t="s">
        <v>279</v>
      </c>
      <c r="C34" s="118" t="s">
        <v>252</v>
      </c>
      <c r="D34" s="118" t="s">
        <v>280</v>
      </c>
      <c r="E34" s="118" t="s">
        <v>273</v>
      </c>
    </row>
    <row r="35" spans="1:6" ht="48" thickBot="1">
      <c r="A35" s="115" t="s">
        <v>281</v>
      </c>
      <c r="B35" s="118" t="s">
        <v>282</v>
      </c>
      <c r="C35" s="118" t="s">
        <v>283</v>
      </c>
      <c r="D35" s="118" t="s">
        <v>284</v>
      </c>
      <c r="E35" s="118" t="s">
        <v>273</v>
      </c>
    </row>
    <row r="38" spans="1:6">
      <c r="A38" s="81" t="s">
        <v>208</v>
      </c>
      <c r="B38" s="12"/>
    </row>
    <row r="39" spans="1:6">
      <c r="A39" s="26" t="s">
        <v>207</v>
      </c>
      <c r="B39" s="26" t="s">
        <v>16</v>
      </c>
      <c r="C39" s="26" t="s">
        <v>186</v>
      </c>
      <c r="D39" s="26" t="s">
        <v>206</v>
      </c>
      <c r="E39" s="26" t="s">
        <v>205</v>
      </c>
      <c r="F39" s="26" t="s">
        <v>204</v>
      </c>
    </row>
    <row r="40" spans="1:6">
      <c r="A40" s="12" t="s">
        <v>235</v>
      </c>
      <c r="B40" s="12" t="s">
        <v>237</v>
      </c>
      <c r="C40" s="12">
        <v>959</v>
      </c>
      <c r="D40" s="109" t="s">
        <v>253</v>
      </c>
      <c r="E40" s="151" t="s">
        <v>183</v>
      </c>
      <c r="F40" s="12">
        <v>281.026231</v>
      </c>
    </row>
    <row r="41" spans="1:6">
      <c r="A41" s="12" t="s">
        <v>238</v>
      </c>
      <c r="B41" s="12" t="s">
        <v>240</v>
      </c>
      <c r="C41" s="12">
        <v>949</v>
      </c>
      <c r="D41" s="109" t="s">
        <v>254</v>
      </c>
      <c r="E41" s="151"/>
      <c r="F41" s="12">
        <v>294.09699999999998</v>
      </c>
    </row>
    <row r="42" spans="1:6">
      <c r="A42" s="292" t="s">
        <v>241</v>
      </c>
      <c r="B42" s="292" t="s">
        <v>243</v>
      </c>
      <c r="C42" s="292">
        <v>479</v>
      </c>
      <c r="D42" s="293" t="s">
        <v>254</v>
      </c>
      <c r="E42" s="151"/>
      <c r="F42" s="292">
        <v>362.11500000000001</v>
      </c>
    </row>
    <row r="43" spans="1:6">
      <c r="A43" s="292" t="s">
        <v>244</v>
      </c>
      <c r="B43" s="292" t="s">
        <v>245</v>
      </c>
      <c r="C43" s="292">
        <v>274</v>
      </c>
      <c r="D43" s="293" t="s">
        <v>254</v>
      </c>
      <c r="E43" s="151"/>
      <c r="F43" s="292">
        <v>462.13</v>
      </c>
    </row>
    <row r="44" spans="1:6">
      <c r="A44" s="12"/>
      <c r="B44" s="12"/>
      <c r="C44" s="12"/>
      <c r="D44" s="108"/>
      <c r="E44" s="151"/>
      <c r="F44" s="12"/>
    </row>
    <row r="45" spans="1:6">
      <c r="D45" s="83"/>
      <c r="E45" s="83"/>
    </row>
    <row r="46" spans="1:6">
      <c r="A46" s="26" t="s">
        <v>203</v>
      </c>
      <c r="D46" s="83"/>
      <c r="E46" s="83"/>
    </row>
    <row r="47" spans="1:6">
      <c r="A47" s="12" t="s">
        <v>28</v>
      </c>
      <c r="B47" s="86" t="s">
        <v>202</v>
      </c>
    </row>
    <row r="48" spans="1:6">
      <c r="A48" s="12" t="s">
        <v>8</v>
      </c>
      <c r="B48" s="86" t="s">
        <v>201</v>
      </c>
    </row>
    <row r="49" spans="1:2">
      <c r="A49" s="12" t="s">
        <v>200</v>
      </c>
      <c r="B49" s="145" t="s">
        <v>199</v>
      </c>
    </row>
    <row r="50" spans="1:2">
      <c r="A50" s="12" t="s">
        <v>198</v>
      </c>
      <c r="B50" s="145" t="s">
        <v>197</v>
      </c>
    </row>
    <row r="51" spans="1:2">
      <c r="A51" s="12"/>
    </row>
    <row r="52" spans="1:2">
      <c r="A52" s="152" t="s">
        <v>196</v>
      </c>
      <c r="B52" s="152"/>
    </row>
    <row r="53" spans="1:2">
      <c r="A53" s="85" t="s">
        <v>195</v>
      </c>
      <c r="B53" s="85" t="s">
        <v>194</v>
      </c>
    </row>
    <row r="54" spans="1:2">
      <c r="A54" s="12" t="s">
        <v>192</v>
      </c>
      <c r="B54" s="84" t="s">
        <v>255</v>
      </c>
    </row>
    <row r="55" spans="1:2">
      <c r="A55" s="12" t="s">
        <v>193</v>
      </c>
      <c r="B55" s="111" t="s">
        <v>257</v>
      </c>
    </row>
    <row r="56" spans="1:2">
      <c r="A56" s="12" t="s">
        <v>192</v>
      </c>
      <c r="B56" s="84" t="s">
        <v>293</v>
      </c>
    </row>
    <row r="57" spans="1:2">
      <c r="A57" s="83"/>
      <c r="B57" s="82"/>
    </row>
    <row r="58" spans="1:2">
      <c r="A58" s="81" t="s">
        <v>191</v>
      </c>
    </row>
    <row r="59" spans="1:2">
      <c r="A59" s="80" t="s">
        <v>190</v>
      </c>
      <c r="B59" s="79"/>
    </row>
    <row r="60" spans="1:2">
      <c r="A60" s="1" t="s">
        <v>292</v>
      </c>
    </row>
  </sheetData>
  <mergeCells count="9">
    <mergeCell ref="E40:E44"/>
    <mergeCell ref="A52:B52"/>
    <mergeCell ref="B16:D23"/>
    <mergeCell ref="B28:B29"/>
    <mergeCell ref="C28:C29"/>
    <mergeCell ref="A30:A31"/>
    <mergeCell ref="B30:B31"/>
    <mergeCell ref="D30:D31"/>
    <mergeCell ref="E30:E31"/>
  </mergeCells>
  <hyperlinks>
    <hyperlink ref="B4" location="DTXSID2060965!A1" display="DTXSID2060965" xr:uid="{112D8522-20CA-4B28-A488-24E6B86407A0}"/>
    <hyperlink ref="F17" r:id="rId1" xr:uid="{413CBB89-CDF5-4D2B-9DF8-4BA7B3599AC4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8"/>
  <sheetViews>
    <sheetView zoomScaleNormal="100" workbookViewId="0">
      <selection activeCell="C7" sqref="C7:G13"/>
    </sheetView>
  </sheetViews>
  <sheetFormatPr defaultRowHeight="15"/>
  <cols>
    <col min="1" max="2" width="9.140625" style="1"/>
    <col min="3" max="3" width="13.5703125" style="1" customWidth="1"/>
    <col min="4" max="4" width="20.5703125" style="1" customWidth="1"/>
    <col min="5" max="6" width="9.140625" style="1"/>
    <col min="7" max="7" width="17.140625" style="1" customWidth="1"/>
    <col min="8" max="16384" width="9.140625" style="1"/>
  </cols>
  <sheetData>
    <row r="1" spans="1:11">
      <c r="A1" s="1" t="s">
        <v>38</v>
      </c>
    </row>
    <row r="3" spans="1:11">
      <c r="A3" s="1">
        <v>949</v>
      </c>
    </row>
    <row r="5" spans="1:11">
      <c r="A5" s="195" t="s">
        <v>6</v>
      </c>
      <c r="B5" s="196"/>
      <c r="C5" s="196"/>
      <c r="D5" s="196"/>
      <c r="E5" s="196"/>
      <c r="F5" s="196"/>
      <c r="G5" s="197"/>
      <c r="H5" s="195" t="s">
        <v>51</v>
      </c>
      <c r="I5" s="196"/>
      <c r="J5" s="196"/>
      <c r="K5" s="197"/>
    </row>
    <row r="6" spans="1:11">
      <c r="A6" s="2" t="s">
        <v>29</v>
      </c>
      <c r="B6" s="2" t="s">
        <v>29</v>
      </c>
      <c r="C6" s="2" t="s">
        <v>16</v>
      </c>
      <c r="D6" s="2" t="s">
        <v>14</v>
      </c>
      <c r="E6" s="2" t="s">
        <v>17</v>
      </c>
      <c r="F6" s="2" t="s">
        <v>7</v>
      </c>
      <c r="G6" s="2" t="s">
        <v>19</v>
      </c>
      <c r="H6" s="2" t="s">
        <v>2</v>
      </c>
      <c r="I6" s="2" t="s">
        <v>4</v>
      </c>
      <c r="J6" s="2" t="s">
        <v>0</v>
      </c>
      <c r="K6" s="2" t="s">
        <v>20</v>
      </c>
    </row>
    <row r="7" spans="1:11">
      <c r="A7" s="3"/>
      <c r="B7" s="3"/>
      <c r="C7" s="3" t="s">
        <v>58</v>
      </c>
      <c r="D7" s="3" t="s">
        <v>146</v>
      </c>
      <c r="E7" s="3" t="s">
        <v>11</v>
      </c>
      <c r="F7" s="3" t="s">
        <v>15</v>
      </c>
      <c r="G7" s="8">
        <v>44127.347144664403</v>
      </c>
      <c r="H7" s="9">
        <v>13.4704833333333</v>
      </c>
      <c r="I7" s="9">
        <v>4.8018091655230801</v>
      </c>
      <c r="J7" s="9">
        <v>96.036183310461595</v>
      </c>
      <c r="K7" s="9">
        <v>104268.174439026</v>
      </c>
    </row>
    <row r="8" spans="1:11">
      <c r="A8" s="3"/>
      <c r="B8" s="3"/>
      <c r="C8" s="3" t="s">
        <v>58</v>
      </c>
      <c r="D8" s="3" t="s">
        <v>147</v>
      </c>
      <c r="E8" s="3" t="s">
        <v>11</v>
      </c>
      <c r="F8" s="3" t="s">
        <v>15</v>
      </c>
      <c r="G8" s="8">
        <v>44127.361455729202</v>
      </c>
      <c r="H8" s="9">
        <v>13.4705166666667</v>
      </c>
      <c r="I8" s="9">
        <v>4.8600714887183196</v>
      </c>
      <c r="J8" s="9">
        <v>97.201429774366304</v>
      </c>
      <c r="K8" s="9">
        <v>113760.183335284</v>
      </c>
    </row>
    <row r="9" spans="1:11">
      <c r="A9" s="3"/>
      <c r="B9" s="3"/>
      <c r="C9" s="3" t="s">
        <v>58</v>
      </c>
      <c r="D9" s="3" t="s">
        <v>148</v>
      </c>
      <c r="E9" s="3" t="s">
        <v>11</v>
      </c>
      <c r="F9" s="3" t="s">
        <v>15</v>
      </c>
      <c r="G9" s="8">
        <v>44127.375819386602</v>
      </c>
      <c r="H9" s="9">
        <v>13.4704833333333</v>
      </c>
      <c r="I9" s="9">
        <v>4.8668991985853598</v>
      </c>
      <c r="J9" s="9">
        <v>97.337983971707303</v>
      </c>
      <c r="K9" s="9">
        <v>111601.90345694299</v>
      </c>
    </row>
    <row r="10" spans="1:11">
      <c r="A10" s="3"/>
      <c r="B10" s="3"/>
      <c r="C10" s="3" t="s">
        <v>58</v>
      </c>
      <c r="D10" s="3" t="s">
        <v>149</v>
      </c>
      <c r="E10" s="3" t="s">
        <v>11</v>
      </c>
      <c r="F10" s="3" t="s">
        <v>15</v>
      </c>
      <c r="G10" s="8">
        <v>44127.3901411111</v>
      </c>
      <c r="H10" s="9">
        <v>13.4621166666667</v>
      </c>
      <c r="I10" s="9">
        <v>5.0314118086971504</v>
      </c>
      <c r="J10" s="9">
        <v>100.62823617394299</v>
      </c>
      <c r="K10" s="9">
        <v>115051.74688834899</v>
      </c>
    </row>
    <row r="11" spans="1:11">
      <c r="A11" s="3"/>
      <c r="B11" s="3"/>
      <c r="C11" s="3" t="s">
        <v>58</v>
      </c>
      <c r="D11" s="3" t="s">
        <v>150</v>
      </c>
      <c r="E11" s="3" t="s">
        <v>11</v>
      </c>
      <c r="F11" s="3" t="s">
        <v>15</v>
      </c>
      <c r="G11" s="8">
        <v>44127.404461064798</v>
      </c>
      <c r="H11" s="9">
        <v>13.4704833333333</v>
      </c>
      <c r="I11" s="9">
        <v>5.0053350846012501</v>
      </c>
      <c r="J11" s="9">
        <v>100.106701692025</v>
      </c>
      <c r="K11" s="9">
        <v>108161.50449188</v>
      </c>
    </row>
    <row r="12" spans="1:11">
      <c r="A12" s="3"/>
      <c r="B12" s="3"/>
      <c r="C12" s="3" t="s">
        <v>58</v>
      </c>
      <c r="D12" s="3" t="s">
        <v>151</v>
      </c>
      <c r="E12" s="3" t="s">
        <v>11</v>
      </c>
      <c r="F12" s="3" t="s">
        <v>15</v>
      </c>
      <c r="G12" s="8">
        <v>44127.418821747699</v>
      </c>
      <c r="H12" s="9">
        <v>13.4705166666667</v>
      </c>
      <c r="I12" s="9">
        <v>5.1575989930259398</v>
      </c>
      <c r="J12" s="9">
        <v>103.15197986051901</v>
      </c>
      <c r="K12" s="9">
        <v>105232.394148537</v>
      </c>
    </row>
    <row r="13" spans="1:11">
      <c r="A13" s="3"/>
      <c r="B13" s="3"/>
      <c r="C13" s="3" t="s">
        <v>58</v>
      </c>
      <c r="D13" s="3" t="s">
        <v>152</v>
      </c>
      <c r="E13" s="3" t="s">
        <v>11</v>
      </c>
      <c r="F13" s="3" t="s">
        <v>15</v>
      </c>
      <c r="G13" s="8">
        <v>44127.433109143501</v>
      </c>
      <c r="H13" s="9">
        <v>13.4704833333333</v>
      </c>
      <c r="I13" s="9">
        <v>5.2768742608489001</v>
      </c>
      <c r="J13" s="9">
        <v>105.537485216978</v>
      </c>
      <c r="K13" s="9">
        <v>104562.886094403</v>
      </c>
    </row>
    <row r="14" spans="1:11">
      <c r="H14" s="1" t="s">
        <v>39</v>
      </c>
      <c r="I14" s="1">
        <f>ROUND(STDEV(I7:I13),2)</f>
        <v>0.17</v>
      </c>
    </row>
    <row r="15" spans="1:11">
      <c r="A15" s="5" t="s">
        <v>40</v>
      </c>
      <c r="E15" s="4">
        <v>3.1429999999999998</v>
      </c>
      <c r="H15" s="1" t="s">
        <v>41</v>
      </c>
      <c r="I15" s="1">
        <f>ROUND((I14*E15),2)</f>
        <v>0.53</v>
      </c>
    </row>
    <row r="26" spans="1:8">
      <c r="A26" s="1" t="s">
        <v>42</v>
      </c>
    </row>
    <row r="27" spans="1:8">
      <c r="A27" s="1" t="s">
        <v>43</v>
      </c>
      <c r="C27" s="6" t="s">
        <v>44</v>
      </c>
    </row>
    <row r="28" spans="1:8">
      <c r="A28" s="1" t="s">
        <v>45</v>
      </c>
      <c r="H28" s="6" t="s">
        <v>46</v>
      </c>
    </row>
  </sheetData>
  <mergeCells count="2">
    <mergeCell ref="A5:G5"/>
    <mergeCell ref="H5:K5"/>
  </mergeCells>
  <hyperlinks>
    <hyperlink ref="H28" r:id="rId1" xr:uid="{12DCB2FC-6F19-4520-8C88-417AE1028921}"/>
    <hyperlink ref="C27" r:id="rId2" xr:uid="{DA8F5496-F158-4447-B342-FD40E7A021E1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A28B10A4-6569-49D1-8A73-E5F913442A61}">
          <x14:formula1>
            <xm:f>'E:\[959_949_479_274_MDL.xlsx]ValueList_Helper'!#REF!</xm:f>
          </x14:formula1>
          <xm:sqref>F7:F13</xm:sqref>
        </x14:dataValidation>
        <x14:dataValidation type="list" allowBlank="1" showInputMessage="1" xr:uid="{3EEFF7B3-0C3C-498A-9C0F-C84E1ADC8ECB}">
          <x14:formula1>
            <xm:f>'E:\[959_949_479_274_MDL.xlsx]ValueList_Helper'!#REF!</xm:f>
          </x14:formula1>
          <xm:sqref>E7:E13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DEE3-C277-4E65-8B42-E08AE16ADAF3}">
  <dimension ref="A23:A24"/>
  <sheetViews>
    <sheetView workbookViewId="0">
      <selection activeCell="A23" sqref="A23:A24"/>
    </sheetView>
  </sheetViews>
  <sheetFormatPr defaultRowHeight="15"/>
  <sheetData>
    <row r="23" spans="1:1">
      <c r="A23" t="s">
        <v>143</v>
      </c>
    </row>
    <row r="24" spans="1:1">
      <c r="A24" t="s">
        <v>93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14F8-26FF-4D38-8539-3F71260B3198}">
  <dimension ref="A1:K28"/>
  <sheetViews>
    <sheetView workbookViewId="0">
      <selection activeCell="M2" sqref="M2"/>
    </sheetView>
  </sheetViews>
  <sheetFormatPr defaultRowHeight="15"/>
  <cols>
    <col min="1" max="2" width="9.140625" style="1"/>
    <col min="3" max="3" width="13.5703125" style="1" customWidth="1"/>
    <col min="4" max="4" width="20.5703125" style="1" customWidth="1"/>
    <col min="5" max="6" width="9.140625" style="1"/>
    <col min="7" max="7" width="16.85546875" style="1" customWidth="1"/>
    <col min="8" max="16384" width="9.140625" style="1"/>
  </cols>
  <sheetData>
    <row r="1" spans="1:11">
      <c r="A1" s="1" t="s">
        <v>38</v>
      </c>
    </row>
    <row r="3" spans="1:11">
      <c r="A3" s="1">
        <v>274</v>
      </c>
    </row>
    <row r="5" spans="1:11">
      <c r="A5" s="195" t="s">
        <v>6</v>
      </c>
      <c r="B5" s="196"/>
      <c r="C5" s="196"/>
      <c r="D5" s="196"/>
      <c r="E5" s="196"/>
      <c r="F5" s="196"/>
      <c r="G5" s="197"/>
      <c r="H5" s="195" t="s">
        <v>54</v>
      </c>
      <c r="I5" s="196"/>
      <c r="J5" s="196"/>
      <c r="K5" s="197"/>
    </row>
    <row r="6" spans="1:11">
      <c r="A6" s="2" t="s">
        <v>29</v>
      </c>
      <c r="B6" s="2" t="s">
        <v>29</v>
      </c>
      <c r="C6" s="2" t="s">
        <v>16</v>
      </c>
      <c r="D6" s="2" t="s">
        <v>14</v>
      </c>
      <c r="E6" s="2" t="s">
        <v>17</v>
      </c>
      <c r="F6" s="2" t="s">
        <v>7</v>
      </c>
      <c r="G6" s="2" t="s">
        <v>19</v>
      </c>
      <c r="H6" s="2" t="s">
        <v>2</v>
      </c>
      <c r="I6" s="2" t="s">
        <v>4</v>
      </c>
      <c r="J6" s="2" t="s">
        <v>0</v>
      </c>
      <c r="K6" s="2" t="s">
        <v>20</v>
      </c>
    </row>
    <row r="7" spans="1:11">
      <c r="A7" s="3"/>
      <c r="B7" s="3"/>
      <c r="C7" s="3" t="s">
        <v>58</v>
      </c>
      <c r="D7" s="3" t="s">
        <v>146</v>
      </c>
      <c r="E7" s="3" t="s">
        <v>11</v>
      </c>
      <c r="F7" s="3" t="s">
        <v>15</v>
      </c>
      <c r="G7" s="8">
        <v>44127.347144664403</v>
      </c>
      <c r="H7" s="9">
        <v>14.221816666666699</v>
      </c>
      <c r="I7" s="9">
        <v>4.71562173852484</v>
      </c>
      <c r="J7" s="9">
        <v>94.312434770496793</v>
      </c>
      <c r="K7" s="9">
        <v>10101.0112710343</v>
      </c>
    </row>
    <row r="8" spans="1:11">
      <c r="A8" s="3"/>
      <c r="B8" s="3"/>
      <c r="C8" s="3" t="s">
        <v>58</v>
      </c>
      <c r="D8" s="3" t="s">
        <v>147</v>
      </c>
      <c r="E8" s="3" t="s">
        <v>11</v>
      </c>
      <c r="F8" s="3" t="s">
        <v>15</v>
      </c>
      <c r="G8" s="8">
        <v>44127.361455729202</v>
      </c>
      <c r="H8" s="9">
        <v>14.221866666666701</v>
      </c>
      <c r="I8" s="9">
        <v>5.2069657361786703</v>
      </c>
      <c r="J8" s="9">
        <v>104.13931472357299</v>
      </c>
      <c r="K8" s="9">
        <v>12022.959015513001</v>
      </c>
    </row>
    <row r="9" spans="1:11">
      <c r="A9" s="3"/>
      <c r="B9" s="3"/>
      <c r="C9" s="3" t="s">
        <v>58</v>
      </c>
      <c r="D9" s="3" t="s">
        <v>148</v>
      </c>
      <c r="E9" s="3" t="s">
        <v>11</v>
      </c>
      <c r="F9" s="3" t="s">
        <v>15</v>
      </c>
      <c r="G9" s="8">
        <v>44127.375819386602</v>
      </c>
      <c r="H9" s="9">
        <v>14.221816666666699</v>
      </c>
      <c r="I9" s="9">
        <v>4.7995064140377703</v>
      </c>
      <c r="J9" s="9">
        <v>95.9901282807554</v>
      </c>
      <c r="K9" s="9">
        <v>10856.6252715928</v>
      </c>
    </row>
    <row r="10" spans="1:11">
      <c r="A10" s="3"/>
      <c r="B10" s="3"/>
      <c r="C10" s="3" t="s">
        <v>58</v>
      </c>
      <c r="D10" s="3" t="s">
        <v>149</v>
      </c>
      <c r="E10" s="3" t="s">
        <v>11</v>
      </c>
      <c r="F10" s="3" t="s">
        <v>15</v>
      </c>
      <c r="G10" s="8">
        <v>44127.3901411111</v>
      </c>
      <c r="H10" s="9">
        <v>14.221866666666701</v>
      </c>
      <c r="I10" s="9">
        <v>5.0141170160995401</v>
      </c>
      <c r="J10" s="9">
        <v>100.282340321991</v>
      </c>
      <c r="K10" s="9">
        <v>11310.3706799833</v>
      </c>
    </row>
    <row r="11" spans="1:11">
      <c r="A11" s="3"/>
      <c r="B11" s="3"/>
      <c r="C11" s="3" t="s">
        <v>58</v>
      </c>
      <c r="D11" s="3" t="s">
        <v>150</v>
      </c>
      <c r="E11" s="3" t="s">
        <v>11</v>
      </c>
      <c r="F11" s="3" t="s">
        <v>15</v>
      </c>
      <c r="G11" s="8">
        <v>44127.404461064798</v>
      </c>
      <c r="H11" s="9">
        <v>14.221816666666699</v>
      </c>
      <c r="I11" s="9">
        <v>4.9714717440826997</v>
      </c>
      <c r="J11" s="9">
        <v>99.429434881654004</v>
      </c>
      <c r="K11" s="9">
        <v>10597.503266829301</v>
      </c>
    </row>
    <row r="12" spans="1:11">
      <c r="A12" s="3"/>
      <c r="B12" s="3"/>
      <c r="C12" s="3" t="s">
        <v>58</v>
      </c>
      <c r="D12" s="3" t="s">
        <v>151</v>
      </c>
      <c r="E12" s="3" t="s">
        <v>11</v>
      </c>
      <c r="F12" s="3" t="s">
        <v>15</v>
      </c>
      <c r="G12" s="8">
        <v>44127.418821747699</v>
      </c>
      <c r="H12" s="9">
        <v>14.227883333333301</v>
      </c>
      <c r="I12" s="9">
        <v>5.3193744315829399</v>
      </c>
      <c r="J12" s="9">
        <v>106.387488631659</v>
      </c>
      <c r="K12" s="9">
        <v>10706.350603799699</v>
      </c>
    </row>
    <row r="13" spans="1:11">
      <c r="A13" s="3"/>
      <c r="B13" s="3"/>
      <c r="C13" s="3" t="s">
        <v>58</v>
      </c>
      <c r="D13" s="3" t="s">
        <v>152</v>
      </c>
      <c r="E13" s="3" t="s">
        <v>11</v>
      </c>
      <c r="F13" s="3" t="s">
        <v>15</v>
      </c>
      <c r="G13" s="8">
        <v>44127.433109143501</v>
      </c>
      <c r="H13" s="9">
        <v>14.23085</v>
      </c>
      <c r="I13" s="9">
        <v>4.9729429194935504</v>
      </c>
      <c r="J13" s="9">
        <v>99.458858389870997</v>
      </c>
      <c r="K13" s="9">
        <v>9720.6053517822202</v>
      </c>
    </row>
    <row r="14" spans="1:11">
      <c r="H14" s="1" t="s">
        <v>39</v>
      </c>
      <c r="I14" s="1">
        <f>ROUND(STDEV(I7:I13),2)</f>
        <v>0.21</v>
      </c>
    </row>
    <row r="15" spans="1:11">
      <c r="A15" s="5" t="s">
        <v>40</v>
      </c>
      <c r="E15" s="4">
        <v>3.1429999999999998</v>
      </c>
      <c r="H15" s="1" t="s">
        <v>41</v>
      </c>
      <c r="I15" s="1">
        <f>ROUND((I14*E15),2)</f>
        <v>0.66</v>
      </c>
    </row>
    <row r="26" spans="1:8">
      <c r="A26" s="1" t="s">
        <v>42</v>
      </c>
    </row>
    <row r="27" spans="1:8">
      <c r="A27" s="1" t="s">
        <v>43</v>
      </c>
      <c r="C27" s="6" t="s">
        <v>44</v>
      </c>
    </row>
    <row r="28" spans="1:8">
      <c r="A28" s="1" t="s">
        <v>45</v>
      </c>
      <c r="H28" s="6" t="s">
        <v>46</v>
      </c>
    </row>
  </sheetData>
  <mergeCells count="2">
    <mergeCell ref="A5:G5"/>
    <mergeCell ref="H5:K5"/>
  </mergeCells>
  <hyperlinks>
    <hyperlink ref="H28" r:id="rId1" xr:uid="{A33BC0BA-38BC-4127-9B57-DEBE0ADBDC1E}"/>
    <hyperlink ref="C27" r:id="rId2" xr:uid="{A24BAF94-2588-4EAD-B784-19F5F8DE531D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77EB279A-9806-4E10-A0F5-4937BFD040C6}">
          <x14:formula1>
            <xm:f>'E:\[959_949_479_274_MDL.xlsx]ValueList_Helper'!#REF!</xm:f>
          </x14:formula1>
          <xm:sqref>F7:F13</xm:sqref>
        </x14:dataValidation>
        <x14:dataValidation type="list" allowBlank="1" showInputMessage="1" xr:uid="{92243973-06E8-4100-8AC7-C702C3EE3FAD}">
          <x14:formula1>
            <xm:f>'E:\[959_949_479_274_MDL.xlsx]ValueList_Helper'!#REF!</xm:f>
          </x14:formula1>
          <xm:sqref>E7:E13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2FDF-A0C5-4129-8097-C066098F0EF4}">
  <dimension ref="A23:A24"/>
  <sheetViews>
    <sheetView workbookViewId="0">
      <selection activeCell="A23" sqref="A23:A24"/>
    </sheetView>
  </sheetViews>
  <sheetFormatPr defaultRowHeight="15"/>
  <sheetData>
    <row r="23" spans="1:1">
      <c r="A23" s="7" t="s">
        <v>143</v>
      </c>
    </row>
    <row r="24" spans="1:1">
      <c r="A24" t="s">
        <v>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E333-5F6A-4E55-9116-CDCE95843656}">
  <dimension ref="A1:K28"/>
  <sheetViews>
    <sheetView workbookViewId="0">
      <selection activeCell="K7" sqref="K7:K13"/>
    </sheetView>
  </sheetViews>
  <sheetFormatPr defaultRowHeight="15"/>
  <cols>
    <col min="1" max="2" width="9.140625" style="1"/>
    <col min="3" max="3" width="13.5703125" style="1" customWidth="1"/>
    <col min="4" max="4" width="20.5703125" style="1" customWidth="1"/>
    <col min="5" max="6" width="9.140625" style="1"/>
    <col min="7" max="7" width="17.28515625" style="1" customWidth="1"/>
    <col min="8" max="16384" width="9.140625" style="1"/>
  </cols>
  <sheetData>
    <row r="1" spans="1:11">
      <c r="A1" s="1" t="s">
        <v>38</v>
      </c>
    </row>
    <row r="3" spans="1:11">
      <c r="A3" s="1">
        <v>479</v>
      </c>
    </row>
    <row r="5" spans="1:11">
      <c r="A5" s="195" t="s">
        <v>6</v>
      </c>
      <c r="B5" s="196"/>
      <c r="C5" s="196"/>
      <c r="D5" s="196"/>
      <c r="E5" s="196"/>
      <c r="F5" s="196"/>
      <c r="G5" s="197"/>
      <c r="H5" s="195" t="s">
        <v>52</v>
      </c>
      <c r="I5" s="196"/>
      <c r="J5" s="196"/>
      <c r="K5" s="197"/>
    </row>
    <row r="6" spans="1:11">
      <c r="A6" s="2" t="s">
        <v>29</v>
      </c>
      <c r="B6" s="2" t="s">
        <v>29</v>
      </c>
      <c r="C6" s="2" t="s">
        <v>16</v>
      </c>
      <c r="D6" s="2" t="s">
        <v>14</v>
      </c>
      <c r="E6" s="2" t="s">
        <v>17</v>
      </c>
      <c r="F6" s="2" t="s">
        <v>7</v>
      </c>
      <c r="G6" s="2" t="s">
        <v>19</v>
      </c>
      <c r="H6" s="2" t="s">
        <v>2</v>
      </c>
      <c r="I6" s="2" t="s">
        <v>4</v>
      </c>
      <c r="J6" s="2" t="s">
        <v>0</v>
      </c>
      <c r="K6" s="2" t="s">
        <v>20</v>
      </c>
    </row>
    <row r="7" spans="1:11">
      <c r="A7" s="3"/>
      <c r="B7" s="3"/>
      <c r="C7" s="3" t="s">
        <v>58</v>
      </c>
      <c r="D7" s="3" t="s">
        <v>146</v>
      </c>
      <c r="E7" s="3" t="s">
        <v>11</v>
      </c>
      <c r="F7" s="3" t="s">
        <v>15</v>
      </c>
      <c r="G7" s="8">
        <v>44127.347144664403</v>
      </c>
      <c r="H7" s="9">
        <v>14.1459833333333</v>
      </c>
      <c r="I7" s="9">
        <v>5.2101830506612199</v>
      </c>
      <c r="J7" s="9">
        <v>104.20366101322401</v>
      </c>
      <c r="K7" s="9">
        <v>29643.6500753812</v>
      </c>
    </row>
    <row r="8" spans="1:11">
      <c r="A8" s="3"/>
      <c r="B8" s="3"/>
      <c r="C8" s="3" t="s">
        <v>58</v>
      </c>
      <c r="D8" s="3" t="s">
        <v>147</v>
      </c>
      <c r="E8" s="3" t="s">
        <v>11</v>
      </c>
      <c r="F8" s="3" t="s">
        <v>15</v>
      </c>
      <c r="G8" s="8">
        <v>44127.361455729202</v>
      </c>
      <c r="H8" s="9">
        <v>14.1490333333333</v>
      </c>
      <c r="I8" s="9">
        <v>5.3064927357705098</v>
      </c>
      <c r="J8" s="9">
        <v>106.12985471541</v>
      </c>
      <c r="K8" s="9">
        <v>32545.2058285331</v>
      </c>
    </row>
    <row r="9" spans="1:11">
      <c r="A9" s="3"/>
      <c r="B9" s="3"/>
      <c r="C9" s="3" t="s">
        <v>58</v>
      </c>
      <c r="D9" s="3" t="s">
        <v>148</v>
      </c>
      <c r="E9" s="3" t="s">
        <v>11</v>
      </c>
      <c r="F9" s="3" t="s">
        <v>15</v>
      </c>
      <c r="G9" s="8">
        <v>44127.375819386602</v>
      </c>
      <c r="H9" s="9">
        <v>14.148999999999999</v>
      </c>
      <c r="I9" s="9">
        <v>4.8048322516869799</v>
      </c>
      <c r="J9" s="9">
        <v>96.096645033739705</v>
      </c>
      <c r="K9" s="9">
        <v>28868.837985136801</v>
      </c>
    </row>
    <row r="10" spans="1:11">
      <c r="A10" s="3"/>
      <c r="B10" s="3"/>
      <c r="C10" s="3" t="s">
        <v>58</v>
      </c>
      <c r="D10" s="3" t="s">
        <v>149</v>
      </c>
      <c r="E10" s="3" t="s">
        <v>11</v>
      </c>
      <c r="F10" s="3" t="s">
        <v>15</v>
      </c>
      <c r="G10" s="8">
        <v>44127.3901411111</v>
      </c>
      <c r="H10" s="9">
        <v>14.1460333333333</v>
      </c>
      <c r="I10" s="9">
        <v>4.8840967340116501</v>
      </c>
      <c r="J10" s="9">
        <v>97.681934680233098</v>
      </c>
      <c r="K10" s="9">
        <v>29263.039405039999</v>
      </c>
    </row>
    <row r="11" spans="1:11">
      <c r="A11" s="3"/>
      <c r="B11" s="3"/>
      <c r="C11" s="3" t="s">
        <v>58</v>
      </c>
      <c r="D11" s="3" t="s">
        <v>150</v>
      </c>
      <c r="E11" s="3" t="s">
        <v>11</v>
      </c>
      <c r="F11" s="3" t="s">
        <v>15</v>
      </c>
      <c r="G11" s="8">
        <v>44127.404461064798</v>
      </c>
      <c r="H11" s="9">
        <v>14.1459833333333</v>
      </c>
      <c r="I11" s="9">
        <v>5.3406677300329397</v>
      </c>
      <c r="J11" s="9">
        <v>106.813354600659</v>
      </c>
      <c r="K11" s="9">
        <v>30238.966547714601</v>
      </c>
    </row>
    <row r="12" spans="1:11">
      <c r="A12" s="3"/>
      <c r="B12" s="3"/>
      <c r="C12" s="3" t="s">
        <v>58</v>
      </c>
      <c r="D12" s="3" t="s">
        <v>151</v>
      </c>
      <c r="E12" s="3" t="s">
        <v>11</v>
      </c>
      <c r="F12" s="3" t="s">
        <v>15</v>
      </c>
      <c r="G12" s="8">
        <v>44127.418821747699</v>
      </c>
      <c r="H12" s="9">
        <v>14.155049999999999</v>
      </c>
      <c r="I12" s="9">
        <v>4.9777153304764798</v>
      </c>
      <c r="J12" s="9">
        <v>99.554306609529604</v>
      </c>
      <c r="K12" s="9">
        <v>26611.157028194299</v>
      </c>
    </row>
    <row r="13" spans="1:11">
      <c r="A13" s="3"/>
      <c r="B13" s="3"/>
      <c r="C13" s="3" t="s">
        <v>58</v>
      </c>
      <c r="D13" s="3" t="s">
        <v>152</v>
      </c>
      <c r="E13" s="3" t="s">
        <v>11</v>
      </c>
      <c r="F13" s="3" t="s">
        <v>15</v>
      </c>
      <c r="G13" s="8">
        <v>44127.433109143501</v>
      </c>
      <c r="H13" s="9">
        <v>14.1550166666667</v>
      </c>
      <c r="I13" s="9">
        <v>4.47601216736021</v>
      </c>
      <c r="J13" s="9">
        <v>89.5202433472043</v>
      </c>
      <c r="K13" s="9">
        <v>23239.345746879801</v>
      </c>
    </row>
    <row r="14" spans="1:11">
      <c r="H14" s="1" t="s">
        <v>39</v>
      </c>
      <c r="I14" s="1">
        <f>ROUND(STDEV(I7:I13),2)</f>
        <v>0.31</v>
      </c>
    </row>
    <row r="15" spans="1:11">
      <c r="A15" s="5" t="s">
        <v>40</v>
      </c>
      <c r="E15" s="4">
        <v>3.1429999999999998</v>
      </c>
      <c r="H15" s="1" t="s">
        <v>41</v>
      </c>
      <c r="I15" s="1">
        <f>ROUND((I14*E15),2)</f>
        <v>0.97</v>
      </c>
    </row>
    <row r="26" spans="1:8">
      <c r="A26" s="1" t="s">
        <v>42</v>
      </c>
    </row>
    <row r="27" spans="1:8">
      <c r="A27" s="1" t="s">
        <v>43</v>
      </c>
      <c r="C27" s="6" t="s">
        <v>44</v>
      </c>
    </row>
    <row r="28" spans="1:8">
      <c r="A28" s="1" t="s">
        <v>45</v>
      </c>
      <c r="H28" s="6" t="s">
        <v>46</v>
      </c>
    </row>
  </sheetData>
  <mergeCells count="2">
    <mergeCell ref="A5:G5"/>
    <mergeCell ref="H5:K5"/>
  </mergeCells>
  <hyperlinks>
    <hyperlink ref="H28" r:id="rId1" xr:uid="{ABF40D25-58FD-4E59-AD5A-97268E5490FD}"/>
    <hyperlink ref="C27" r:id="rId2" xr:uid="{89929C37-E72B-48C3-A8FC-C7B230D5816E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6CF80AE-9013-4EE3-A2EF-E2CB53E872C9}">
          <x14:formula1>
            <xm:f>'E:\[959_949_479_274_MDL.xlsx]ValueList_Helper'!#REF!</xm:f>
          </x14:formula1>
          <xm:sqref>F7:F13</xm:sqref>
        </x14:dataValidation>
        <x14:dataValidation type="list" allowBlank="1" showInputMessage="1" xr:uid="{1A0ED921-0FBD-49A8-BF41-AA63294CA0BB}">
          <x14:formula1>
            <xm:f>'E:\[959_949_479_274_MDL.xlsx]ValueList_Helper'!#REF!</xm:f>
          </x14:formula1>
          <xm:sqref>E7:E13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1FA8-9E77-4669-8590-E048B005FB2A}">
  <dimension ref="A23:A28"/>
  <sheetViews>
    <sheetView workbookViewId="0">
      <selection activeCell="A23" sqref="A23:A24"/>
    </sheetView>
  </sheetViews>
  <sheetFormatPr defaultRowHeight="15"/>
  <sheetData>
    <row r="23" spans="1:1">
      <c r="A23" t="s">
        <v>144</v>
      </c>
    </row>
    <row r="24" spans="1:1">
      <c r="A24" t="s">
        <v>94</v>
      </c>
    </row>
    <row r="28" spans="1:1">
      <c r="A28" s="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F7D7-B348-4224-A62A-9CA27B4C39DA}">
  <dimension ref="A1:K28"/>
  <sheetViews>
    <sheetView workbookViewId="0">
      <selection activeCell="O19" sqref="O19"/>
    </sheetView>
  </sheetViews>
  <sheetFormatPr defaultRowHeight="15"/>
  <cols>
    <col min="1" max="2" width="9.140625" style="1"/>
    <col min="3" max="3" width="13.5703125" style="1" customWidth="1"/>
    <col min="4" max="4" width="20.5703125" style="1" customWidth="1"/>
    <col min="5" max="6" width="9.140625" style="1"/>
    <col min="7" max="7" width="16" style="1" customWidth="1"/>
    <col min="8" max="16384" width="9.140625" style="1"/>
  </cols>
  <sheetData>
    <row r="1" spans="1:11">
      <c r="A1" s="1" t="s">
        <v>38</v>
      </c>
    </row>
    <row r="3" spans="1:11">
      <c r="A3" s="1" t="s">
        <v>47</v>
      </c>
    </row>
    <row r="5" spans="1:11">
      <c r="A5" s="195" t="s">
        <v>6</v>
      </c>
      <c r="B5" s="196"/>
      <c r="C5" s="196"/>
      <c r="D5" s="196"/>
      <c r="E5" s="196"/>
      <c r="F5" s="196"/>
      <c r="G5" s="197"/>
      <c r="H5" s="195" t="s">
        <v>23</v>
      </c>
      <c r="I5" s="196"/>
      <c r="J5" s="196"/>
      <c r="K5" s="197"/>
    </row>
    <row r="6" spans="1:11">
      <c r="A6" s="2" t="s">
        <v>29</v>
      </c>
      <c r="B6" s="2" t="s">
        <v>29</v>
      </c>
      <c r="C6" s="2" t="s">
        <v>16</v>
      </c>
      <c r="D6" s="2" t="s">
        <v>14</v>
      </c>
      <c r="E6" s="2" t="s">
        <v>17</v>
      </c>
      <c r="F6" s="2" t="s">
        <v>7</v>
      </c>
      <c r="G6" s="2" t="s">
        <v>19</v>
      </c>
      <c r="H6" s="2" t="s">
        <v>2</v>
      </c>
      <c r="I6" s="2" t="s">
        <v>4</v>
      </c>
      <c r="J6" s="2" t="s">
        <v>0</v>
      </c>
      <c r="K6" s="2" t="s">
        <v>20</v>
      </c>
    </row>
    <row r="7" spans="1:11">
      <c r="A7" s="3"/>
      <c r="B7" s="3"/>
      <c r="C7" s="3" t="s">
        <v>58</v>
      </c>
      <c r="D7" s="3" t="s">
        <v>146</v>
      </c>
      <c r="E7" s="3" t="s">
        <v>11</v>
      </c>
      <c r="F7" s="3" t="s">
        <v>15</v>
      </c>
      <c r="G7" s="8">
        <v>44127.347144664403</v>
      </c>
      <c r="H7" s="9">
        <v>11.430766666666701</v>
      </c>
      <c r="I7" s="9">
        <v>5.1176932995101403</v>
      </c>
      <c r="J7" s="9">
        <v>102.353865990203</v>
      </c>
      <c r="K7" s="9">
        <v>57706.441795047998</v>
      </c>
    </row>
    <row r="8" spans="1:11">
      <c r="A8" s="3"/>
      <c r="B8" s="3"/>
      <c r="C8" s="3" t="s">
        <v>58</v>
      </c>
      <c r="D8" s="3" t="s">
        <v>147</v>
      </c>
      <c r="E8" s="3" t="s">
        <v>11</v>
      </c>
      <c r="F8" s="3" t="s">
        <v>15</v>
      </c>
      <c r="G8" s="8">
        <v>44127.361455729202</v>
      </c>
      <c r="H8" s="9">
        <v>11.430816666666701</v>
      </c>
      <c r="I8" s="9">
        <v>5.0467047924632098</v>
      </c>
      <c r="J8" s="9">
        <v>100.934095849264</v>
      </c>
      <c r="K8" s="9">
        <v>59822.798080282002</v>
      </c>
    </row>
    <row r="9" spans="1:11">
      <c r="A9" s="3"/>
      <c r="B9" s="3"/>
      <c r="C9" s="3" t="s">
        <v>58</v>
      </c>
      <c r="D9" s="3" t="s">
        <v>148</v>
      </c>
      <c r="E9" s="3" t="s">
        <v>11</v>
      </c>
      <c r="F9" s="3" t="s">
        <v>15</v>
      </c>
      <c r="G9" s="8">
        <v>44127.375819386602</v>
      </c>
      <c r="H9" s="9">
        <v>11.4475833333333</v>
      </c>
      <c r="I9" s="9">
        <v>4.9157883657221104</v>
      </c>
      <c r="J9" s="9">
        <v>98.315767314442297</v>
      </c>
      <c r="K9" s="9">
        <v>59258.067083984803</v>
      </c>
    </row>
    <row r="10" spans="1:11">
      <c r="A10" s="3"/>
      <c r="B10" s="3"/>
      <c r="C10" s="3" t="s">
        <v>58</v>
      </c>
      <c r="D10" s="3" t="s">
        <v>149</v>
      </c>
      <c r="E10" s="3" t="s">
        <v>11</v>
      </c>
      <c r="F10" s="3" t="s">
        <v>15</v>
      </c>
      <c r="G10" s="8">
        <v>44127.3901411111</v>
      </c>
      <c r="H10" s="9">
        <v>11.447616666666701</v>
      </c>
      <c r="I10" s="9">
        <v>4.9386738845445999</v>
      </c>
      <c r="J10" s="9">
        <v>98.773477690892094</v>
      </c>
      <c r="K10" s="9">
        <v>60110.367232620803</v>
      </c>
    </row>
    <row r="11" spans="1:11">
      <c r="A11" s="3"/>
      <c r="B11" s="3"/>
      <c r="C11" s="3" t="s">
        <v>58</v>
      </c>
      <c r="D11" s="3" t="s">
        <v>150</v>
      </c>
      <c r="E11" s="3" t="s">
        <v>11</v>
      </c>
      <c r="F11" s="3" t="s">
        <v>15</v>
      </c>
      <c r="G11" s="8">
        <v>44127.404461064798</v>
      </c>
      <c r="H11" s="9">
        <v>11.4475833333333</v>
      </c>
      <c r="I11" s="9">
        <v>4.8741010327522396</v>
      </c>
      <c r="J11" s="9">
        <v>97.482020655044707</v>
      </c>
      <c r="K11" s="9">
        <v>56004.762966151196</v>
      </c>
    </row>
    <row r="12" spans="1:11">
      <c r="A12" s="3"/>
      <c r="B12" s="3"/>
      <c r="C12" s="3" t="s">
        <v>58</v>
      </c>
      <c r="D12" s="3" t="s">
        <v>151</v>
      </c>
      <c r="E12" s="3" t="s">
        <v>11</v>
      </c>
      <c r="F12" s="3" t="s">
        <v>15</v>
      </c>
      <c r="G12" s="8">
        <v>44127.418821747699</v>
      </c>
      <c r="H12" s="9">
        <v>11.447616666666701</v>
      </c>
      <c r="I12" s="9">
        <v>5.2344286726065503</v>
      </c>
      <c r="J12" s="9">
        <v>104.688573452131</v>
      </c>
      <c r="K12" s="9">
        <v>59931.497991129698</v>
      </c>
    </row>
    <row r="13" spans="1:11">
      <c r="A13" s="3"/>
      <c r="B13" s="3"/>
      <c r="C13" s="3" t="s">
        <v>58</v>
      </c>
      <c r="D13" s="3" t="s">
        <v>152</v>
      </c>
      <c r="E13" s="3" t="s">
        <v>11</v>
      </c>
      <c r="F13" s="3" t="s">
        <v>15</v>
      </c>
      <c r="G13" s="8">
        <v>44127.433109143501</v>
      </c>
      <c r="H13" s="9">
        <v>11.4475833333333</v>
      </c>
      <c r="I13" s="9">
        <v>4.8726099524011497</v>
      </c>
      <c r="J13" s="9">
        <v>97.452199048022905</v>
      </c>
      <c r="K13" s="9">
        <v>55591.308045992802</v>
      </c>
    </row>
    <row r="14" spans="1:11">
      <c r="H14" s="1" t="s">
        <v>39</v>
      </c>
      <c r="I14" s="1">
        <f>ROUND(STDEV(I7:I13),2)</f>
        <v>0.14000000000000001</v>
      </c>
    </row>
    <row r="15" spans="1:11">
      <c r="A15" s="5" t="s">
        <v>40</v>
      </c>
      <c r="E15" s="4">
        <v>3.1429999999999998</v>
      </c>
      <c r="H15" s="1" t="s">
        <v>41</v>
      </c>
      <c r="I15" s="1">
        <f>ROUND((I14*E15),2)</f>
        <v>0.44</v>
      </c>
    </row>
    <row r="26" spans="1:8">
      <c r="A26" s="1" t="s">
        <v>42</v>
      </c>
    </row>
    <row r="27" spans="1:8">
      <c r="A27" s="1" t="s">
        <v>43</v>
      </c>
      <c r="C27" s="6" t="s">
        <v>44</v>
      </c>
    </row>
    <row r="28" spans="1:8">
      <c r="A28" s="1" t="s">
        <v>45</v>
      </c>
      <c r="H28" s="6" t="s">
        <v>46</v>
      </c>
    </row>
  </sheetData>
  <mergeCells count="2">
    <mergeCell ref="A5:G5"/>
    <mergeCell ref="H5:K5"/>
  </mergeCells>
  <hyperlinks>
    <hyperlink ref="H28" r:id="rId1" xr:uid="{1BEC7739-176E-4A8C-AC57-D753BB616F1A}"/>
    <hyperlink ref="C27" r:id="rId2" xr:uid="{A5B24848-015F-449F-BF57-B980D62BF205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EFC2CF0-A842-4A30-9B3B-6DF7BA1D6B1E}">
          <x14:formula1>
            <xm:f>'E:\[959_949_479_274_MDL.xlsx]ValueList_Helper'!#REF!</xm:f>
          </x14:formula1>
          <xm:sqref>F7:F13</xm:sqref>
        </x14:dataValidation>
        <x14:dataValidation type="list" allowBlank="1" showInputMessage="1" xr:uid="{6B2FBC0A-BF4D-4293-952C-E85C8C61E0B0}">
          <x14:formula1>
            <xm:f>'E:\[959_949_479_274_MDL.xlsx]ValueList_Helper'!#REF!</xm:f>
          </x14:formula1>
          <xm:sqref>E7:E13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6</v>
      </c>
    </row>
    <row r="2" spans="1:1">
      <c r="A2" t="s">
        <v>3</v>
      </c>
    </row>
    <row r="3" spans="1:1">
      <c r="A3" t="s">
        <v>11</v>
      </c>
    </row>
    <row r="4" spans="1:1">
      <c r="A4" t="s">
        <v>8</v>
      </c>
    </row>
    <row r="5" spans="1:1">
      <c r="A5" t="s">
        <v>28</v>
      </c>
    </row>
    <row r="6" spans="1:1">
      <c r="A6" t="s">
        <v>1</v>
      </c>
    </row>
    <row r="7" spans="1:1">
      <c r="A7" t="s">
        <v>13</v>
      </c>
    </row>
    <row r="8" spans="1:1">
      <c r="A8" t="s">
        <v>9</v>
      </c>
    </row>
    <row r="9" spans="1:1">
      <c r="A9" t="s">
        <v>33</v>
      </c>
    </row>
    <row r="10" spans="1:1">
      <c r="A10" t="s">
        <v>27</v>
      </c>
    </row>
    <row r="11" spans="1:1">
      <c r="A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D466-0E35-4AAB-B6A8-0EB8B7EEEBB4}">
  <dimension ref="A1:Q157"/>
  <sheetViews>
    <sheetView zoomScale="80" zoomScaleNormal="80" workbookViewId="0">
      <selection activeCell="A11" sqref="A11"/>
    </sheetView>
  </sheetViews>
  <sheetFormatPr defaultRowHeight="15"/>
  <cols>
    <col min="1" max="1" width="16.7109375" style="1" customWidth="1"/>
    <col min="2" max="2" width="48" style="1" bestFit="1" customWidth="1"/>
    <col min="3" max="3" width="17.5703125" style="1" customWidth="1"/>
    <col min="4" max="4" width="17.85546875" style="1" customWidth="1"/>
    <col min="5" max="5" width="32.28515625" style="1" bestFit="1" customWidth="1"/>
    <col min="6" max="6" width="7" style="1" customWidth="1"/>
    <col min="7" max="7" width="16.28515625" style="1" customWidth="1"/>
    <col min="8" max="8" width="23.85546875" style="1" customWidth="1"/>
    <col min="9" max="9" width="23.85546875" style="62" customWidth="1"/>
    <col min="10" max="10" width="31.7109375" style="1" customWidth="1"/>
    <col min="11" max="11" width="9.140625" style="1"/>
    <col min="12" max="12" width="13.7109375" style="1" bestFit="1" customWidth="1"/>
    <col min="13" max="14" width="25.42578125" style="1" customWidth="1"/>
    <col min="15" max="15" width="31.28515625" style="1" customWidth="1"/>
    <col min="16" max="16384" width="9.140625" style="1"/>
  </cols>
  <sheetData>
    <row r="1" spans="1:17" ht="18.75">
      <c r="A1" s="78" t="s">
        <v>189</v>
      </c>
    </row>
    <row r="2" spans="1:17" ht="18.75">
      <c r="C2" s="78"/>
    </row>
    <row r="3" spans="1:17" ht="18.75">
      <c r="C3" s="78" t="s">
        <v>188</v>
      </c>
      <c r="G3" s="78" t="s">
        <v>187</v>
      </c>
    </row>
    <row r="4" spans="1:17">
      <c r="A4" s="77" t="s">
        <v>168</v>
      </c>
      <c r="B4" s="77" t="s">
        <v>16</v>
      </c>
      <c r="C4" s="77" t="s">
        <v>186</v>
      </c>
      <c r="D4" s="77" t="s">
        <v>185</v>
      </c>
      <c r="E4" s="77" t="s">
        <v>184</v>
      </c>
      <c r="G4" s="165" t="s">
        <v>237</v>
      </c>
      <c r="H4" s="165"/>
      <c r="I4" s="165"/>
      <c r="J4" s="165"/>
      <c r="L4" s="165" t="s">
        <v>240</v>
      </c>
      <c r="M4" s="165"/>
      <c r="N4" s="165"/>
      <c r="O4" s="165"/>
    </row>
    <row r="5" spans="1:17" ht="30">
      <c r="A5" s="75" t="s">
        <v>235</v>
      </c>
      <c r="B5" s="75" t="s">
        <v>237</v>
      </c>
      <c r="C5" s="75">
        <v>959</v>
      </c>
      <c r="D5" s="75">
        <f>'959_MDL_CC3'!I15</f>
        <v>0.94</v>
      </c>
      <c r="E5" s="75">
        <v>12.5</v>
      </c>
      <c r="G5" s="68" t="s">
        <v>182</v>
      </c>
      <c r="H5" s="69" t="s">
        <v>181</v>
      </c>
      <c r="I5" s="70" t="s">
        <v>180</v>
      </c>
      <c r="J5" s="69" t="s">
        <v>179</v>
      </c>
      <c r="L5" s="68" t="s">
        <v>182</v>
      </c>
      <c r="M5" s="69" t="s">
        <v>181</v>
      </c>
      <c r="N5" s="70" t="s">
        <v>180</v>
      </c>
      <c r="O5" s="69" t="s">
        <v>179</v>
      </c>
    </row>
    <row r="6" spans="1:17">
      <c r="A6" s="75" t="s">
        <v>238</v>
      </c>
      <c r="B6" s="75" t="s">
        <v>240</v>
      </c>
      <c r="C6" s="75">
        <v>949</v>
      </c>
      <c r="D6" s="75">
        <f>'949_MDL_CC3'!I15</f>
        <v>0.53</v>
      </c>
      <c r="E6" s="75">
        <v>1.75</v>
      </c>
      <c r="G6" s="172" t="s">
        <v>178</v>
      </c>
      <c r="H6" s="162">
        <f>FractionUnbound!P5/1000</f>
        <v>0.46575276910999919</v>
      </c>
      <c r="I6" s="166">
        <v>44117</v>
      </c>
      <c r="J6" s="169">
        <f>FractionUnbound!E5</f>
        <v>4.7668791280930434E-2</v>
      </c>
      <c r="L6" s="172" t="s">
        <v>178</v>
      </c>
      <c r="M6" s="162">
        <f>FractionUnbound!P10/1000</f>
        <v>1.8579896440958534</v>
      </c>
      <c r="N6" s="166">
        <v>44117</v>
      </c>
      <c r="O6" s="169">
        <f>FractionUnbound!E10</f>
        <v>0.20693642543366739</v>
      </c>
    </row>
    <row r="7" spans="1:17">
      <c r="A7" s="294" t="s">
        <v>241</v>
      </c>
      <c r="B7" s="294" t="s">
        <v>243</v>
      </c>
      <c r="C7" s="295">
        <v>479</v>
      </c>
      <c r="D7" s="294">
        <f>'479_MDL_CC3'!I15</f>
        <v>0.97</v>
      </c>
      <c r="E7" s="295">
        <v>3</v>
      </c>
      <c r="G7" s="173"/>
      <c r="H7" s="163"/>
      <c r="I7" s="167"/>
      <c r="J7" s="170"/>
      <c r="L7" s="173"/>
      <c r="M7" s="163"/>
      <c r="N7" s="167"/>
      <c r="O7" s="170"/>
    </row>
    <row r="8" spans="1:17">
      <c r="A8" s="295" t="s">
        <v>244</v>
      </c>
      <c r="B8" s="295" t="s">
        <v>245</v>
      </c>
      <c r="C8" s="295">
        <v>274</v>
      </c>
      <c r="D8" s="294">
        <f>'274_MDL_CC3'!I15</f>
        <v>0.66</v>
      </c>
      <c r="E8" s="295">
        <f>'CC,eLOQ'!B8</f>
        <v>1.75</v>
      </c>
      <c r="G8" s="174"/>
      <c r="H8" s="164"/>
      <c r="I8" s="168"/>
      <c r="J8" s="171"/>
      <c r="L8" s="174"/>
      <c r="M8" s="164"/>
      <c r="N8" s="168"/>
      <c r="O8" s="171"/>
    </row>
    <row r="9" spans="1:17">
      <c r="A9" s="76" t="s">
        <v>160</v>
      </c>
      <c r="B9" s="76" t="s">
        <v>183</v>
      </c>
      <c r="C9" s="76" t="s">
        <v>47</v>
      </c>
      <c r="D9" s="76">
        <f>'4NT_MDL_CC3'!I15</f>
        <v>0.44</v>
      </c>
      <c r="E9" s="75">
        <f>'CC,eLOQ'!B9</f>
        <v>3</v>
      </c>
      <c r="G9" s="172" t="s">
        <v>177</v>
      </c>
      <c r="H9" s="162">
        <f>FractionUnbound!J5/1000</f>
        <v>12.59345556223732</v>
      </c>
      <c r="I9" s="73"/>
      <c r="J9" s="158"/>
      <c r="L9" s="161" t="s">
        <v>177</v>
      </c>
      <c r="M9" s="162">
        <f>FractionUnbound!J10/1000</f>
        <v>8.4164571481666268</v>
      </c>
      <c r="N9" s="73"/>
      <c r="O9" s="158"/>
    </row>
    <row r="10" spans="1:17">
      <c r="G10" s="173"/>
      <c r="H10" s="163"/>
      <c r="I10" s="110"/>
      <c r="J10" s="159"/>
      <c r="L10" s="161"/>
      <c r="M10" s="163"/>
      <c r="N10" s="72"/>
      <c r="O10" s="159"/>
    </row>
    <row r="11" spans="1:17">
      <c r="A11" s="1" t="s">
        <v>294</v>
      </c>
      <c r="C11" s="7"/>
      <c r="D11" s="11"/>
      <c r="E11" s="11"/>
      <c r="G11" s="174"/>
      <c r="H11" s="164"/>
      <c r="I11" s="110"/>
      <c r="J11" s="159"/>
      <c r="L11" s="161"/>
      <c r="M11" s="164"/>
      <c r="N11" s="72"/>
      <c r="O11" s="159"/>
    </row>
    <row r="12" spans="1:17">
      <c r="C12" s="11"/>
      <c r="D12" s="65"/>
      <c r="E12" s="65"/>
      <c r="G12" s="161" t="s">
        <v>176</v>
      </c>
      <c r="H12" s="162">
        <f>FractionUnbound!M5/1000</f>
        <v>9.986873284095708</v>
      </c>
      <c r="I12" s="72"/>
      <c r="J12" s="159"/>
      <c r="L12" s="161" t="s">
        <v>176</v>
      </c>
      <c r="M12" s="162">
        <f>FractionUnbound!M10/1000</f>
        <v>8.9498541708472779</v>
      </c>
      <c r="N12" s="72"/>
      <c r="O12" s="159"/>
      <c r="Q12"/>
    </row>
    <row r="13" spans="1:17">
      <c r="C13" s="7"/>
      <c r="D13" s="63"/>
      <c r="E13" s="63"/>
      <c r="G13" s="161"/>
      <c r="H13" s="163"/>
      <c r="I13" s="72"/>
      <c r="J13" s="159"/>
      <c r="L13" s="161"/>
      <c r="M13" s="163"/>
      <c r="N13" s="72"/>
      <c r="O13" s="159"/>
    </row>
    <row r="14" spans="1:17">
      <c r="C14" s="7"/>
      <c r="D14" s="11"/>
      <c r="E14" s="11"/>
      <c r="G14" s="161"/>
      <c r="H14" s="164"/>
      <c r="I14" s="71"/>
      <c r="J14" s="160"/>
      <c r="L14" s="161"/>
      <c r="M14" s="164"/>
      <c r="N14" s="71"/>
      <c r="O14" s="160"/>
    </row>
    <row r="15" spans="1:17">
      <c r="C15" s="74"/>
      <c r="D15" s="65"/>
      <c r="E15" s="65"/>
      <c r="I15" s="1"/>
    </row>
    <row r="16" spans="1:17">
      <c r="C16" s="7"/>
      <c r="D16" s="63"/>
      <c r="E16" s="63"/>
      <c r="G16" s="269" t="s">
        <v>243</v>
      </c>
      <c r="H16" s="270"/>
      <c r="I16" s="270"/>
      <c r="J16" s="271"/>
      <c r="K16" s="272"/>
      <c r="L16" s="269" t="s">
        <v>245</v>
      </c>
      <c r="M16" s="270"/>
      <c r="N16" s="270"/>
      <c r="O16" s="271"/>
    </row>
    <row r="17" spans="3:16" ht="30">
      <c r="G17" s="273" t="s">
        <v>182</v>
      </c>
      <c r="H17" s="274" t="s">
        <v>181</v>
      </c>
      <c r="I17" s="275" t="s">
        <v>180</v>
      </c>
      <c r="J17" s="274" t="s">
        <v>179</v>
      </c>
      <c r="K17" s="272"/>
      <c r="L17" s="273" t="s">
        <v>182</v>
      </c>
      <c r="M17" s="274" t="s">
        <v>181</v>
      </c>
      <c r="N17" s="275" t="s">
        <v>180</v>
      </c>
      <c r="O17" s="274" t="s">
        <v>179</v>
      </c>
    </row>
    <row r="18" spans="3:16">
      <c r="G18" s="276" t="s">
        <v>178</v>
      </c>
      <c r="H18" s="277">
        <f>FractionUnbound!P15/1000</f>
        <v>0.47396143891449305</v>
      </c>
      <c r="I18" s="278">
        <v>44117</v>
      </c>
      <c r="J18" s="279">
        <f>FractionUnbound!E15</f>
        <v>5.8393065392448366E-2</v>
      </c>
      <c r="K18" s="272"/>
      <c r="L18" s="276" t="s">
        <v>178</v>
      </c>
      <c r="M18" s="277">
        <f>FractionUnbound!P20/1000</f>
        <v>3.8377482829846418E-2</v>
      </c>
      <c r="N18" s="278">
        <v>44117</v>
      </c>
      <c r="O18" s="279">
        <f>FractionUnbound!S20</f>
        <v>4.4255229620051737E-3</v>
      </c>
    </row>
    <row r="19" spans="3:16">
      <c r="C19" s="7"/>
      <c r="D19" s="11"/>
      <c r="E19" s="11"/>
      <c r="F19" s="11"/>
      <c r="G19" s="214"/>
      <c r="H19" s="215"/>
      <c r="I19" s="280"/>
      <c r="J19" s="281"/>
      <c r="K19" s="272"/>
      <c r="L19" s="214"/>
      <c r="M19" s="215"/>
      <c r="N19" s="280"/>
      <c r="O19" s="281"/>
    </row>
    <row r="20" spans="3:16">
      <c r="C20" s="11"/>
      <c r="D20" s="65"/>
      <c r="E20"/>
      <c r="F20" s="11"/>
      <c r="G20" s="282"/>
      <c r="H20" s="283"/>
      <c r="I20" s="284"/>
      <c r="J20" s="285"/>
      <c r="K20" s="272"/>
      <c r="L20" s="282"/>
      <c r="M20" s="283"/>
      <c r="N20" s="284"/>
      <c r="O20" s="285"/>
    </row>
    <row r="21" spans="3:16">
      <c r="C21" s="7"/>
      <c r="D21" s="63"/>
      <c r="E21" s="63"/>
      <c r="F21" s="64"/>
      <c r="G21" s="276" t="s">
        <v>177</v>
      </c>
      <c r="H21" s="277">
        <f>FractionUnbound!J15/1000</f>
        <v>7.5790390146761863</v>
      </c>
      <c r="I21" s="286"/>
      <c r="J21" s="287"/>
      <c r="K21" s="272"/>
      <c r="L21" s="276" t="s">
        <v>177</v>
      </c>
      <c r="M21" s="277">
        <f>FractionUnbound!J20/1000</f>
        <v>8.0939530831488931</v>
      </c>
      <c r="N21" s="286"/>
      <c r="O21" s="287"/>
      <c r="P21"/>
    </row>
    <row r="22" spans="3:16">
      <c r="C22" s="7"/>
      <c r="D22" s="63"/>
      <c r="E22" s="63"/>
      <c r="F22" s="64"/>
      <c r="G22" s="214"/>
      <c r="H22" s="215"/>
      <c r="I22" s="288"/>
      <c r="J22" s="289"/>
      <c r="K22" s="272"/>
      <c r="L22" s="214"/>
      <c r="M22" s="215"/>
      <c r="N22" s="288"/>
      <c r="O22" s="289"/>
    </row>
    <row r="23" spans="3:16">
      <c r="C23" s="7"/>
      <c r="D23" s="63"/>
      <c r="E23" s="63"/>
      <c r="F23" s="64"/>
      <c r="G23" s="282"/>
      <c r="H23" s="283"/>
      <c r="I23" s="288"/>
      <c r="J23" s="289"/>
      <c r="K23" s="272"/>
      <c r="L23" s="282"/>
      <c r="M23" s="283"/>
      <c r="N23" s="288"/>
      <c r="O23" s="289"/>
    </row>
    <row r="24" spans="3:16">
      <c r="C24" s="7"/>
      <c r="D24" s="63"/>
      <c r="E24" s="63"/>
      <c r="F24" s="64"/>
      <c r="G24" s="276" t="s">
        <v>176</v>
      </c>
      <c r="H24" s="277">
        <f>FractionUnbound!M15/1000</f>
        <v>8.1534862840326134</v>
      </c>
      <c r="I24" s="288"/>
      <c r="J24" s="289"/>
      <c r="K24" s="272"/>
      <c r="L24" s="276" t="s">
        <v>176</v>
      </c>
      <c r="M24" s="277">
        <f>FractionUnbound!M20/1000</f>
        <v>8.6963353830575993</v>
      </c>
      <c r="N24" s="288"/>
      <c r="O24" s="289"/>
    </row>
    <row r="25" spans="3:16">
      <c r="C25" s="7"/>
      <c r="D25" s="63"/>
      <c r="E25" s="63"/>
      <c r="F25" s="64"/>
      <c r="G25" s="214"/>
      <c r="H25" s="215"/>
      <c r="I25" s="288"/>
      <c r="J25" s="289"/>
      <c r="K25" s="272"/>
      <c r="L25" s="214"/>
      <c r="M25" s="215"/>
      <c r="N25" s="288"/>
      <c r="O25" s="289"/>
    </row>
    <row r="26" spans="3:16">
      <c r="C26" s="7"/>
      <c r="D26" s="63"/>
      <c r="E26" s="63"/>
      <c r="F26" s="64"/>
      <c r="G26" s="282"/>
      <c r="H26" s="283"/>
      <c r="I26" s="290"/>
      <c r="J26" s="291"/>
      <c r="K26" s="272"/>
      <c r="L26" s="282"/>
      <c r="M26" s="283"/>
      <c r="N26" s="290"/>
      <c r="O26" s="291"/>
    </row>
    <row r="27" spans="3:16">
      <c r="C27" s="7"/>
      <c r="D27" s="63"/>
      <c r="E27" s="63"/>
      <c r="F27" s="64"/>
      <c r="G27" s="11"/>
      <c r="H27" s="11"/>
      <c r="I27" s="66"/>
      <c r="J27" s="11"/>
    </row>
    <row r="28" spans="3:16">
      <c r="C28" s="7"/>
      <c r="D28" s="63"/>
      <c r="E28" s="63"/>
      <c r="F28" s="64"/>
    </row>
    <row r="29" spans="3:16">
      <c r="C29" s="7"/>
      <c r="D29" s="63"/>
      <c r="E29" s="63"/>
      <c r="F29" s="64"/>
    </row>
    <row r="30" spans="3:16">
      <c r="C30" s="7"/>
      <c r="D30" s="63"/>
      <c r="E30" s="63"/>
      <c r="F30" s="64"/>
    </row>
    <row r="31" spans="3:16">
      <c r="C31" s="7"/>
      <c r="D31" s="63"/>
      <c r="E31" s="63"/>
      <c r="F31" s="67"/>
    </row>
    <row r="32" spans="3:16">
      <c r="C32" s="7"/>
      <c r="D32" s="63"/>
      <c r="E32" s="63"/>
      <c r="F32" s="67"/>
    </row>
    <row r="33" spans="3:6">
      <c r="C33" s="7"/>
      <c r="D33" s="63"/>
      <c r="E33" s="63"/>
      <c r="F33" s="67"/>
    </row>
    <row r="34" spans="3:6">
      <c r="C34" s="7"/>
      <c r="D34" s="63"/>
      <c r="E34" s="63"/>
      <c r="F34" s="67"/>
    </row>
    <row r="35" spans="3:6">
      <c r="C35" s="7"/>
      <c r="D35" s="63"/>
      <c r="E35" s="63"/>
      <c r="F35" s="67"/>
    </row>
    <row r="36" spans="3:6">
      <c r="C36" s="7"/>
      <c r="D36" s="63"/>
      <c r="E36" s="63"/>
      <c r="F36" s="67"/>
    </row>
    <row r="37" spans="3:6">
      <c r="C37" s="7"/>
      <c r="D37" s="63"/>
      <c r="E37" s="63"/>
      <c r="F37" s="67"/>
    </row>
    <row r="38" spans="3:6">
      <c r="C38" s="7"/>
      <c r="D38" s="63"/>
      <c r="E38" s="63"/>
      <c r="F38" s="67"/>
    </row>
    <row r="39" spans="3:6">
      <c r="C39" s="7"/>
      <c r="D39" s="63"/>
      <c r="E39" s="63"/>
      <c r="F39" s="67"/>
    </row>
    <row r="40" spans="3:6">
      <c r="C40" s="7"/>
      <c r="D40" s="63"/>
      <c r="E40" s="63"/>
      <c r="F40" s="67"/>
    </row>
    <row r="41" spans="3:6">
      <c r="C41" s="7"/>
      <c r="D41" s="63"/>
      <c r="E41" s="63"/>
      <c r="F41" s="67"/>
    </row>
    <row r="42" spans="3:6">
      <c r="C42" s="7"/>
      <c r="D42" s="63"/>
      <c r="E42" s="63"/>
      <c r="F42" s="67"/>
    </row>
    <row r="43" spans="3:6">
      <c r="C43" s="7"/>
      <c r="D43" s="63"/>
      <c r="E43" s="63"/>
      <c r="F43" s="67"/>
    </row>
    <row r="44" spans="3:6">
      <c r="C44" s="7"/>
      <c r="D44" s="63"/>
      <c r="E44" s="63"/>
      <c r="F44" s="67"/>
    </row>
    <row r="45" spans="3:6">
      <c r="C45" s="7"/>
      <c r="D45" s="63"/>
      <c r="E45" s="63"/>
      <c r="F45" s="67"/>
    </row>
    <row r="46" spans="3:6">
      <c r="C46" s="7"/>
      <c r="D46" s="63"/>
      <c r="E46" s="63"/>
      <c r="F46" s="67"/>
    </row>
    <row r="47" spans="3:6">
      <c r="C47" s="7"/>
      <c r="D47" s="63"/>
      <c r="E47" s="63"/>
      <c r="F47" s="67"/>
    </row>
    <row r="48" spans="3:6">
      <c r="C48" s="11"/>
      <c r="D48" s="67"/>
      <c r="E48" s="67"/>
      <c r="F48" s="67"/>
    </row>
    <row r="49" spans="3:10">
      <c r="C49" s="11"/>
      <c r="D49" s="11"/>
      <c r="E49" s="11"/>
      <c r="F49" s="11"/>
    </row>
    <row r="50" spans="3:10">
      <c r="C50" s="11"/>
      <c r="D50" s="65"/>
      <c r="E50" s="65"/>
      <c r="F50" s="11"/>
    </row>
    <row r="51" spans="3:10">
      <c r="C51" s="7"/>
      <c r="D51" s="63"/>
      <c r="E51" s="63"/>
      <c r="F51" s="64"/>
    </row>
    <row r="52" spans="3:10">
      <c r="C52" s="7"/>
      <c r="D52" s="63"/>
      <c r="E52" s="63"/>
      <c r="F52" s="64"/>
    </row>
    <row r="53" spans="3:10">
      <c r="C53" s="7"/>
      <c r="D53" s="63"/>
      <c r="E53" s="63"/>
      <c r="F53" s="64"/>
    </row>
    <row r="54" spans="3:10">
      <c r="C54" s="7"/>
      <c r="D54" s="63"/>
      <c r="E54" s="63"/>
      <c r="F54" s="11"/>
    </row>
    <row r="55" spans="3:10">
      <c r="C55" s="7"/>
      <c r="D55" s="63"/>
      <c r="E55" s="63"/>
      <c r="F55" s="11"/>
    </row>
    <row r="56" spans="3:10">
      <c r="C56" s="7"/>
      <c r="D56" s="63"/>
      <c r="E56" s="63"/>
      <c r="F56" s="11"/>
    </row>
    <row r="57" spans="3:10">
      <c r="C57" s="7"/>
      <c r="D57" s="63"/>
      <c r="E57" s="63"/>
      <c r="F57" s="11"/>
      <c r="G57" s="11"/>
      <c r="H57" s="67"/>
      <c r="I57" s="66"/>
      <c r="J57" s="11"/>
    </row>
    <row r="58" spans="3:10">
      <c r="C58" s="7"/>
      <c r="D58" s="63"/>
      <c r="E58" s="63"/>
      <c r="F58" s="11"/>
    </row>
    <row r="59" spans="3:10">
      <c r="C59" s="7"/>
      <c r="D59" s="63"/>
      <c r="E59" s="63"/>
      <c r="F59" s="11"/>
    </row>
    <row r="60" spans="3:10">
      <c r="C60" s="11"/>
      <c r="D60" s="67"/>
      <c r="E60" s="67"/>
      <c r="F60" s="11"/>
    </row>
    <row r="61" spans="3:10">
      <c r="C61" s="11"/>
      <c r="D61" s="11"/>
      <c r="E61" s="11"/>
      <c r="F61" s="11"/>
    </row>
    <row r="62" spans="3:10">
      <c r="C62" s="11"/>
      <c r="D62" s="65"/>
      <c r="E62" s="65"/>
      <c r="F62" s="11"/>
    </row>
    <row r="63" spans="3:10">
      <c r="C63" s="7"/>
      <c r="D63" s="63"/>
      <c r="E63" s="63"/>
      <c r="F63" s="64"/>
    </row>
    <row r="64" spans="3:10">
      <c r="C64" s="7"/>
      <c r="D64" s="63"/>
      <c r="E64" s="63"/>
      <c r="F64" s="64"/>
    </row>
    <row r="65" spans="3:10">
      <c r="C65" s="7"/>
      <c r="D65" s="63"/>
      <c r="E65" s="63"/>
      <c r="F65" s="64"/>
    </row>
    <row r="66" spans="3:10">
      <c r="C66" s="7"/>
      <c r="D66" s="63"/>
      <c r="E66" s="63"/>
      <c r="F66" s="11"/>
    </row>
    <row r="67" spans="3:10">
      <c r="C67" s="7"/>
      <c r="D67" s="63"/>
      <c r="E67" s="63"/>
      <c r="F67" s="11"/>
    </row>
    <row r="68" spans="3:10">
      <c r="C68" s="7"/>
      <c r="D68" s="63"/>
      <c r="E68" s="63"/>
      <c r="F68" s="11"/>
    </row>
    <row r="69" spans="3:10">
      <c r="C69" s="7"/>
      <c r="D69" s="63"/>
      <c r="E69" s="63"/>
      <c r="F69" s="11"/>
      <c r="G69" s="11"/>
      <c r="H69" s="11"/>
      <c r="I69" s="66"/>
      <c r="J69" s="11"/>
    </row>
    <row r="70" spans="3:10">
      <c r="C70" s="7"/>
      <c r="D70" s="63"/>
      <c r="E70" s="63"/>
      <c r="F70" s="11"/>
    </row>
    <row r="71" spans="3:10">
      <c r="C71" s="7"/>
      <c r="D71" s="63"/>
      <c r="E71" s="63"/>
      <c r="F71" s="11"/>
    </row>
    <row r="72" spans="3:10">
      <c r="C72" s="11"/>
      <c r="D72" s="11"/>
      <c r="E72" s="11"/>
      <c r="F72" s="11"/>
    </row>
    <row r="73" spans="3:10">
      <c r="C73" s="11"/>
      <c r="D73" s="11"/>
      <c r="E73" s="11"/>
      <c r="F73" s="11"/>
    </row>
    <row r="74" spans="3:10">
      <c r="C74" s="11"/>
      <c r="D74" s="65"/>
      <c r="E74" s="65"/>
      <c r="F74" s="11"/>
    </row>
    <row r="75" spans="3:10">
      <c r="C75" s="7"/>
      <c r="D75" s="63"/>
      <c r="E75" s="63"/>
      <c r="F75" s="64"/>
    </row>
    <row r="76" spans="3:10">
      <c r="C76" s="7"/>
      <c r="D76" s="63"/>
      <c r="E76" s="63"/>
      <c r="F76" s="64"/>
    </row>
    <row r="77" spans="3:10">
      <c r="C77" s="7"/>
      <c r="D77" s="63"/>
      <c r="E77" s="63"/>
      <c r="F77" s="64"/>
    </row>
    <row r="78" spans="3:10">
      <c r="C78" s="7"/>
      <c r="D78" s="63"/>
      <c r="E78" s="63"/>
      <c r="F78" s="11"/>
    </row>
    <row r="79" spans="3:10">
      <c r="C79" s="7"/>
      <c r="D79" s="63"/>
      <c r="E79" s="63"/>
      <c r="F79" s="11"/>
    </row>
    <row r="80" spans="3:10">
      <c r="C80" s="7"/>
      <c r="D80" s="63"/>
      <c r="E80" s="63"/>
      <c r="F80" s="11"/>
    </row>
    <row r="81" spans="3:10">
      <c r="C81" s="7"/>
      <c r="D81" s="63"/>
      <c r="E81" s="63"/>
      <c r="F81" s="11"/>
      <c r="G81" s="11"/>
      <c r="H81" s="11"/>
      <c r="I81" s="66"/>
      <c r="J81" s="11"/>
    </row>
    <row r="82" spans="3:10">
      <c r="C82" s="7"/>
      <c r="D82" s="63"/>
      <c r="E82" s="63"/>
      <c r="F82" s="11"/>
    </row>
    <row r="83" spans="3:10">
      <c r="C83" s="7"/>
      <c r="D83" s="63"/>
      <c r="E83" s="63"/>
      <c r="F83" s="11"/>
    </row>
    <row r="84" spans="3:10">
      <c r="C84" s="11"/>
      <c r="D84" s="11"/>
      <c r="E84" s="11"/>
      <c r="F84" s="11"/>
    </row>
    <row r="85" spans="3:10">
      <c r="C85" s="11"/>
      <c r="D85" s="11"/>
      <c r="E85" s="11"/>
      <c r="F85" s="11"/>
    </row>
    <row r="86" spans="3:10">
      <c r="C86" s="11"/>
      <c r="D86" s="65"/>
      <c r="E86" s="65"/>
      <c r="F86" s="11"/>
    </row>
    <row r="87" spans="3:10">
      <c r="C87" s="7"/>
      <c r="D87" s="63"/>
      <c r="E87" s="63"/>
      <c r="F87" s="64"/>
    </row>
    <row r="88" spans="3:10">
      <c r="C88" s="7"/>
      <c r="D88" s="63"/>
      <c r="E88" s="63"/>
      <c r="F88" s="64"/>
    </row>
    <row r="89" spans="3:10">
      <c r="C89" s="7"/>
      <c r="D89" s="63"/>
      <c r="E89" s="63"/>
      <c r="F89" s="64"/>
    </row>
    <row r="90" spans="3:10">
      <c r="C90" s="7"/>
      <c r="D90" s="63"/>
      <c r="E90" s="63"/>
      <c r="F90" s="11"/>
    </row>
    <row r="91" spans="3:10">
      <c r="C91" s="7"/>
      <c r="D91" s="63"/>
      <c r="E91" s="63"/>
      <c r="F91" s="11"/>
    </row>
    <row r="92" spans="3:10">
      <c r="C92" s="7"/>
      <c r="D92" s="63"/>
      <c r="E92" s="63"/>
      <c r="F92" s="11"/>
    </row>
    <row r="93" spans="3:10">
      <c r="C93" s="7"/>
      <c r="D93" s="63"/>
      <c r="E93" s="63"/>
      <c r="F93" s="11"/>
      <c r="G93" s="11"/>
      <c r="H93" s="11"/>
      <c r="I93" s="66"/>
      <c r="J93" s="11"/>
    </row>
    <row r="94" spans="3:10">
      <c r="C94" s="7"/>
      <c r="D94" s="63"/>
      <c r="E94" s="63"/>
      <c r="F94" s="11"/>
    </row>
    <row r="95" spans="3:10">
      <c r="C95" s="7"/>
      <c r="D95" s="63"/>
      <c r="E95" s="63"/>
      <c r="F95" s="11"/>
    </row>
    <row r="96" spans="3:10">
      <c r="C96" s="11"/>
      <c r="D96" s="11"/>
      <c r="E96" s="11"/>
      <c r="F96" s="11"/>
    </row>
    <row r="97" spans="3:10">
      <c r="C97" s="11"/>
      <c r="D97" s="11"/>
      <c r="E97" s="11"/>
      <c r="F97" s="11"/>
    </row>
    <row r="98" spans="3:10">
      <c r="C98" s="11"/>
      <c r="D98" s="65"/>
      <c r="E98" s="65"/>
      <c r="F98" s="11"/>
    </row>
    <row r="99" spans="3:10">
      <c r="C99" s="7"/>
      <c r="D99" s="63"/>
      <c r="E99" s="63"/>
      <c r="F99" s="64"/>
    </row>
    <row r="100" spans="3:10">
      <c r="C100" s="7"/>
      <c r="D100" s="63"/>
      <c r="E100" s="63"/>
      <c r="F100" s="64"/>
    </row>
    <row r="101" spans="3:10">
      <c r="C101" s="7"/>
      <c r="D101" s="63"/>
      <c r="E101" s="63"/>
      <c r="F101" s="64"/>
    </row>
    <row r="102" spans="3:10">
      <c r="C102" s="7"/>
      <c r="D102" s="63"/>
      <c r="E102" s="63"/>
      <c r="F102" s="11"/>
    </row>
    <row r="103" spans="3:10">
      <c r="C103" s="7"/>
      <c r="D103" s="63"/>
      <c r="E103" s="63"/>
      <c r="F103" s="11"/>
    </row>
    <row r="104" spans="3:10">
      <c r="C104" s="7"/>
      <c r="D104" s="63"/>
      <c r="E104" s="63"/>
      <c r="F104" s="11"/>
    </row>
    <row r="105" spans="3:10">
      <c r="C105" s="7"/>
      <c r="D105" s="63"/>
      <c r="E105" s="63"/>
      <c r="F105" s="11"/>
      <c r="G105" s="11"/>
      <c r="H105" s="11"/>
      <c r="I105" s="66"/>
      <c r="J105" s="11"/>
    </row>
    <row r="106" spans="3:10">
      <c r="C106" s="7"/>
      <c r="D106" s="63"/>
      <c r="E106" s="63"/>
      <c r="F106" s="11"/>
    </row>
    <row r="107" spans="3:10">
      <c r="C107" s="7"/>
      <c r="D107" s="63"/>
      <c r="E107" s="63"/>
      <c r="F107" s="11"/>
    </row>
    <row r="108" spans="3:10">
      <c r="C108" s="11"/>
      <c r="D108" s="11"/>
      <c r="E108" s="11"/>
      <c r="F108" s="11"/>
    </row>
    <row r="109" spans="3:10">
      <c r="C109" s="11"/>
      <c r="D109" s="11"/>
      <c r="E109" s="11"/>
      <c r="F109" s="11"/>
    </row>
    <row r="110" spans="3:10">
      <c r="C110" s="11"/>
      <c r="D110" s="65"/>
      <c r="E110" s="65"/>
      <c r="F110" s="11"/>
    </row>
    <row r="111" spans="3:10">
      <c r="C111" s="7"/>
      <c r="D111" s="63"/>
      <c r="E111" s="63"/>
      <c r="F111" s="64"/>
    </row>
    <row r="112" spans="3:10">
      <c r="C112" s="7"/>
      <c r="D112" s="63"/>
      <c r="E112" s="63"/>
      <c r="F112" s="64"/>
    </row>
    <row r="113" spans="3:10">
      <c r="C113" s="7"/>
      <c r="D113" s="63"/>
      <c r="E113" s="63"/>
      <c r="F113" s="64"/>
    </row>
    <row r="114" spans="3:10">
      <c r="C114" s="7"/>
      <c r="D114" s="63"/>
      <c r="E114" s="63"/>
      <c r="F114" s="11"/>
    </row>
    <row r="115" spans="3:10">
      <c r="C115" s="7"/>
      <c r="D115" s="63"/>
      <c r="E115" s="63"/>
      <c r="F115" s="11"/>
    </row>
    <row r="116" spans="3:10">
      <c r="C116" s="7"/>
      <c r="D116" s="63"/>
      <c r="E116" s="63"/>
      <c r="F116" s="11"/>
    </row>
    <row r="117" spans="3:10">
      <c r="C117" s="7"/>
      <c r="D117" s="63"/>
      <c r="E117" s="63"/>
      <c r="F117" s="11"/>
      <c r="G117" s="11"/>
      <c r="H117" s="11"/>
      <c r="I117" s="66"/>
      <c r="J117" s="11"/>
    </row>
    <row r="118" spans="3:10">
      <c r="C118" s="7"/>
      <c r="D118" s="63"/>
      <c r="E118" s="63"/>
      <c r="F118" s="11"/>
    </row>
    <row r="119" spans="3:10">
      <c r="C119" s="7"/>
      <c r="D119" s="63"/>
      <c r="E119" s="63"/>
      <c r="F119" s="11"/>
    </row>
    <row r="120" spans="3:10">
      <c r="C120" s="11"/>
      <c r="D120" s="11"/>
      <c r="E120" s="11"/>
      <c r="F120" s="11"/>
    </row>
    <row r="121" spans="3:10">
      <c r="C121" s="11"/>
      <c r="D121" s="11"/>
      <c r="E121" s="11"/>
      <c r="F121" s="11"/>
    </row>
    <row r="122" spans="3:10">
      <c r="C122" s="11"/>
      <c r="D122" s="65"/>
      <c r="E122" s="65"/>
      <c r="F122" s="11"/>
    </row>
    <row r="123" spans="3:10">
      <c r="C123" s="7"/>
      <c r="D123" s="63"/>
      <c r="E123" s="63"/>
      <c r="F123" s="64"/>
    </row>
    <row r="124" spans="3:10">
      <c r="C124" s="7"/>
      <c r="D124" s="63"/>
      <c r="E124" s="63"/>
      <c r="F124" s="64"/>
    </row>
    <row r="125" spans="3:10">
      <c r="C125" s="7"/>
      <c r="D125" s="63"/>
      <c r="E125" s="63"/>
      <c r="F125" s="64"/>
    </row>
    <row r="126" spans="3:10">
      <c r="C126" s="7"/>
      <c r="D126" s="63"/>
      <c r="E126" s="63"/>
      <c r="F126" s="11"/>
    </row>
    <row r="127" spans="3:10">
      <c r="C127" s="7"/>
      <c r="D127" s="63"/>
      <c r="E127" s="63"/>
      <c r="F127" s="11"/>
    </row>
    <row r="128" spans="3:10">
      <c r="C128" s="7"/>
      <c r="D128" s="63"/>
      <c r="E128" s="63"/>
      <c r="F128" s="11"/>
    </row>
    <row r="129" spans="3:7">
      <c r="C129" s="7"/>
      <c r="D129" s="63"/>
      <c r="E129" s="63"/>
      <c r="F129" s="11"/>
      <c r="G129" s="11"/>
    </row>
    <row r="130" spans="3:7">
      <c r="C130" s="7"/>
      <c r="D130" s="63"/>
      <c r="E130" s="63"/>
      <c r="F130" s="11"/>
      <c r="G130" s="11"/>
    </row>
    <row r="131" spans="3:7">
      <c r="C131" s="7"/>
      <c r="D131" s="63"/>
      <c r="E131" s="63"/>
      <c r="F131" s="11"/>
      <c r="G131" s="11"/>
    </row>
    <row r="132" spans="3:7">
      <c r="C132" s="11"/>
      <c r="D132" s="11"/>
      <c r="E132" s="11"/>
      <c r="F132" s="11"/>
      <c r="G132" s="11"/>
    </row>
    <row r="133" spans="3:7">
      <c r="C133" s="11"/>
      <c r="D133" s="11"/>
      <c r="E133" s="11"/>
      <c r="F133" s="11"/>
      <c r="G133" s="11"/>
    </row>
    <row r="134" spans="3:7">
      <c r="C134" s="11"/>
      <c r="D134" s="65"/>
      <c r="E134" s="65"/>
      <c r="F134" s="11"/>
      <c r="G134" s="11"/>
    </row>
    <row r="135" spans="3:7">
      <c r="C135" s="7"/>
      <c r="D135" s="63"/>
      <c r="E135" s="63"/>
      <c r="F135" s="64"/>
      <c r="G135" s="175"/>
    </row>
    <row r="136" spans="3:7">
      <c r="C136" s="7"/>
      <c r="D136" s="63"/>
      <c r="E136" s="63"/>
      <c r="F136" s="64"/>
      <c r="G136" s="175"/>
    </row>
    <row r="137" spans="3:7">
      <c r="C137" s="7"/>
      <c r="D137" s="63"/>
      <c r="E137" s="63"/>
      <c r="F137" s="64"/>
      <c r="G137" s="175"/>
    </row>
    <row r="138" spans="3:7">
      <c r="C138" s="7"/>
      <c r="D138" s="63"/>
      <c r="E138" s="63"/>
      <c r="F138" s="11"/>
      <c r="G138" s="11"/>
    </row>
    <row r="139" spans="3:7">
      <c r="C139" s="7"/>
      <c r="D139" s="63"/>
      <c r="E139" s="63"/>
      <c r="F139" s="11"/>
      <c r="G139" s="11"/>
    </row>
    <row r="140" spans="3:7">
      <c r="C140" s="7"/>
      <c r="D140" s="63"/>
      <c r="E140" s="63"/>
      <c r="F140" s="11"/>
      <c r="G140" s="11"/>
    </row>
    <row r="141" spans="3:7">
      <c r="C141" s="7"/>
      <c r="D141" s="63"/>
      <c r="E141" s="63"/>
      <c r="F141" s="11"/>
      <c r="G141" s="11"/>
    </row>
    <row r="142" spans="3:7">
      <c r="C142" s="7"/>
      <c r="D142" s="63"/>
      <c r="E142" s="63"/>
      <c r="F142" s="11"/>
      <c r="G142" s="11"/>
    </row>
    <row r="143" spans="3:7">
      <c r="C143" s="7"/>
      <c r="D143" s="63"/>
      <c r="E143" s="63"/>
      <c r="F143" s="11"/>
      <c r="G143" s="11"/>
    </row>
    <row r="144" spans="3:7">
      <c r="C144" s="11"/>
      <c r="D144" s="11"/>
      <c r="E144" s="11"/>
      <c r="F144" s="11"/>
      <c r="G144" s="11"/>
    </row>
    <row r="145" spans="3:7">
      <c r="C145" s="11"/>
      <c r="D145" s="11"/>
      <c r="E145" s="11"/>
      <c r="F145" s="11"/>
      <c r="G145" s="11"/>
    </row>
    <row r="146" spans="3:7">
      <c r="C146" s="11"/>
      <c r="D146" s="11"/>
      <c r="E146" s="11"/>
      <c r="F146" s="11"/>
      <c r="G146" s="11"/>
    </row>
    <row r="147" spans="3:7">
      <c r="C147" s="11"/>
      <c r="D147" s="11"/>
      <c r="E147" s="11"/>
      <c r="F147" s="11"/>
      <c r="G147" s="11"/>
    </row>
    <row r="148" spans="3:7">
      <c r="C148" s="11"/>
      <c r="D148" s="11"/>
      <c r="E148" s="11"/>
      <c r="F148" s="11"/>
      <c r="G148" s="11"/>
    </row>
    <row r="149" spans="3:7">
      <c r="C149" s="11"/>
      <c r="D149" s="11"/>
      <c r="E149" s="11"/>
      <c r="F149" s="11"/>
      <c r="G149" s="11"/>
    </row>
    <row r="150" spans="3:7">
      <c r="C150" s="11"/>
      <c r="D150" s="11"/>
      <c r="E150" s="11"/>
      <c r="F150" s="11"/>
      <c r="G150" s="11"/>
    </row>
    <row r="151" spans="3:7">
      <c r="C151" s="11"/>
      <c r="D151" s="11"/>
      <c r="E151" s="11"/>
      <c r="F151" s="11"/>
      <c r="G151" s="11"/>
    </row>
    <row r="152" spans="3:7">
      <c r="C152" s="11"/>
      <c r="D152" s="11"/>
      <c r="E152" s="11"/>
      <c r="F152" s="11"/>
      <c r="G152" s="11"/>
    </row>
    <row r="153" spans="3:7">
      <c r="C153" s="11"/>
      <c r="D153" s="11"/>
      <c r="E153" s="11"/>
      <c r="F153" s="11"/>
      <c r="G153" s="11"/>
    </row>
    <row r="154" spans="3:7">
      <c r="C154" s="11"/>
      <c r="D154" s="11"/>
      <c r="E154" s="11"/>
      <c r="F154" s="11"/>
      <c r="G154" s="11"/>
    </row>
    <row r="155" spans="3:7">
      <c r="C155" s="11"/>
      <c r="D155" s="11"/>
      <c r="E155" s="11"/>
      <c r="F155" s="11"/>
      <c r="G155" s="11"/>
    </row>
    <row r="156" spans="3:7">
      <c r="C156" s="11"/>
      <c r="D156" s="11"/>
      <c r="E156" s="11"/>
      <c r="F156" s="11"/>
      <c r="G156" s="11"/>
    </row>
    <row r="157" spans="3:7">
      <c r="C157" s="11"/>
      <c r="D157" s="11"/>
      <c r="E157" s="11"/>
      <c r="F157" s="11"/>
      <c r="G157" s="11"/>
    </row>
  </sheetData>
  <mergeCells count="41">
    <mergeCell ref="L16:O16"/>
    <mergeCell ref="G16:J16"/>
    <mergeCell ref="G135:G137"/>
    <mergeCell ref="N18:N20"/>
    <mergeCell ref="O18:O20"/>
    <mergeCell ref="M21:M23"/>
    <mergeCell ref="O21:O26"/>
    <mergeCell ref="G24:G26"/>
    <mergeCell ref="H24:H26"/>
    <mergeCell ref="L24:L26"/>
    <mergeCell ref="M24:M26"/>
    <mergeCell ref="L21:L23"/>
    <mergeCell ref="J21:J26"/>
    <mergeCell ref="H21:H23"/>
    <mergeCell ref="G21:G23"/>
    <mergeCell ref="G18:G20"/>
    <mergeCell ref="H18:H20"/>
    <mergeCell ref="L18:L20"/>
    <mergeCell ref="M18:M20"/>
    <mergeCell ref="I18:I20"/>
    <mergeCell ref="J18:J20"/>
    <mergeCell ref="J9:J14"/>
    <mergeCell ref="L9:L11"/>
    <mergeCell ref="M9:M11"/>
    <mergeCell ref="M12:M14"/>
    <mergeCell ref="O9:O14"/>
    <mergeCell ref="G12:G14"/>
    <mergeCell ref="H12:H14"/>
    <mergeCell ref="L12:L14"/>
    <mergeCell ref="G4:J4"/>
    <mergeCell ref="L4:O4"/>
    <mergeCell ref="G6:G8"/>
    <mergeCell ref="H6:H8"/>
    <mergeCell ref="L6:L8"/>
    <mergeCell ref="M6:M8"/>
    <mergeCell ref="I6:I8"/>
    <mergeCell ref="J6:J8"/>
    <mergeCell ref="N6:N8"/>
    <mergeCell ref="O6:O8"/>
    <mergeCell ref="G9:G11"/>
    <mergeCell ref="H9:H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72E4-06D2-41C9-8F81-5CE85E07D8BE}">
  <dimension ref="A1:Y32"/>
  <sheetViews>
    <sheetView topLeftCell="C1" zoomScale="80" zoomScaleNormal="80" workbookViewId="0">
      <selection activeCell="F47" sqref="F47"/>
    </sheetView>
  </sheetViews>
  <sheetFormatPr defaultRowHeight="15"/>
  <cols>
    <col min="1" max="1" width="17.140625" style="1" customWidth="1"/>
    <col min="2" max="2" width="50" style="1" bestFit="1" customWidth="1"/>
    <col min="3" max="3" width="25.85546875" style="1" customWidth="1"/>
    <col min="4" max="4" width="14.5703125" style="1" customWidth="1"/>
    <col min="5" max="6" width="9.140625" style="1" customWidth="1"/>
    <col min="7" max="7" width="8.7109375" style="1" customWidth="1"/>
    <col min="8" max="8" width="9.140625" style="1" customWidth="1"/>
    <col min="9" max="9" width="17.85546875" style="1" customWidth="1"/>
    <col min="10" max="10" width="9.42578125" style="1" bestFit="1" customWidth="1"/>
    <col min="11" max="16" width="9.5703125" style="1" bestFit="1" customWidth="1"/>
    <col min="17" max="17" width="9.28515625" style="1" bestFit="1" customWidth="1"/>
    <col min="18" max="18" width="9.5703125" style="1" bestFit="1" customWidth="1"/>
    <col min="19" max="19" width="9.140625" style="1" customWidth="1"/>
    <col min="20" max="21" width="9.140625" style="1"/>
    <col min="22" max="23" width="9.140625" style="1" customWidth="1"/>
    <col min="24" max="24" width="9.140625" style="1"/>
    <col min="25" max="25" width="13" style="1" bestFit="1" customWidth="1"/>
    <col min="26" max="16384" width="9.140625" style="1"/>
  </cols>
  <sheetData>
    <row r="1" spans="1:25">
      <c r="A1" s="61" t="s">
        <v>175</v>
      </c>
    </row>
    <row r="3" spans="1:25">
      <c r="A3" s="107"/>
      <c r="B3" s="105"/>
      <c r="C3" s="107"/>
      <c r="D3" s="106"/>
      <c r="E3" s="105"/>
      <c r="F3" s="58" t="s">
        <v>96</v>
      </c>
      <c r="G3" s="58" t="s">
        <v>174</v>
      </c>
      <c r="H3" s="58" t="s">
        <v>95</v>
      </c>
      <c r="I3" s="60"/>
      <c r="J3" s="181" t="s">
        <v>173</v>
      </c>
      <c r="K3" s="181"/>
      <c r="L3" s="181"/>
      <c r="M3" s="181" t="s">
        <v>172</v>
      </c>
      <c r="N3" s="181"/>
      <c r="O3" s="181"/>
      <c r="P3" s="181" t="s">
        <v>171</v>
      </c>
      <c r="Q3" s="181"/>
      <c r="R3" s="181"/>
      <c r="S3" s="181" t="s">
        <v>170</v>
      </c>
      <c r="T3" s="181"/>
      <c r="U3" s="181"/>
      <c r="V3" s="176" t="s">
        <v>169</v>
      </c>
      <c r="W3" s="176"/>
      <c r="X3" s="176"/>
      <c r="Y3" s="59"/>
    </row>
    <row r="4" spans="1:25" ht="15.75" thickBot="1">
      <c r="A4" s="58" t="s">
        <v>168</v>
      </c>
      <c r="B4" s="58" t="s">
        <v>167</v>
      </c>
      <c r="C4" s="58" t="s">
        <v>166</v>
      </c>
      <c r="D4" s="58" t="s">
        <v>165</v>
      </c>
      <c r="E4" s="58" t="s">
        <v>164</v>
      </c>
      <c r="F4" s="58" t="s">
        <v>164</v>
      </c>
      <c r="G4" s="58" t="s">
        <v>164</v>
      </c>
      <c r="H4" s="58" t="s">
        <v>163</v>
      </c>
      <c r="I4" s="45" t="s">
        <v>162</v>
      </c>
      <c r="J4" s="45">
        <v>44117</v>
      </c>
      <c r="K4" s="45"/>
      <c r="L4" s="45"/>
      <c r="M4" s="45">
        <v>44117</v>
      </c>
      <c r="N4" s="45"/>
      <c r="O4" s="45"/>
      <c r="P4" s="45">
        <v>44117</v>
      </c>
      <c r="Q4" s="45"/>
      <c r="R4" s="45"/>
      <c r="S4" s="45">
        <v>44117</v>
      </c>
      <c r="T4" s="45"/>
      <c r="U4" s="45"/>
      <c r="V4" s="45">
        <v>44117</v>
      </c>
      <c r="W4" s="45"/>
      <c r="X4" s="45"/>
      <c r="Y4" s="58" t="s">
        <v>161</v>
      </c>
    </row>
    <row r="5" spans="1:25">
      <c r="A5" s="177" t="s">
        <v>235</v>
      </c>
      <c r="B5" s="177" t="s">
        <v>237</v>
      </c>
      <c r="C5" s="177">
        <v>959</v>
      </c>
      <c r="D5" s="177" t="s">
        <v>236</v>
      </c>
      <c r="E5" s="178">
        <f>AVERAGE(S8:U8)</f>
        <v>4.7668791280930434E-2</v>
      </c>
      <c r="F5" s="180">
        <f>STDEV(S8:U8)</f>
        <v>1.1453507939878156E-2</v>
      </c>
      <c r="G5" s="180">
        <f>F5/E5*100</f>
        <v>24.027267384184864</v>
      </c>
      <c r="H5" s="178">
        <f>AVERAGE(V8:X8)</f>
        <v>0.79894440306701942</v>
      </c>
      <c r="I5" s="38" t="s">
        <v>157</v>
      </c>
      <c r="J5" s="96">
        <f>AVERAGE(J8:L8)</f>
        <v>12593.455562237321</v>
      </c>
      <c r="K5" s="94"/>
      <c r="L5" s="93"/>
      <c r="M5" s="95">
        <f>AVERAGE(M8:O8)</f>
        <v>9986.8732840957073</v>
      </c>
      <c r="N5" s="94"/>
      <c r="O5" s="93"/>
      <c r="P5" s="95">
        <f>AVERAGE(P8:R8)</f>
        <v>465.75276910999918</v>
      </c>
      <c r="Q5" s="94"/>
      <c r="R5" s="93"/>
      <c r="S5" s="149">
        <f>AVERAGE(S8:U8)</f>
        <v>4.7668791280930434E-2</v>
      </c>
      <c r="T5" s="102"/>
      <c r="U5" s="101"/>
      <c r="V5" s="103">
        <f>M5/J5</f>
        <v>0.79302088570847074</v>
      </c>
      <c r="W5" s="102"/>
      <c r="X5" s="101"/>
      <c r="Y5" s="182">
        <f>_xlfn.T.TEST(J8:L8,M8:O8,2,1)</f>
        <v>0.1490293797372334</v>
      </c>
    </row>
    <row r="6" spans="1:25">
      <c r="A6" s="173"/>
      <c r="B6" s="173"/>
      <c r="C6" s="173"/>
      <c r="D6" s="173"/>
      <c r="E6" s="179"/>
      <c r="F6" s="159"/>
      <c r="G6" s="159"/>
      <c r="H6" s="179"/>
      <c r="I6" s="37" t="s">
        <v>156</v>
      </c>
      <c r="J6" s="36"/>
      <c r="K6" s="35"/>
      <c r="L6" s="34"/>
      <c r="M6" s="36"/>
      <c r="N6" s="35"/>
      <c r="O6" s="34"/>
      <c r="P6" s="33"/>
      <c r="Q6" s="32"/>
      <c r="R6" s="32"/>
      <c r="S6" s="31">
        <f>(STDEV(S8:U8)/AVERAGE(S8:U8))*100</f>
        <v>24.027267384184864</v>
      </c>
      <c r="T6" s="30"/>
      <c r="U6" s="54"/>
      <c r="V6" s="29"/>
      <c r="W6" s="29"/>
      <c r="X6" s="28"/>
      <c r="Y6" s="183"/>
    </row>
    <row r="7" spans="1:25">
      <c r="A7" s="173"/>
      <c r="B7" s="173"/>
      <c r="C7" s="173"/>
      <c r="D7" s="173"/>
      <c r="E7" s="159"/>
      <c r="F7" s="159"/>
      <c r="G7" s="159"/>
      <c r="H7" s="159"/>
      <c r="I7" s="14"/>
      <c r="J7" s="26" t="s">
        <v>155</v>
      </c>
      <c r="K7" s="26" t="s">
        <v>154</v>
      </c>
      <c r="L7" s="25" t="s">
        <v>153</v>
      </c>
      <c r="M7" s="27" t="s">
        <v>155</v>
      </c>
      <c r="N7" s="26" t="s">
        <v>154</v>
      </c>
      <c r="O7" s="25" t="s">
        <v>153</v>
      </c>
      <c r="P7" s="27" t="s">
        <v>155</v>
      </c>
      <c r="Q7" s="26" t="s">
        <v>154</v>
      </c>
      <c r="R7" s="25" t="s">
        <v>153</v>
      </c>
      <c r="S7" s="27" t="s">
        <v>155</v>
      </c>
      <c r="T7" s="26" t="s">
        <v>154</v>
      </c>
      <c r="U7" s="25" t="s">
        <v>153</v>
      </c>
      <c r="V7" s="26" t="s">
        <v>155</v>
      </c>
      <c r="W7" s="26" t="s">
        <v>154</v>
      </c>
      <c r="X7" s="25" t="s">
        <v>153</v>
      </c>
      <c r="Y7" s="183"/>
    </row>
    <row r="8" spans="1:25" ht="15.75" thickBot="1">
      <c r="A8" s="173"/>
      <c r="B8" s="173"/>
      <c r="C8" s="173"/>
      <c r="D8" s="173"/>
      <c r="E8" s="159"/>
      <c r="F8" s="159"/>
      <c r="G8" s="159"/>
      <c r="H8" s="159"/>
      <c r="I8" s="13" t="s">
        <v>247</v>
      </c>
      <c r="J8" s="91">
        <f>RawData!H40*10*4</f>
        <v>13036.09339191248</v>
      </c>
      <c r="K8" s="51">
        <f>RawData!H41*10*4</f>
        <v>11322.616931517479</v>
      </c>
      <c r="L8" s="50">
        <f>RawData!H42*10*4</f>
        <v>13421.656363282</v>
      </c>
      <c r="M8" s="52">
        <f>RawData!H43*10*4</f>
        <v>11284.25114956612</v>
      </c>
      <c r="N8" s="51">
        <f>RawData!H44*10*4</f>
        <v>10114.6578845682</v>
      </c>
      <c r="O8" s="50">
        <f>RawData!H45*10*4</f>
        <v>8561.7108181528001</v>
      </c>
      <c r="P8" s="49">
        <f>RawData!H46*2*4</f>
        <v>403.749537947612</v>
      </c>
      <c r="Q8" s="48">
        <f>RawData!H47*2*4</f>
        <v>491.5307046052344</v>
      </c>
      <c r="R8" s="57">
        <f>RawData!H48*2*4</f>
        <v>501.97806477715119</v>
      </c>
      <c r="S8" s="47">
        <f>P8/M8</f>
        <v>3.5779914200432889E-2</v>
      </c>
      <c r="T8" s="46">
        <f>Q8/N8</f>
        <v>4.8595880376256353E-2</v>
      </c>
      <c r="U8" s="56">
        <f>R8/O8</f>
        <v>5.8630579266102052E-2</v>
      </c>
      <c r="V8" s="100">
        <f>M8/J8</f>
        <v>0.86561601012821887</v>
      </c>
      <c r="W8" s="99">
        <f>N8/K8</f>
        <v>0.89331450014997671</v>
      </c>
      <c r="X8" s="98">
        <f>O8/L8</f>
        <v>0.63790269892286255</v>
      </c>
      <c r="Y8" s="184"/>
    </row>
    <row r="9" spans="1:25" ht="15.75" thickBot="1">
      <c r="A9" s="44"/>
      <c r="B9" s="43"/>
      <c r="C9" s="43"/>
      <c r="D9" s="43"/>
      <c r="E9" s="42"/>
      <c r="F9" s="42"/>
      <c r="G9" s="42"/>
      <c r="H9" s="42"/>
      <c r="I9" s="55"/>
      <c r="J9" s="45">
        <v>44117</v>
      </c>
      <c r="K9" s="45"/>
      <c r="L9" s="45"/>
      <c r="M9" s="45">
        <v>44117</v>
      </c>
      <c r="N9" s="45"/>
      <c r="O9" s="45"/>
      <c r="P9" s="45">
        <v>44117</v>
      </c>
      <c r="Q9" s="45"/>
      <c r="R9" s="45"/>
      <c r="S9" s="45">
        <v>44117</v>
      </c>
      <c r="T9" s="45"/>
      <c r="U9" s="45"/>
      <c r="V9" s="45">
        <v>44117</v>
      </c>
      <c r="W9" s="40"/>
      <c r="X9" s="39"/>
      <c r="Y9" s="97"/>
    </row>
    <row r="10" spans="1:25">
      <c r="A10" s="177" t="s">
        <v>238</v>
      </c>
      <c r="B10" s="177" t="s">
        <v>240</v>
      </c>
      <c r="C10" s="177">
        <v>949</v>
      </c>
      <c r="D10" s="177" t="s">
        <v>239</v>
      </c>
      <c r="E10" s="178">
        <f>AVERAGE(S13:U13)</f>
        <v>0.20693642543366739</v>
      </c>
      <c r="F10" s="180">
        <f>STDEV(S13:U13)</f>
        <v>1.9301400098345904E-2</v>
      </c>
      <c r="G10" s="180">
        <f>F10/E10*100</f>
        <v>9.3272124798216769</v>
      </c>
      <c r="H10" s="178">
        <f>AVERAGE(V13:X13)</f>
        <v>1.0667690308154059</v>
      </c>
      <c r="I10" s="38" t="s">
        <v>157</v>
      </c>
      <c r="J10" s="96">
        <f>AVERAGE(J13:L13)</f>
        <v>8416.4571481666262</v>
      </c>
      <c r="K10" s="94"/>
      <c r="L10" s="93"/>
      <c r="M10" s="95">
        <f>AVERAGE(M13:O13)</f>
        <v>8949.8541708472785</v>
      </c>
      <c r="N10" s="94"/>
      <c r="O10" s="93"/>
      <c r="P10" s="95">
        <f>AVERAGE(P13:R13)</f>
        <v>1857.9896440958535</v>
      </c>
      <c r="Q10" s="94"/>
      <c r="R10" s="93"/>
      <c r="S10" s="149">
        <f>AVERAGE(S13:U13)</f>
        <v>0.20693642543366739</v>
      </c>
      <c r="T10" s="102"/>
      <c r="U10" s="101"/>
      <c r="V10" s="103">
        <f>M10/J10</f>
        <v>1.0633754813088834</v>
      </c>
      <c r="W10" s="102"/>
      <c r="X10" s="101"/>
      <c r="Y10" s="182">
        <f>_xlfn.T.TEST(J13:L13,M13:O13,2,1)</f>
        <v>0.44119093433960888</v>
      </c>
    </row>
    <row r="11" spans="1:25">
      <c r="A11" s="173"/>
      <c r="B11" s="173"/>
      <c r="C11" s="173"/>
      <c r="D11" s="173"/>
      <c r="E11" s="179"/>
      <c r="F11" s="159"/>
      <c r="G11" s="159"/>
      <c r="H11" s="179"/>
      <c r="I11" s="37" t="s">
        <v>156</v>
      </c>
      <c r="J11" s="36"/>
      <c r="K11" s="35"/>
      <c r="L11" s="34"/>
      <c r="M11" s="36"/>
      <c r="N11" s="35"/>
      <c r="O11" s="34"/>
      <c r="P11" s="33"/>
      <c r="Q11" s="32"/>
      <c r="R11" s="32"/>
      <c r="S11" s="31">
        <f>(STDEV(S13:U13)/AVERAGE(S13:U13))*100</f>
        <v>9.3272124798216769</v>
      </c>
      <c r="T11" s="30"/>
      <c r="U11" s="54"/>
      <c r="V11" s="29"/>
      <c r="W11" s="29"/>
      <c r="X11" s="28"/>
      <c r="Y11" s="183"/>
    </row>
    <row r="12" spans="1:25">
      <c r="A12" s="173"/>
      <c r="B12" s="173"/>
      <c r="C12" s="173"/>
      <c r="D12" s="173"/>
      <c r="E12" s="159"/>
      <c r="F12" s="159"/>
      <c r="G12" s="159"/>
      <c r="H12" s="159"/>
      <c r="I12" s="14"/>
      <c r="J12" s="26" t="s">
        <v>155</v>
      </c>
      <c r="K12" s="26" t="s">
        <v>154</v>
      </c>
      <c r="L12" s="25" t="s">
        <v>153</v>
      </c>
      <c r="M12" s="27" t="s">
        <v>155</v>
      </c>
      <c r="N12" s="26" t="s">
        <v>154</v>
      </c>
      <c r="O12" s="25" t="s">
        <v>153</v>
      </c>
      <c r="P12" s="27" t="s">
        <v>155</v>
      </c>
      <c r="Q12" s="26" t="s">
        <v>154</v>
      </c>
      <c r="R12" s="25" t="s">
        <v>153</v>
      </c>
      <c r="S12" s="27" t="s">
        <v>155</v>
      </c>
      <c r="T12" s="26" t="s">
        <v>154</v>
      </c>
      <c r="U12" s="25" t="s">
        <v>153</v>
      </c>
      <c r="V12" s="27" t="s">
        <v>155</v>
      </c>
      <c r="W12" s="26" t="s">
        <v>154</v>
      </c>
      <c r="X12" s="25" t="s">
        <v>153</v>
      </c>
      <c r="Y12" s="183"/>
    </row>
    <row r="13" spans="1:25" ht="15.75" thickBot="1">
      <c r="A13" s="173"/>
      <c r="B13" s="173"/>
      <c r="C13" s="173"/>
      <c r="D13" s="173"/>
      <c r="E13" s="159"/>
      <c r="F13" s="159"/>
      <c r="G13" s="159"/>
      <c r="H13" s="159"/>
      <c r="I13" s="13" t="s">
        <v>247</v>
      </c>
      <c r="J13" s="91">
        <f>RawData!T31*10*4</f>
        <v>8264.2262632296806</v>
      </c>
      <c r="K13" s="51">
        <f>RawData!T32*10*4</f>
        <v>9012.29799332724</v>
      </c>
      <c r="L13" s="50">
        <f>RawData!T33*10*4</f>
        <v>7972.8471879429608</v>
      </c>
      <c r="M13" s="52">
        <f>RawData!T34*10*4</f>
        <v>8154.9562070297598</v>
      </c>
      <c r="N13" s="51">
        <f>RawData!T35*10*4</f>
        <v>9073.2139496020791</v>
      </c>
      <c r="O13" s="50">
        <f>RawData!T36*10*4</f>
        <v>9621.3923559100003</v>
      </c>
      <c r="P13" s="49">
        <f>RawData!T37*2*4</f>
        <v>1529.7805786859999</v>
      </c>
      <c r="Q13" s="48">
        <f>RawData!T38*2*4</f>
        <v>2052.2841508414081</v>
      </c>
      <c r="R13" s="57">
        <f>RawData!T39*2*4</f>
        <v>1991.904202760152</v>
      </c>
      <c r="S13" s="104">
        <f>P13/M13</f>
        <v>0.18758906116102669</v>
      </c>
      <c r="T13" s="46">
        <f>Q13/N13</f>
        <v>0.22619153061318634</v>
      </c>
      <c r="U13" s="56">
        <f>R13/O13</f>
        <v>0.20702868452678913</v>
      </c>
      <c r="V13" s="100">
        <f>M13/J13</f>
        <v>0.98677794475617153</v>
      </c>
      <c r="W13" s="99">
        <f>N13/K13</f>
        <v>1.0067592035150126</v>
      </c>
      <c r="X13" s="98">
        <f>O13/L13</f>
        <v>1.2067699441750337</v>
      </c>
      <c r="Y13" s="184"/>
    </row>
    <row r="14" spans="1:25" ht="15.75" thickBot="1">
      <c r="A14" s="44"/>
      <c r="B14" s="43"/>
      <c r="C14" s="43"/>
      <c r="D14" s="43"/>
      <c r="E14" s="42"/>
      <c r="F14" s="42"/>
      <c r="G14" s="42"/>
      <c r="H14" s="42"/>
      <c r="I14" s="41"/>
      <c r="J14" s="45">
        <v>44117</v>
      </c>
      <c r="K14" s="45"/>
      <c r="L14" s="45"/>
      <c r="M14" s="45">
        <v>44117</v>
      </c>
      <c r="N14" s="45"/>
      <c r="O14" s="45"/>
      <c r="P14" s="45">
        <v>44117</v>
      </c>
      <c r="Q14" s="45"/>
      <c r="R14" s="45"/>
      <c r="S14" s="45">
        <v>44117</v>
      </c>
      <c r="T14" s="45"/>
      <c r="U14" s="45"/>
      <c r="V14" s="45">
        <v>44117</v>
      </c>
      <c r="W14" s="45"/>
      <c r="X14" s="45"/>
      <c r="Y14" s="97"/>
    </row>
    <row r="15" spans="1:25">
      <c r="A15" s="177" t="s">
        <v>241</v>
      </c>
      <c r="B15" s="177" t="s">
        <v>243</v>
      </c>
      <c r="C15" s="201">
        <v>479</v>
      </c>
      <c r="D15" s="201" t="s">
        <v>242</v>
      </c>
      <c r="E15" s="202">
        <f>AVERAGE(S18:U18)</f>
        <v>5.8393065392448366E-2</v>
      </c>
      <c r="F15" s="201">
        <f>STDEV(S18:U18)</f>
        <v>4.9001589985967972E-3</v>
      </c>
      <c r="G15" s="201">
        <f>F15/E15*100</f>
        <v>8.3916796723442886</v>
      </c>
      <c r="H15" s="203">
        <f>AVERAGE(V18:X18)</f>
        <v>1.0826933745353688</v>
      </c>
      <c r="I15" s="204" t="s">
        <v>157</v>
      </c>
      <c r="J15" s="205">
        <f>AVERAGE(J18:L18)</f>
        <v>7579.0390146761865</v>
      </c>
      <c r="K15" s="206"/>
      <c r="L15" s="207"/>
      <c r="M15" s="208">
        <f>AVERAGE(M18:O18)</f>
        <v>8153.4862840326141</v>
      </c>
      <c r="N15" s="206"/>
      <c r="O15" s="207"/>
      <c r="P15" s="208">
        <f>AVERAGE(P18:R18)</f>
        <v>473.96143891449304</v>
      </c>
      <c r="Q15" s="206"/>
      <c r="R15" s="207"/>
      <c r="S15" s="209">
        <f>AVERAGE(S18:U18)</f>
        <v>5.8393065392448366E-2</v>
      </c>
      <c r="T15" s="210"/>
      <c r="U15" s="211"/>
      <c r="V15" s="212">
        <f>M15/J15</f>
        <v>1.0757942092980466</v>
      </c>
      <c r="W15" s="210"/>
      <c r="X15" s="211"/>
      <c r="Y15" s="213">
        <f>_xlfn.T.TEST(J18:L18,M18:O18,2,1)</f>
        <v>0.45459078422103605</v>
      </c>
    </row>
    <row r="16" spans="1:25">
      <c r="A16" s="173"/>
      <c r="B16" s="173"/>
      <c r="C16" s="214"/>
      <c r="D16" s="214"/>
      <c r="E16" s="215"/>
      <c r="F16" s="214"/>
      <c r="G16" s="214"/>
      <c r="H16" s="216"/>
      <c r="I16" s="217" t="s">
        <v>156</v>
      </c>
      <c r="J16" s="218"/>
      <c r="K16" s="219"/>
      <c r="L16" s="220"/>
      <c r="M16" s="218"/>
      <c r="N16" s="219"/>
      <c r="O16" s="220"/>
      <c r="P16" s="221"/>
      <c r="Q16" s="222"/>
      <c r="R16" s="222"/>
      <c r="S16" s="223">
        <f>(STDEV(S18:U18)/AVERAGE(S18:U18))*100</f>
        <v>8.3916796723442886</v>
      </c>
      <c r="T16" s="224"/>
      <c r="U16" s="225"/>
      <c r="V16" s="226"/>
      <c r="W16" s="226"/>
      <c r="X16" s="227"/>
      <c r="Y16" s="228"/>
    </row>
    <row r="17" spans="1:25">
      <c r="A17" s="173"/>
      <c r="B17" s="173"/>
      <c r="C17" s="214"/>
      <c r="D17" s="214"/>
      <c r="E17" s="215"/>
      <c r="F17" s="214"/>
      <c r="G17" s="214"/>
      <c r="H17" s="216"/>
      <c r="I17" s="217"/>
      <c r="J17" s="229" t="s">
        <v>155</v>
      </c>
      <c r="K17" s="229" t="s">
        <v>154</v>
      </c>
      <c r="L17" s="230" t="s">
        <v>153</v>
      </c>
      <c r="M17" s="231" t="s">
        <v>155</v>
      </c>
      <c r="N17" s="229" t="s">
        <v>154</v>
      </c>
      <c r="O17" s="230" t="s">
        <v>153</v>
      </c>
      <c r="P17" s="231" t="s">
        <v>155</v>
      </c>
      <c r="Q17" s="229" t="s">
        <v>154</v>
      </c>
      <c r="R17" s="230" t="s">
        <v>153</v>
      </c>
      <c r="S17" s="231" t="s">
        <v>155</v>
      </c>
      <c r="T17" s="229" t="s">
        <v>154</v>
      </c>
      <c r="U17" s="230" t="s">
        <v>153</v>
      </c>
      <c r="V17" s="231" t="s">
        <v>155</v>
      </c>
      <c r="W17" s="229" t="s">
        <v>154</v>
      </c>
      <c r="X17" s="230" t="s">
        <v>153</v>
      </c>
      <c r="Y17" s="228"/>
    </row>
    <row r="18" spans="1:25" ht="15.75" thickBot="1">
      <c r="A18" s="194"/>
      <c r="B18" s="194"/>
      <c r="C18" s="232"/>
      <c r="D18" s="232"/>
      <c r="E18" s="233"/>
      <c r="F18" s="232"/>
      <c r="G18" s="232"/>
      <c r="H18" s="234"/>
      <c r="I18" s="235" t="s">
        <v>247</v>
      </c>
      <c r="J18" s="236">
        <f>RawData!Z31*10*4</f>
        <v>7495.8473560267203</v>
      </c>
      <c r="K18" s="237">
        <f>RawData!Z32*10*4</f>
        <v>8242.7872111861197</v>
      </c>
      <c r="L18" s="238">
        <f>RawData!Z33*10*4</f>
        <v>6998.4824768157205</v>
      </c>
      <c r="M18" s="239">
        <f>RawData!Z34*10*4</f>
        <v>7470.5554728202405</v>
      </c>
      <c r="N18" s="237">
        <f>RawData!Z35*10*4</f>
        <v>8168.8294841291599</v>
      </c>
      <c r="O18" s="238">
        <f>RawData!Z36*10*4</f>
        <v>8821.07389514844</v>
      </c>
      <c r="P18" s="240">
        <f>RawData!Z37*2*4</f>
        <v>467.4697415546936</v>
      </c>
      <c r="Q18" s="241">
        <f>RawData!Z38*2*4</f>
        <v>486.88614281662001</v>
      </c>
      <c r="R18" s="242">
        <f>RawData!Z39*2*4</f>
        <v>467.52843237216558</v>
      </c>
      <c r="S18" s="243">
        <f>P18/M18</f>
        <v>6.2574964238665529E-2</v>
      </c>
      <c r="T18" s="244">
        <f>Q18/N18</f>
        <v>5.9602926436715144E-2</v>
      </c>
      <c r="U18" s="245">
        <f>R18/O18</f>
        <v>5.3001305501964406E-2</v>
      </c>
      <c r="V18" s="246">
        <f>M18/J18</f>
        <v>0.99662588070364788</v>
      </c>
      <c r="W18" s="247">
        <f>N18/K18</f>
        <v>0.99102758264139179</v>
      </c>
      <c r="X18" s="248">
        <f>O18/L18</f>
        <v>1.2604266602610672</v>
      </c>
      <c r="Y18" s="249"/>
    </row>
    <row r="19" spans="1:25" ht="15.75" thickBot="1">
      <c r="A19" s="44"/>
      <c r="B19" s="43"/>
      <c r="C19" s="250"/>
      <c r="D19" s="250"/>
      <c r="E19" s="251"/>
      <c r="F19" s="251"/>
      <c r="G19" s="251"/>
      <c r="H19" s="251"/>
      <c r="I19" s="252"/>
      <c r="J19" s="253">
        <v>44117</v>
      </c>
      <c r="K19" s="253"/>
      <c r="L19" s="253"/>
      <c r="M19" s="253">
        <v>44117</v>
      </c>
      <c r="N19" s="253"/>
      <c r="O19" s="253"/>
      <c r="P19" s="253">
        <v>44117</v>
      </c>
      <c r="Q19" s="253">
        <v>43874</v>
      </c>
      <c r="R19" s="253"/>
      <c r="S19" s="253">
        <v>43847</v>
      </c>
      <c r="T19" s="253">
        <v>43874</v>
      </c>
      <c r="U19" s="253"/>
      <c r="V19" s="253">
        <v>43847</v>
      </c>
      <c r="W19" s="253">
        <v>43874</v>
      </c>
      <c r="X19" s="253"/>
      <c r="Y19" s="254"/>
    </row>
    <row r="20" spans="1:25">
      <c r="A20" s="177" t="s">
        <v>244</v>
      </c>
      <c r="B20" s="177" t="s">
        <v>245</v>
      </c>
      <c r="C20" s="201">
        <v>274</v>
      </c>
      <c r="D20" s="201" t="s">
        <v>246</v>
      </c>
      <c r="E20" s="255">
        <f>AVERAGE(S23:U23)</f>
        <v>4.4255229620051737E-3</v>
      </c>
      <c r="F20" s="201">
        <f>STDEV(S23:U23)</f>
        <v>1.5091386603612483E-3</v>
      </c>
      <c r="G20" s="201">
        <f>F20/E20*100</f>
        <v>34.100798330904333</v>
      </c>
      <c r="H20" s="256">
        <f>AVERAGE(V23:X23)</f>
        <v>1.0792337312636047</v>
      </c>
      <c r="I20" s="204" t="s">
        <v>157</v>
      </c>
      <c r="J20" s="205">
        <f>AVERAGE(J23:L23)</f>
        <v>8093.9530831488928</v>
      </c>
      <c r="K20" s="206"/>
      <c r="L20" s="207"/>
      <c r="M20" s="208">
        <f>AVERAGE(M23:O23)</f>
        <v>8696.3353830575998</v>
      </c>
      <c r="N20" s="206" t="s">
        <v>256</v>
      </c>
      <c r="O20" s="207"/>
      <c r="P20" s="208">
        <f>AVERAGE(P23:R23)</f>
        <v>38.377482829846421</v>
      </c>
      <c r="Q20" s="206"/>
      <c r="R20" s="207"/>
      <c r="S20" s="209">
        <f>AVERAGE(S23:U23)</f>
        <v>4.4255229620051737E-3</v>
      </c>
      <c r="T20" s="210"/>
      <c r="U20" s="211"/>
      <c r="V20" s="257">
        <f>AVERAGE(V23:X23)</f>
        <v>1.0792337312636047</v>
      </c>
      <c r="W20" s="210"/>
      <c r="X20" s="211"/>
      <c r="Y20" s="213">
        <f>_xlfn.T.TEST(J23:L23,M23:O23,2,1)</f>
        <v>0.46192512064237856</v>
      </c>
    </row>
    <row r="21" spans="1:25">
      <c r="A21" s="173"/>
      <c r="B21" s="173"/>
      <c r="C21" s="214"/>
      <c r="D21" s="214"/>
      <c r="E21" s="258"/>
      <c r="F21" s="214"/>
      <c r="G21" s="214"/>
      <c r="H21" s="259"/>
      <c r="I21" s="217" t="s">
        <v>156</v>
      </c>
      <c r="J21" s="218"/>
      <c r="K21" s="219"/>
      <c r="L21" s="220"/>
      <c r="M21" s="218"/>
      <c r="N21" s="219"/>
      <c r="O21" s="220"/>
      <c r="P21" s="221"/>
      <c r="Q21" s="222"/>
      <c r="R21" s="222"/>
      <c r="S21" s="223">
        <f>(STDEV(S23:U23)/AVERAGE(S23:U23))*100</f>
        <v>34.100798330904333</v>
      </c>
      <c r="T21" s="223"/>
      <c r="U21" s="225"/>
      <c r="V21" s="226"/>
      <c r="W21" s="226"/>
      <c r="X21" s="227"/>
      <c r="Y21" s="228"/>
    </row>
    <row r="22" spans="1:25">
      <c r="A22" s="173"/>
      <c r="B22" s="173"/>
      <c r="C22" s="214"/>
      <c r="D22" s="214"/>
      <c r="E22" s="258"/>
      <c r="F22" s="214"/>
      <c r="G22" s="214"/>
      <c r="H22" s="259"/>
      <c r="I22" s="217"/>
      <c r="J22" s="229" t="s">
        <v>155</v>
      </c>
      <c r="K22" s="229" t="s">
        <v>154</v>
      </c>
      <c r="L22" s="230" t="s">
        <v>153</v>
      </c>
      <c r="M22" s="231" t="s">
        <v>155</v>
      </c>
      <c r="N22" s="229" t="s">
        <v>154</v>
      </c>
      <c r="O22" s="230" t="s">
        <v>153</v>
      </c>
      <c r="P22" s="231" t="s">
        <v>155</v>
      </c>
      <c r="Q22" s="229" t="s">
        <v>154</v>
      </c>
      <c r="R22" s="230" t="s">
        <v>153</v>
      </c>
      <c r="S22" s="231" t="s">
        <v>155</v>
      </c>
      <c r="T22" s="229" t="s">
        <v>154</v>
      </c>
      <c r="U22" s="230" t="s">
        <v>153</v>
      </c>
      <c r="V22" s="231" t="s">
        <v>155</v>
      </c>
      <c r="W22" s="229" t="s">
        <v>154</v>
      </c>
      <c r="X22" s="230" t="s">
        <v>153</v>
      </c>
      <c r="Y22" s="228"/>
    </row>
    <row r="23" spans="1:25" ht="15.75" thickBot="1">
      <c r="A23" s="194"/>
      <c r="B23" s="194"/>
      <c r="C23" s="232"/>
      <c r="D23" s="232"/>
      <c r="E23" s="260"/>
      <c r="F23" s="232"/>
      <c r="G23" s="232"/>
      <c r="H23" s="261"/>
      <c r="I23" s="235" t="s">
        <v>247</v>
      </c>
      <c r="J23" s="262">
        <f>RawData!AF31*10*4</f>
        <v>7976.5145986014795</v>
      </c>
      <c r="K23" s="263">
        <f>RawData!AF32*10*4</f>
        <v>8687.1653746697593</v>
      </c>
      <c r="L23" s="264">
        <f>RawData!AF33*10*4</f>
        <v>7618.1792761754405</v>
      </c>
      <c r="M23" s="265">
        <f>RawData!AF34*10*4</f>
        <v>7825.6705356830798</v>
      </c>
      <c r="N23" s="263">
        <f>RawData!AF35*10*4</f>
        <v>8712.1388970957996</v>
      </c>
      <c r="O23" s="264">
        <f>RawData!AF36*10*4</f>
        <v>9551.1967163939189</v>
      </c>
      <c r="P23" s="266">
        <f>RawData!AF37*2*4</f>
        <v>29.54148161912056</v>
      </c>
      <c r="Q23" s="267">
        <f>RawData!AF38*2*4</f>
        <v>53.5869159732732</v>
      </c>
      <c r="R23" s="268">
        <f>RawData!AF39*2*4</f>
        <v>32.004050897145518</v>
      </c>
      <c r="S23" s="243">
        <f>P23/M23</f>
        <v>3.7749457358853622E-3</v>
      </c>
      <c r="T23" s="244">
        <f>Q23/N23</f>
        <v>6.150833521620787E-3</v>
      </c>
      <c r="U23" s="245">
        <f>R23/O23</f>
        <v>3.3507896285093724E-3</v>
      </c>
      <c r="V23" s="266">
        <f>M23/J23</f>
        <v>0.98108897551007468</v>
      </c>
      <c r="W23" s="267">
        <f>N23/K23</f>
        <v>1.0028747607935333</v>
      </c>
      <c r="X23" s="268">
        <f>O23/L23</f>
        <v>1.2537374574872058</v>
      </c>
      <c r="Y23" s="249"/>
    </row>
    <row r="24" spans="1:25" ht="15.75" thickBot="1">
      <c r="A24" s="44"/>
      <c r="B24" s="43"/>
      <c r="C24" s="43"/>
      <c r="D24" s="43"/>
      <c r="E24" s="42"/>
      <c r="F24" s="42"/>
      <c r="G24" s="42"/>
      <c r="H24" s="42"/>
      <c r="I24" s="41"/>
      <c r="J24" s="45">
        <v>44117</v>
      </c>
      <c r="K24" s="45"/>
      <c r="L24" s="45"/>
      <c r="M24" s="45">
        <v>44117</v>
      </c>
      <c r="N24" s="45"/>
      <c r="O24" s="45"/>
      <c r="P24" s="45">
        <v>44117</v>
      </c>
      <c r="Q24" s="45"/>
      <c r="R24" s="45"/>
      <c r="S24" s="45">
        <v>44117</v>
      </c>
      <c r="T24" s="45"/>
      <c r="U24" s="45"/>
      <c r="V24" s="45">
        <v>44117</v>
      </c>
      <c r="W24" s="45"/>
      <c r="X24" s="45"/>
      <c r="Y24" s="97"/>
    </row>
    <row r="25" spans="1:25">
      <c r="A25" s="188" t="s">
        <v>160</v>
      </c>
      <c r="B25" s="191" t="s">
        <v>159</v>
      </c>
      <c r="C25" s="188" t="s">
        <v>47</v>
      </c>
      <c r="D25" s="177" t="s">
        <v>158</v>
      </c>
      <c r="E25" s="180">
        <f>AVERAGE(S25:U25)</f>
        <v>6.7468534966160496E-2</v>
      </c>
      <c r="F25" s="180">
        <f>STDEV(S29:U30)</f>
        <v>6.0234534942045399E-3</v>
      </c>
      <c r="G25" s="180">
        <f>F25/E25*100</f>
        <v>8.9277964865039117</v>
      </c>
      <c r="H25" s="178">
        <f>AVERAGE(V29:X30)</f>
        <v>0.83539111453587278</v>
      </c>
      <c r="I25" s="38" t="s">
        <v>157</v>
      </c>
      <c r="J25" s="95">
        <f>AVERAGE(J29:L30)</f>
        <v>9254.4702889342389</v>
      </c>
      <c r="K25" s="94"/>
      <c r="L25" s="93"/>
      <c r="M25" s="95">
        <f>AVERAGE(M29:O30)</f>
        <v>7729.4425978414192</v>
      </c>
      <c r="N25" s="94"/>
      <c r="O25" s="93"/>
      <c r="P25" s="95">
        <f>AVERAGE(P29:R30)</f>
        <v>521.3870395144769</v>
      </c>
      <c r="Q25" s="94"/>
      <c r="R25" s="93"/>
      <c r="S25" s="150">
        <f>AVERAGE(S29:U30)</f>
        <v>6.7468534966160496E-2</v>
      </c>
      <c r="T25" s="94"/>
      <c r="U25" s="93"/>
      <c r="V25" s="96">
        <f>AVERAGE(V29:X30)</f>
        <v>0.83539111453587278</v>
      </c>
      <c r="W25" s="94"/>
      <c r="X25" s="93"/>
      <c r="Y25" s="182">
        <f>_xlfn.T.TEST(J29:L30,M29:O30,2,1)</f>
        <v>8.2259402401284657E-5</v>
      </c>
    </row>
    <row r="26" spans="1:25">
      <c r="A26" s="189"/>
      <c r="B26" s="192"/>
      <c r="C26" s="189"/>
      <c r="D26" s="173"/>
      <c r="E26" s="159"/>
      <c r="F26" s="159"/>
      <c r="G26" s="159"/>
      <c r="H26" s="179"/>
      <c r="I26" s="37" t="s">
        <v>156</v>
      </c>
      <c r="J26" s="36"/>
      <c r="K26" s="35"/>
      <c r="L26" s="34"/>
      <c r="M26" s="36"/>
      <c r="N26" s="35"/>
      <c r="O26" s="34"/>
      <c r="P26" s="36"/>
      <c r="Q26" s="35"/>
      <c r="R26" s="34"/>
      <c r="S26" s="31">
        <f>(STDEV(S29:U30)/AVERAGE(S29:U30))*100</f>
        <v>8.9277964865039117</v>
      </c>
      <c r="T26" s="30"/>
      <c r="U26" s="54"/>
      <c r="V26" s="29"/>
      <c r="W26" s="29"/>
      <c r="X26" s="28"/>
      <c r="Y26" s="183"/>
    </row>
    <row r="27" spans="1:25" ht="15.75" thickBot="1">
      <c r="A27" s="189"/>
      <c r="B27" s="192"/>
      <c r="C27" s="189"/>
      <c r="D27" s="173"/>
      <c r="E27" s="159"/>
      <c r="F27" s="159"/>
      <c r="G27" s="159"/>
      <c r="H27" s="159"/>
      <c r="I27" s="14"/>
      <c r="J27" s="147">
        <v>44117</v>
      </c>
      <c r="K27" s="45"/>
      <c r="L27" s="148"/>
      <c r="M27" s="147">
        <v>44117</v>
      </c>
      <c r="N27" s="45"/>
      <c r="O27" s="148"/>
      <c r="P27" s="147">
        <v>44117</v>
      </c>
      <c r="Q27" s="45"/>
      <c r="R27" s="148"/>
      <c r="S27" s="147">
        <v>44117</v>
      </c>
      <c r="T27" s="45"/>
      <c r="U27" s="148"/>
      <c r="V27" s="45">
        <v>44117</v>
      </c>
      <c r="W27" s="45"/>
      <c r="X27" s="45"/>
      <c r="Y27" s="183"/>
    </row>
    <row r="28" spans="1:25" ht="15.75" thickBot="1">
      <c r="A28" s="189"/>
      <c r="B28" s="192"/>
      <c r="C28" s="189"/>
      <c r="D28" s="173"/>
      <c r="E28" s="159"/>
      <c r="F28" s="159"/>
      <c r="G28" s="159"/>
      <c r="H28" s="159"/>
      <c r="I28" s="14"/>
      <c r="J28" s="119" t="s">
        <v>155</v>
      </c>
      <c r="K28" s="119" t="s">
        <v>154</v>
      </c>
      <c r="L28" s="25" t="s">
        <v>153</v>
      </c>
      <c r="M28" s="27" t="s">
        <v>155</v>
      </c>
      <c r="N28" s="119" t="s">
        <v>154</v>
      </c>
      <c r="O28" s="25" t="s">
        <v>153</v>
      </c>
      <c r="P28" s="27" t="s">
        <v>155</v>
      </c>
      <c r="Q28" s="119" t="s">
        <v>154</v>
      </c>
      <c r="R28" s="25" t="s">
        <v>153</v>
      </c>
      <c r="S28" s="24" t="s">
        <v>155</v>
      </c>
      <c r="T28" s="120" t="s">
        <v>154</v>
      </c>
      <c r="U28" s="23" t="s">
        <v>153</v>
      </c>
      <c r="V28" s="24" t="s">
        <v>155</v>
      </c>
      <c r="W28" s="120" t="s">
        <v>154</v>
      </c>
      <c r="X28" s="23" t="s">
        <v>153</v>
      </c>
      <c r="Y28" s="183"/>
    </row>
    <row r="29" spans="1:25">
      <c r="A29" s="189"/>
      <c r="B29" s="192"/>
      <c r="C29" s="189"/>
      <c r="D29" s="173"/>
      <c r="E29" s="159"/>
      <c r="F29" s="159"/>
      <c r="G29" s="159"/>
      <c r="H29" s="159"/>
      <c r="I29" s="186" t="s">
        <v>247</v>
      </c>
      <c r="J29" s="92">
        <f>RawData!N31*10*4</f>
        <v>9312.7348944455189</v>
      </c>
      <c r="K29" s="21">
        <f>RawData!N32*10*4</f>
        <v>9299.4285381703994</v>
      </c>
      <c r="L29" s="20">
        <f>RawData!N33*10*4</f>
        <v>8960.6877308019612</v>
      </c>
      <c r="M29" s="22">
        <f>RawData!N34*10*4</f>
        <v>7235.9968196460395</v>
      </c>
      <c r="N29" s="21">
        <f>RawData!N35*10*4</f>
        <v>7603.5952822347199</v>
      </c>
      <c r="O29" s="20">
        <f>RawData!N36*10*4</f>
        <v>7794.4201968873995</v>
      </c>
      <c r="P29" s="19">
        <f>RawData!N37*2*4</f>
        <v>471.5506173643696</v>
      </c>
      <c r="Q29" s="18">
        <f>RawData!N38*2*4</f>
        <v>556.84757226057604</v>
      </c>
      <c r="R29" s="53">
        <f>RawData!N39*2*4</f>
        <v>589.77128734916801</v>
      </c>
      <c r="S29" s="17">
        <f t="shared" ref="S29:U30" si="0">P29/M29</f>
        <v>6.516733341895474E-2</v>
      </c>
      <c r="T29" s="16">
        <f t="shared" si="0"/>
        <v>7.3234772708328164E-2</v>
      </c>
      <c r="U29" s="15">
        <f t="shared" si="0"/>
        <v>7.5665831768305936E-2</v>
      </c>
      <c r="V29" s="17">
        <f t="shared" ref="V29:X30" si="1">M29/J29</f>
        <v>0.77700019399906595</v>
      </c>
      <c r="W29" s="16">
        <f t="shared" si="1"/>
        <v>0.81764113257336524</v>
      </c>
      <c r="X29" s="15">
        <f t="shared" si="1"/>
        <v>0.86984620277464086</v>
      </c>
      <c r="Y29" s="183"/>
    </row>
    <row r="30" spans="1:25" ht="15.75" thickBot="1">
      <c r="A30" s="190"/>
      <c r="B30" s="193"/>
      <c r="C30" s="190"/>
      <c r="D30" s="194"/>
      <c r="E30" s="185"/>
      <c r="F30" s="185"/>
      <c r="G30" s="185"/>
      <c r="H30" s="185"/>
      <c r="I30" s="187"/>
      <c r="J30" s="121">
        <f>RawData!N40*10*4</f>
        <v>9156.6323685240404</v>
      </c>
      <c r="K30" s="122">
        <f>RawData!N41*10*4</f>
        <v>9340.3619743012405</v>
      </c>
      <c r="L30" s="123">
        <f>RawData!N42*10*4</f>
        <v>9456.97622736228</v>
      </c>
      <c r="M30" s="124">
        <f>RawData!N43*10*4</f>
        <v>7695.2242278681197</v>
      </c>
      <c r="N30" s="122">
        <f>RawData!N44*10*4</f>
        <v>8008.9449134335991</v>
      </c>
      <c r="O30" s="123">
        <f>RawData!N45*10*4</f>
        <v>8038.4741469786404</v>
      </c>
      <c r="P30" s="125">
        <f>RawData!N46*2*4</f>
        <v>478.48679479689679</v>
      </c>
      <c r="Q30" s="126">
        <f>RawData!N47*2*4</f>
        <v>485.19248697179518</v>
      </c>
      <c r="R30" s="127">
        <f>RawData!N48*2*4</f>
        <v>546.47347834405605</v>
      </c>
      <c r="S30" s="128">
        <f t="shared" si="0"/>
        <v>6.2179707910792935E-2</v>
      </c>
      <c r="T30" s="129">
        <f t="shared" si="0"/>
        <v>6.0581324034077191E-2</v>
      </c>
      <c r="U30" s="130">
        <f t="shared" si="0"/>
        <v>6.7982239956504042E-2</v>
      </c>
      <c r="V30" s="100">
        <f t="shared" si="1"/>
        <v>0.84039894998083386</v>
      </c>
      <c r="W30" s="99">
        <f t="shared" si="1"/>
        <v>0.85745551783422769</v>
      </c>
      <c r="X30" s="98">
        <f t="shared" si="1"/>
        <v>0.8500046900531032</v>
      </c>
      <c r="Y30" s="184"/>
    </row>
    <row r="32" spans="1:25">
      <c r="C32" s="1" t="s">
        <v>294</v>
      </c>
    </row>
  </sheetData>
  <mergeCells count="51">
    <mergeCell ref="A25:A30"/>
    <mergeCell ref="B25:B30"/>
    <mergeCell ref="C25:C30"/>
    <mergeCell ref="D25:D30"/>
    <mergeCell ref="E25:E30"/>
    <mergeCell ref="D20:D23"/>
    <mergeCell ref="E20:E23"/>
    <mergeCell ref="H25:H30"/>
    <mergeCell ref="Y25:Y30"/>
    <mergeCell ref="I29:I30"/>
    <mergeCell ref="G25:G30"/>
    <mergeCell ref="F25:F30"/>
    <mergeCell ref="F20:F23"/>
    <mergeCell ref="G20:G23"/>
    <mergeCell ref="H20:H23"/>
    <mergeCell ref="Y20:Y23"/>
    <mergeCell ref="A15:A18"/>
    <mergeCell ref="B15:B18"/>
    <mergeCell ref="C15:C18"/>
    <mergeCell ref="D15:D18"/>
    <mergeCell ref="E15:E18"/>
    <mergeCell ref="F15:F18"/>
    <mergeCell ref="G15:G18"/>
    <mergeCell ref="H15:H18"/>
    <mergeCell ref="Y15:Y18"/>
    <mergeCell ref="A20:A23"/>
    <mergeCell ref="B20:B23"/>
    <mergeCell ref="C20:C23"/>
    <mergeCell ref="Y5:Y8"/>
    <mergeCell ref="B10:B13"/>
    <mergeCell ref="C10:C13"/>
    <mergeCell ref="D10:D13"/>
    <mergeCell ref="E10:E13"/>
    <mergeCell ref="F10:F13"/>
    <mergeCell ref="G10:G13"/>
    <mergeCell ref="H10:H13"/>
    <mergeCell ref="Y10:Y13"/>
    <mergeCell ref="A10:A13"/>
    <mergeCell ref="J3:L3"/>
    <mergeCell ref="M3:O3"/>
    <mergeCell ref="P3:R3"/>
    <mergeCell ref="S3:U3"/>
    <mergeCell ref="V3:X3"/>
    <mergeCell ref="A5:A8"/>
    <mergeCell ref="B5:B8"/>
    <mergeCell ref="C5:C8"/>
    <mergeCell ref="D5:D8"/>
    <mergeCell ref="E5:E8"/>
    <mergeCell ref="F5:F8"/>
    <mergeCell ref="G5:G8"/>
    <mergeCell ref="H5:H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0C3C-CBE6-45CB-A488-E7D8C0F33145}">
  <dimension ref="A2:L50"/>
  <sheetViews>
    <sheetView topLeftCell="A4" zoomScaleNormal="100" workbookViewId="0">
      <selection activeCell="H1" sqref="H1:I1048576"/>
    </sheetView>
  </sheetViews>
  <sheetFormatPr defaultRowHeight="15"/>
  <cols>
    <col min="1" max="1" width="12.5703125" style="1" bestFit="1" customWidth="1"/>
    <col min="2" max="2" width="9.140625" style="1"/>
    <col min="3" max="3" width="26.85546875" style="1" bestFit="1" customWidth="1"/>
    <col min="4" max="4" width="15.5703125" style="1" bestFit="1" customWidth="1"/>
    <col min="5" max="5" width="10.28515625" style="1" bestFit="1" customWidth="1"/>
    <col min="6" max="6" width="8.85546875" style="1" bestFit="1" customWidth="1"/>
    <col min="7" max="7" width="13.7109375" style="1" bestFit="1" customWidth="1"/>
    <col min="8" max="8" width="15.42578125" style="1" bestFit="1" customWidth="1"/>
    <col min="9" max="9" width="16.28515625" style="1" bestFit="1" customWidth="1"/>
    <col min="10" max="10" width="9.140625" style="1"/>
    <col min="11" max="11" width="16.5703125" style="1" bestFit="1" customWidth="1"/>
    <col min="12" max="16384" width="9.140625" style="1"/>
  </cols>
  <sheetData>
    <row r="2" spans="1:12">
      <c r="A2" s="131">
        <v>44117</v>
      </c>
      <c r="K2" s="81" t="s">
        <v>287</v>
      </c>
      <c r="L2" s="1">
        <f>COUNTA(C7:C21,C27:C50)</f>
        <v>39</v>
      </c>
    </row>
    <row r="3" spans="1:12">
      <c r="A3" s="195" t="s">
        <v>6</v>
      </c>
      <c r="B3" s="196"/>
      <c r="C3" s="196"/>
      <c r="D3" s="196"/>
      <c r="E3" s="196"/>
      <c r="F3" s="196"/>
      <c r="G3" s="196"/>
      <c r="H3" s="196"/>
      <c r="I3" s="197"/>
      <c r="K3" s="81"/>
    </row>
    <row r="4" spans="1:12">
      <c r="A4" s="2" t="s">
        <v>29</v>
      </c>
      <c r="B4" s="2" t="s">
        <v>29</v>
      </c>
      <c r="C4" s="10" t="s">
        <v>16</v>
      </c>
      <c r="D4" s="10" t="s">
        <v>14</v>
      </c>
      <c r="E4" s="10" t="s">
        <v>17</v>
      </c>
      <c r="F4" s="10" t="s">
        <v>7</v>
      </c>
      <c r="G4" s="10" t="s">
        <v>19</v>
      </c>
      <c r="H4" s="2" t="s">
        <v>286</v>
      </c>
      <c r="I4" s="2" t="s">
        <v>285</v>
      </c>
    </row>
    <row r="5" spans="1:12">
      <c r="A5" s="3"/>
      <c r="B5" s="3"/>
      <c r="C5" s="3" t="s">
        <v>24</v>
      </c>
      <c r="D5" s="3" t="s">
        <v>97</v>
      </c>
      <c r="E5" s="3" t="s">
        <v>3</v>
      </c>
      <c r="F5" s="3" t="s">
        <v>29</v>
      </c>
      <c r="G5" s="8">
        <v>44117.652291388898</v>
      </c>
      <c r="H5" s="3"/>
      <c r="I5" s="3"/>
    </row>
    <row r="6" spans="1:12">
      <c r="A6" s="3"/>
      <c r="B6" s="3"/>
      <c r="C6" s="3" t="s">
        <v>24</v>
      </c>
      <c r="D6" s="3" t="s">
        <v>133</v>
      </c>
      <c r="E6" s="3" t="s">
        <v>3</v>
      </c>
      <c r="F6" s="3" t="s">
        <v>29</v>
      </c>
      <c r="G6" s="8">
        <v>44118.167752384303</v>
      </c>
      <c r="I6" s="3"/>
    </row>
    <row r="7" spans="1:12">
      <c r="A7" s="3"/>
      <c r="B7" s="3"/>
      <c r="C7" s="3" t="s">
        <v>56</v>
      </c>
      <c r="D7" s="3" t="s">
        <v>100</v>
      </c>
      <c r="E7" s="3" t="s">
        <v>11</v>
      </c>
      <c r="F7" s="3" t="s">
        <v>22</v>
      </c>
      <c r="G7" s="8">
        <v>44117.695232361097</v>
      </c>
      <c r="H7" s="3">
        <f t="shared" ref="H7:H21" si="0">I7*4</f>
        <v>7</v>
      </c>
      <c r="I7" s="3">
        <v>1.75</v>
      </c>
    </row>
    <row r="8" spans="1:12">
      <c r="A8" s="3"/>
      <c r="B8" s="3"/>
      <c r="C8" s="3" t="s">
        <v>57</v>
      </c>
      <c r="D8" s="3" t="s">
        <v>101</v>
      </c>
      <c r="E8" s="3" t="s">
        <v>11</v>
      </c>
      <c r="F8" s="3" t="s">
        <v>5</v>
      </c>
      <c r="G8" s="8">
        <v>44117.709537939802</v>
      </c>
      <c r="H8" s="3">
        <f t="shared" si="0"/>
        <v>12</v>
      </c>
      <c r="I8" s="3">
        <v>3</v>
      </c>
    </row>
    <row r="9" spans="1:12">
      <c r="A9" s="3"/>
      <c r="B9" s="3"/>
      <c r="C9" s="3" t="s">
        <v>58</v>
      </c>
      <c r="D9" s="3" t="s">
        <v>102</v>
      </c>
      <c r="E9" s="3" t="s">
        <v>11</v>
      </c>
      <c r="F9" s="3" t="s">
        <v>15</v>
      </c>
      <c r="G9" s="8">
        <v>44117.723843587999</v>
      </c>
      <c r="H9" s="3">
        <f t="shared" si="0"/>
        <v>20</v>
      </c>
      <c r="I9" s="3">
        <v>5</v>
      </c>
    </row>
    <row r="10" spans="1:12">
      <c r="A10" s="3"/>
      <c r="B10" s="3"/>
      <c r="C10" s="3" t="s">
        <v>59</v>
      </c>
      <c r="D10" s="3" t="s">
        <v>103</v>
      </c>
      <c r="E10" s="3" t="s">
        <v>11</v>
      </c>
      <c r="F10" s="3" t="s">
        <v>30</v>
      </c>
      <c r="G10" s="8">
        <v>44117.738196874998</v>
      </c>
      <c r="H10" s="3">
        <f t="shared" si="0"/>
        <v>30</v>
      </c>
      <c r="I10" s="3">
        <v>7.5</v>
      </c>
    </row>
    <row r="11" spans="1:12">
      <c r="A11" s="3"/>
      <c r="B11" s="3"/>
      <c r="C11" s="3" t="s">
        <v>60</v>
      </c>
      <c r="D11" s="3" t="s">
        <v>104</v>
      </c>
      <c r="E11" s="3" t="s">
        <v>11</v>
      </c>
      <c r="F11" s="3" t="s">
        <v>34</v>
      </c>
      <c r="G11" s="8">
        <v>44117.752478761598</v>
      </c>
      <c r="H11" s="3">
        <f t="shared" si="0"/>
        <v>50</v>
      </c>
      <c r="I11" s="3">
        <v>12.5</v>
      </c>
    </row>
    <row r="12" spans="1:12">
      <c r="A12" s="3"/>
      <c r="B12" s="3"/>
      <c r="C12" s="3" t="s">
        <v>61</v>
      </c>
      <c r="D12" s="3" t="s">
        <v>105</v>
      </c>
      <c r="E12" s="3" t="s">
        <v>11</v>
      </c>
      <c r="F12" s="3" t="s">
        <v>32</v>
      </c>
      <c r="G12" s="8">
        <v>44117.766781388898</v>
      </c>
      <c r="H12" s="3">
        <f t="shared" si="0"/>
        <v>80</v>
      </c>
      <c r="I12" s="3">
        <v>20</v>
      </c>
    </row>
    <row r="13" spans="1:12">
      <c r="A13" s="3"/>
      <c r="B13" s="3"/>
      <c r="C13" s="3" t="s">
        <v>62</v>
      </c>
      <c r="D13" s="3" t="s">
        <v>106</v>
      </c>
      <c r="E13" s="3" t="s">
        <v>11</v>
      </c>
      <c r="F13" s="3" t="s">
        <v>31</v>
      </c>
      <c r="G13" s="8">
        <v>44117.781118286999</v>
      </c>
      <c r="H13" s="3">
        <f t="shared" si="0"/>
        <v>125</v>
      </c>
      <c r="I13" s="3">
        <v>31.25</v>
      </c>
    </row>
    <row r="14" spans="1:12">
      <c r="A14" s="3"/>
      <c r="B14" s="3"/>
      <c r="C14" s="3" t="s">
        <v>63</v>
      </c>
      <c r="D14" s="3" t="s">
        <v>107</v>
      </c>
      <c r="E14" s="3" t="s">
        <v>11</v>
      </c>
      <c r="F14" s="3" t="s">
        <v>18</v>
      </c>
      <c r="G14" s="8">
        <v>44117.795415879598</v>
      </c>
      <c r="H14" s="3">
        <f t="shared" si="0"/>
        <v>200</v>
      </c>
      <c r="I14" s="3">
        <v>50</v>
      </c>
    </row>
    <row r="15" spans="1:12">
      <c r="A15" s="3"/>
      <c r="B15" s="3"/>
      <c r="C15" s="3" t="s">
        <v>64</v>
      </c>
      <c r="D15" s="3" t="s">
        <v>108</v>
      </c>
      <c r="E15" s="3" t="s">
        <v>11</v>
      </c>
      <c r="F15" s="3" t="s">
        <v>26</v>
      </c>
      <c r="G15" s="8">
        <v>44117.809713310198</v>
      </c>
      <c r="H15" s="3">
        <f t="shared" si="0"/>
        <v>350</v>
      </c>
      <c r="I15" s="3">
        <v>87.5</v>
      </c>
    </row>
    <row r="16" spans="1:12">
      <c r="A16" s="3"/>
      <c r="B16" s="3"/>
      <c r="C16" s="3" t="s">
        <v>65</v>
      </c>
      <c r="D16" s="3" t="s">
        <v>109</v>
      </c>
      <c r="E16" s="3" t="s">
        <v>11</v>
      </c>
      <c r="F16" s="3" t="s">
        <v>10</v>
      </c>
      <c r="G16" s="8">
        <v>44117.824064965302</v>
      </c>
      <c r="H16" s="3">
        <f t="shared" si="0"/>
        <v>500</v>
      </c>
      <c r="I16" s="3">
        <v>125</v>
      </c>
    </row>
    <row r="17" spans="1:9">
      <c r="A17" s="3"/>
      <c r="B17" s="3"/>
      <c r="C17" s="3" t="s">
        <v>66</v>
      </c>
      <c r="D17" s="3" t="s">
        <v>110</v>
      </c>
      <c r="E17" s="3" t="s">
        <v>11</v>
      </c>
      <c r="F17" s="3" t="s">
        <v>25</v>
      </c>
      <c r="G17" s="8">
        <v>44117.838371331003</v>
      </c>
      <c r="H17" s="3">
        <f t="shared" si="0"/>
        <v>800</v>
      </c>
      <c r="I17" s="3">
        <v>200</v>
      </c>
    </row>
    <row r="18" spans="1:9">
      <c r="A18" s="3"/>
      <c r="B18" s="3"/>
      <c r="C18" s="3" t="s">
        <v>67</v>
      </c>
      <c r="D18" s="3" t="s">
        <v>111</v>
      </c>
      <c r="E18" s="3" t="s">
        <v>11</v>
      </c>
      <c r="F18" s="3" t="s">
        <v>37</v>
      </c>
      <c r="G18" s="8">
        <v>44117.852666909697</v>
      </c>
      <c r="H18" s="3">
        <f t="shared" si="0"/>
        <v>1500</v>
      </c>
      <c r="I18" s="3">
        <v>375</v>
      </c>
    </row>
    <row r="19" spans="1:9">
      <c r="A19" s="3"/>
      <c r="B19" s="3"/>
      <c r="C19" s="3" t="s">
        <v>68</v>
      </c>
      <c r="D19" s="3" t="s">
        <v>112</v>
      </c>
      <c r="E19" s="3" t="s">
        <v>11</v>
      </c>
      <c r="F19" s="3" t="s">
        <v>12</v>
      </c>
      <c r="G19" s="8">
        <v>44117.867013622701</v>
      </c>
      <c r="H19" s="3">
        <f t="shared" si="0"/>
        <v>2500</v>
      </c>
      <c r="I19" s="3">
        <v>625</v>
      </c>
    </row>
    <row r="20" spans="1:9">
      <c r="A20" s="3"/>
      <c r="B20" s="3"/>
      <c r="C20" s="3" t="s">
        <v>69</v>
      </c>
      <c r="D20" s="3" t="s">
        <v>113</v>
      </c>
      <c r="E20" s="3" t="s">
        <v>11</v>
      </c>
      <c r="F20" s="3" t="s">
        <v>36</v>
      </c>
      <c r="G20" s="8">
        <v>44117.881318692103</v>
      </c>
      <c r="H20" s="3">
        <f t="shared" si="0"/>
        <v>3500</v>
      </c>
      <c r="I20" s="3">
        <v>875</v>
      </c>
    </row>
    <row r="21" spans="1:9">
      <c r="A21" s="3"/>
      <c r="B21" s="3"/>
      <c r="C21" s="3" t="s">
        <v>70</v>
      </c>
      <c r="D21" s="3" t="s">
        <v>114</v>
      </c>
      <c r="E21" s="3" t="s">
        <v>11</v>
      </c>
      <c r="F21" s="3" t="s">
        <v>35</v>
      </c>
      <c r="G21" s="8">
        <v>44117.895642349496</v>
      </c>
      <c r="H21" s="3">
        <f t="shared" si="0"/>
        <v>5000</v>
      </c>
      <c r="I21" s="3">
        <v>1250</v>
      </c>
    </row>
    <row r="22" spans="1:9">
      <c r="A22" s="3"/>
      <c r="B22" s="3"/>
      <c r="C22" s="3" t="s">
        <v>55</v>
      </c>
      <c r="D22" s="3" t="s">
        <v>98</v>
      </c>
      <c r="E22" s="3" t="s">
        <v>33</v>
      </c>
      <c r="F22" s="3" t="s">
        <v>29</v>
      </c>
      <c r="G22" s="8">
        <v>44117.666598437499</v>
      </c>
      <c r="H22" s="3"/>
      <c r="I22" s="3"/>
    </row>
    <row r="23" spans="1:9">
      <c r="A23" s="3"/>
      <c r="B23" s="3"/>
      <c r="C23" s="3" t="s">
        <v>55</v>
      </c>
      <c r="D23" s="3" t="s">
        <v>99</v>
      </c>
      <c r="E23" s="3" t="s">
        <v>33</v>
      </c>
      <c r="F23" s="3" t="s">
        <v>29</v>
      </c>
      <c r="G23" s="8">
        <v>44117.680886446797</v>
      </c>
      <c r="H23" s="3"/>
      <c r="I23" s="3"/>
    </row>
    <row r="24" spans="1:9">
      <c r="A24" s="3"/>
      <c r="B24" s="3"/>
      <c r="C24" s="3" t="s">
        <v>55</v>
      </c>
      <c r="D24" s="3" t="s">
        <v>115</v>
      </c>
      <c r="E24" s="3" t="s">
        <v>33</v>
      </c>
      <c r="F24" s="3" t="s">
        <v>29</v>
      </c>
      <c r="G24" s="8">
        <v>44117.9099854167</v>
      </c>
      <c r="H24" s="3"/>
      <c r="I24" s="3"/>
    </row>
    <row r="25" spans="1:9">
      <c r="A25" s="3"/>
      <c r="B25" s="3"/>
      <c r="C25" s="3" t="s">
        <v>55</v>
      </c>
      <c r="D25" s="3" t="s">
        <v>124</v>
      </c>
      <c r="E25" s="3" t="s">
        <v>33</v>
      </c>
      <c r="F25" s="3" t="s">
        <v>29</v>
      </c>
      <c r="G25" s="8">
        <v>44118.038892488403</v>
      </c>
      <c r="H25" s="3"/>
      <c r="I25" s="3"/>
    </row>
    <row r="26" spans="1:9">
      <c r="A26" s="3"/>
      <c r="B26" s="3"/>
      <c r="C26" s="3" t="s">
        <v>55</v>
      </c>
      <c r="D26" s="3" t="s">
        <v>142</v>
      </c>
      <c r="E26" s="3" t="s">
        <v>33</v>
      </c>
      <c r="F26" s="3" t="s">
        <v>29</v>
      </c>
      <c r="G26" s="8">
        <v>44118.296584178199</v>
      </c>
      <c r="H26" s="3"/>
      <c r="I26" s="3"/>
    </row>
    <row r="27" spans="1:9">
      <c r="A27" s="3"/>
      <c r="B27" s="3"/>
      <c r="C27" s="3" t="s">
        <v>71</v>
      </c>
      <c r="D27" s="3" t="s">
        <v>116</v>
      </c>
      <c r="E27" s="3" t="s">
        <v>8</v>
      </c>
      <c r="F27" s="3" t="s">
        <v>30</v>
      </c>
      <c r="G27" s="8">
        <v>44117.924292222197</v>
      </c>
      <c r="H27" s="3"/>
      <c r="I27" s="3"/>
    </row>
    <row r="28" spans="1:9">
      <c r="A28" s="3"/>
      <c r="B28" s="3"/>
      <c r="C28" s="3" t="s">
        <v>62</v>
      </c>
      <c r="D28" s="3" t="s">
        <v>127</v>
      </c>
      <c r="E28" s="3" t="s">
        <v>8</v>
      </c>
      <c r="F28" s="3" t="s">
        <v>31</v>
      </c>
      <c r="G28" s="8">
        <v>44118.081847627298</v>
      </c>
      <c r="H28" s="3"/>
      <c r="I28" s="3"/>
    </row>
    <row r="29" spans="1:9">
      <c r="A29" s="3"/>
      <c r="B29" s="3"/>
      <c r="C29" s="3" t="s">
        <v>84</v>
      </c>
      <c r="D29" s="3" t="s">
        <v>131</v>
      </c>
      <c r="E29" s="3" t="s">
        <v>8</v>
      </c>
      <c r="F29" s="3" t="s">
        <v>18</v>
      </c>
      <c r="G29" s="8">
        <v>44118.139062280097</v>
      </c>
      <c r="H29" s="3"/>
      <c r="I29" s="3"/>
    </row>
    <row r="30" spans="1:9">
      <c r="A30" s="3"/>
      <c r="B30" s="3"/>
      <c r="C30" s="3" t="s">
        <v>60</v>
      </c>
      <c r="D30" s="3" t="s">
        <v>134</v>
      </c>
      <c r="E30" s="3" t="s">
        <v>8</v>
      </c>
      <c r="F30" s="3" t="s">
        <v>34</v>
      </c>
      <c r="G30" s="8">
        <v>44118.182036192098</v>
      </c>
      <c r="H30" s="3"/>
      <c r="I30" s="3"/>
    </row>
    <row r="31" spans="1:9">
      <c r="A31" s="3"/>
      <c r="B31" s="3"/>
      <c r="C31" s="3" t="s">
        <v>86</v>
      </c>
      <c r="D31" s="3" t="s">
        <v>135</v>
      </c>
      <c r="E31" s="3" t="s">
        <v>8</v>
      </c>
      <c r="F31" s="3" t="s">
        <v>25</v>
      </c>
      <c r="G31" s="8">
        <v>44118.196326342601</v>
      </c>
      <c r="H31" s="3"/>
      <c r="I31" s="3"/>
    </row>
    <row r="32" spans="1:9">
      <c r="A32" s="3"/>
      <c r="B32" s="3"/>
      <c r="C32" s="3" t="s">
        <v>68</v>
      </c>
      <c r="D32" s="3" t="s">
        <v>141</v>
      </c>
      <c r="E32" s="3" t="s">
        <v>8</v>
      </c>
      <c r="F32" s="3" t="s">
        <v>12</v>
      </c>
      <c r="G32" s="8">
        <v>44118.282256030099</v>
      </c>
      <c r="H32" s="3"/>
      <c r="I32" s="3"/>
    </row>
    <row r="33" spans="1:9">
      <c r="A33" s="3"/>
      <c r="B33" s="3"/>
      <c r="C33" s="3" t="s">
        <v>72</v>
      </c>
      <c r="D33" s="3" t="s">
        <v>117</v>
      </c>
      <c r="E33" s="3" t="s">
        <v>6</v>
      </c>
      <c r="F33" s="3" t="s">
        <v>29</v>
      </c>
      <c r="G33" s="8">
        <v>44117.938576909699</v>
      </c>
      <c r="H33" s="3"/>
      <c r="I33" s="3"/>
    </row>
    <row r="34" spans="1:9">
      <c r="A34" s="3"/>
      <c r="B34" s="3"/>
      <c r="C34" s="3" t="s">
        <v>73</v>
      </c>
      <c r="D34" s="3" t="s">
        <v>118</v>
      </c>
      <c r="E34" s="3" t="s">
        <v>6</v>
      </c>
      <c r="F34" s="3" t="s">
        <v>29</v>
      </c>
      <c r="G34" s="8">
        <v>44117.952912928202</v>
      </c>
      <c r="H34" s="3"/>
      <c r="I34" s="3"/>
    </row>
    <row r="35" spans="1:9">
      <c r="A35" s="3"/>
      <c r="B35" s="3"/>
      <c r="C35" s="3" t="s">
        <v>74</v>
      </c>
      <c r="D35" s="3" t="s">
        <v>119</v>
      </c>
      <c r="E35" s="3" t="s">
        <v>6</v>
      </c>
      <c r="F35" s="3" t="s">
        <v>29</v>
      </c>
      <c r="G35" s="8">
        <v>44117.967229861097</v>
      </c>
      <c r="H35" s="3"/>
      <c r="I35" s="3"/>
    </row>
    <row r="36" spans="1:9">
      <c r="A36" s="3"/>
      <c r="B36" s="3"/>
      <c r="C36" s="3" t="s">
        <v>75</v>
      </c>
      <c r="D36" s="3" t="s">
        <v>120</v>
      </c>
      <c r="E36" s="3" t="s">
        <v>6</v>
      </c>
      <c r="F36" s="3" t="s">
        <v>29</v>
      </c>
      <c r="G36" s="8">
        <v>44117.981548796299</v>
      </c>
      <c r="H36" s="3"/>
      <c r="I36" s="3"/>
    </row>
    <row r="37" spans="1:9">
      <c r="A37" s="3"/>
      <c r="B37" s="3"/>
      <c r="C37" s="3" t="s">
        <v>76</v>
      </c>
      <c r="D37" s="3" t="s">
        <v>121</v>
      </c>
      <c r="E37" s="3" t="s">
        <v>6</v>
      </c>
      <c r="F37" s="3" t="s">
        <v>29</v>
      </c>
      <c r="G37" s="8">
        <v>44117.995907442099</v>
      </c>
      <c r="H37" s="3"/>
      <c r="I37" s="3"/>
    </row>
    <row r="38" spans="1:9">
      <c r="A38" s="3"/>
      <c r="B38" s="3"/>
      <c r="C38" s="3" t="s">
        <v>77</v>
      </c>
      <c r="D38" s="3" t="s">
        <v>122</v>
      </c>
      <c r="E38" s="3" t="s">
        <v>6</v>
      </c>
      <c r="F38" s="3" t="s">
        <v>29</v>
      </c>
      <c r="G38" s="8">
        <v>44118.010249942097</v>
      </c>
      <c r="H38" s="3"/>
      <c r="I38" s="3"/>
    </row>
    <row r="39" spans="1:9">
      <c r="A39" s="3"/>
      <c r="B39" s="3"/>
      <c r="C39" s="3" t="s">
        <v>78</v>
      </c>
      <c r="D39" s="3" t="s">
        <v>123</v>
      </c>
      <c r="E39" s="3" t="s">
        <v>6</v>
      </c>
      <c r="F39" s="3" t="s">
        <v>29</v>
      </c>
      <c r="G39" s="8">
        <v>44118.0245385995</v>
      </c>
      <c r="H39" s="3"/>
      <c r="I39" s="3"/>
    </row>
    <row r="40" spans="1:9">
      <c r="A40" s="3"/>
      <c r="B40" s="3"/>
      <c r="C40" s="3" t="s">
        <v>79</v>
      </c>
      <c r="D40" s="3" t="s">
        <v>125</v>
      </c>
      <c r="E40" s="3" t="s">
        <v>6</v>
      </c>
      <c r="F40" s="3" t="s">
        <v>29</v>
      </c>
      <c r="G40" s="8">
        <v>44118.053189328697</v>
      </c>
      <c r="H40" s="3"/>
      <c r="I40" s="3"/>
    </row>
    <row r="41" spans="1:9">
      <c r="A41" s="3"/>
      <c r="B41" s="3"/>
      <c r="C41" s="3" t="s">
        <v>80</v>
      </c>
      <c r="D41" s="3" t="s">
        <v>126</v>
      </c>
      <c r="E41" s="3" t="s">
        <v>6</v>
      </c>
      <c r="F41" s="3" t="s">
        <v>29</v>
      </c>
      <c r="G41" s="8">
        <v>44118.0674954282</v>
      </c>
      <c r="H41" s="3"/>
      <c r="I41" s="3"/>
    </row>
    <row r="42" spans="1:9">
      <c r="A42" s="3"/>
      <c r="B42" s="3"/>
      <c r="C42" s="3" t="s">
        <v>81</v>
      </c>
      <c r="D42" s="3" t="s">
        <v>128</v>
      </c>
      <c r="E42" s="3" t="s">
        <v>6</v>
      </c>
      <c r="F42" s="3" t="s">
        <v>29</v>
      </c>
      <c r="G42" s="8">
        <v>44118.096127708297</v>
      </c>
      <c r="H42" s="3"/>
      <c r="I42" s="3"/>
    </row>
    <row r="43" spans="1:9">
      <c r="A43" s="3"/>
      <c r="B43" s="3"/>
      <c r="C43" s="3" t="s">
        <v>82</v>
      </c>
      <c r="D43" s="3" t="s">
        <v>129</v>
      </c>
      <c r="E43" s="3" t="s">
        <v>6</v>
      </c>
      <c r="F43" s="3" t="s">
        <v>29</v>
      </c>
      <c r="G43" s="8">
        <v>44118.110412685201</v>
      </c>
      <c r="H43" s="3"/>
      <c r="I43" s="3"/>
    </row>
    <row r="44" spans="1:9">
      <c r="A44" s="3"/>
      <c r="B44" s="3"/>
      <c r="C44" s="3" t="s">
        <v>83</v>
      </c>
      <c r="D44" s="3" t="s">
        <v>130</v>
      </c>
      <c r="E44" s="3" t="s">
        <v>6</v>
      </c>
      <c r="F44" s="3" t="s">
        <v>29</v>
      </c>
      <c r="G44" s="8">
        <v>44118.124747337999</v>
      </c>
      <c r="H44" s="3"/>
      <c r="I44" s="3"/>
    </row>
    <row r="45" spans="1:9">
      <c r="A45" s="3"/>
      <c r="B45" s="3"/>
      <c r="C45" s="3" t="s">
        <v>85</v>
      </c>
      <c r="D45" s="3" t="s">
        <v>132</v>
      </c>
      <c r="E45" s="3" t="s">
        <v>6</v>
      </c>
      <c r="F45" s="3" t="s">
        <v>29</v>
      </c>
      <c r="G45" s="8">
        <v>44118.153384236102</v>
      </c>
      <c r="H45" s="3"/>
      <c r="I45" s="3"/>
    </row>
    <row r="46" spans="1:9">
      <c r="A46" s="3"/>
      <c r="B46" s="3"/>
      <c r="C46" s="3" t="s">
        <v>87</v>
      </c>
      <c r="D46" s="3" t="s">
        <v>136</v>
      </c>
      <c r="E46" s="3" t="s">
        <v>6</v>
      </c>
      <c r="F46" s="3" t="s">
        <v>29</v>
      </c>
      <c r="G46" s="8">
        <v>44118.210696365699</v>
      </c>
      <c r="H46" s="3"/>
      <c r="I46" s="3"/>
    </row>
    <row r="47" spans="1:9">
      <c r="A47" s="3"/>
      <c r="B47" s="3"/>
      <c r="C47" s="3" t="s">
        <v>88</v>
      </c>
      <c r="D47" s="3" t="s">
        <v>137</v>
      </c>
      <c r="E47" s="3" t="s">
        <v>6</v>
      </c>
      <c r="F47" s="3" t="s">
        <v>29</v>
      </c>
      <c r="G47" s="8">
        <v>44118.225019756901</v>
      </c>
      <c r="H47" s="3"/>
      <c r="I47" s="3"/>
    </row>
    <row r="48" spans="1:9">
      <c r="A48" s="3"/>
      <c r="B48" s="3"/>
      <c r="C48" s="3" t="s">
        <v>89</v>
      </c>
      <c r="D48" s="3" t="s">
        <v>138</v>
      </c>
      <c r="E48" s="3" t="s">
        <v>6</v>
      </c>
      <c r="F48" s="3" t="s">
        <v>29</v>
      </c>
      <c r="G48" s="8">
        <v>44118.239327743097</v>
      </c>
      <c r="H48" s="3"/>
      <c r="I48" s="3"/>
    </row>
    <row r="49" spans="1:9">
      <c r="A49" s="3"/>
      <c r="B49" s="3"/>
      <c r="C49" s="3" t="s">
        <v>90</v>
      </c>
      <c r="D49" s="3" t="s">
        <v>139</v>
      </c>
      <c r="E49" s="3" t="s">
        <v>6</v>
      </c>
      <c r="F49" s="3" t="s">
        <v>29</v>
      </c>
      <c r="G49" s="8">
        <v>44118.2536739352</v>
      </c>
      <c r="H49" s="3"/>
      <c r="I49" s="3"/>
    </row>
    <row r="50" spans="1:9">
      <c r="A50" s="3"/>
      <c r="B50" s="3"/>
      <c r="C50" s="3" t="s">
        <v>91</v>
      </c>
      <c r="D50" s="3" t="s">
        <v>140</v>
      </c>
      <c r="E50" s="3" t="s">
        <v>6</v>
      </c>
      <c r="F50" s="3" t="s">
        <v>29</v>
      </c>
      <c r="G50" s="8">
        <v>44118.267968148102</v>
      </c>
      <c r="H50" s="3"/>
      <c r="I50" s="3"/>
    </row>
  </sheetData>
  <mergeCells count="1">
    <mergeCell ref="A3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DF585C-AF1C-4282-8AAF-9E2CF0C3227F}">
          <x14:formula1>
            <xm:f>'E:\D554A Drive\[959_949_479_274_Data_101420.xlsx]ValueList_Helper'!#REF!</xm:f>
          </x14:formula1>
          <xm:sqref>E5:E50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4677-D7BE-4275-A8B9-4207D0CF6E46}">
  <dimension ref="A1:AM24"/>
  <sheetViews>
    <sheetView workbookViewId="0">
      <selection activeCell="A9" sqref="A9"/>
    </sheetView>
  </sheetViews>
  <sheetFormatPr defaultRowHeight="15"/>
  <cols>
    <col min="1" max="1" width="27.28515625" style="1" bestFit="1" customWidth="1"/>
    <col min="2" max="2" width="10.7109375" style="1" bestFit="1" customWidth="1"/>
    <col min="3" max="3" width="5.5703125" style="1" bestFit="1" customWidth="1"/>
    <col min="4" max="5" width="9.140625" style="1"/>
    <col min="6" max="6" width="15.5703125" style="1" bestFit="1" customWidth="1"/>
    <col min="7" max="8" width="9.140625" style="1"/>
    <col min="9" max="9" width="13.7109375" style="1" bestFit="1" customWidth="1"/>
    <col min="10" max="16384" width="9.140625" style="1"/>
  </cols>
  <sheetData>
    <row r="1" spans="1:39">
      <c r="E1" s="200"/>
      <c r="F1" s="200"/>
      <c r="G1" s="200"/>
      <c r="H1" s="200"/>
      <c r="I1" s="199"/>
      <c r="J1" s="198" t="s">
        <v>48</v>
      </c>
      <c r="K1" s="200"/>
      <c r="L1" s="200"/>
      <c r="M1" s="199"/>
      <c r="N1" s="198" t="s">
        <v>49</v>
      </c>
      <c r="O1" s="199"/>
      <c r="P1" s="198" t="s">
        <v>23</v>
      </c>
      <c r="Q1" s="200"/>
      <c r="R1" s="200"/>
      <c r="S1" s="199"/>
      <c r="T1" s="198" t="s">
        <v>50</v>
      </c>
      <c r="U1" s="199"/>
      <c r="V1" s="198" t="s">
        <v>51</v>
      </c>
      <c r="W1" s="200"/>
      <c r="X1" s="200"/>
      <c r="Y1" s="199"/>
      <c r="Z1" s="198" t="s">
        <v>53</v>
      </c>
      <c r="AA1" s="199"/>
      <c r="AB1" s="198" t="s">
        <v>52</v>
      </c>
      <c r="AC1" s="200"/>
      <c r="AD1" s="200"/>
      <c r="AE1" s="199"/>
      <c r="AF1" s="198" t="s">
        <v>53</v>
      </c>
      <c r="AG1" s="199"/>
      <c r="AH1" s="198" t="s">
        <v>54</v>
      </c>
      <c r="AI1" s="200"/>
      <c r="AJ1" s="200"/>
      <c r="AK1" s="199"/>
      <c r="AL1" s="198" t="s">
        <v>53</v>
      </c>
      <c r="AM1" s="199"/>
    </row>
    <row r="2" spans="1:39">
      <c r="A2" s="81" t="s">
        <v>289</v>
      </c>
      <c r="B2" s="139" t="s">
        <v>290</v>
      </c>
      <c r="C2" s="138" t="s">
        <v>291</v>
      </c>
      <c r="E2" s="10" t="s">
        <v>16</v>
      </c>
      <c r="F2" s="10" t="s">
        <v>14</v>
      </c>
      <c r="G2" s="10" t="s">
        <v>17</v>
      </c>
      <c r="H2" s="10" t="s">
        <v>7</v>
      </c>
      <c r="I2" s="10" t="s">
        <v>19</v>
      </c>
      <c r="J2" s="10" t="s">
        <v>2</v>
      </c>
      <c r="K2" s="10" t="s">
        <v>20</v>
      </c>
      <c r="L2" s="10" t="s">
        <v>4</v>
      </c>
      <c r="M2" s="10" t="s">
        <v>0</v>
      </c>
      <c r="N2" s="10" t="s">
        <v>20</v>
      </c>
      <c r="O2" s="10" t="s">
        <v>2</v>
      </c>
      <c r="P2" s="10" t="s">
        <v>2</v>
      </c>
      <c r="Q2" s="10" t="s">
        <v>20</v>
      </c>
      <c r="R2" s="10" t="s">
        <v>4</v>
      </c>
      <c r="S2" s="10" t="s">
        <v>0</v>
      </c>
      <c r="T2" s="10" t="s">
        <v>20</v>
      </c>
      <c r="U2" s="10" t="s">
        <v>2</v>
      </c>
      <c r="V2" s="10" t="s">
        <v>2</v>
      </c>
      <c r="W2" s="10" t="s">
        <v>20</v>
      </c>
      <c r="X2" s="10" t="s">
        <v>4</v>
      </c>
      <c r="Y2" s="10" t="s">
        <v>0</v>
      </c>
      <c r="Z2" s="10" t="s">
        <v>20</v>
      </c>
      <c r="AA2" s="10" t="s">
        <v>2</v>
      </c>
      <c r="AB2" s="10" t="s">
        <v>2</v>
      </c>
      <c r="AC2" s="10" t="s">
        <v>20</v>
      </c>
      <c r="AD2" s="10" t="s">
        <v>4</v>
      </c>
      <c r="AE2" s="10" t="s">
        <v>0</v>
      </c>
      <c r="AF2" s="10" t="s">
        <v>20</v>
      </c>
      <c r="AG2" s="10" t="s">
        <v>2</v>
      </c>
      <c r="AH2" s="10" t="s">
        <v>2</v>
      </c>
      <c r="AI2" s="10" t="s">
        <v>20</v>
      </c>
      <c r="AJ2" s="10" t="s">
        <v>4</v>
      </c>
      <c r="AK2" s="10" t="s">
        <v>0</v>
      </c>
      <c r="AL2" s="10" t="s">
        <v>20</v>
      </c>
      <c r="AM2" s="10" t="s">
        <v>2</v>
      </c>
    </row>
    <row r="3" spans="1:39" ht="15.75" thickBot="1">
      <c r="E3" s="3" t="s">
        <v>24</v>
      </c>
      <c r="F3" s="3" t="s">
        <v>97</v>
      </c>
      <c r="G3" s="3" t="s">
        <v>3</v>
      </c>
      <c r="H3" s="3" t="s">
        <v>29</v>
      </c>
      <c r="I3" s="8">
        <v>44117.652291388898</v>
      </c>
      <c r="J3" s="9">
        <v>6.5325499999999996</v>
      </c>
      <c r="K3" s="9">
        <v>0</v>
      </c>
      <c r="L3" s="9"/>
      <c r="M3" s="9"/>
      <c r="N3" s="9">
        <v>61.510685635375701</v>
      </c>
      <c r="O3" s="9">
        <v>6.2939333333333298</v>
      </c>
      <c r="P3" s="9" t="s">
        <v>29</v>
      </c>
      <c r="Q3" s="9" t="s">
        <v>29</v>
      </c>
      <c r="R3" s="9" t="s">
        <v>29</v>
      </c>
      <c r="S3" s="9" t="s">
        <v>29</v>
      </c>
      <c r="T3" s="9">
        <v>30862.644499922</v>
      </c>
      <c r="U3" s="9">
        <v>11.984299999999999</v>
      </c>
      <c r="V3" s="9">
        <v>13.4287166666667</v>
      </c>
      <c r="W3" s="9">
        <v>3367.8591903675901</v>
      </c>
      <c r="X3" s="9">
        <v>36.656457541125299</v>
      </c>
      <c r="Y3" s="9"/>
      <c r="Z3" s="9">
        <v>85.452142793531706</v>
      </c>
      <c r="AA3" s="9">
        <v>7.1770833333333304</v>
      </c>
      <c r="AB3" s="9">
        <v>14.108916666666699</v>
      </c>
      <c r="AC3" s="9">
        <v>0</v>
      </c>
      <c r="AD3" s="9"/>
      <c r="AE3" s="9"/>
      <c r="AF3" s="9">
        <v>85.452142793531706</v>
      </c>
      <c r="AG3" s="9">
        <v>7.1770833333333304</v>
      </c>
      <c r="AH3" s="9">
        <v>14.266</v>
      </c>
      <c r="AI3" s="9">
        <v>0</v>
      </c>
      <c r="AJ3" s="9"/>
      <c r="AK3" s="9"/>
      <c r="AL3" s="9">
        <v>85.452142793531706</v>
      </c>
      <c r="AM3" s="9">
        <v>7.1770833333333304</v>
      </c>
    </row>
    <row r="4" spans="1:39">
      <c r="A4" s="136" t="s">
        <v>288</v>
      </c>
      <c r="B4" s="135" t="s">
        <v>184</v>
      </c>
      <c r="E4" s="3" t="s">
        <v>24</v>
      </c>
      <c r="F4" s="3" t="s">
        <v>133</v>
      </c>
      <c r="G4" s="3" t="s">
        <v>3</v>
      </c>
      <c r="H4" s="3" t="s">
        <v>29</v>
      </c>
      <c r="I4" s="8">
        <v>44118.167752384303</v>
      </c>
      <c r="J4" s="9">
        <v>6.1455833333333301</v>
      </c>
      <c r="K4" s="9">
        <v>0</v>
      </c>
      <c r="L4" s="9"/>
      <c r="M4" s="9"/>
      <c r="N4" s="9">
        <v>35.9230694001986</v>
      </c>
      <c r="O4" s="9">
        <v>6.38723333333333</v>
      </c>
      <c r="P4" s="9">
        <v>12.38855</v>
      </c>
      <c r="Q4" s="9">
        <v>0</v>
      </c>
      <c r="R4" s="9"/>
      <c r="S4" s="9"/>
      <c r="T4" s="9">
        <v>305213.154546312</v>
      </c>
      <c r="U4" s="9">
        <v>12.34535</v>
      </c>
      <c r="V4" s="9">
        <v>13.445316666666701</v>
      </c>
      <c r="W4" s="9">
        <v>1144.38732709177</v>
      </c>
      <c r="X4" s="9">
        <v>6.7460365955190804</v>
      </c>
      <c r="Y4" s="9"/>
      <c r="Z4" s="9">
        <v>157.777064575449</v>
      </c>
      <c r="AA4" s="9">
        <v>7.1481333333333303</v>
      </c>
      <c r="AB4" s="9">
        <v>14.130983333333299</v>
      </c>
      <c r="AC4" s="9">
        <v>0</v>
      </c>
      <c r="AD4" s="9"/>
      <c r="AE4" s="9"/>
      <c r="AF4" s="9">
        <v>157.777064575449</v>
      </c>
      <c r="AG4" s="9">
        <v>7.1481333333333303</v>
      </c>
      <c r="AH4" s="9">
        <v>14.179733333333299</v>
      </c>
      <c r="AI4" s="9">
        <v>0</v>
      </c>
      <c r="AJ4" s="9"/>
      <c r="AK4" s="9"/>
      <c r="AL4" s="9">
        <v>157.777064575449</v>
      </c>
      <c r="AM4" s="9">
        <v>7.1481333333333303</v>
      </c>
    </row>
    <row r="5" spans="1:39">
      <c r="A5" s="134">
        <v>959</v>
      </c>
      <c r="B5" s="133">
        <v>12.5</v>
      </c>
      <c r="E5" s="3" t="s">
        <v>56</v>
      </c>
      <c r="F5" s="3" t="s">
        <v>100</v>
      </c>
      <c r="G5" s="3" t="s">
        <v>11</v>
      </c>
      <c r="H5" s="3" t="s">
        <v>22</v>
      </c>
      <c r="I5" s="8">
        <v>44117.695232361097</v>
      </c>
      <c r="J5" s="9">
        <v>6.5450666666666697</v>
      </c>
      <c r="K5" s="9">
        <v>0</v>
      </c>
      <c r="L5" s="9"/>
      <c r="M5" s="9"/>
      <c r="N5" s="9">
        <v>51285.633489504296</v>
      </c>
      <c r="O5" s="9">
        <v>6.3744500000000004</v>
      </c>
      <c r="P5" s="9">
        <v>11.4475833333333</v>
      </c>
      <c r="Q5" s="9">
        <v>0</v>
      </c>
      <c r="R5" s="9"/>
      <c r="S5" s="9"/>
      <c r="T5" s="9">
        <v>885445.413943519</v>
      </c>
      <c r="U5" s="9">
        <v>11.4463833333333</v>
      </c>
      <c r="V5" s="9">
        <v>13.428466666666701</v>
      </c>
      <c r="W5" s="9">
        <v>38445.416408051802</v>
      </c>
      <c r="X5" s="9">
        <v>1.7331733357447101</v>
      </c>
      <c r="Y5" s="9">
        <v>99.038476328269297</v>
      </c>
      <c r="Z5" s="9">
        <v>20631.086266838</v>
      </c>
      <c r="AA5" s="9">
        <v>7.1576666666666702</v>
      </c>
      <c r="AB5" s="9">
        <v>14.106866666666701</v>
      </c>
      <c r="AC5" s="9">
        <v>21622.455191406199</v>
      </c>
      <c r="AD5" s="9">
        <v>4.7651585059656698</v>
      </c>
      <c r="AE5" s="9">
        <v>272.29477176946699</v>
      </c>
      <c r="AF5" s="9">
        <v>20631.086266838</v>
      </c>
      <c r="AG5" s="9">
        <v>7.1576666666666702</v>
      </c>
      <c r="AH5" s="9">
        <v>14.182700000000001</v>
      </c>
      <c r="AI5" s="9">
        <v>4923.9331877789</v>
      </c>
      <c r="AJ5" s="9">
        <v>2.25312582483653</v>
      </c>
      <c r="AK5" s="9">
        <v>128.75004713351601</v>
      </c>
      <c r="AL5" s="9">
        <v>20631.086266838</v>
      </c>
      <c r="AM5" s="9">
        <v>7.1576666666666702</v>
      </c>
    </row>
    <row r="6" spans="1:39">
      <c r="A6" s="134">
        <v>949</v>
      </c>
      <c r="B6" s="133">
        <v>1.75</v>
      </c>
      <c r="E6" s="3" t="s">
        <v>57</v>
      </c>
      <c r="F6" s="3" t="s">
        <v>101</v>
      </c>
      <c r="G6" s="3" t="s">
        <v>11</v>
      </c>
      <c r="H6" s="3" t="s">
        <v>5</v>
      </c>
      <c r="I6" s="8">
        <v>44117.709537939802</v>
      </c>
      <c r="J6" s="9">
        <v>6.5281000000000002</v>
      </c>
      <c r="K6" s="9">
        <v>32.461068878173698</v>
      </c>
      <c r="L6" s="9">
        <v>2.9914371658574401</v>
      </c>
      <c r="M6" s="9">
        <v>99.714572195247996</v>
      </c>
      <c r="N6" s="9">
        <v>41936.980377810301</v>
      </c>
      <c r="O6" s="9">
        <v>6.3787333333333303</v>
      </c>
      <c r="P6" s="9">
        <v>11.4224</v>
      </c>
      <c r="Q6" s="9">
        <v>30963.0435686034</v>
      </c>
      <c r="R6" s="9">
        <v>2.8611223097695002</v>
      </c>
      <c r="S6" s="9">
        <v>95.370743658983201</v>
      </c>
      <c r="T6" s="9">
        <v>686161.29536222899</v>
      </c>
      <c r="U6" s="9">
        <v>11.4548166666667</v>
      </c>
      <c r="V6" s="9">
        <v>13.428516666666701</v>
      </c>
      <c r="W6" s="9">
        <v>51852.775139628997</v>
      </c>
      <c r="X6" s="9">
        <v>2.9334132600088001</v>
      </c>
      <c r="Y6" s="9">
        <v>97.780442000293206</v>
      </c>
      <c r="Z6" s="9">
        <v>16440.6233012433</v>
      </c>
      <c r="AA6" s="9">
        <v>7.1673</v>
      </c>
      <c r="AB6" s="9">
        <v>14.103899999999999</v>
      </c>
      <c r="AC6" s="9">
        <v>11410.101338901</v>
      </c>
      <c r="AD6" s="9">
        <v>3.1554816839040298</v>
      </c>
      <c r="AE6" s="9">
        <v>105.182722796801</v>
      </c>
      <c r="AF6" s="9">
        <v>16440.6233012433</v>
      </c>
      <c r="AG6" s="9">
        <v>7.1673</v>
      </c>
      <c r="AH6" s="9">
        <v>14.179733333333299</v>
      </c>
      <c r="AI6" s="9">
        <v>4648.4515490201502</v>
      </c>
      <c r="AJ6" s="9">
        <v>2.66922644582823</v>
      </c>
      <c r="AK6" s="9">
        <v>88.974214860940904</v>
      </c>
      <c r="AL6" s="9">
        <v>16440.6233012433</v>
      </c>
      <c r="AM6" s="9">
        <v>7.1673</v>
      </c>
    </row>
    <row r="7" spans="1:39">
      <c r="A7" s="134">
        <v>479</v>
      </c>
      <c r="B7" s="133">
        <v>3</v>
      </c>
      <c r="E7" s="3" t="s">
        <v>58</v>
      </c>
      <c r="F7" s="3" t="s">
        <v>102</v>
      </c>
      <c r="G7" s="3" t="s">
        <v>11</v>
      </c>
      <c r="H7" s="3" t="s">
        <v>15</v>
      </c>
      <c r="I7" s="8">
        <v>44117.723843587999</v>
      </c>
      <c r="J7" s="9">
        <v>6.5493166666666696</v>
      </c>
      <c r="K7" s="9">
        <v>0</v>
      </c>
      <c r="L7" s="9"/>
      <c r="M7" s="9"/>
      <c r="N7" s="9">
        <v>41990.246991841799</v>
      </c>
      <c r="O7" s="9">
        <v>6.3787000000000003</v>
      </c>
      <c r="P7" s="9">
        <v>11.422366666666701</v>
      </c>
      <c r="Q7" s="9">
        <v>60375.702416165201</v>
      </c>
      <c r="R7" s="9">
        <v>6.25456398618139</v>
      </c>
      <c r="S7" s="9">
        <v>125.09127972362801</v>
      </c>
      <c r="T7" s="9">
        <v>713149.48553068598</v>
      </c>
      <c r="U7" s="9">
        <v>11.4211666666667</v>
      </c>
      <c r="V7" s="9">
        <v>13.428466666666701</v>
      </c>
      <c r="W7" s="9">
        <v>91433.776092558997</v>
      </c>
      <c r="X7" s="9">
        <v>5.0071188727766804</v>
      </c>
      <c r="Y7" s="9">
        <v>100.142377455534</v>
      </c>
      <c r="Z7" s="9">
        <v>16983.933422624799</v>
      </c>
      <c r="AA7" s="9">
        <v>7.1576666666666702</v>
      </c>
      <c r="AB7" s="9">
        <v>14.103866666666701</v>
      </c>
      <c r="AC7" s="9">
        <v>21404.115329525601</v>
      </c>
      <c r="AD7" s="9">
        <v>5.7299844617454303</v>
      </c>
      <c r="AE7" s="9">
        <v>114.59968923490899</v>
      </c>
      <c r="AF7" s="9">
        <v>16983.933422624799</v>
      </c>
      <c r="AG7" s="9">
        <v>7.1576666666666702</v>
      </c>
      <c r="AH7" s="9">
        <v>14.1797</v>
      </c>
      <c r="AI7" s="9">
        <v>8372.1570806896198</v>
      </c>
      <c r="AJ7" s="9">
        <v>4.6536581586357002</v>
      </c>
      <c r="AK7" s="9">
        <v>93.073163172713905</v>
      </c>
      <c r="AL7" s="9">
        <v>16983.933422624799</v>
      </c>
      <c r="AM7" s="9">
        <v>7.1576666666666702</v>
      </c>
    </row>
    <row r="8" spans="1:39">
      <c r="A8" s="134">
        <v>274</v>
      </c>
      <c r="B8" s="133">
        <v>1.75</v>
      </c>
      <c r="E8" s="3" t="s">
        <v>59</v>
      </c>
      <c r="F8" s="3" t="s">
        <v>103</v>
      </c>
      <c r="G8" s="3" t="s">
        <v>11</v>
      </c>
      <c r="H8" s="3" t="s">
        <v>30</v>
      </c>
      <c r="I8" s="8">
        <v>44117.738196874998</v>
      </c>
      <c r="J8" s="9">
        <v>6.5450999999999997</v>
      </c>
      <c r="K8" s="9">
        <v>0</v>
      </c>
      <c r="L8" s="9"/>
      <c r="M8" s="9"/>
      <c r="N8" s="9">
        <v>49509.409630722897</v>
      </c>
      <c r="O8" s="9">
        <v>6.3787333333333303</v>
      </c>
      <c r="P8" s="9">
        <v>12.0693</v>
      </c>
      <c r="Q8" s="9">
        <v>0</v>
      </c>
      <c r="R8" s="9"/>
      <c r="S8" s="9"/>
      <c r="T8" s="9">
        <v>804876.61752709595</v>
      </c>
      <c r="U8" s="9">
        <v>11.4212166666667</v>
      </c>
      <c r="V8" s="9">
        <v>13.428516666666701</v>
      </c>
      <c r="W8" s="9">
        <v>2828.4794410696099</v>
      </c>
      <c r="X8" s="9">
        <v>0.13346443144415299</v>
      </c>
      <c r="Y8" s="9"/>
      <c r="Z8" s="9">
        <v>19710.925228218599</v>
      </c>
      <c r="AA8" s="9">
        <v>7.1673</v>
      </c>
      <c r="AB8" s="9">
        <v>14.152049999999999</v>
      </c>
      <c r="AC8" s="9">
        <v>0</v>
      </c>
      <c r="AD8" s="9"/>
      <c r="AE8" s="9"/>
      <c r="AF8" s="9">
        <v>19710.925228218599</v>
      </c>
      <c r="AG8" s="9">
        <v>7.1673</v>
      </c>
      <c r="AH8" s="9">
        <v>14.176716666666699</v>
      </c>
      <c r="AI8" s="9">
        <v>0</v>
      </c>
      <c r="AJ8" s="9"/>
      <c r="AK8" s="9"/>
      <c r="AL8" s="9">
        <v>19710.925228218599</v>
      </c>
      <c r="AM8" s="9">
        <v>7.1673</v>
      </c>
    </row>
    <row r="9" spans="1:39" ht="15.75" thickBot="1">
      <c r="A9" s="137" t="s">
        <v>47</v>
      </c>
      <c r="B9" s="132">
        <v>3</v>
      </c>
      <c r="E9" s="3" t="s">
        <v>60</v>
      </c>
      <c r="F9" s="3" t="s">
        <v>104</v>
      </c>
      <c r="G9" s="3" t="s">
        <v>11</v>
      </c>
      <c r="H9" s="3" t="s">
        <v>34</v>
      </c>
      <c r="I9" s="8">
        <v>44117.752478761598</v>
      </c>
      <c r="J9" s="9">
        <v>6.5280666666666702</v>
      </c>
      <c r="K9" s="9">
        <v>124.89356048163501</v>
      </c>
      <c r="L9" s="9">
        <v>10.2477427495554</v>
      </c>
      <c r="M9" s="9">
        <v>81.981941996443197</v>
      </c>
      <c r="N9" s="9">
        <v>46960.2852264264</v>
      </c>
      <c r="O9" s="9">
        <v>6.3744500000000004</v>
      </c>
      <c r="P9" s="9">
        <v>12.069266666666699</v>
      </c>
      <c r="Q9" s="9">
        <v>120970.865728969</v>
      </c>
      <c r="R9" s="9">
        <v>11.483901506175</v>
      </c>
      <c r="S9" s="9">
        <v>91.871212049400199</v>
      </c>
      <c r="T9" s="9">
        <v>830926.17264822801</v>
      </c>
      <c r="U9" s="9">
        <v>11.4463833333333</v>
      </c>
      <c r="V9" s="9">
        <v>13.428466666666701</v>
      </c>
      <c r="W9" s="9">
        <v>245258.856007333</v>
      </c>
      <c r="X9" s="9">
        <v>12.64327921314</v>
      </c>
      <c r="Y9" s="9">
        <v>101.14623370512</v>
      </c>
      <c r="Z9" s="9">
        <v>18041.992337019601</v>
      </c>
      <c r="AA9" s="9">
        <v>7.1672500000000001</v>
      </c>
      <c r="AB9" s="9">
        <v>14.103866666666701</v>
      </c>
      <c r="AC9" s="9">
        <v>49470.561678420003</v>
      </c>
      <c r="AD9" s="9">
        <v>12.4668515431475</v>
      </c>
      <c r="AE9" s="9">
        <v>99.734812345180401</v>
      </c>
      <c r="AF9" s="9">
        <v>18041.992337019601</v>
      </c>
      <c r="AG9" s="9">
        <v>7.1672500000000001</v>
      </c>
      <c r="AH9" s="9">
        <v>14.182700000000001</v>
      </c>
      <c r="AI9" s="9">
        <v>23620.379342185199</v>
      </c>
      <c r="AJ9" s="9">
        <v>12.3594106740168</v>
      </c>
      <c r="AK9" s="9">
        <v>98.875285392134202</v>
      </c>
      <c r="AL9" s="9">
        <v>18041.992337019601</v>
      </c>
      <c r="AM9" s="9">
        <v>7.1672500000000001</v>
      </c>
    </row>
    <row r="10" spans="1:39">
      <c r="B10" s="12"/>
      <c r="E10" s="3" t="s">
        <v>61</v>
      </c>
      <c r="F10" s="3" t="s">
        <v>105</v>
      </c>
      <c r="G10" s="3" t="s">
        <v>11</v>
      </c>
      <c r="H10" s="3" t="s">
        <v>32</v>
      </c>
      <c r="I10" s="8">
        <v>44117.766781388898</v>
      </c>
      <c r="J10" s="9">
        <v>6.5493499999999996</v>
      </c>
      <c r="K10" s="9">
        <v>238.42538520813</v>
      </c>
      <c r="L10" s="9">
        <v>22.830298477434798</v>
      </c>
      <c r="M10" s="9">
        <v>114.151492387174</v>
      </c>
      <c r="N10" s="9">
        <v>40033.428872848403</v>
      </c>
      <c r="O10" s="9">
        <v>6.38723333333333</v>
      </c>
      <c r="P10" s="9">
        <v>11.4224</v>
      </c>
      <c r="Q10" s="9">
        <v>175134.771648775</v>
      </c>
      <c r="R10" s="9">
        <v>19.472506200143702</v>
      </c>
      <c r="S10" s="9">
        <v>97.362531000718306</v>
      </c>
      <c r="T10" s="9">
        <v>733832.734489211</v>
      </c>
      <c r="U10" s="9">
        <v>11.4212166666667</v>
      </c>
      <c r="V10" s="9">
        <v>13.428516666666701</v>
      </c>
      <c r="W10" s="9">
        <v>348009.35375589202</v>
      </c>
      <c r="X10" s="9">
        <v>19.005719484649799</v>
      </c>
      <c r="Y10" s="9">
        <v>95.028597423249195</v>
      </c>
      <c r="Z10" s="9">
        <v>17030.450126779499</v>
      </c>
      <c r="AA10" s="9">
        <v>7.1673</v>
      </c>
      <c r="AB10" s="9">
        <v>14.103899999999999</v>
      </c>
      <c r="AC10" s="9">
        <v>91486.259993088504</v>
      </c>
      <c r="AD10" s="9">
        <v>24.424415957731799</v>
      </c>
      <c r="AE10" s="9">
        <v>122.12207978865899</v>
      </c>
      <c r="AF10" s="9">
        <v>17030.450126779499</v>
      </c>
      <c r="AG10" s="9">
        <v>7.1673</v>
      </c>
      <c r="AH10" s="9">
        <v>14.182733333333299</v>
      </c>
      <c r="AI10" s="9">
        <v>33005.043720945199</v>
      </c>
      <c r="AJ10" s="9">
        <v>18.295722924150201</v>
      </c>
      <c r="AK10" s="9">
        <v>91.478614620750804</v>
      </c>
      <c r="AL10" s="9">
        <v>17030.450126779499</v>
      </c>
      <c r="AM10" s="9">
        <v>7.1673</v>
      </c>
    </row>
    <row r="11" spans="1:39">
      <c r="B11" s="12"/>
      <c r="E11" s="3" t="s">
        <v>62</v>
      </c>
      <c r="F11" s="3" t="s">
        <v>106</v>
      </c>
      <c r="G11" s="3" t="s">
        <v>11</v>
      </c>
      <c r="H11" s="3" t="s">
        <v>31</v>
      </c>
      <c r="I11" s="8">
        <v>44117.781118286999</v>
      </c>
      <c r="J11" s="9">
        <v>6.5408166666666698</v>
      </c>
      <c r="K11" s="9">
        <v>416.67764333343899</v>
      </c>
      <c r="L11" s="9">
        <v>39.704960582252603</v>
      </c>
      <c r="M11" s="9">
        <v>127.05587386320801</v>
      </c>
      <c r="N11" s="9">
        <v>39953.534347102199</v>
      </c>
      <c r="O11" s="9">
        <v>6.3956999999999997</v>
      </c>
      <c r="P11" s="9">
        <v>11.4559833333333</v>
      </c>
      <c r="Q11" s="9">
        <v>248482.04642946299</v>
      </c>
      <c r="R11" s="9">
        <v>30.330592188017899</v>
      </c>
      <c r="S11" s="9">
        <v>97.057895001657201</v>
      </c>
      <c r="T11" s="9">
        <v>680472.87943742704</v>
      </c>
      <c r="U11" s="9">
        <v>11.4547833333333</v>
      </c>
      <c r="V11" s="9">
        <v>13.428466666666701</v>
      </c>
      <c r="W11" s="9">
        <v>487057.57953296002</v>
      </c>
      <c r="X11" s="9">
        <v>29.244965657785599</v>
      </c>
      <c r="Y11" s="9">
        <v>93.583890104914005</v>
      </c>
      <c r="Z11" s="9">
        <v>15489.903610241499</v>
      </c>
      <c r="AA11" s="9">
        <v>7.1672500000000001</v>
      </c>
      <c r="AB11" s="9">
        <v>14.106866666666701</v>
      </c>
      <c r="AC11" s="9">
        <v>97004.963811747002</v>
      </c>
      <c r="AD11" s="9">
        <v>28.473423217552298</v>
      </c>
      <c r="AE11" s="9">
        <v>91.114954296167298</v>
      </c>
      <c r="AF11" s="9">
        <v>15489.903610241499</v>
      </c>
      <c r="AG11" s="9">
        <v>7.1672500000000001</v>
      </c>
      <c r="AH11" s="9">
        <v>14.182700000000001</v>
      </c>
      <c r="AI11" s="9">
        <v>47333.525645449801</v>
      </c>
      <c r="AJ11" s="9">
        <v>28.847987945731099</v>
      </c>
      <c r="AK11" s="9">
        <v>92.313561426339604</v>
      </c>
      <c r="AL11" s="9">
        <v>15489.903610241499</v>
      </c>
      <c r="AM11" s="9">
        <v>7.1672500000000001</v>
      </c>
    </row>
    <row r="12" spans="1:39">
      <c r="B12" s="12"/>
      <c r="E12" s="3" t="s">
        <v>63</v>
      </c>
      <c r="F12" s="3" t="s">
        <v>107</v>
      </c>
      <c r="G12" s="3" t="s">
        <v>11</v>
      </c>
      <c r="H12" s="3" t="s">
        <v>18</v>
      </c>
      <c r="I12" s="8">
        <v>44117.795415879598</v>
      </c>
      <c r="J12" s="9">
        <v>6.5408499999999998</v>
      </c>
      <c r="K12" s="9">
        <v>563.76013570403495</v>
      </c>
      <c r="L12" s="9">
        <v>49.028857026111702</v>
      </c>
      <c r="M12" s="9">
        <v>98.057714052223403</v>
      </c>
      <c r="N12" s="9">
        <v>43611.736318618801</v>
      </c>
      <c r="O12" s="9">
        <v>6.3914833333333299</v>
      </c>
      <c r="P12" s="9">
        <v>11.4224</v>
      </c>
      <c r="Q12" s="9">
        <v>506950.95840167702</v>
      </c>
      <c r="R12" s="9">
        <v>48.987977205545697</v>
      </c>
      <c r="S12" s="9">
        <v>97.975954411091493</v>
      </c>
      <c r="T12" s="9">
        <v>870256.39736147004</v>
      </c>
      <c r="U12" s="9">
        <v>11.4212166666667</v>
      </c>
      <c r="V12" s="9">
        <v>13.428516666666701</v>
      </c>
      <c r="W12" s="9">
        <v>988838.50022520102</v>
      </c>
      <c r="X12" s="9">
        <v>48.2400478781788</v>
      </c>
      <c r="Y12" s="9">
        <v>96.480095756357599</v>
      </c>
      <c r="Z12" s="9">
        <v>19065.015463825999</v>
      </c>
      <c r="AA12" s="9">
        <v>7.1673</v>
      </c>
      <c r="AB12" s="9">
        <v>14.103899999999999</v>
      </c>
      <c r="AC12" s="9">
        <v>196256.33780113101</v>
      </c>
      <c r="AD12" s="9">
        <v>46.803784309331199</v>
      </c>
      <c r="AE12" s="9">
        <v>93.607568618662299</v>
      </c>
      <c r="AF12" s="9">
        <v>19065.015463825999</v>
      </c>
      <c r="AG12" s="9">
        <v>7.1673</v>
      </c>
      <c r="AH12" s="9">
        <v>14.182733333333299</v>
      </c>
      <c r="AI12" s="9">
        <v>97740.0722244934</v>
      </c>
      <c r="AJ12" s="9">
        <v>48.398386423863798</v>
      </c>
      <c r="AK12" s="9">
        <v>96.796772847727695</v>
      </c>
      <c r="AL12" s="9">
        <v>19065.015463825999</v>
      </c>
      <c r="AM12" s="9">
        <v>7.1673</v>
      </c>
    </row>
    <row r="13" spans="1:39">
      <c r="B13" s="12"/>
      <c r="E13" s="3" t="s">
        <v>64</v>
      </c>
      <c r="F13" s="3" t="s">
        <v>108</v>
      </c>
      <c r="G13" s="3" t="s">
        <v>11</v>
      </c>
      <c r="H13" s="3" t="s">
        <v>26</v>
      </c>
      <c r="I13" s="8">
        <v>44117.809713310198</v>
      </c>
      <c r="J13" s="9">
        <v>6.5408166666666698</v>
      </c>
      <c r="K13" s="9">
        <v>749.80012748126205</v>
      </c>
      <c r="L13" s="9">
        <v>76.120598029321798</v>
      </c>
      <c r="M13" s="9">
        <v>86.994969176367803</v>
      </c>
      <c r="N13" s="9">
        <v>36955.289709741402</v>
      </c>
      <c r="O13" s="9">
        <v>6.3872</v>
      </c>
      <c r="P13" s="9">
        <v>11.422366666666701</v>
      </c>
      <c r="Q13" s="9">
        <v>681718.59670062305</v>
      </c>
      <c r="R13" s="9">
        <v>89.6783856426554</v>
      </c>
      <c r="S13" s="9">
        <v>102.48958359160601</v>
      </c>
      <c r="T13" s="9">
        <v>645201.32418926503</v>
      </c>
      <c r="U13" s="9">
        <v>11.4211666666667</v>
      </c>
      <c r="V13" s="9">
        <v>13.428466666666701</v>
      </c>
      <c r="W13" s="9">
        <v>1421198.86352883</v>
      </c>
      <c r="X13" s="9">
        <v>90.492714357337405</v>
      </c>
      <c r="Y13" s="9">
        <v>103.420244979814</v>
      </c>
      <c r="Z13" s="9">
        <v>14606.990981290701</v>
      </c>
      <c r="AA13" s="9">
        <v>7.1672500000000001</v>
      </c>
      <c r="AB13" s="9">
        <v>14.103866666666701</v>
      </c>
      <c r="AC13" s="9">
        <v>297429.40059733298</v>
      </c>
      <c r="AD13" s="9">
        <v>92.5800850417059</v>
      </c>
      <c r="AE13" s="9">
        <v>105.80581147623499</v>
      </c>
      <c r="AF13" s="9">
        <v>14606.990981290701</v>
      </c>
      <c r="AG13" s="9">
        <v>7.1672500000000001</v>
      </c>
      <c r="AH13" s="9">
        <v>14.182700000000001</v>
      </c>
      <c r="AI13" s="9">
        <v>135614.36472499699</v>
      </c>
      <c r="AJ13" s="9">
        <v>87.647659170057196</v>
      </c>
      <c r="AK13" s="9">
        <v>100.168753337208</v>
      </c>
      <c r="AL13" s="9">
        <v>14606.990981290701</v>
      </c>
      <c r="AM13" s="9">
        <v>7.1672500000000001</v>
      </c>
    </row>
    <row r="14" spans="1:39">
      <c r="B14" s="12"/>
      <c r="E14" s="3" t="s">
        <v>65</v>
      </c>
      <c r="F14" s="3" t="s">
        <v>109</v>
      </c>
      <c r="G14" s="3" t="s">
        <v>11</v>
      </c>
      <c r="H14" s="3" t="s">
        <v>10</v>
      </c>
      <c r="I14" s="8">
        <v>44117.824064965302</v>
      </c>
      <c r="J14" s="9">
        <v>6.5366</v>
      </c>
      <c r="K14" s="9">
        <v>1168.6196337346601</v>
      </c>
      <c r="L14" s="9">
        <v>132.05848410294499</v>
      </c>
      <c r="M14" s="9">
        <v>105.646787282356</v>
      </c>
      <c r="N14" s="9">
        <v>32474.232273637099</v>
      </c>
      <c r="O14" s="9">
        <v>6.3914833333333299</v>
      </c>
      <c r="P14" s="9">
        <v>11.4224</v>
      </c>
      <c r="Q14" s="9">
        <v>887849.01701128297</v>
      </c>
      <c r="R14" s="9">
        <v>124.457606845765</v>
      </c>
      <c r="S14" s="9">
        <v>99.5660854766124</v>
      </c>
      <c r="T14" s="9">
        <v>607368.17516567803</v>
      </c>
      <c r="U14" s="9">
        <v>11.4212166666667</v>
      </c>
      <c r="V14" s="9">
        <v>13.428516666666701</v>
      </c>
      <c r="W14" s="9">
        <v>1833479.13848101</v>
      </c>
      <c r="X14" s="9">
        <v>125.019574590334</v>
      </c>
      <c r="Y14" s="9">
        <v>100.015659672268</v>
      </c>
      <c r="Z14" s="9">
        <v>13640.0976950896</v>
      </c>
      <c r="AA14" s="9">
        <v>7.1673</v>
      </c>
      <c r="AB14" s="9">
        <v>14.103899999999999</v>
      </c>
      <c r="AC14" s="9">
        <v>383744.648559711</v>
      </c>
      <c r="AD14" s="9">
        <v>127.914356944768</v>
      </c>
      <c r="AE14" s="9">
        <v>102.33148555581499</v>
      </c>
      <c r="AF14" s="9">
        <v>13640.0976950896</v>
      </c>
      <c r="AG14" s="9">
        <v>7.1673</v>
      </c>
      <c r="AH14" s="9">
        <v>14.179733333333299</v>
      </c>
      <c r="AI14" s="9">
        <v>176184.00913985801</v>
      </c>
      <c r="AJ14" s="9">
        <v>121.93949621049801</v>
      </c>
      <c r="AK14" s="9">
        <v>97.551596968398499</v>
      </c>
      <c r="AL14" s="9">
        <v>13640.0976950896</v>
      </c>
      <c r="AM14" s="9">
        <v>7.1673</v>
      </c>
    </row>
    <row r="15" spans="1:39">
      <c r="B15" s="12"/>
      <c r="E15" s="3" t="s">
        <v>66</v>
      </c>
      <c r="F15" s="3" t="s">
        <v>110</v>
      </c>
      <c r="G15" s="3" t="s">
        <v>11</v>
      </c>
      <c r="H15" s="3" t="s">
        <v>25</v>
      </c>
      <c r="I15" s="8">
        <v>44117.838371331003</v>
      </c>
      <c r="J15" s="9">
        <v>6.5450666666666697</v>
      </c>
      <c r="K15" s="9">
        <v>1374.1108528836701</v>
      </c>
      <c r="L15" s="9">
        <v>153.71077036123799</v>
      </c>
      <c r="M15" s="9">
        <v>76.855385180618995</v>
      </c>
      <c r="N15" s="9">
        <v>32530.392657458699</v>
      </c>
      <c r="O15" s="9">
        <v>6.3956999999999997</v>
      </c>
      <c r="P15" s="9">
        <v>11.413966666666701</v>
      </c>
      <c r="Q15" s="9">
        <v>1268009.6185375501</v>
      </c>
      <c r="R15" s="9">
        <v>193.371639012326</v>
      </c>
      <c r="S15" s="9">
        <v>96.685819506163199</v>
      </c>
      <c r="T15" s="9">
        <v>559905.04060200998</v>
      </c>
      <c r="U15" s="9">
        <v>11.4127666666667</v>
      </c>
      <c r="V15" s="9">
        <v>13.428466666666701</v>
      </c>
      <c r="W15" s="9">
        <v>2518033.9805926899</v>
      </c>
      <c r="X15" s="9">
        <v>182.87434367408099</v>
      </c>
      <c r="Y15" s="9">
        <v>91.437171837040594</v>
      </c>
      <c r="Z15" s="9">
        <v>12806.4373985488</v>
      </c>
      <c r="AA15" s="9">
        <v>7.1768333333333301</v>
      </c>
      <c r="AB15" s="9">
        <v>14.103866666666701</v>
      </c>
      <c r="AC15" s="9">
        <v>522602.40365914698</v>
      </c>
      <c r="AD15" s="9">
        <v>185.53998306511599</v>
      </c>
      <c r="AE15" s="9">
        <v>92.769991532557796</v>
      </c>
      <c r="AF15" s="9">
        <v>12806.4373985488</v>
      </c>
      <c r="AG15" s="9">
        <v>7.1768333333333301</v>
      </c>
      <c r="AH15" s="9">
        <v>14.182700000000001</v>
      </c>
      <c r="AI15" s="9">
        <v>244678.609986169</v>
      </c>
      <c r="AJ15" s="9">
        <v>180.369483946993</v>
      </c>
      <c r="AK15" s="9">
        <v>90.1847419734966</v>
      </c>
      <c r="AL15" s="9">
        <v>12806.4373985488</v>
      </c>
      <c r="AM15" s="9">
        <v>7.1768333333333301</v>
      </c>
    </row>
    <row r="16" spans="1:39">
      <c r="B16" s="12"/>
      <c r="E16" s="3" t="s">
        <v>67</v>
      </c>
      <c r="F16" s="3" t="s">
        <v>111</v>
      </c>
      <c r="G16" s="3" t="s">
        <v>11</v>
      </c>
      <c r="H16" s="3" t="s">
        <v>37</v>
      </c>
      <c r="I16" s="8">
        <v>44117.852666909697</v>
      </c>
      <c r="J16" s="9">
        <v>6.5408499999999998</v>
      </c>
      <c r="K16" s="9">
        <v>4125.1271929116601</v>
      </c>
      <c r="L16" s="9">
        <v>395.13942613848701</v>
      </c>
      <c r="M16" s="9">
        <v>105.37051363693</v>
      </c>
      <c r="N16" s="9">
        <v>34738.329106246303</v>
      </c>
      <c r="O16" s="9">
        <v>6.3914833333333299</v>
      </c>
      <c r="P16" s="9">
        <v>11.4224</v>
      </c>
      <c r="Q16" s="9">
        <v>2949780.6237558601</v>
      </c>
      <c r="R16" s="9">
        <v>384.47621584646299</v>
      </c>
      <c r="S16" s="9">
        <v>102.52699089239</v>
      </c>
      <c r="T16" s="9">
        <v>656795.58955751196</v>
      </c>
      <c r="U16" s="9">
        <v>11.4212166666667</v>
      </c>
      <c r="V16" s="9">
        <v>13.428516666666701</v>
      </c>
      <c r="W16" s="9">
        <v>5959671.8528886698</v>
      </c>
      <c r="X16" s="9">
        <v>366.60877930474601</v>
      </c>
      <c r="Y16" s="9">
        <v>97.762341147932105</v>
      </c>
      <c r="Z16" s="9">
        <v>15119.5550793975</v>
      </c>
      <c r="AA16" s="9">
        <v>7.1768666666666698</v>
      </c>
      <c r="AB16" s="9">
        <v>14.1069</v>
      </c>
      <c r="AC16" s="9">
        <v>1198412.3849329799</v>
      </c>
      <c r="AD16" s="9">
        <v>360.38086034734602</v>
      </c>
      <c r="AE16" s="9">
        <v>96.101562759292193</v>
      </c>
      <c r="AF16" s="9">
        <v>15119.5550793975</v>
      </c>
      <c r="AG16" s="9">
        <v>7.1768666666666698</v>
      </c>
      <c r="AH16" s="9">
        <v>14.182733333333299</v>
      </c>
      <c r="AI16" s="9">
        <v>587682.12155573198</v>
      </c>
      <c r="AJ16" s="9">
        <v>366.94321046907601</v>
      </c>
      <c r="AK16" s="9">
        <v>97.851522791753496</v>
      </c>
      <c r="AL16" s="9">
        <v>15119.5550793975</v>
      </c>
      <c r="AM16" s="9">
        <v>7.1768666666666698</v>
      </c>
    </row>
    <row r="17" spans="2:39">
      <c r="B17" s="12"/>
      <c r="E17" s="3" t="s">
        <v>68</v>
      </c>
      <c r="F17" s="3" t="s">
        <v>112</v>
      </c>
      <c r="G17" s="3" t="s">
        <v>11</v>
      </c>
      <c r="H17" s="3" t="s">
        <v>12</v>
      </c>
      <c r="I17" s="8">
        <v>44117.867013622701</v>
      </c>
      <c r="J17" s="9">
        <v>6.5408166666666698</v>
      </c>
      <c r="K17" s="9">
        <v>4711.3889197969702</v>
      </c>
      <c r="L17" s="9">
        <v>454.11836365359198</v>
      </c>
      <c r="M17" s="9">
        <v>72.658938184574794</v>
      </c>
      <c r="N17" s="9">
        <v>33815.580692138603</v>
      </c>
      <c r="O17" s="9">
        <v>6.3956999999999997</v>
      </c>
      <c r="P17" s="9">
        <v>11.413966666666701</v>
      </c>
      <c r="Q17" s="9">
        <v>4279808.2512977803</v>
      </c>
      <c r="R17" s="9">
        <v>603.41983427579203</v>
      </c>
      <c r="S17" s="9">
        <v>96.547173484126702</v>
      </c>
      <c r="T17" s="9">
        <v>607755.120349298</v>
      </c>
      <c r="U17" s="9">
        <v>11.4127666666667</v>
      </c>
      <c r="V17" s="9">
        <v>13.428466666666701</v>
      </c>
      <c r="W17" s="9">
        <v>8993660.7377887703</v>
      </c>
      <c r="X17" s="9">
        <v>595.61687122703097</v>
      </c>
      <c r="Y17" s="9">
        <v>95.298699396324906</v>
      </c>
      <c r="Z17" s="9">
        <v>14043.942245537501</v>
      </c>
      <c r="AA17" s="9">
        <v>7.1768333333333301</v>
      </c>
      <c r="AB17" s="9">
        <v>14.106866666666701</v>
      </c>
      <c r="AC17" s="9">
        <v>1872828.32240859</v>
      </c>
      <c r="AD17" s="9">
        <v>606.32206658440805</v>
      </c>
      <c r="AE17" s="9">
        <v>97.011530653505204</v>
      </c>
      <c r="AF17" s="9">
        <v>14043.942245537501</v>
      </c>
      <c r="AG17" s="9">
        <v>7.1768333333333301</v>
      </c>
      <c r="AH17" s="9">
        <v>14.182700000000001</v>
      </c>
      <c r="AI17" s="9">
        <v>883940.39533500699</v>
      </c>
      <c r="AJ17" s="9">
        <v>594.19546852368501</v>
      </c>
      <c r="AK17" s="9">
        <v>95.071274963789605</v>
      </c>
      <c r="AL17" s="9">
        <v>14043.942245537501</v>
      </c>
      <c r="AM17" s="9">
        <v>7.1768333333333301</v>
      </c>
    </row>
    <row r="18" spans="2:39">
      <c r="B18" s="12"/>
      <c r="E18" s="3" t="s">
        <v>69</v>
      </c>
      <c r="F18" s="3" t="s">
        <v>113</v>
      </c>
      <c r="G18" s="3" t="s">
        <v>11</v>
      </c>
      <c r="H18" s="3" t="s">
        <v>36</v>
      </c>
      <c r="I18" s="8">
        <v>44117.881318692103</v>
      </c>
      <c r="J18" s="9">
        <v>6.5493499999999996</v>
      </c>
      <c r="K18" s="9">
        <v>10975.4194827502</v>
      </c>
      <c r="L18" s="9">
        <v>879.18938418349796</v>
      </c>
      <c r="M18" s="9">
        <v>100.478786763828</v>
      </c>
      <c r="N18" s="9">
        <v>35456.392250579003</v>
      </c>
      <c r="O18" s="9">
        <v>6.3999833333333296</v>
      </c>
      <c r="P18" s="9">
        <v>11.414</v>
      </c>
      <c r="Q18" s="9">
        <v>7153859.5496108104</v>
      </c>
      <c r="R18" s="9">
        <v>909.89588250402596</v>
      </c>
      <c r="S18" s="9">
        <v>103.988100857603</v>
      </c>
      <c r="T18" s="9">
        <v>674089.57514015795</v>
      </c>
      <c r="U18" s="9">
        <v>11.4128166666667</v>
      </c>
      <c r="V18" s="9">
        <v>13.428516666666701</v>
      </c>
      <c r="W18" s="9">
        <v>14591173.555060999</v>
      </c>
      <c r="X18" s="9">
        <v>903.38963238959695</v>
      </c>
      <c r="Y18" s="9">
        <v>103.24452941595401</v>
      </c>
      <c r="Z18" s="9">
        <v>15022.238261823901</v>
      </c>
      <c r="AA18" s="9">
        <v>7.1768666666666698</v>
      </c>
      <c r="AB18" s="9">
        <v>14.1069</v>
      </c>
      <c r="AC18" s="9">
        <v>2964210.9766864898</v>
      </c>
      <c r="AD18" s="9">
        <v>897.15794175201995</v>
      </c>
      <c r="AE18" s="9">
        <v>102.532336200231</v>
      </c>
      <c r="AF18" s="9">
        <v>15022.238261823901</v>
      </c>
      <c r="AG18" s="9">
        <v>7.1768666666666698</v>
      </c>
      <c r="AH18" s="9">
        <v>14.182733333333299</v>
      </c>
      <c r="AI18" s="9">
        <v>1441016.42722</v>
      </c>
      <c r="AJ18" s="9">
        <v>905.585947745113</v>
      </c>
      <c r="AK18" s="9">
        <v>103.495536885156</v>
      </c>
      <c r="AL18" s="9">
        <v>15022.238261823901</v>
      </c>
      <c r="AM18" s="9">
        <v>7.1768666666666698</v>
      </c>
    </row>
    <row r="19" spans="2:39">
      <c r="B19" s="12"/>
      <c r="E19" s="3" t="s">
        <v>70</v>
      </c>
      <c r="F19" s="3" t="s">
        <v>114</v>
      </c>
      <c r="G19" s="3" t="s">
        <v>11</v>
      </c>
      <c r="H19" s="3" t="s">
        <v>35</v>
      </c>
      <c r="I19" s="8">
        <v>44117.895642349496</v>
      </c>
      <c r="J19" s="9">
        <v>6.5408166666666698</v>
      </c>
      <c r="K19" s="9">
        <v>16200.416026745001</v>
      </c>
      <c r="L19" s="9">
        <v>1247.73850270505</v>
      </c>
      <c r="M19" s="9">
        <v>99.819080216404103</v>
      </c>
      <c r="N19" s="9">
        <v>33177.975756828397</v>
      </c>
      <c r="O19" s="9">
        <v>6.3914499999999999</v>
      </c>
      <c r="P19" s="9">
        <v>11.422366666666701</v>
      </c>
      <c r="Q19" s="9">
        <v>8869710.7006046008</v>
      </c>
      <c r="R19" s="9">
        <v>1234.5597724771401</v>
      </c>
      <c r="S19" s="9">
        <v>98.764781798171001</v>
      </c>
      <c r="T19" s="9">
        <v>616159.49777357699</v>
      </c>
      <c r="U19" s="9">
        <v>11.4211666666667</v>
      </c>
      <c r="V19" s="9">
        <v>13.4368833333333</v>
      </c>
      <c r="W19" s="9">
        <v>15390355.426969901</v>
      </c>
      <c r="X19" s="9">
        <v>1021.07407049403</v>
      </c>
      <c r="Y19" s="9">
        <v>81.685925639522694</v>
      </c>
      <c r="Z19" s="9">
        <v>14018.802801584299</v>
      </c>
      <c r="AA19" s="9">
        <v>7.1768333333333301</v>
      </c>
      <c r="AB19" s="9">
        <v>14.1098833333333</v>
      </c>
      <c r="AC19" s="9">
        <v>3121390.0217688498</v>
      </c>
      <c r="AD19" s="9">
        <v>1012.35201505272</v>
      </c>
      <c r="AE19" s="9">
        <v>80.988161204217604</v>
      </c>
      <c r="AF19" s="9">
        <v>14018.802801584299</v>
      </c>
      <c r="AG19" s="9">
        <v>7.1768333333333301</v>
      </c>
      <c r="AH19" s="9">
        <v>14.1857166666667</v>
      </c>
      <c r="AI19" s="9">
        <v>1518104.5995110101</v>
      </c>
      <c r="AJ19" s="9">
        <v>1022.3183551787801</v>
      </c>
      <c r="AK19" s="9">
        <v>81.785468414302201</v>
      </c>
      <c r="AL19" s="9">
        <v>14018.802801584299</v>
      </c>
      <c r="AM19" s="9">
        <v>7.1768333333333301</v>
      </c>
    </row>
    <row r="20" spans="2:39">
      <c r="B20" s="12"/>
    </row>
    <row r="21" spans="2:39">
      <c r="B21" s="12"/>
      <c r="J21" s="7" t="s">
        <v>145</v>
      </c>
      <c r="P21" s="1" t="s">
        <v>144</v>
      </c>
      <c r="V21" s="1" t="s">
        <v>143</v>
      </c>
      <c r="AB21" s="7" t="s">
        <v>143</v>
      </c>
      <c r="AH21" s="1" t="s">
        <v>143</v>
      </c>
    </row>
    <row r="22" spans="2:39">
      <c r="B22" s="12"/>
      <c r="J22" s="1" t="s">
        <v>92</v>
      </c>
      <c r="P22" s="1" t="s">
        <v>94</v>
      </c>
      <c r="V22" s="1" t="s">
        <v>93</v>
      </c>
      <c r="AB22" s="1" t="s">
        <v>93</v>
      </c>
      <c r="AH22" s="1" t="s">
        <v>93</v>
      </c>
    </row>
    <row r="23" spans="2:39">
      <c r="B23" s="12"/>
    </row>
    <row r="24" spans="2:39">
      <c r="B24" s="12"/>
    </row>
  </sheetData>
  <mergeCells count="11">
    <mergeCell ref="AL1:AM1"/>
    <mergeCell ref="AB1:AE1"/>
    <mergeCell ref="E1:I1"/>
    <mergeCell ref="J1:M1"/>
    <mergeCell ref="N1:O1"/>
    <mergeCell ref="P1:S1"/>
    <mergeCell ref="T1:U1"/>
    <mergeCell ref="V1:Y1"/>
    <mergeCell ref="Z1:AA1"/>
    <mergeCell ref="AF1:AG1"/>
    <mergeCell ref="AH1:AK1"/>
  </mergeCells>
  <conditionalFormatting sqref="M10:M19">
    <cfRule type="cellIs" dxfId="63" priority="17" operator="lessThan">
      <formula>70</formula>
    </cfRule>
    <cfRule type="cellIs" dxfId="62" priority="18" operator="greaterThan">
      <formula>130</formula>
    </cfRule>
  </conditionalFormatting>
  <conditionalFormatting sqref="Y19">
    <cfRule type="cellIs" dxfId="61" priority="13" operator="lessThan">
      <formula>80</formula>
    </cfRule>
    <cfRule type="cellIs" dxfId="60" priority="14" operator="greaterThan">
      <formula>120</formula>
    </cfRule>
  </conditionalFormatting>
  <conditionalFormatting sqref="AE5:AE7">
    <cfRule type="cellIs" dxfId="59" priority="7" operator="lessThan">
      <formula>70</formula>
    </cfRule>
    <cfRule type="cellIs" dxfId="58" priority="8" operator="greaterThan">
      <formula>130</formula>
    </cfRule>
  </conditionalFormatting>
  <conditionalFormatting sqref="AE9:AE19">
    <cfRule type="cellIs" dxfId="57" priority="5" operator="lessThan">
      <formula>70</formula>
    </cfRule>
    <cfRule type="cellIs" dxfId="56" priority="6" operator="greaterThan">
      <formula>130</formula>
    </cfRule>
  </conditionalFormatting>
  <conditionalFormatting sqref="AK5:AK7">
    <cfRule type="cellIs" dxfId="55" priority="3" operator="lessThan">
      <formula>70</formula>
    </cfRule>
    <cfRule type="cellIs" dxfId="54" priority="4" operator="greaterThan">
      <formula>130</formula>
    </cfRule>
  </conditionalFormatting>
  <conditionalFormatting sqref="AK9:AK19">
    <cfRule type="cellIs" dxfId="53" priority="1" operator="lessThan">
      <formula>70</formula>
    </cfRule>
    <cfRule type="cellIs" dxfId="52" priority="2" operator="greaterThan">
      <formula>130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3176207-1F0E-4735-AA94-96B6C78EEDC7}">
          <x14:formula1>
            <xm:f>'E:\D554A Drive\[959_949_479_274_Data_101420.xlsx]ValueList_Helper'!#REF!</xm:f>
          </x14:formula1>
          <xm:sqref>G3:G19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E245-8075-415B-8251-8BB760D9BF02}">
  <dimension ref="A1:AI48"/>
  <sheetViews>
    <sheetView workbookViewId="0">
      <pane ySplit="1" topLeftCell="A2" activePane="bottomLeft" state="frozen"/>
      <selection pane="bottomLeft" activeCell="H19" sqref="H19"/>
    </sheetView>
  </sheetViews>
  <sheetFormatPr defaultColWidth="9.140625" defaultRowHeight="15"/>
  <cols>
    <col min="1" max="1" width="14.28515625" style="1" customWidth="1"/>
    <col min="2" max="2" width="16.5703125" style="1" customWidth="1"/>
    <col min="3" max="3" width="12.5703125" style="1" customWidth="1"/>
    <col min="4" max="4" width="6" style="1" customWidth="1"/>
    <col min="5" max="5" width="19.42578125" style="1" customWidth="1"/>
    <col min="6" max="6" width="6.42578125" style="1" customWidth="1"/>
    <col min="7" max="7" width="11.5703125" style="1" customWidth="1"/>
    <col min="8" max="8" width="9.140625" style="1" customWidth="1"/>
    <col min="9" max="9" width="7.5703125" style="1" customWidth="1"/>
    <col min="10" max="10" width="6" style="1" customWidth="1"/>
    <col min="11" max="11" width="9.85546875" style="1" customWidth="1"/>
    <col min="12" max="12" width="6.42578125" style="1" customWidth="1"/>
    <col min="13" max="13" width="11.5703125" style="1" customWidth="1"/>
    <col min="14" max="14" width="9.140625" style="1" customWidth="1"/>
    <col min="15" max="15" width="7.5703125" style="1" customWidth="1"/>
    <col min="16" max="16" width="7.7109375" style="1" customWidth="1"/>
    <col min="17" max="18" width="6.42578125" style="1" customWidth="1"/>
    <col min="19" max="19" width="11.5703125" style="1" customWidth="1"/>
    <col min="20" max="20" width="9.140625" style="1" customWidth="1"/>
    <col min="21" max="21" width="7.5703125" style="1" customWidth="1"/>
    <col min="22" max="22" width="6" style="1" customWidth="1"/>
    <col min="23" max="23" width="5.5703125" style="1" customWidth="1"/>
    <col min="24" max="24" width="6.42578125" style="1" customWidth="1"/>
    <col min="25" max="25" width="11.5703125" style="1" customWidth="1"/>
    <col min="26" max="26" width="9.140625" style="1"/>
    <col min="27" max="27" width="7.5703125" style="1" customWidth="1"/>
    <col min="28" max="28" width="6" style="1" customWidth="1"/>
    <col min="29" max="29" width="5.5703125" style="1" customWidth="1"/>
    <col min="30" max="30" width="6.42578125" style="1" customWidth="1"/>
    <col min="31" max="31" width="11.5703125" style="1" customWidth="1"/>
    <col min="32" max="32" width="9.140625" style="1"/>
    <col min="33" max="33" width="7.5703125" style="1" customWidth="1"/>
    <col min="34" max="34" width="6" style="1" customWidth="1"/>
    <col min="35" max="35" width="5.5703125" style="1" customWidth="1"/>
    <col min="36" max="16384" width="9.140625" style="1"/>
  </cols>
  <sheetData>
    <row r="1" spans="1:35" ht="17.25" customHeight="1">
      <c r="A1" s="200"/>
      <c r="B1" s="200"/>
      <c r="C1" s="200"/>
      <c r="D1" s="200"/>
      <c r="E1" s="199"/>
      <c r="F1" s="198" t="s">
        <v>48</v>
      </c>
      <c r="G1" s="200"/>
      <c r="H1" s="200"/>
      <c r="I1" s="199"/>
      <c r="J1" s="198" t="s">
        <v>49</v>
      </c>
      <c r="K1" s="199"/>
      <c r="L1" s="198" t="s">
        <v>23</v>
      </c>
      <c r="M1" s="200"/>
      <c r="N1" s="200"/>
      <c r="O1" s="199"/>
      <c r="P1" s="198" t="s">
        <v>50</v>
      </c>
      <c r="Q1" s="199"/>
      <c r="R1" s="198" t="s">
        <v>51</v>
      </c>
      <c r="S1" s="200"/>
      <c r="T1" s="200"/>
      <c r="U1" s="199"/>
      <c r="V1" s="198" t="s">
        <v>53</v>
      </c>
      <c r="W1" s="199"/>
      <c r="X1" s="198" t="s">
        <v>52</v>
      </c>
      <c r="Y1" s="200"/>
      <c r="Z1" s="200"/>
      <c r="AA1" s="199"/>
      <c r="AB1" s="198" t="s">
        <v>53</v>
      </c>
      <c r="AC1" s="199"/>
      <c r="AD1" s="198" t="s">
        <v>54</v>
      </c>
      <c r="AE1" s="200"/>
      <c r="AF1" s="200"/>
      <c r="AG1" s="199"/>
      <c r="AH1" s="198" t="s">
        <v>53</v>
      </c>
      <c r="AI1" s="199"/>
    </row>
    <row r="2" spans="1:35" ht="15" customHeight="1">
      <c r="A2" s="10" t="s">
        <v>16</v>
      </c>
      <c r="B2" s="10" t="s">
        <v>14</v>
      </c>
      <c r="C2" s="10" t="s">
        <v>17</v>
      </c>
      <c r="D2" s="10" t="s">
        <v>7</v>
      </c>
      <c r="E2" s="10" t="s">
        <v>19</v>
      </c>
      <c r="F2" s="10" t="s">
        <v>2</v>
      </c>
      <c r="G2" s="10" t="s">
        <v>20</v>
      </c>
      <c r="H2" s="10" t="s">
        <v>4</v>
      </c>
      <c r="I2" s="10" t="s">
        <v>0</v>
      </c>
      <c r="J2" s="10" t="s">
        <v>20</v>
      </c>
      <c r="K2" s="10" t="s">
        <v>2</v>
      </c>
      <c r="L2" s="10" t="s">
        <v>2</v>
      </c>
      <c r="M2" s="10" t="s">
        <v>20</v>
      </c>
      <c r="N2" s="10" t="s">
        <v>4</v>
      </c>
      <c r="O2" s="10" t="s">
        <v>0</v>
      </c>
      <c r="P2" s="10" t="s">
        <v>20</v>
      </c>
      <c r="Q2" s="10" t="s">
        <v>2</v>
      </c>
      <c r="R2" s="10" t="s">
        <v>2</v>
      </c>
      <c r="S2" s="10" t="s">
        <v>20</v>
      </c>
      <c r="T2" s="10" t="s">
        <v>4</v>
      </c>
      <c r="U2" s="10" t="s">
        <v>0</v>
      </c>
      <c r="V2" s="10" t="s">
        <v>20</v>
      </c>
      <c r="W2" s="10" t="s">
        <v>2</v>
      </c>
      <c r="X2" s="10" t="s">
        <v>2</v>
      </c>
      <c r="Y2" s="10" t="s">
        <v>20</v>
      </c>
      <c r="Z2" s="10" t="s">
        <v>4</v>
      </c>
      <c r="AA2" s="10" t="s">
        <v>0</v>
      </c>
      <c r="AB2" s="10" t="s">
        <v>20</v>
      </c>
      <c r="AC2" s="10" t="s">
        <v>2</v>
      </c>
      <c r="AD2" s="10" t="s">
        <v>2</v>
      </c>
      <c r="AE2" s="10" t="s">
        <v>20</v>
      </c>
      <c r="AF2" s="10" t="s">
        <v>4</v>
      </c>
      <c r="AG2" s="10" t="s">
        <v>0</v>
      </c>
      <c r="AH2" s="10" t="s">
        <v>20</v>
      </c>
      <c r="AI2" s="10" t="s">
        <v>2</v>
      </c>
    </row>
    <row r="3" spans="1:35">
      <c r="A3" s="3" t="s">
        <v>24</v>
      </c>
      <c r="B3" s="3" t="s">
        <v>97</v>
      </c>
      <c r="C3" s="3" t="s">
        <v>3</v>
      </c>
      <c r="D3" s="3" t="s">
        <v>29</v>
      </c>
      <c r="E3" s="8">
        <v>44117.652291388898</v>
      </c>
      <c r="F3" s="9">
        <v>6.5325499999999996</v>
      </c>
      <c r="G3" s="9">
        <v>0</v>
      </c>
      <c r="H3" s="9"/>
      <c r="I3" s="9"/>
      <c r="J3" s="9">
        <v>61.510685635375701</v>
      </c>
      <c r="K3" s="9">
        <v>6.2939333333333298</v>
      </c>
      <c r="L3" s="9" t="s">
        <v>29</v>
      </c>
      <c r="M3" s="9" t="s">
        <v>29</v>
      </c>
      <c r="N3" s="9" t="s">
        <v>29</v>
      </c>
      <c r="O3" s="9" t="s">
        <v>29</v>
      </c>
      <c r="P3" s="9">
        <v>30862.644499922</v>
      </c>
      <c r="Q3" s="9">
        <v>11.984299999999999</v>
      </c>
      <c r="R3" s="9">
        <v>13.4287166666667</v>
      </c>
      <c r="S3" s="9">
        <v>3367.8591903675901</v>
      </c>
      <c r="T3" s="9">
        <v>36.656457541125299</v>
      </c>
      <c r="U3" s="9"/>
      <c r="V3" s="9">
        <v>85.452142793531706</v>
      </c>
      <c r="W3" s="9">
        <v>7.1770833333333304</v>
      </c>
      <c r="X3" s="9">
        <v>14.108916666666699</v>
      </c>
      <c r="Y3" s="9">
        <v>0</v>
      </c>
      <c r="Z3" s="9"/>
      <c r="AA3" s="9"/>
      <c r="AB3" s="9">
        <v>85.452142793531706</v>
      </c>
      <c r="AC3" s="9">
        <v>7.1770833333333304</v>
      </c>
      <c r="AD3" s="9">
        <v>14.266</v>
      </c>
      <c r="AE3" s="9">
        <v>0</v>
      </c>
      <c r="AF3" s="9"/>
      <c r="AG3" s="9"/>
      <c r="AH3" s="9">
        <v>85.452142793531706</v>
      </c>
      <c r="AI3" s="9">
        <v>7.1770833333333304</v>
      </c>
    </row>
    <row r="4" spans="1:35">
      <c r="A4" s="3" t="s">
        <v>24</v>
      </c>
      <c r="B4" s="3" t="s">
        <v>133</v>
      </c>
      <c r="C4" s="3" t="s">
        <v>3</v>
      </c>
      <c r="D4" s="3" t="s">
        <v>29</v>
      </c>
      <c r="E4" s="8">
        <v>44118.167752384303</v>
      </c>
      <c r="F4" s="9">
        <v>6.1455833333333301</v>
      </c>
      <c r="G4" s="9">
        <v>0</v>
      </c>
      <c r="H4" s="9"/>
      <c r="I4" s="9"/>
      <c r="J4" s="9">
        <v>35.9230694001986</v>
      </c>
      <c r="K4" s="9">
        <v>6.38723333333333</v>
      </c>
      <c r="L4" s="9">
        <v>12.38855</v>
      </c>
      <c r="M4" s="9">
        <v>0</v>
      </c>
      <c r="N4" s="9"/>
      <c r="O4" s="9"/>
      <c r="P4" s="9">
        <v>305213.154546312</v>
      </c>
      <c r="Q4" s="9">
        <v>12.34535</v>
      </c>
      <c r="R4" s="9">
        <v>13.445316666666701</v>
      </c>
      <c r="S4" s="9">
        <v>1144.38732709177</v>
      </c>
      <c r="T4" s="9">
        <v>6.7460365955190804</v>
      </c>
      <c r="U4" s="9"/>
      <c r="V4" s="9">
        <v>157.777064575449</v>
      </c>
      <c r="W4" s="9">
        <v>7.1481333333333303</v>
      </c>
      <c r="X4" s="9">
        <v>14.130983333333299</v>
      </c>
      <c r="Y4" s="9">
        <v>0</v>
      </c>
      <c r="Z4" s="9"/>
      <c r="AA4" s="9"/>
      <c r="AB4" s="9">
        <v>157.777064575449</v>
      </c>
      <c r="AC4" s="9">
        <v>7.1481333333333303</v>
      </c>
      <c r="AD4" s="9">
        <v>14.179733333333299</v>
      </c>
      <c r="AE4" s="9">
        <v>0</v>
      </c>
      <c r="AF4" s="9"/>
      <c r="AG4" s="9"/>
      <c r="AH4" s="9">
        <v>157.777064575449</v>
      </c>
      <c r="AI4" s="9">
        <v>7.1481333333333303</v>
      </c>
    </row>
    <row r="5" spans="1:35">
      <c r="A5" s="3" t="s">
        <v>56</v>
      </c>
      <c r="B5" s="3" t="s">
        <v>100</v>
      </c>
      <c r="C5" s="3" t="s">
        <v>11</v>
      </c>
      <c r="D5" s="3" t="s">
        <v>22</v>
      </c>
      <c r="E5" s="8">
        <v>44117.695232361097</v>
      </c>
      <c r="F5" s="9">
        <v>6.5450666666666697</v>
      </c>
      <c r="G5" s="9">
        <v>0</v>
      </c>
      <c r="H5" s="9"/>
      <c r="I5" s="9"/>
      <c r="J5" s="9">
        <v>51285.633489504296</v>
      </c>
      <c r="K5" s="9">
        <v>6.3744500000000004</v>
      </c>
      <c r="L5" s="9">
        <v>11.4475833333333</v>
      </c>
      <c r="M5" s="9">
        <v>0</v>
      </c>
      <c r="N5" s="9"/>
      <c r="O5" s="9"/>
      <c r="P5" s="9">
        <v>885445.413943519</v>
      </c>
      <c r="Q5" s="9">
        <v>11.4463833333333</v>
      </c>
      <c r="R5" s="9">
        <v>13.428466666666701</v>
      </c>
      <c r="S5" s="9">
        <v>38445.416408051802</v>
      </c>
      <c r="T5" s="9">
        <v>1.7331733357447101</v>
      </c>
      <c r="U5" s="9">
        <v>99.038476328269297</v>
      </c>
      <c r="V5" s="9">
        <v>20631.086266838</v>
      </c>
      <c r="W5" s="9">
        <v>7.1576666666666702</v>
      </c>
      <c r="X5" s="9">
        <v>14.106866666666701</v>
      </c>
      <c r="Y5" s="9">
        <v>21622.455191406199</v>
      </c>
      <c r="Z5" s="9">
        <v>4.7651585059656698</v>
      </c>
      <c r="AA5" s="9">
        <v>272.29477176946699</v>
      </c>
      <c r="AB5" s="9">
        <v>20631.086266838</v>
      </c>
      <c r="AC5" s="9">
        <v>7.1576666666666702</v>
      </c>
      <c r="AD5" s="9">
        <v>14.182700000000001</v>
      </c>
      <c r="AE5" s="9">
        <v>4923.9331877789</v>
      </c>
      <c r="AF5" s="9">
        <v>2.25312582483653</v>
      </c>
      <c r="AG5" s="9">
        <v>128.75004713351601</v>
      </c>
      <c r="AH5" s="9">
        <v>20631.086266838</v>
      </c>
      <c r="AI5" s="9">
        <v>7.1576666666666702</v>
      </c>
    </row>
    <row r="6" spans="1:35">
      <c r="A6" s="3" t="s">
        <v>57</v>
      </c>
      <c r="B6" s="3" t="s">
        <v>101</v>
      </c>
      <c r="C6" s="3" t="s">
        <v>11</v>
      </c>
      <c r="D6" s="3" t="s">
        <v>5</v>
      </c>
      <c r="E6" s="8">
        <v>44117.709537939802</v>
      </c>
      <c r="F6" s="9">
        <v>6.5281000000000002</v>
      </c>
      <c r="G6" s="9">
        <v>32.461068878173698</v>
      </c>
      <c r="H6" s="9">
        <v>2.9914371658574401</v>
      </c>
      <c r="I6" s="9">
        <v>99.714572195247996</v>
      </c>
      <c r="J6" s="9">
        <v>41936.980377810301</v>
      </c>
      <c r="K6" s="9">
        <v>6.3787333333333303</v>
      </c>
      <c r="L6" s="9">
        <v>11.4224</v>
      </c>
      <c r="M6" s="9">
        <v>30963.0435686034</v>
      </c>
      <c r="N6" s="9">
        <v>2.8611223097695002</v>
      </c>
      <c r="O6" s="9">
        <v>95.370743658983201</v>
      </c>
      <c r="P6" s="9">
        <v>686161.29536222899</v>
      </c>
      <c r="Q6" s="9">
        <v>11.4548166666667</v>
      </c>
      <c r="R6" s="9">
        <v>13.428516666666701</v>
      </c>
      <c r="S6" s="9">
        <v>51852.775139628997</v>
      </c>
      <c r="T6" s="9">
        <v>2.9334132600088001</v>
      </c>
      <c r="U6" s="9">
        <v>97.780442000293206</v>
      </c>
      <c r="V6" s="9">
        <v>16440.6233012433</v>
      </c>
      <c r="W6" s="9">
        <v>7.1673</v>
      </c>
      <c r="X6" s="9">
        <v>14.103899999999999</v>
      </c>
      <c r="Y6" s="9">
        <v>11410.101338901</v>
      </c>
      <c r="Z6" s="9">
        <v>3.1554816839040298</v>
      </c>
      <c r="AA6" s="9">
        <v>105.182722796801</v>
      </c>
      <c r="AB6" s="9">
        <v>16440.6233012433</v>
      </c>
      <c r="AC6" s="9">
        <v>7.1673</v>
      </c>
      <c r="AD6" s="9">
        <v>14.179733333333299</v>
      </c>
      <c r="AE6" s="9">
        <v>4648.4515490201502</v>
      </c>
      <c r="AF6" s="9">
        <v>2.66922644582823</v>
      </c>
      <c r="AG6" s="9">
        <v>88.974214860940904</v>
      </c>
      <c r="AH6" s="9">
        <v>16440.6233012433</v>
      </c>
      <c r="AI6" s="9">
        <v>7.1673</v>
      </c>
    </row>
    <row r="7" spans="1:35">
      <c r="A7" s="3" t="s">
        <v>58</v>
      </c>
      <c r="B7" s="3" t="s">
        <v>102</v>
      </c>
      <c r="C7" s="3" t="s">
        <v>11</v>
      </c>
      <c r="D7" s="3" t="s">
        <v>15</v>
      </c>
      <c r="E7" s="8">
        <v>44117.723843587999</v>
      </c>
      <c r="F7" s="9">
        <v>6.5493166666666696</v>
      </c>
      <c r="G7" s="9">
        <v>0</v>
      </c>
      <c r="H7" s="9"/>
      <c r="I7" s="9"/>
      <c r="J7" s="9">
        <v>41990.246991841799</v>
      </c>
      <c r="K7" s="9">
        <v>6.3787000000000003</v>
      </c>
      <c r="L7" s="9">
        <v>11.422366666666701</v>
      </c>
      <c r="M7" s="9">
        <v>60375.702416165201</v>
      </c>
      <c r="N7" s="9">
        <v>6.25456398618139</v>
      </c>
      <c r="O7" s="9">
        <v>125.09127972362801</v>
      </c>
      <c r="P7" s="9">
        <v>713149.48553068598</v>
      </c>
      <c r="Q7" s="9">
        <v>11.4211666666667</v>
      </c>
      <c r="R7" s="9">
        <v>13.428466666666701</v>
      </c>
      <c r="S7" s="9">
        <v>91433.776092558997</v>
      </c>
      <c r="T7" s="9">
        <v>5.0071188727766804</v>
      </c>
      <c r="U7" s="9">
        <v>100.142377455534</v>
      </c>
      <c r="V7" s="9">
        <v>16983.933422624799</v>
      </c>
      <c r="W7" s="9">
        <v>7.1576666666666702</v>
      </c>
      <c r="X7" s="9">
        <v>14.103866666666701</v>
      </c>
      <c r="Y7" s="9">
        <v>21404.115329525601</v>
      </c>
      <c r="Z7" s="9">
        <v>5.7299844617454303</v>
      </c>
      <c r="AA7" s="9">
        <v>114.59968923490899</v>
      </c>
      <c r="AB7" s="9">
        <v>16983.933422624799</v>
      </c>
      <c r="AC7" s="9">
        <v>7.1576666666666702</v>
      </c>
      <c r="AD7" s="9">
        <v>14.1797</v>
      </c>
      <c r="AE7" s="9">
        <v>8372.1570806896198</v>
      </c>
      <c r="AF7" s="9">
        <v>4.6536581586357002</v>
      </c>
      <c r="AG7" s="9">
        <v>93.073163172713905</v>
      </c>
      <c r="AH7" s="9">
        <v>16983.933422624799</v>
      </c>
      <c r="AI7" s="9">
        <v>7.1576666666666702</v>
      </c>
    </row>
    <row r="8" spans="1:35">
      <c r="A8" s="3" t="s">
        <v>59</v>
      </c>
      <c r="B8" s="3" t="s">
        <v>103</v>
      </c>
      <c r="C8" s="3" t="s">
        <v>11</v>
      </c>
      <c r="D8" s="3" t="s">
        <v>30</v>
      </c>
      <c r="E8" s="8">
        <v>44117.738196874998</v>
      </c>
      <c r="F8" s="9">
        <v>6.5450999999999997</v>
      </c>
      <c r="G8" s="9">
        <v>0</v>
      </c>
      <c r="H8" s="9"/>
      <c r="I8" s="9"/>
      <c r="J8" s="9">
        <v>49509.409630722897</v>
      </c>
      <c r="K8" s="9">
        <v>6.3787333333333303</v>
      </c>
      <c r="L8" s="9">
        <v>12.0693</v>
      </c>
      <c r="M8" s="9">
        <v>0</v>
      </c>
      <c r="N8" s="9"/>
      <c r="O8" s="9"/>
      <c r="P8" s="9">
        <v>804876.61752709595</v>
      </c>
      <c r="Q8" s="9">
        <v>11.4212166666667</v>
      </c>
      <c r="R8" s="9">
        <v>13.428516666666701</v>
      </c>
      <c r="S8" s="9">
        <v>2828.4794410696099</v>
      </c>
      <c r="T8" s="9">
        <v>0.13346443144415299</v>
      </c>
      <c r="U8" s="9">
        <v>1.7795257525887</v>
      </c>
      <c r="V8" s="9">
        <v>19710.925228218599</v>
      </c>
      <c r="W8" s="9">
        <v>7.1673</v>
      </c>
      <c r="X8" s="9">
        <v>14.152049999999999</v>
      </c>
      <c r="Y8" s="9">
        <v>0</v>
      </c>
      <c r="Z8" s="9"/>
      <c r="AA8" s="9"/>
      <c r="AB8" s="9">
        <v>19710.925228218599</v>
      </c>
      <c r="AC8" s="9">
        <v>7.1673</v>
      </c>
      <c r="AD8" s="9">
        <v>14.176716666666699</v>
      </c>
      <c r="AE8" s="9">
        <v>0</v>
      </c>
      <c r="AF8" s="9"/>
      <c r="AG8" s="9"/>
      <c r="AH8" s="9">
        <v>19710.925228218599</v>
      </c>
      <c r="AI8" s="9">
        <v>7.1673</v>
      </c>
    </row>
    <row r="9" spans="1:35">
      <c r="A9" s="3" t="s">
        <v>60</v>
      </c>
      <c r="B9" s="3" t="s">
        <v>104</v>
      </c>
      <c r="C9" s="3" t="s">
        <v>11</v>
      </c>
      <c r="D9" s="3" t="s">
        <v>34</v>
      </c>
      <c r="E9" s="8">
        <v>44117.752478761598</v>
      </c>
      <c r="F9" s="9">
        <v>6.5280666666666702</v>
      </c>
      <c r="G9" s="9">
        <v>124.89356048163501</v>
      </c>
      <c r="H9" s="9">
        <v>10.2477427495554</v>
      </c>
      <c r="I9" s="9">
        <v>81.981941996443197</v>
      </c>
      <c r="J9" s="9">
        <v>46960.2852264264</v>
      </c>
      <c r="K9" s="9">
        <v>6.3744500000000004</v>
      </c>
      <c r="L9" s="9">
        <v>12.069266666666699</v>
      </c>
      <c r="M9" s="9">
        <v>120970.865728969</v>
      </c>
      <c r="N9" s="9">
        <v>11.483901506175</v>
      </c>
      <c r="O9" s="9">
        <v>91.871212049400199</v>
      </c>
      <c r="P9" s="9">
        <v>830926.17264822801</v>
      </c>
      <c r="Q9" s="9">
        <v>11.4463833333333</v>
      </c>
      <c r="R9" s="9">
        <v>13.428466666666701</v>
      </c>
      <c r="S9" s="9">
        <v>245258.856007333</v>
      </c>
      <c r="T9" s="9">
        <v>12.64327921314</v>
      </c>
      <c r="U9" s="9">
        <v>101.14623370512</v>
      </c>
      <c r="V9" s="9">
        <v>18041.992337019601</v>
      </c>
      <c r="W9" s="9">
        <v>7.1672500000000001</v>
      </c>
      <c r="X9" s="9">
        <v>14.103866666666701</v>
      </c>
      <c r="Y9" s="9">
        <v>49470.561678420003</v>
      </c>
      <c r="Z9" s="9">
        <v>12.4668515431475</v>
      </c>
      <c r="AA9" s="9">
        <v>99.734812345180401</v>
      </c>
      <c r="AB9" s="9">
        <v>18041.992337019601</v>
      </c>
      <c r="AC9" s="9">
        <v>7.1672500000000001</v>
      </c>
      <c r="AD9" s="9">
        <v>14.182700000000001</v>
      </c>
      <c r="AE9" s="9">
        <v>23620.379342185199</v>
      </c>
      <c r="AF9" s="9">
        <v>12.3594106740168</v>
      </c>
      <c r="AG9" s="9">
        <v>98.875285392134202</v>
      </c>
      <c r="AH9" s="9">
        <v>18041.992337019601</v>
      </c>
      <c r="AI9" s="9">
        <v>7.1672500000000001</v>
      </c>
    </row>
    <row r="10" spans="1:35">
      <c r="A10" s="3" t="s">
        <v>61</v>
      </c>
      <c r="B10" s="3" t="s">
        <v>105</v>
      </c>
      <c r="C10" s="3" t="s">
        <v>11</v>
      </c>
      <c r="D10" s="3" t="s">
        <v>32</v>
      </c>
      <c r="E10" s="8">
        <v>44117.766781388898</v>
      </c>
      <c r="F10" s="9">
        <v>6.5493499999999996</v>
      </c>
      <c r="G10" s="9">
        <v>238.42538520813</v>
      </c>
      <c r="H10" s="9">
        <v>22.830298477434798</v>
      </c>
      <c r="I10" s="9">
        <v>114.151492387174</v>
      </c>
      <c r="J10" s="9">
        <v>40033.428872848403</v>
      </c>
      <c r="K10" s="9">
        <v>6.38723333333333</v>
      </c>
      <c r="L10" s="9">
        <v>11.4224</v>
      </c>
      <c r="M10" s="9">
        <v>175134.771648775</v>
      </c>
      <c r="N10" s="9">
        <v>19.472506200143702</v>
      </c>
      <c r="O10" s="9">
        <v>97.362531000718306</v>
      </c>
      <c r="P10" s="9">
        <v>733832.734489211</v>
      </c>
      <c r="Q10" s="9">
        <v>11.4212166666667</v>
      </c>
      <c r="R10" s="9">
        <v>13.428516666666701</v>
      </c>
      <c r="S10" s="9">
        <v>348009.35375589202</v>
      </c>
      <c r="T10" s="9">
        <v>19.005719484649799</v>
      </c>
      <c r="U10" s="9">
        <v>95.028597423249195</v>
      </c>
      <c r="V10" s="9">
        <v>17030.450126779499</v>
      </c>
      <c r="W10" s="9">
        <v>7.1673</v>
      </c>
      <c r="X10" s="9">
        <v>14.103899999999999</v>
      </c>
      <c r="Y10" s="9">
        <v>91486.259993088504</v>
      </c>
      <c r="Z10" s="9">
        <v>24.424415957731799</v>
      </c>
      <c r="AA10" s="9">
        <v>122.12207978865899</v>
      </c>
      <c r="AB10" s="9">
        <v>17030.450126779499</v>
      </c>
      <c r="AC10" s="9">
        <v>7.1673</v>
      </c>
      <c r="AD10" s="9">
        <v>14.182733333333299</v>
      </c>
      <c r="AE10" s="9">
        <v>33005.043720945199</v>
      </c>
      <c r="AF10" s="9">
        <v>18.295722924150201</v>
      </c>
      <c r="AG10" s="9">
        <v>91.478614620750804</v>
      </c>
      <c r="AH10" s="9">
        <v>17030.450126779499</v>
      </c>
      <c r="AI10" s="9">
        <v>7.1673</v>
      </c>
    </row>
    <row r="11" spans="1:35">
      <c r="A11" s="3" t="s">
        <v>62</v>
      </c>
      <c r="B11" s="3" t="s">
        <v>106</v>
      </c>
      <c r="C11" s="3" t="s">
        <v>11</v>
      </c>
      <c r="D11" s="3" t="s">
        <v>31</v>
      </c>
      <c r="E11" s="8">
        <v>44117.781118286999</v>
      </c>
      <c r="F11" s="9">
        <v>6.5408166666666698</v>
      </c>
      <c r="G11" s="9">
        <v>416.67764333343899</v>
      </c>
      <c r="H11" s="9">
        <v>39.704960582252603</v>
      </c>
      <c r="I11" s="9">
        <v>127.05587386320801</v>
      </c>
      <c r="J11" s="9">
        <v>39953.534347102199</v>
      </c>
      <c r="K11" s="9">
        <v>6.3956999999999997</v>
      </c>
      <c r="L11" s="9">
        <v>11.4559833333333</v>
      </c>
      <c r="M11" s="9">
        <v>248482.04642946299</v>
      </c>
      <c r="N11" s="9">
        <v>30.330592188017899</v>
      </c>
      <c r="O11" s="9">
        <v>97.057895001657201</v>
      </c>
      <c r="P11" s="9">
        <v>680472.87943742704</v>
      </c>
      <c r="Q11" s="9">
        <v>11.4547833333333</v>
      </c>
      <c r="R11" s="9">
        <v>13.428466666666701</v>
      </c>
      <c r="S11" s="9">
        <v>487057.57953296002</v>
      </c>
      <c r="T11" s="9">
        <v>29.244965657785599</v>
      </c>
      <c r="U11" s="9">
        <v>93.583890104914005</v>
      </c>
      <c r="V11" s="9">
        <v>15489.903610241499</v>
      </c>
      <c r="W11" s="9">
        <v>7.1672500000000001</v>
      </c>
      <c r="X11" s="9">
        <v>14.106866666666701</v>
      </c>
      <c r="Y11" s="9">
        <v>97004.963811747002</v>
      </c>
      <c r="Z11" s="9">
        <v>28.473423217552298</v>
      </c>
      <c r="AA11" s="9">
        <v>91.114954296167298</v>
      </c>
      <c r="AB11" s="9">
        <v>15489.903610241499</v>
      </c>
      <c r="AC11" s="9">
        <v>7.1672500000000001</v>
      </c>
      <c r="AD11" s="9">
        <v>14.182700000000001</v>
      </c>
      <c r="AE11" s="9">
        <v>47333.525645449801</v>
      </c>
      <c r="AF11" s="9">
        <v>28.847987945731099</v>
      </c>
      <c r="AG11" s="9">
        <v>92.313561426339604</v>
      </c>
      <c r="AH11" s="9">
        <v>15489.903610241499</v>
      </c>
      <c r="AI11" s="9">
        <v>7.1672500000000001</v>
      </c>
    </row>
    <row r="12" spans="1:35">
      <c r="A12" s="3" t="s">
        <v>63</v>
      </c>
      <c r="B12" s="3" t="s">
        <v>107</v>
      </c>
      <c r="C12" s="3" t="s">
        <v>11</v>
      </c>
      <c r="D12" s="3" t="s">
        <v>18</v>
      </c>
      <c r="E12" s="8">
        <v>44117.795415879598</v>
      </c>
      <c r="F12" s="9">
        <v>6.5408499999999998</v>
      </c>
      <c r="G12" s="9">
        <v>563.76013570403495</v>
      </c>
      <c r="H12" s="9">
        <v>49.028857026111702</v>
      </c>
      <c r="I12" s="9">
        <v>98.057714052223403</v>
      </c>
      <c r="J12" s="9">
        <v>43611.736318618801</v>
      </c>
      <c r="K12" s="9">
        <v>6.3914833333333299</v>
      </c>
      <c r="L12" s="9">
        <v>11.4224</v>
      </c>
      <c r="M12" s="9">
        <v>506950.95840167702</v>
      </c>
      <c r="N12" s="9">
        <v>48.987977205545697</v>
      </c>
      <c r="O12" s="9">
        <v>97.975954411091493</v>
      </c>
      <c r="P12" s="9">
        <v>870256.39736147004</v>
      </c>
      <c r="Q12" s="9">
        <v>11.4212166666667</v>
      </c>
      <c r="R12" s="9">
        <v>13.428516666666701</v>
      </c>
      <c r="S12" s="9">
        <v>988838.50022520102</v>
      </c>
      <c r="T12" s="9">
        <v>48.2400478781788</v>
      </c>
      <c r="U12" s="9">
        <v>96.480095756357599</v>
      </c>
      <c r="V12" s="9">
        <v>19065.015463825999</v>
      </c>
      <c r="W12" s="9">
        <v>7.1673</v>
      </c>
      <c r="X12" s="9">
        <v>14.103899999999999</v>
      </c>
      <c r="Y12" s="9">
        <v>196256.33780113101</v>
      </c>
      <c r="Z12" s="9">
        <v>46.803784309331199</v>
      </c>
      <c r="AA12" s="9">
        <v>93.607568618662299</v>
      </c>
      <c r="AB12" s="9">
        <v>19065.015463825999</v>
      </c>
      <c r="AC12" s="9">
        <v>7.1673</v>
      </c>
      <c r="AD12" s="9">
        <v>14.182733333333299</v>
      </c>
      <c r="AE12" s="9">
        <v>97740.0722244934</v>
      </c>
      <c r="AF12" s="9">
        <v>48.398386423863798</v>
      </c>
      <c r="AG12" s="9">
        <v>96.796772847727695</v>
      </c>
      <c r="AH12" s="9">
        <v>19065.015463825999</v>
      </c>
      <c r="AI12" s="9">
        <v>7.1673</v>
      </c>
    </row>
    <row r="13" spans="1:35">
      <c r="A13" s="3" t="s">
        <v>64</v>
      </c>
      <c r="B13" s="3" t="s">
        <v>108</v>
      </c>
      <c r="C13" s="3" t="s">
        <v>11</v>
      </c>
      <c r="D13" s="3" t="s">
        <v>26</v>
      </c>
      <c r="E13" s="8">
        <v>44117.809713310198</v>
      </c>
      <c r="F13" s="9">
        <v>6.5408166666666698</v>
      </c>
      <c r="G13" s="9">
        <v>749.80012748126205</v>
      </c>
      <c r="H13" s="9">
        <v>76.120598029321798</v>
      </c>
      <c r="I13" s="9">
        <v>86.994969176367803</v>
      </c>
      <c r="J13" s="9">
        <v>36955.289709741402</v>
      </c>
      <c r="K13" s="9">
        <v>6.3872</v>
      </c>
      <c r="L13" s="9">
        <v>11.422366666666701</v>
      </c>
      <c r="M13" s="9">
        <v>681718.59670062305</v>
      </c>
      <c r="N13" s="9">
        <v>89.6783856426554</v>
      </c>
      <c r="O13" s="9">
        <v>102.48958359160601</v>
      </c>
      <c r="P13" s="9">
        <v>645201.32418926503</v>
      </c>
      <c r="Q13" s="9">
        <v>11.4211666666667</v>
      </c>
      <c r="R13" s="9">
        <v>13.428466666666701</v>
      </c>
      <c r="S13" s="9">
        <v>1421198.86352883</v>
      </c>
      <c r="T13" s="9">
        <v>90.492714357337405</v>
      </c>
      <c r="U13" s="9">
        <v>103.420244979814</v>
      </c>
      <c r="V13" s="9">
        <v>14606.990981290701</v>
      </c>
      <c r="W13" s="9">
        <v>7.1672500000000001</v>
      </c>
      <c r="X13" s="9">
        <v>14.103866666666701</v>
      </c>
      <c r="Y13" s="9">
        <v>297429.40059733298</v>
      </c>
      <c r="Z13" s="9">
        <v>92.5800850417059</v>
      </c>
      <c r="AA13" s="9">
        <v>105.80581147623499</v>
      </c>
      <c r="AB13" s="9">
        <v>14606.990981290701</v>
      </c>
      <c r="AC13" s="9">
        <v>7.1672500000000001</v>
      </c>
      <c r="AD13" s="9">
        <v>14.182700000000001</v>
      </c>
      <c r="AE13" s="9">
        <v>135614.36472499699</v>
      </c>
      <c r="AF13" s="9">
        <v>87.647659170057196</v>
      </c>
      <c r="AG13" s="9">
        <v>100.168753337208</v>
      </c>
      <c r="AH13" s="9">
        <v>14606.990981290701</v>
      </c>
      <c r="AI13" s="9">
        <v>7.1672500000000001</v>
      </c>
    </row>
    <row r="14" spans="1:35">
      <c r="A14" s="3" t="s">
        <v>65</v>
      </c>
      <c r="B14" s="3" t="s">
        <v>109</v>
      </c>
      <c r="C14" s="3" t="s">
        <v>11</v>
      </c>
      <c r="D14" s="3" t="s">
        <v>10</v>
      </c>
      <c r="E14" s="8">
        <v>44117.824064965302</v>
      </c>
      <c r="F14" s="9">
        <v>6.5366</v>
      </c>
      <c r="G14" s="9">
        <v>1168.6196337346601</v>
      </c>
      <c r="H14" s="9">
        <v>132.05848410294499</v>
      </c>
      <c r="I14" s="9">
        <v>105.646787282356</v>
      </c>
      <c r="J14" s="9">
        <v>32474.232273637099</v>
      </c>
      <c r="K14" s="9">
        <v>6.3914833333333299</v>
      </c>
      <c r="L14" s="9">
        <v>11.4224</v>
      </c>
      <c r="M14" s="9">
        <v>887849.01701128297</v>
      </c>
      <c r="N14" s="9">
        <v>124.457606845765</v>
      </c>
      <c r="O14" s="9">
        <v>99.5660854766124</v>
      </c>
      <c r="P14" s="9">
        <v>607368.17516567803</v>
      </c>
      <c r="Q14" s="9">
        <v>11.4212166666667</v>
      </c>
      <c r="R14" s="9">
        <v>13.428516666666701</v>
      </c>
      <c r="S14" s="9">
        <v>1833479.13848101</v>
      </c>
      <c r="T14" s="9">
        <v>125.019574590334</v>
      </c>
      <c r="U14" s="9">
        <v>100.015659672268</v>
      </c>
      <c r="V14" s="9">
        <v>13640.0976950896</v>
      </c>
      <c r="W14" s="9">
        <v>7.1673</v>
      </c>
      <c r="X14" s="9">
        <v>14.103899999999999</v>
      </c>
      <c r="Y14" s="9">
        <v>383744.648559711</v>
      </c>
      <c r="Z14" s="9">
        <v>127.914356944768</v>
      </c>
      <c r="AA14" s="9">
        <v>102.33148555581499</v>
      </c>
      <c r="AB14" s="9">
        <v>13640.0976950896</v>
      </c>
      <c r="AC14" s="9">
        <v>7.1673</v>
      </c>
      <c r="AD14" s="9">
        <v>14.179733333333299</v>
      </c>
      <c r="AE14" s="9">
        <v>176184.00913985801</v>
      </c>
      <c r="AF14" s="9">
        <v>121.93949621049801</v>
      </c>
      <c r="AG14" s="9">
        <v>97.551596968398499</v>
      </c>
      <c r="AH14" s="9">
        <v>13640.0976950896</v>
      </c>
      <c r="AI14" s="9">
        <v>7.1673</v>
      </c>
    </row>
    <row r="15" spans="1:35">
      <c r="A15" s="3" t="s">
        <v>66</v>
      </c>
      <c r="B15" s="3" t="s">
        <v>110</v>
      </c>
      <c r="C15" s="3" t="s">
        <v>11</v>
      </c>
      <c r="D15" s="3" t="s">
        <v>25</v>
      </c>
      <c r="E15" s="8">
        <v>44117.838371331003</v>
      </c>
      <c r="F15" s="9">
        <v>6.5450666666666697</v>
      </c>
      <c r="G15" s="9">
        <v>1374.1108528836701</v>
      </c>
      <c r="H15" s="9">
        <v>153.71077036123799</v>
      </c>
      <c r="I15" s="9">
        <v>76.855385180618995</v>
      </c>
      <c r="J15" s="9">
        <v>32530.392657458699</v>
      </c>
      <c r="K15" s="9">
        <v>6.3956999999999997</v>
      </c>
      <c r="L15" s="9">
        <v>11.413966666666701</v>
      </c>
      <c r="M15" s="9">
        <v>1268009.6185375501</v>
      </c>
      <c r="N15" s="9">
        <v>193.371639012326</v>
      </c>
      <c r="O15" s="9">
        <v>96.685819506163199</v>
      </c>
      <c r="P15" s="9">
        <v>559905.04060200998</v>
      </c>
      <c r="Q15" s="9">
        <v>11.4127666666667</v>
      </c>
      <c r="R15" s="9">
        <v>13.428466666666701</v>
      </c>
      <c r="S15" s="9">
        <v>2518033.9805926899</v>
      </c>
      <c r="T15" s="9">
        <v>182.87434367408099</v>
      </c>
      <c r="U15" s="9">
        <v>91.437171837040594</v>
      </c>
      <c r="V15" s="9">
        <v>12806.4373985488</v>
      </c>
      <c r="W15" s="9">
        <v>7.1768333333333301</v>
      </c>
      <c r="X15" s="9">
        <v>14.103866666666701</v>
      </c>
      <c r="Y15" s="9">
        <v>522602.40365914698</v>
      </c>
      <c r="Z15" s="9">
        <v>185.53998306511599</v>
      </c>
      <c r="AA15" s="9">
        <v>92.769991532557796</v>
      </c>
      <c r="AB15" s="9">
        <v>12806.4373985488</v>
      </c>
      <c r="AC15" s="9">
        <v>7.1768333333333301</v>
      </c>
      <c r="AD15" s="9">
        <v>14.182700000000001</v>
      </c>
      <c r="AE15" s="9">
        <v>244678.609986169</v>
      </c>
      <c r="AF15" s="9">
        <v>180.369483946993</v>
      </c>
      <c r="AG15" s="9">
        <v>90.1847419734966</v>
      </c>
      <c r="AH15" s="9">
        <v>12806.4373985488</v>
      </c>
      <c r="AI15" s="9">
        <v>7.1768333333333301</v>
      </c>
    </row>
    <row r="16" spans="1:35">
      <c r="A16" s="3" t="s">
        <v>67</v>
      </c>
      <c r="B16" s="3" t="s">
        <v>111</v>
      </c>
      <c r="C16" s="3" t="s">
        <v>11</v>
      </c>
      <c r="D16" s="3" t="s">
        <v>37</v>
      </c>
      <c r="E16" s="8">
        <v>44117.852666909697</v>
      </c>
      <c r="F16" s="9">
        <v>6.5408499999999998</v>
      </c>
      <c r="G16" s="9">
        <v>4125.1271929116601</v>
      </c>
      <c r="H16" s="9">
        <v>395.13942613848701</v>
      </c>
      <c r="I16" s="9">
        <v>105.37051363693</v>
      </c>
      <c r="J16" s="9">
        <v>34738.329106246303</v>
      </c>
      <c r="K16" s="9">
        <v>6.3914833333333299</v>
      </c>
      <c r="L16" s="9">
        <v>11.4224</v>
      </c>
      <c r="M16" s="9">
        <v>2949780.6237558601</v>
      </c>
      <c r="N16" s="9">
        <v>384.47621584646299</v>
      </c>
      <c r="O16" s="9">
        <v>102.52699089239</v>
      </c>
      <c r="P16" s="9">
        <v>656795.58955751196</v>
      </c>
      <c r="Q16" s="9">
        <v>11.4212166666667</v>
      </c>
      <c r="R16" s="9">
        <v>13.428516666666701</v>
      </c>
      <c r="S16" s="9">
        <v>5959671.8528886698</v>
      </c>
      <c r="T16" s="9">
        <v>366.60877930474601</v>
      </c>
      <c r="U16" s="9">
        <v>97.762341147932105</v>
      </c>
      <c r="V16" s="9">
        <v>15119.5550793975</v>
      </c>
      <c r="W16" s="9">
        <v>7.1768666666666698</v>
      </c>
      <c r="X16" s="9">
        <v>14.1069</v>
      </c>
      <c r="Y16" s="9">
        <v>1198412.3849329799</v>
      </c>
      <c r="Z16" s="9">
        <v>360.38086034734602</v>
      </c>
      <c r="AA16" s="9">
        <v>96.101562759292193</v>
      </c>
      <c r="AB16" s="9">
        <v>15119.5550793975</v>
      </c>
      <c r="AC16" s="9">
        <v>7.1768666666666698</v>
      </c>
      <c r="AD16" s="9">
        <v>14.182733333333299</v>
      </c>
      <c r="AE16" s="9">
        <v>587682.12155573198</v>
      </c>
      <c r="AF16" s="9">
        <v>366.94321046907601</v>
      </c>
      <c r="AG16" s="9">
        <v>97.851522791753496</v>
      </c>
      <c r="AH16" s="9">
        <v>15119.5550793975</v>
      </c>
      <c r="AI16" s="9">
        <v>7.1768666666666698</v>
      </c>
    </row>
    <row r="17" spans="1:35">
      <c r="A17" s="3" t="s">
        <v>68</v>
      </c>
      <c r="B17" s="3" t="s">
        <v>112</v>
      </c>
      <c r="C17" s="3" t="s">
        <v>11</v>
      </c>
      <c r="D17" s="3" t="s">
        <v>12</v>
      </c>
      <c r="E17" s="8">
        <v>44117.867013622701</v>
      </c>
      <c r="F17" s="9">
        <v>6.5408166666666698</v>
      </c>
      <c r="G17" s="9">
        <v>4711.3889197969702</v>
      </c>
      <c r="H17" s="9">
        <v>454.11836365359198</v>
      </c>
      <c r="I17" s="9">
        <v>72.658938184574794</v>
      </c>
      <c r="J17" s="9">
        <v>33815.580692138603</v>
      </c>
      <c r="K17" s="9">
        <v>6.3956999999999997</v>
      </c>
      <c r="L17" s="9">
        <v>11.413966666666701</v>
      </c>
      <c r="M17" s="9">
        <v>4279808.2512977803</v>
      </c>
      <c r="N17" s="9">
        <v>603.41983427579203</v>
      </c>
      <c r="O17" s="9">
        <v>96.547173484126702</v>
      </c>
      <c r="P17" s="9">
        <v>607755.120349298</v>
      </c>
      <c r="Q17" s="9">
        <v>11.4127666666667</v>
      </c>
      <c r="R17" s="9">
        <v>13.428466666666701</v>
      </c>
      <c r="S17" s="9">
        <v>8993660.7377887703</v>
      </c>
      <c r="T17" s="9">
        <v>595.61687122703097</v>
      </c>
      <c r="U17" s="9">
        <v>95.298699396324906</v>
      </c>
      <c r="V17" s="9">
        <v>14043.942245537501</v>
      </c>
      <c r="W17" s="9">
        <v>7.1768333333333301</v>
      </c>
      <c r="X17" s="9">
        <v>14.106866666666701</v>
      </c>
      <c r="Y17" s="9">
        <v>1872828.32240859</v>
      </c>
      <c r="Z17" s="9">
        <v>606.32206658440805</v>
      </c>
      <c r="AA17" s="9">
        <v>97.011530653505204</v>
      </c>
      <c r="AB17" s="9">
        <v>14043.942245537501</v>
      </c>
      <c r="AC17" s="9">
        <v>7.1768333333333301</v>
      </c>
      <c r="AD17" s="9">
        <v>14.182700000000001</v>
      </c>
      <c r="AE17" s="9">
        <v>883940.39533500699</v>
      </c>
      <c r="AF17" s="9">
        <v>594.19546852368501</v>
      </c>
      <c r="AG17" s="9">
        <v>95.071274963789605</v>
      </c>
      <c r="AH17" s="9">
        <v>14043.942245537501</v>
      </c>
      <c r="AI17" s="9">
        <v>7.1768333333333301</v>
      </c>
    </row>
    <row r="18" spans="1:35">
      <c r="A18" s="3" t="s">
        <v>69</v>
      </c>
      <c r="B18" s="3" t="s">
        <v>113</v>
      </c>
      <c r="C18" s="3" t="s">
        <v>11</v>
      </c>
      <c r="D18" s="3" t="s">
        <v>36</v>
      </c>
      <c r="E18" s="8">
        <v>44117.881318692103</v>
      </c>
      <c r="F18" s="9">
        <v>6.5493499999999996</v>
      </c>
      <c r="G18" s="9">
        <v>10975.4194827502</v>
      </c>
      <c r="H18" s="9">
        <v>879.18938418349796</v>
      </c>
      <c r="I18" s="9">
        <v>100.478786763828</v>
      </c>
      <c r="J18" s="9">
        <v>35456.392250579003</v>
      </c>
      <c r="K18" s="9">
        <v>6.3999833333333296</v>
      </c>
      <c r="L18" s="9">
        <v>11.414</v>
      </c>
      <c r="M18" s="9">
        <v>7153859.5496108104</v>
      </c>
      <c r="N18" s="9">
        <v>909.89588250402596</v>
      </c>
      <c r="O18" s="9">
        <v>103.988100857603</v>
      </c>
      <c r="P18" s="9">
        <v>674089.57514015795</v>
      </c>
      <c r="Q18" s="9">
        <v>11.4128166666667</v>
      </c>
      <c r="R18" s="9">
        <v>13.428516666666701</v>
      </c>
      <c r="S18" s="9">
        <v>14591173.555060999</v>
      </c>
      <c r="T18" s="9">
        <v>903.38963238959695</v>
      </c>
      <c r="U18" s="9">
        <v>103.24452941595401</v>
      </c>
      <c r="V18" s="9">
        <v>15022.238261823901</v>
      </c>
      <c r="W18" s="9">
        <v>7.1768666666666698</v>
      </c>
      <c r="X18" s="9">
        <v>14.1069</v>
      </c>
      <c r="Y18" s="9">
        <v>2964210.9766864898</v>
      </c>
      <c r="Z18" s="9">
        <v>897.15794175201995</v>
      </c>
      <c r="AA18" s="9">
        <v>102.532336200231</v>
      </c>
      <c r="AB18" s="9">
        <v>15022.238261823901</v>
      </c>
      <c r="AC18" s="9">
        <v>7.1768666666666698</v>
      </c>
      <c r="AD18" s="9">
        <v>14.182733333333299</v>
      </c>
      <c r="AE18" s="9">
        <v>1441016.42722</v>
      </c>
      <c r="AF18" s="9">
        <v>905.585947745113</v>
      </c>
      <c r="AG18" s="9">
        <v>103.495536885156</v>
      </c>
      <c r="AH18" s="9">
        <v>15022.238261823901</v>
      </c>
      <c r="AI18" s="9">
        <v>7.1768666666666698</v>
      </c>
    </row>
    <row r="19" spans="1:35">
      <c r="A19" s="3" t="s">
        <v>70</v>
      </c>
      <c r="B19" s="3" t="s">
        <v>114</v>
      </c>
      <c r="C19" s="3" t="s">
        <v>11</v>
      </c>
      <c r="D19" s="3" t="s">
        <v>35</v>
      </c>
      <c r="E19" s="8">
        <v>44117.895642349496</v>
      </c>
      <c r="F19" s="9">
        <v>6.5408166666666698</v>
      </c>
      <c r="G19" s="9">
        <v>16200.416026745001</v>
      </c>
      <c r="H19" s="9">
        <v>1247.73850270505</v>
      </c>
      <c r="I19" s="9">
        <v>99.819080216404103</v>
      </c>
      <c r="J19" s="9">
        <v>33177.975756828397</v>
      </c>
      <c r="K19" s="9">
        <v>6.3914499999999999</v>
      </c>
      <c r="L19" s="9">
        <v>11.422366666666701</v>
      </c>
      <c r="M19" s="9">
        <v>8869710.7006046008</v>
      </c>
      <c r="N19" s="9">
        <v>1234.5597724771401</v>
      </c>
      <c r="O19" s="9">
        <v>98.764781798171001</v>
      </c>
      <c r="P19" s="9">
        <v>616159.49777357699</v>
      </c>
      <c r="Q19" s="9">
        <v>11.4211666666667</v>
      </c>
      <c r="R19" s="9">
        <v>13.4368833333333</v>
      </c>
      <c r="S19" s="9">
        <v>15390355.426969901</v>
      </c>
      <c r="T19" s="9">
        <v>1021.07407049403</v>
      </c>
      <c r="U19" s="9">
        <v>81.685925639522694</v>
      </c>
      <c r="V19" s="9">
        <v>14018.802801584299</v>
      </c>
      <c r="W19" s="9">
        <v>7.1768333333333301</v>
      </c>
      <c r="X19" s="9">
        <v>14.1098833333333</v>
      </c>
      <c r="Y19" s="9">
        <v>3121390.0217688498</v>
      </c>
      <c r="Z19" s="9">
        <v>1012.35201505272</v>
      </c>
      <c r="AA19" s="9">
        <v>80.988161204217604</v>
      </c>
      <c r="AB19" s="9">
        <v>14018.802801584299</v>
      </c>
      <c r="AC19" s="9">
        <v>7.1768333333333301</v>
      </c>
      <c r="AD19" s="9">
        <v>14.1857166666667</v>
      </c>
      <c r="AE19" s="9">
        <v>1518104.5995110101</v>
      </c>
      <c r="AF19" s="9">
        <v>1022.3183551787801</v>
      </c>
      <c r="AG19" s="9">
        <v>81.785468414302201</v>
      </c>
      <c r="AH19" s="9">
        <v>14018.802801584299</v>
      </c>
      <c r="AI19" s="9">
        <v>7.1768333333333301</v>
      </c>
    </row>
    <row r="20" spans="1:35">
      <c r="A20" s="3" t="s">
        <v>55</v>
      </c>
      <c r="B20" s="3" t="s">
        <v>98</v>
      </c>
      <c r="C20" s="3" t="s">
        <v>33</v>
      </c>
      <c r="D20" s="3" t="s">
        <v>29</v>
      </c>
      <c r="E20" s="8">
        <v>44117.666598437499</v>
      </c>
      <c r="F20" s="9">
        <v>6.6300666666666697</v>
      </c>
      <c r="G20" s="9">
        <v>0</v>
      </c>
      <c r="H20" s="9"/>
      <c r="I20" s="9"/>
      <c r="J20" s="9">
        <v>38409.103231846602</v>
      </c>
      <c r="K20" s="9">
        <v>6.3787000000000003</v>
      </c>
      <c r="L20" s="9">
        <v>12.304500000000001</v>
      </c>
      <c r="M20" s="9">
        <v>0</v>
      </c>
      <c r="N20" s="9"/>
      <c r="O20" s="9"/>
      <c r="P20" s="9">
        <v>332384.58222317498</v>
      </c>
      <c r="Q20" s="9">
        <v>11.4211666666667</v>
      </c>
      <c r="R20" s="9">
        <v>13.428466666666701</v>
      </c>
      <c r="S20" s="9">
        <v>6493.8123006342403</v>
      </c>
      <c r="T20" s="9">
        <v>0.40706956058438598</v>
      </c>
      <c r="U20" s="9"/>
      <c r="V20" s="9">
        <v>14837.1548024328</v>
      </c>
      <c r="W20" s="9">
        <v>7.1672500000000001</v>
      </c>
      <c r="X20" s="9">
        <v>14.1821</v>
      </c>
      <c r="Y20" s="9">
        <v>0</v>
      </c>
      <c r="Z20" s="9"/>
      <c r="AA20" s="9"/>
      <c r="AB20" s="9">
        <v>14837.1548024328</v>
      </c>
      <c r="AC20" s="9">
        <v>7.1672500000000001</v>
      </c>
      <c r="AD20" s="9">
        <v>14.579916666666699</v>
      </c>
      <c r="AE20" s="9">
        <v>0</v>
      </c>
      <c r="AF20" s="9"/>
      <c r="AG20" s="9"/>
      <c r="AH20" s="9">
        <v>14837.1548024328</v>
      </c>
      <c r="AI20" s="9">
        <v>7.1672500000000001</v>
      </c>
    </row>
    <row r="21" spans="1:35">
      <c r="A21" s="3" t="s">
        <v>55</v>
      </c>
      <c r="B21" s="3" t="s">
        <v>99</v>
      </c>
      <c r="C21" s="3" t="s">
        <v>33</v>
      </c>
      <c r="D21" s="3" t="s">
        <v>29</v>
      </c>
      <c r="E21" s="8">
        <v>44117.680886446797</v>
      </c>
      <c r="F21" s="9">
        <v>6.5450999999999997</v>
      </c>
      <c r="G21" s="9">
        <v>0</v>
      </c>
      <c r="H21" s="9"/>
      <c r="I21" s="9"/>
      <c r="J21" s="9">
        <v>38379.478361154601</v>
      </c>
      <c r="K21" s="9">
        <v>6.3787333333333303</v>
      </c>
      <c r="L21" s="9">
        <v>11.1199666666667</v>
      </c>
      <c r="M21" s="9">
        <v>0</v>
      </c>
      <c r="N21" s="9"/>
      <c r="O21" s="9"/>
      <c r="P21" s="9">
        <v>250632.32597042699</v>
      </c>
      <c r="Q21" s="9">
        <v>11.4128166666667</v>
      </c>
      <c r="R21" s="9">
        <v>13.428516666666701</v>
      </c>
      <c r="S21" s="9">
        <v>3867.5011222388398</v>
      </c>
      <c r="T21" s="9">
        <v>0.23508762447176601</v>
      </c>
      <c r="U21" s="9"/>
      <c r="V21" s="9">
        <v>15301.013758998201</v>
      </c>
      <c r="W21" s="9">
        <v>7.1577166666666701</v>
      </c>
      <c r="X21" s="9">
        <v>14.2543666666667</v>
      </c>
      <c r="Y21" s="9">
        <v>0</v>
      </c>
      <c r="Z21" s="9"/>
      <c r="AA21" s="9"/>
      <c r="AB21" s="9">
        <v>15301.013758998201</v>
      </c>
      <c r="AC21" s="9">
        <v>7.1577166666666701</v>
      </c>
      <c r="AD21" s="9">
        <v>14.182733333333299</v>
      </c>
      <c r="AE21" s="9">
        <v>0</v>
      </c>
      <c r="AF21" s="9"/>
      <c r="AG21" s="9"/>
      <c r="AH21" s="9">
        <v>15301.013758998201</v>
      </c>
      <c r="AI21" s="9">
        <v>7.1577166666666701</v>
      </c>
    </row>
    <row r="22" spans="1:35">
      <c r="A22" s="3" t="s">
        <v>55</v>
      </c>
      <c r="B22" s="3" t="s">
        <v>115</v>
      </c>
      <c r="C22" s="3" t="s">
        <v>33</v>
      </c>
      <c r="D22" s="3" t="s">
        <v>29</v>
      </c>
      <c r="E22" s="8">
        <v>44117.9099854167</v>
      </c>
      <c r="F22" s="9">
        <v>6.5153499999999998</v>
      </c>
      <c r="G22" s="9">
        <v>0</v>
      </c>
      <c r="H22" s="9"/>
      <c r="I22" s="9"/>
      <c r="J22" s="9">
        <v>38542.261054325201</v>
      </c>
      <c r="K22" s="9">
        <v>6.3787333333333303</v>
      </c>
      <c r="L22" s="9">
        <v>11.783666666666701</v>
      </c>
      <c r="M22" s="9">
        <v>0</v>
      </c>
      <c r="N22" s="9"/>
      <c r="O22" s="9"/>
      <c r="P22" s="9">
        <v>608634.23431360896</v>
      </c>
      <c r="Q22" s="9">
        <v>11.4548166666667</v>
      </c>
      <c r="R22" s="9">
        <v>13.436916666666701</v>
      </c>
      <c r="S22" s="9">
        <v>48713.941057799202</v>
      </c>
      <c r="T22" s="9">
        <v>3.0674442303367502</v>
      </c>
      <c r="U22" s="9"/>
      <c r="V22" s="9">
        <v>14770.531243063901</v>
      </c>
      <c r="W22" s="9">
        <v>7.1673</v>
      </c>
      <c r="X22" s="9">
        <v>14.109916666666701</v>
      </c>
      <c r="Y22" s="9">
        <v>12488.040796318301</v>
      </c>
      <c r="Z22" s="9">
        <v>3.8440819167111102</v>
      </c>
      <c r="AA22" s="9"/>
      <c r="AB22" s="9">
        <v>14770.531243063901</v>
      </c>
      <c r="AC22" s="9">
        <v>7.1673</v>
      </c>
      <c r="AD22" s="9">
        <v>14.185750000000001</v>
      </c>
      <c r="AE22" s="9">
        <v>4673.0353078810103</v>
      </c>
      <c r="AF22" s="9">
        <v>2.98674630999</v>
      </c>
      <c r="AG22" s="9"/>
      <c r="AH22" s="9">
        <v>14770.531243063901</v>
      </c>
      <c r="AI22" s="9">
        <v>7.1673</v>
      </c>
    </row>
    <row r="23" spans="1:35">
      <c r="A23" s="3" t="s">
        <v>55</v>
      </c>
      <c r="B23" s="3" t="s">
        <v>124</v>
      </c>
      <c r="C23" s="3" t="s">
        <v>33</v>
      </c>
      <c r="D23" s="3" t="s">
        <v>29</v>
      </c>
      <c r="E23" s="8">
        <v>44118.038892488403</v>
      </c>
      <c r="F23" s="9">
        <v>6.4813166666666699</v>
      </c>
      <c r="G23" s="9">
        <v>0</v>
      </c>
      <c r="H23" s="9"/>
      <c r="I23" s="9"/>
      <c r="J23" s="9">
        <v>39208.340682085902</v>
      </c>
      <c r="K23" s="9">
        <v>6.3829500000000001</v>
      </c>
      <c r="L23" s="9">
        <v>11.380366666666699</v>
      </c>
      <c r="M23" s="9">
        <v>0</v>
      </c>
      <c r="N23" s="9"/>
      <c r="O23" s="9"/>
      <c r="P23" s="9">
        <v>307753.74782644602</v>
      </c>
      <c r="Q23" s="9">
        <v>11.4211666666667</v>
      </c>
      <c r="R23" s="9">
        <v>13.4452833333333</v>
      </c>
      <c r="S23" s="9">
        <v>24416.1631459952</v>
      </c>
      <c r="T23" s="9">
        <v>1.4709160439316</v>
      </c>
      <c r="U23" s="9"/>
      <c r="V23" s="9">
        <v>15438.640624179699</v>
      </c>
      <c r="W23" s="9">
        <v>7.1768333333333301</v>
      </c>
      <c r="X23" s="9">
        <v>14.121916666666699</v>
      </c>
      <c r="Y23" s="9">
        <v>0</v>
      </c>
      <c r="Z23" s="9"/>
      <c r="AA23" s="9"/>
      <c r="AB23" s="9">
        <v>15438.640624179699</v>
      </c>
      <c r="AC23" s="9">
        <v>7.1768333333333301</v>
      </c>
      <c r="AD23" s="9">
        <v>14.197749999999999</v>
      </c>
      <c r="AE23" s="9">
        <v>0</v>
      </c>
      <c r="AF23" s="9"/>
      <c r="AG23" s="9"/>
      <c r="AH23" s="9">
        <v>15438.640624179699</v>
      </c>
      <c r="AI23" s="9">
        <v>7.1768333333333301</v>
      </c>
    </row>
    <row r="24" spans="1:35">
      <c r="A24" s="3" t="s">
        <v>55</v>
      </c>
      <c r="B24" s="3" t="s">
        <v>142</v>
      </c>
      <c r="C24" s="3" t="s">
        <v>33</v>
      </c>
      <c r="D24" s="3" t="s">
        <v>29</v>
      </c>
      <c r="E24" s="8">
        <v>44118.296584178199</v>
      </c>
      <c r="F24" s="9">
        <v>6.4430666666666703</v>
      </c>
      <c r="G24" s="9">
        <v>0</v>
      </c>
      <c r="H24" s="9"/>
      <c r="I24" s="9"/>
      <c r="J24" s="9">
        <v>39196.784561545799</v>
      </c>
      <c r="K24" s="9">
        <v>6.3914499999999999</v>
      </c>
      <c r="L24" s="9">
        <v>12.069266666666699</v>
      </c>
      <c r="M24" s="9">
        <v>0</v>
      </c>
      <c r="N24" s="9"/>
      <c r="O24" s="9"/>
      <c r="P24" s="9">
        <v>625465.35056490696</v>
      </c>
      <c r="Q24" s="9">
        <v>11.4211666666667</v>
      </c>
      <c r="R24" s="9">
        <v>13.4536833333333</v>
      </c>
      <c r="S24" s="9">
        <v>68383.506621914203</v>
      </c>
      <c r="T24" s="9">
        <v>4.3503190179265001</v>
      </c>
      <c r="U24" s="9"/>
      <c r="V24" s="9">
        <v>14620.0812462879</v>
      </c>
      <c r="W24" s="9">
        <v>7.1864166666666698</v>
      </c>
      <c r="X24" s="9">
        <v>14.13095</v>
      </c>
      <c r="Y24" s="9">
        <v>18110.2810133557</v>
      </c>
      <c r="Z24" s="9">
        <v>5.6320933407767599</v>
      </c>
      <c r="AA24" s="9"/>
      <c r="AB24" s="9">
        <v>14620.0812462879</v>
      </c>
      <c r="AC24" s="9">
        <v>7.1864166666666698</v>
      </c>
      <c r="AD24" s="9">
        <v>14.2037666666667</v>
      </c>
      <c r="AE24" s="9">
        <v>6459.1631254014201</v>
      </c>
      <c r="AF24" s="9">
        <v>4.1708239206908901</v>
      </c>
      <c r="AG24" s="9"/>
      <c r="AH24" s="9">
        <v>14620.0812462879</v>
      </c>
      <c r="AI24" s="9">
        <v>7.1864166666666698</v>
      </c>
    </row>
    <row r="25" spans="1:35">
      <c r="A25" s="3" t="s">
        <v>71</v>
      </c>
      <c r="B25" s="3" t="s">
        <v>116</v>
      </c>
      <c r="C25" s="3" t="s">
        <v>8</v>
      </c>
      <c r="D25" s="3" t="s">
        <v>30</v>
      </c>
      <c r="E25" s="8">
        <v>44117.924292222197</v>
      </c>
      <c r="F25" s="9">
        <v>6.53656666666667</v>
      </c>
      <c r="G25" s="9">
        <v>69.230538856596198</v>
      </c>
      <c r="H25" s="9">
        <v>7.7140963130201801</v>
      </c>
      <c r="I25" s="9">
        <v>102.85461750693599</v>
      </c>
      <c r="J25" s="9">
        <v>34616.519064918597</v>
      </c>
      <c r="K25" s="9">
        <v>6.3872</v>
      </c>
      <c r="L25" s="9">
        <v>11.422366666666701</v>
      </c>
      <c r="M25" s="9">
        <v>73124.397566085594</v>
      </c>
      <c r="N25" s="9">
        <v>9.6098581543428097</v>
      </c>
      <c r="O25" s="9">
        <v>128.131442057904</v>
      </c>
      <c r="P25" s="9">
        <v>590895.40730997897</v>
      </c>
      <c r="Q25" s="9">
        <v>11.4211666666667</v>
      </c>
      <c r="R25" s="9">
        <v>13.4368833333333</v>
      </c>
      <c r="S25" s="9">
        <v>135924.327145755</v>
      </c>
      <c r="T25" s="9">
        <v>8.2581301629476709</v>
      </c>
      <c r="U25" s="9">
        <v>110.108402172636</v>
      </c>
      <c r="V25" s="9">
        <v>15308.582985160299</v>
      </c>
      <c r="W25" s="9">
        <v>7.1768333333333301</v>
      </c>
      <c r="X25" s="9">
        <v>14.1098833333333</v>
      </c>
      <c r="Y25" s="9">
        <v>30592.6262678352</v>
      </c>
      <c r="Z25" s="9">
        <v>9.0860727348907293</v>
      </c>
      <c r="AA25" s="9">
        <v>121.14763646521</v>
      </c>
      <c r="AB25" s="9">
        <v>15308.582985160299</v>
      </c>
      <c r="AC25" s="9">
        <v>7.1768333333333301</v>
      </c>
      <c r="AD25" s="9">
        <v>14.1857166666667</v>
      </c>
      <c r="AE25" s="9">
        <v>12745.888524784499</v>
      </c>
      <c r="AF25" s="9">
        <v>7.8601441728558603</v>
      </c>
      <c r="AG25" s="9">
        <v>104.80192230474501</v>
      </c>
      <c r="AH25" s="9">
        <v>15308.582985160299</v>
      </c>
      <c r="AI25" s="9">
        <v>7.1768333333333301</v>
      </c>
    </row>
    <row r="26" spans="1:35">
      <c r="A26" s="3" t="s">
        <v>62</v>
      </c>
      <c r="B26" s="3" t="s">
        <v>127</v>
      </c>
      <c r="C26" s="3" t="s">
        <v>8</v>
      </c>
      <c r="D26" s="3" t="s">
        <v>31</v>
      </c>
      <c r="E26" s="8">
        <v>44118.081847627298</v>
      </c>
      <c r="F26" s="9">
        <v>6.5493499999999996</v>
      </c>
      <c r="G26" s="9">
        <v>330.93109203593099</v>
      </c>
      <c r="H26" s="9">
        <v>33.349265497408801</v>
      </c>
      <c r="I26" s="9">
        <v>106.717649591708</v>
      </c>
      <c r="J26" s="9">
        <v>37876.675828666797</v>
      </c>
      <c r="K26" s="9">
        <v>6.3999833333333296</v>
      </c>
      <c r="L26" s="9">
        <v>11.414</v>
      </c>
      <c r="M26" s="9">
        <v>142514.51932994201</v>
      </c>
      <c r="N26" s="9">
        <v>29.262104020671199</v>
      </c>
      <c r="O26" s="9">
        <v>93.638732866147905</v>
      </c>
      <c r="P26" s="9">
        <v>404053.14986627101</v>
      </c>
      <c r="Q26" s="9">
        <v>11.4128166666667</v>
      </c>
      <c r="R26" s="9">
        <v>13.445316666666701</v>
      </c>
      <c r="S26" s="9">
        <v>509988.799387398</v>
      </c>
      <c r="T26" s="9">
        <v>32.464078387482097</v>
      </c>
      <c r="U26" s="9">
        <v>103.88505083994301</v>
      </c>
      <c r="V26" s="9">
        <v>14610.9039067593</v>
      </c>
      <c r="W26" s="9">
        <v>7.1864499999999998</v>
      </c>
      <c r="X26" s="9">
        <v>14.11895</v>
      </c>
      <c r="Y26" s="9">
        <v>104922.010513808</v>
      </c>
      <c r="Z26" s="9">
        <v>32.650058223630197</v>
      </c>
      <c r="AA26" s="9">
        <v>104.480186315616</v>
      </c>
      <c r="AB26" s="9">
        <v>14610.9039067593</v>
      </c>
      <c r="AC26" s="9">
        <v>7.1864499999999998</v>
      </c>
      <c r="AD26" s="9">
        <v>14.1947833333333</v>
      </c>
      <c r="AE26" s="9">
        <v>45446.439677815899</v>
      </c>
      <c r="AF26" s="9">
        <v>29.364199791588099</v>
      </c>
      <c r="AG26" s="9">
        <v>93.965439333082003</v>
      </c>
      <c r="AH26" s="9">
        <v>14610.9039067593</v>
      </c>
      <c r="AI26" s="9">
        <v>7.1864499999999998</v>
      </c>
    </row>
    <row r="27" spans="1:35">
      <c r="A27" s="3" t="s">
        <v>84</v>
      </c>
      <c r="B27" s="3" t="s">
        <v>131</v>
      </c>
      <c r="C27" s="3" t="s">
        <v>8</v>
      </c>
      <c r="D27" s="3" t="s">
        <v>18</v>
      </c>
      <c r="E27" s="8">
        <v>44118.139062280097</v>
      </c>
      <c r="F27" s="9">
        <v>6.5366</v>
      </c>
      <c r="G27" s="9">
        <v>490.28923902892302</v>
      </c>
      <c r="H27" s="9">
        <v>50.086038695882102</v>
      </c>
      <c r="I27" s="9">
        <v>100.17207739176401</v>
      </c>
      <c r="J27" s="9">
        <v>37111.7141690875</v>
      </c>
      <c r="K27" s="9">
        <v>6.3914833333333299</v>
      </c>
      <c r="L27" s="9">
        <v>11.4560166666667</v>
      </c>
      <c r="M27" s="9">
        <v>334962.51961008803</v>
      </c>
      <c r="N27" s="9">
        <v>48.136029454126998</v>
      </c>
      <c r="O27" s="9">
        <v>96.272058908254095</v>
      </c>
      <c r="P27" s="9">
        <v>584980.21345511498</v>
      </c>
      <c r="Q27" s="9">
        <v>11.4128166666667</v>
      </c>
      <c r="R27" s="9">
        <v>13.453716666666701</v>
      </c>
      <c r="S27" s="9">
        <v>754455.50016022101</v>
      </c>
      <c r="T27" s="9">
        <v>47.9151839077497</v>
      </c>
      <c r="U27" s="9">
        <v>95.8303678154995</v>
      </c>
      <c r="V27" s="9">
        <v>14644.6836425456</v>
      </c>
      <c r="W27" s="9">
        <v>7.1768666666666698</v>
      </c>
      <c r="X27" s="9">
        <v>14.130983333333299</v>
      </c>
      <c r="Y27" s="9">
        <v>160631.89490135101</v>
      </c>
      <c r="Z27" s="9">
        <v>49.870787804287303</v>
      </c>
      <c r="AA27" s="9">
        <v>99.741575608574607</v>
      </c>
      <c r="AB27" s="9">
        <v>14644.6836425456</v>
      </c>
      <c r="AC27" s="9">
        <v>7.1768666666666698</v>
      </c>
      <c r="AD27" s="9">
        <v>14.203799999999999</v>
      </c>
      <c r="AE27" s="9">
        <v>71724.787140084707</v>
      </c>
      <c r="AF27" s="9">
        <v>46.236469244609097</v>
      </c>
      <c r="AG27" s="9">
        <v>92.472938489218095</v>
      </c>
      <c r="AH27" s="9">
        <v>14644.6836425456</v>
      </c>
      <c r="AI27" s="9">
        <v>7.1768666666666698</v>
      </c>
    </row>
    <row r="28" spans="1:35">
      <c r="A28" s="3" t="s">
        <v>60</v>
      </c>
      <c r="B28" s="3" t="s">
        <v>134</v>
      </c>
      <c r="C28" s="3" t="s">
        <v>8</v>
      </c>
      <c r="D28" s="3" t="s">
        <v>34</v>
      </c>
      <c r="E28" s="8">
        <v>44118.182036192098</v>
      </c>
      <c r="F28" s="9">
        <v>6.5323166666666701</v>
      </c>
      <c r="G28" s="9">
        <v>146.117340167181</v>
      </c>
      <c r="H28" s="9">
        <v>10.1459486366989</v>
      </c>
      <c r="I28" s="9">
        <v>81.167589093591204</v>
      </c>
      <c r="J28" s="9">
        <v>55494.013737511101</v>
      </c>
      <c r="K28" s="9">
        <v>6.3872</v>
      </c>
      <c r="L28" s="9">
        <v>11.4559833333333</v>
      </c>
      <c r="M28" s="9">
        <v>137984.90881132701</v>
      </c>
      <c r="N28" s="9">
        <v>11.3858218369411</v>
      </c>
      <c r="O28" s="9">
        <v>91.086574695528697</v>
      </c>
      <c r="P28" s="9">
        <v>955290.42296757398</v>
      </c>
      <c r="Q28" s="9">
        <v>11.4547833333333</v>
      </c>
      <c r="R28" s="9">
        <v>13.4452833333333</v>
      </c>
      <c r="S28" s="9">
        <v>272065.65129667002</v>
      </c>
      <c r="T28" s="9">
        <v>12.382024917833199</v>
      </c>
      <c r="U28" s="9">
        <v>99.056199342665494</v>
      </c>
      <c r="V28" s="9">
        <v>20436.266902575699</v>
      </c>
      <c r="W28" s="9">
        <v>7.1768333333333301</v>
      </c>
      <c r="X28" s="9">
        <v>14.1189</v>
      </c>
      <c r="Y28" s="9">
        <v>65319.084885538199</v>
      </c>
      <c r="Z28" s="9">
        <v>14.5322535398762</v>
      </c>
      <c r="AA28" s="9">
        <v>116.25802831900999</v>
      </c>
      <c r="AB28" s="9">
        <v>20436.266902575699</v>
      </c>
      <c r="AC28" s="9">
        <v>7.1768333333333301</v>
      </c>
      <c r="AD28" s="9">
        <v>14.1947333333333</v>
      </c>
      <c r="AE28" s="9">
        <v>25056.072176265501</v>
      </c>
      <c r="AF28" s="9">
        <v>11.574621932933001</v>
      </c>
      <c r="AG28" s="9">
        <v>92.596975463464403</v>
      </c>
      <c r="AH28" s="9">
        <v>20436.266902575699</v>
      </c>
      <c r="AI28" s="9">
        <v>7.1768333333333301</v>
      </c>
    </row>
    <row r="29" spans="1:35">
      <c r="A29" s="3" t="s">
        <v>86</v>
      </c>
      <c r="B29" s="3" t="s">
        <v>135</v>
      </c>
      <c r="C29" s="3" t="s">
        <v>8</v>
      </c>
      <c r="D29" s="3" t="s">
        <v>25</v>
      </c>
      <c r="E29" s="8">
        <v>44118.196326342601</v>
      </c>
      <c r="F29" s="9">
        <v>6.5323500000000001</v>
      </c>
      <c r="G29" s="9">
        <v>2282.34268003844</v>
      </c>
      <c r="H29" s="9">
        <v>234.879674349499</v>
      </c>
      <c r="I29" s="9">
        <v>117.43983717475</v>
      </c>
      <c r="J29" s="9">
        <v>34281.066959066098</v>
      </c>
      <c r="K29" s="9">
        <v>6.38723333333333</v>
      </c>
      <c r="L29" s="9">
        <v>11.4560166666667</v>
      </c>
      <c r="M29" s="9">
        <v>1482220.71664</v>
      </c>
      <c r="N29" s="9">
        <v>240.701064661711</v>
      </c>
      <c r="O29" s="9">
        <v>120.350532330856</v>
      </c>
      <c r="P29" s="9">
        <v>526337.51130104996</v>
      </c>
      <c r="Q29" s="9">
        <v>11.4548166666667</v>
      </c>
      <c r="R29" s="9">
        <v>13.453716666666701</v>
      </c>
      <c r="S29" s="9">
        <v>2813697.1864071898</v>
      </c>
      <c r="T29" s="9">
        <v>208.42376305931001</v>
      </c>
      <c r="U29" s="9">
        <v>104.211881529655</v>
      </c>
      <c r="V29" s="9">
        <v>12555.9520455442</v>
      </c>
      <c r="W29" s="9">
        <v>7.1864499999999998</v>
      </c>
      <c r="X29" s="9">
        <v>14.124966666666699</v>
      </c>
      <c r="Y29" s="9">
        <v>563278.64846296899</v>
      </c>
      <c r="Z29" s="9">
        <v>203.970838641885</v>
      </c>
      <c r="AA29" s="9">
        <v>101.985419320943</v>
      </c>
      <c r="AB29" s="9">
        <v>12555.9520455442</v>
      </c>
      <c r="AC29" s="9">
        <v>7.1864499999999998</v>
      </c>
      <c r="AD29" s="9">
        <v>14.200799999999999</v>
      </c>
      <c r="AE29" s="9">
        <v>271508.87940193998</v>
      </c>
      <c r="AF29" s="9">
        <v>204.14078381075601</v>
      </c>
      <c r="AG29" s="9">
        <v>102.070391905378</v>
      </c>
      <c r="AH29" s="9">
        <v>12555.9520455442</v>
      </c>
      <c r="AI29" s="9">
        <v>7.1864499999999998</v>
      </c>
    </row>
    <row r="30" spans="1:35">
      <c r="A30" s="3" t="s">
        <v>68</v>
      </c>
      <c r="B30" s="3" t="s">
        <v>141</v>
      </c>
      <c r="C30" s="3" t="s">
        <v>8</v>
      </c>
      <c r="D30" s="3" t="s">
        <v>12</v>
      </c>
      <c r="E30" s="8">
        <v>44118.282256030099</v>
      </c>
      <c r="F30" s="9">
        <v>6.5450999999999997</v>
      </c>
      <c r="G30" s="9">
        <v>4828.8144066981004</v>
      </c>
      <c r="H30" s="9">
        <v>460.42282289741001</v>
      </c>
      <c r="I30" s="9">
        <v>73.667651663585602</v>
      </c>
      <c r="J30" s="9">
        <v>34109.165794029199</v>
      </c>
      <c r="K30" s="9">
        <v>6.3999833333333296</v>
      </c>
      <c r="L30" s="9">
        <v>11.414</v>
      </c>
      <c r="M30" s="9">
        <v>4456862.6660389202</v>
      </c>
      <c r="N30" s="9">
        <v>609.53791929237798</v>
      </c>
      <c r="O30" s="9">
        <v>73.667651663585602</v>
      </c>
      <c r="P30" s="9">
        <v>626555.748314681</v>
      </c>
      <c r="Q30" s="9">
        <v>11.4128166666667</v>
      </c>
      <c r="R30" s="9">
        <v>13.453716666666701</v>
      </c>
      <c r="S30" s="9">
        <v>9013239.2571019009</v>
      </c>
      <c r="T30" s="9">
        <v>582.22884964905199</v>
      </c>
      <c r="U30" s="9">
        <v>93.156615943848294</v>
      </c>
      <c r="V30" s="9">
        <v>14398.150317589299</v>
      </c>
      <c r="W30" s="9">
        <v>7.1960333333333297</v>
      </c>
      <c r="X30" s="9">
        <v>14.1430166666667</v>
      </c>
      <c r="Y30" s="9">
        <v>1809699.3035599401</v>
      </c>
      <c r="Z30" s="9">
        <v>571.47094747619099</v>
      </c>
      <c r="AA30" s="9">
        <v>91.4353515961905</v>
      </c>
      <c r="AB30" s="9">
        <v>14398.150317589299</v>
      </c>
      <c r="AC30" s="9">
        <v>7.1960333333333297</v>
      </c>
      <c r="AD30" s="9">
        <v>14.2158333333333</v>
      </c>
      <c r="AE30" s="9">
        <v>879528.77897158603</v>
      </c>
      <c r="AF30" s="9">
        <v>576.68511284061503</v>
      </c>
      <c r="AG30" s="9">
        <v>92.269618054498395</v>
      </c>
      <c r="AH30" s="9">
        <v>14398.150317589299</v>
      </c>
      <c r="AI30" s="9">
        <v>7.1960333333333297</v>
      </c>
    </row>
    <row r="31" spans="1:35">
      <c r="A31" s="3" t="s">
        <v>72</v>
      </c>
      <c r="B31" s="3" t="s">
        <v>117</v>
      </c>
      <c r="C31" s="3" t="s">
        <v>6</v>
      </c>
      <c r="D31" s="3" t="s">
        <v>29</v>
      </c>
      <c r="E31" s="8">
        <v>44117.938576909699</v>
      </c>
      <c r="F31" s="9">
        <v>6.0605833333333301</v>
      </c>
      <c r="G31" s="9">
        <v>0</v>
      </c>
      <c r="H31" s="9"/>
      <c r="I31" s="9"/>
      <c r="J31" s="9">
        <v>29145.6362032627</v>
      </c>
      <c r="K31" s="9">
        <v>6.3914833333333299</v>
      </c>
      <c r="L31" s="9">
        <v>11.4224</v>
      </c>
      <c r="M31" s="9">
        <v>1456423.44025598</v>
      </c>
      <c r="N31" s="9">
        <v>232.81837236113799</v>
      </c>
      <c r="O31" s="9"/>
      <c r="P31" s="9">
        <v>534611.50779247202</v>
      </c>
      <c r="Q31" s="9">
        <v>11.4212166666667</v>
      </c>
      <c r="R31" s="9">
        <v>13.436916666666701</v>
      </c>
      <c r="S31" s="9">
        <v>3023562.7446694602</v>
      </c>
      <c r="T31" s="9">
        <v>206.60565658074199</v>
      </c>
      <c r="U31" s="9"/>
      <c r="V31" s="9">
        <v>13611.196460737199</v>
      </c>
      <c r="W31" s="9">
        <v>7.1768666666666698</v>
      </c>
      <c r="X31" s="9">
        <v>14.109916666666701</v>
      </c>
      <c r="Y31" s="9">
        <v>560999.66855115094</v>
      </c>
      <c r="Z31" s="9">
        <v>187.39618390066801</v>
      </c>
      <c r="AA31" s="9"/>
      <c r="AB31" s="9">
        <v>13611.196460737199</v>
      </c>
      <c r="AC31" s="9">
        <v>7.1768666666666698</v>
      </c>
      <c r="AD31" s="9">
        <v>14.185750000000001</v>
      </c>
      <c r="AE31" s="9">
        <v>287510.74935246102</v>
      </c>
      <c r="AF31" s="9">
        <v>199.41286496503699</v>
      </c>
      <c r="AG31" s="9"/>
      <c r="AH31" s="9">
        <v>13611.196460737199</v>
      </c>
      <c r="AI31" s="9">
        <v>7.1768666666666698</v>
      </c>
    </row>
    <row r="32" spans="1:35">
      <c r="A32" s="3" t="s">
        <v>73</v>
      </c>
      <c r="B32" s="3" t="s">
        <v>118</v>
      </c>
      <c r="C32" s="3" t="s">
        <v>6</v>
      </c>
      <c r="D32" s="3" t="s">
        <v>29</v>
      </c>
      <c r="E32" s="8">
        <v>44117.952912928202</v>
      </c>
      <c r="F32" s="9">
        <v>6.5153166666666698</v>
      </c>
      <c r="G32" s="9">
        <v>0</v>
      </c>
      <c r="H32" s="9"/>
      <c r="I32" s="9"/>
      <c r="J32" s="9">
        <v>31217.907628139699</v>
      </c>
      <c r="K32" s="9">
        <v>6.3914499999999999</v>
      </c>
      <c r="L32" s="9">
        <v>11.422366666666701</v>
      </c>
      <c r="M32" s="9">
        <v>1474386.6457662701</v>
      </c>
      <c r="N32" s="9">
        <v>232.48571345426001</v>
      </c>
      <c r="O32" s="9"/>
      <c r="P32" s="9">
        <v>541976.33091595303</v>
      </c>
      <c r="Q32" s="9">
        <v>11.4127666666667</v>
      </c>
      <c r="R32" s="9">
        <v>13.4368833333333</v>
      </c>
      <c r="S32" s="9">
        <v>3133234.8850318501</v>
      </c>
      <c r="T32" s="9">
        <v>225.30744983318101</v>
      </c>
      <c r="U32" s="9"/>
      <c r="V32" s="9">
        <v>12934.121196145101</v>
      </c>
      <c r="W32" s="9">
        <v>7.1768333333333301</v>
      </c>
      <c r="X32" s="9">
        <v>14.1098833333333</v>
      </c>
      <c r="Y32" s="9">
        <v>586214.53543141601</v>
      </c>
      <c r="Z32" s="9">
        <v>206.069680279653</v>
      </c>
      <c r="AA32" s="9"/>
      <c r="AB32" s="9">
        <v>12934.121196145101</v>
      </c>
      <c r="AC32" s="9">
        <v>7.1768333333333301</v>
      </c>
      <c r="AD32" s="9">
        <v>14.1857166666667</v>
      </c>
      <c r="AE32" s="9">
        <v>297549.78093966702</v>
      </c>
      <c r="AF32" s="9">
        <v>217.17913436674399</v>
      </c>
      <c r="AG32" s="9"/>
      <c r="AH32" s="9">
        <v>12934.121196145101</v>
      </c>
      <c r="AI32" s="9">
        <v>7.1768333333333301</v>
      </c>
    </row>
    <row r="33" spans="1:35">
      <c r="A33" s="3" t="s">
        <v>74</v>
      </c>
      <c r="B33" s="3" t="s">
        <v>119</v>
      </c>
      <c r="C33" s="3" t="s">
        <v>6</v>
      </c>
      <c r="D33" s="3" t="s">
        <v>29</v>
      </c>
      <c r="E33" s="8">
        <v>44117.967229861097</v>
      </c>
      <c r="F33" s="9">
        <v>6.6343500000000004</v>
      </c>
      <c r="G33" s="9">
        <v>0</v>
      </c>
      <c r="H33" s="9"/>
      <c r="I33" s="9"/>
      <c r="J33" s="9">
        <v>33671.789005670398</v>
      </c>
      <c r="K33" s="9">
        <v>6.3914833333333299</v>
      </c>
      <c r="L33" s="9">
        <v>11.4224</v>
      </c>
      <c r="M33" s="9">
        <v>1479017.9437800699</v>
      </c>
      <c r="N33" s="9">
        <v>224.01719327004901</v>
      </c>
      <c r="O33" s="9"/>
      <c r="P33" s="9">
        <v>564139.01873084402</v>
      </c>
      <c r="Q33" s="9">
        <v>11.4212166666667</v>
      </c>
      <c r="R33" s="9">
        <v>13.436916666666701</v>
      </c>
      <c r="S33" s="9">
        <v>3044920.46667954</v>
      </c>
      <c r="T33" s="9">
        <v>199.32117969857401</v>
      </c>
      <c r="U33" s="9"/>
      <c r="V33" s="9">
        <v>14208.297082507799</v>
      </c>
      <c r="W33" s="9">
        <v>7.1768666666666698</v>
      </c>
      <c r="X33" s="9">
        <v>14.109916666666701</v>
      </c>
      <c r="Y33" s="9">
        <v>546753.38038906397</v>
      </c>
      <c r="Z33" s="9">
        <v>174.96206192039301</v>
      </c>
      <c r="AA33" s="9"/>
      <c r="AB33" s="9">
        <v>14208.297082507799</v>
      </c>
      <c r="AC33" s="9">
        <v>7.1768666666666698</v>
      </c>
      <c r="AD33" s="9">
        <v>14.185750000000001</v>
      </c>
      <c r="AE33" s="9">
        <v>286640.68793378602</v>
      </c>
      <c r="AF33" s="9">
        <v>190.454481904386</v>
      </c>
      <c r="AG33" s="9"/>
      <c r="AH33" s="9">
        <v>14208.297082507799</v>
      </c>
      <c r="AI33" s="9">
        <v>7.1768666666666698</v>
      </c>
    </row>
    <row r="34" spans="1:35">
      <c r="A34" s="3" t="s">
        <v>75</v>
      </c>
      <c r="B34" s="3" t="s">
        <v>120</v>
      </c>
      <c r="C34" s="3" t="s">
        <v>6</v>
      </c>
      <c r="D34" s="3" t="s">
        <v>29</v>
      </c>
      <c r="E34" s="8">
        <v>44117.981548796299</v>
      </c>
      <c r="F34" s="9">
        <v>6.64706666666667</v>
      </c>
      <c r="G34" s="9">
        <v>0</v>
      </c>
      <c r="H34" s="9"/>
      <c r="I34" s="9"/>
      <c r="J34" s="9">
        <v>30202.7929300838</v>
      </c>
      <c r="K34" s="9">
        <v>6.3914499999999999</v>
      </c>
      <c r="L34" s="9">
        <v>11.422366666666701</v>
      </c>
      <c r="M34" s="9">
        <v>1161255.16033093</v>
      </c>
      <c r="N34" s="9">
        <v>180.89992049115099</v>
      </c>
      <c r="O34" s="9"/>
      <c r="P34" s="9">
        <v>547921.09966984205</v>
      </c>
      <c r="Q34" s="9">
        <v>11.4211666666667</v>
      </c>
      <c r="R34" s="9">
        <v>13.4368833333333</v>
      </c>
      <c r="S34" s="9">
        <v>2975424.4191635898</v>
      </c>
      <c r="T34" s="9">
        <v>203.873905175744</v>
      </c>
      <c r="U34" s="9"/>
      <c r="V34" s="9">
        <v>13573.9675263688</v>
      </c>
      <c r="W34" s="9">
        <v>7.1768333333333301</v>
      </c>
      <c r="X34" s="9">
        <v>14.1098833333333</v>
      </c>
      <c r="Y34" s="9">
        <v>557577.53670507902</v>
      </c>
      <c r="Z34" s="9">
        <v>186.763886820506</v>
      </c>
      <c r="AA34" s="9"/>
      <c r="AB34" s="9">
        <v>13573.9675263688</v>
      </c>
      <c r="AC34" s="9">
        <v>7.1768333333333301</v>
      </c>
      <c r="AD34" s="9">
        <v>14.1857166666667</v>
      </c>
      <c r="AE34" s="9">
        <v>281302.10724770703</v>
      </c>
      <c r="AF34" s="9">
        <v>195.641763392077</v>
      </c>
      <c r="AG34" s="9"/>
      <c r="AH34" s="9">
        <v>13573.9675263688</v>
      </c>
      <c r="AI34" s="9">
        <v>7.1768333333333301</v>
      </c>
    </row>
    <row r="35" spans="1:35">
      <c r="A35" s="3" t="s">
        <v>76</v>
      </c>
      <c r="B35" s="3" t="s">
        <v>121</v>
      </c>
      <c r="C35" s="3" t="s">
        <v>6</v>
      </c>
      <c r="D35" s="3" t="s">
        <v>29</v>
      </c>
      <c r="E35" s="8">
        <v>44117.995907442099</v>
      </c>
      <c r="F35" s="9">
        <v>6.5323500000000001</v>
      </c>
      <c r="G35" s="9">
        <v>0</v>
      </c>
      <c r="H35" s="9"/>
      <c r="I35" s="9"/>
      <c r="J35" s="9">
        <v>35111.989481579498</v>
      </c>
      <c r="K35" s="9">
        <v>6.3957333333333297</v>
      </c>
      <c r="L35" s="9">
        <v>11.4224</v>
      </c>
      <c r="M35" s="9">
        <v>1499365.00431618</v>
      </c>
      <c r="N35" s="9">
        <v>190.089882055868</v>
      </c>
      <c r="O35" s="9"/>
      <c r="P35" s="9">
        <v>673432.29688010202</v>
      </c>
      <c r="Q35" s="9">
        <v>11.4212166666667</v>
      </c>
      <c r="R35" s="9">
        <v>13.436916666666701</v>
      </c>
      <c r="S35" s="9">
        <v>3910119.1485426002</v>
      </c>
      <c r="T35" s="9">
        <v>226.83034874005199</v>
      </c>
      <c r="U35" s="9"/>
      <c r="V35" s="9">
        <v>16032.762368231201</v>
      </c>
      <c r="W35" s="9">
        <v>7.1768666666666698</v>
      </c>
      <c r="X35" s="9">
        <v>14.109916666666701</v>
      </c>
      <c r="Y35" s="9">
        <v>720134.72707612999</v>
      </c>
      <c r="Z35" s="9">
        <v>204.220737103229</v>
      </c>
      <c r="AA35" s="9"/>
      <c r="AB35" s="9">
        <v>16032.762368231201</v>
      </c>
      <c r="AC35" s="9">
        <v>7.1768666666666698</v>
      </c>
      <c r="AD35" s="9">
        <v>14.185750000000001</v>
      </c>
      <c r="AE35" s="9">
        <v>369894.40824792301</v>
      </c>
      <c r="AF35" s="9">
        <v>217.80347242739501</v>
      </c>
      <c r="AG35" s="9"/>
      <c r="AH35" s="9">
        <v>16032.762368231201</v>
      </c>
      <c r="AI35" s="9">
        <v>7.1768666666666698</v>
      </c>
    </row>
    <row r="36" spans="1:35">
      <c r="A36" s="3" t="s">
        <v>77</v>
      </c>
      <c r="B36" s="3" t="s">
        <v>122</v>
      </c>
      <c r="C36" s="3" t="s">
        <v>6</v>
      </c>
      <c r="D36" s="3" t="s">
        <v>29</v>
      </c>
      <c r="E36" s="8">
        <v>44118.010249942097</v>
      </c>
      <c r="F36" s="9">
        <v>6.5110666666666699</v>
      </c>
      <c r="G36" s="9">
        <v>0</v>
      </c>
      <c r="H36" s="9"/>
      <c r="I36" s="9"/>
      <c r="J36" s="9">
        <v>44539.111999693901</v>
      </c>
      <c r="K36" s="9">
        <v>6.3829500000000001</v>
      </c>
      <c r="L36" s="9">
        <v>11.422366666666701</v>
      </c>
      <c r="M36" s="9">
        <v>1694618.90720297</v>
      </c>
      <c r="N36" s="9">
        <v>194.86050492218499</v>
      </c>
      <c r="O36" s="9"/>
      <c r="P36" s="9">
        <v>742591.73120754794</v>
      </c>
      <c r="Q36" s="9">
        <v>11.4211666666667</v>
      </c>
      <c r="R36" s="9">
        <v>13.4368833333333</v>
      </c>
      <c r="S36" s="9">
        <v>4281251.9175604396</v>
      </c>
      <c r="T36" s="9">
        <v>240.53480889775</v>
      </c>
      <c r="U36" s="9"/>
      <c r="V36" s="9">
        <v>16554.3591911146</v>
      </c>
      <c r="W36" s="9">
        <v>7.1768333333333301</v>
      </c>
      <c r="X36" s="9">
        <v>14.1098833333333</v>
      </c>
      <c r="Y36" s="9">
        <v>802933.17551971099</v>
      </c>
      <c r="Z36" s="9">
        <v>220.52684737871101</v>
      </c>
      <c r="AA36" s="9"/>
      <c r="AB36" s="9">
        <v>16554.3591911146</v>
      </c>
      <c r="AC36" s="9">
        <v>7.1768333333333301</v>
      </c>
      <c r="AD36" s="9">
        <v>14.1887166666667</v>
      </c>
      <c r="AE36" s="9">
        <v>418711.39843626402</v>
      </c>
      <c r="AF36" s="9">
        <v>238.779917909848</v>
      </c>
      <c r="AG36" s="9"/>
      <c r="AH36" s="9">
        <v>16554.3591911146</v>
      </c>
      <c r="AI36" s="9">
        <v>7.1768333333333301</v>
      </c>
    </row>
    <row r="37" spans="1:35">
      <c r="A37" s="3" t="s">
        <v>78</v>
      </c>
      <c r="B37" s="3" t="s">
        <v>123</v>
      </c>
      <c r="C37" s="3" t="s">
        <v>6</v>
      </c>
      <c r="D37" s="3" t="s">
        <v>29</v>
      </c>
      <c r="E37" s="8">
        <v>44118.0245385995</v>
      </c>
      <c r="F37" s="9">
        <v>6.5366</v>
      </c>
      <c r="G37" s="9">
        <v>0</v>
      </c>
      <c r="H37" s="9"/>
      <c r="I37" s="9"/>
      <c r="J37" s="9">
        <v>41455.802393013102</v>
      </c>
      <c r="K37" s="9">
        <v>6.3914833333333299</v>
      </c>
      <c r="L37" s="9">
        <v>11.4560166666667</v>
      </c>
      <c r="M37" s="9">
        <v>487811.40403764002</v>
      </c>
      <c r="N37" s="9">
        <v>58.9438271705462</v>
      </c>
      <c r="O37" s="9"/>
      <c r="P37" s="9">
        <v>698347.74346300599</v>
      </c>
      <c r="Q37" s="9">
        <v>11.4548166666667</v>
      </c>
      <c r="R37" s="9">
        <v>13.453716666666701</v>
      </c>
      <c r="S37" s="9">
        <v>3463590.9107840001</v>
      </c>
      <c r="T37" s="9">
        <v>191.22257233574999</v>
      </c>
      <c r="U37" s="9"/>
      <c r="V37" s="9">
        <v>16846.394247313499</v>
      </c>
      <c r="W37" s="9">
        <v>7.1864499999999998</v>
      </c>
      <c r="X37" s="9">
        <v>14.2062166666667</v>
      </c>
      <c r="Y37" s="9">
        <v>216509.041551445</v>
      </c>
      <c r="Z37" s="9">
        <v>58.4337176943367</v>
      </c>
      <c r="AA37" s="9"/>
      <c r="AB37" s="9">
        <v>16846.394247313499</v>
      </c>
      <c r="AC37" s="9">
        <v>7.1864499999999998</v>
      </c>
      <c r="AD37" s="9">
        <v>14.2639833333333</v>
      </c>
      <c r="AE37" s="9">
        <v>6589.5211630285203</v>
      </c>
      <c r="AF37" s="9">
        <v>3.69268520239007</v>
      </c>
      <c r="AG37" s="9"/>
      <c r="AH37" s="9">
        <v>16846.394247313499</v>
      </c>
      <c r="AI37" s="9">
        <v>7.1864499999999998</v>
      </c>
    </row>
    <row r="38" spans="1:35">
      <c r="A38" s="3" t="s">
        <v>79</v>
      </c>
      <c r="B38" s="3" t="s">
        <v>125</v>
      </c>
      <c r="C38" s="3" t="s">
        <v>6</v>
      </c>
      <c r="D38" s="3" t="s">
        <v>29</v>
      </c>
      <c r="E38" s="8">
        <v>44118.053189328697</v>
      </c>
      <c r="F38" s="9">
        <v>6.5450999999999997</v>
      </c>
      <c r="G38" s="9">
        <v>0</v>
      </c>
      <c r="H38" s="9"/>
      <c r="I38" s="9"/>
      <c r="J38" s="9">
        <v>34916.425400152701</v>
      </c>
      <c r="K38" s="9">
        <v>6.3957333333333297</v>
      </c>
      <c r="L38" s="9">
        <v>11.4224</v>
      </c>
      <c r="M38" s="9">
        <v>548170.34135896701</v>
      </c>
      <c r="N38" s="9">
        <v>69.605946532572005</v>
      </c>
      <c r="O38" s="9"/>
      <c r="P38" s="9">
        <v>666272.22786050697</v>
      </c>
      <c r="Q38" s="9">
        <v>11.4212166666667</v>
      </c>
      <c r="R38" s="9">
        <v>13.445316666666701</v>
      </c>
      <c r="S38" s="9">
        <v>4369495.3366084397</v>
      </c>
      <c r="T38" s="9">
        <v>256.53551885517601</v>
      </c>
      <c r="U38" s="9"/>
      <c r="V38" s="9">
        <v>15841.755302442099</v>
      </c>
      <c r="W38" s="9">
        <v>7.1864499999999998</v>
      </c>
      <c r="X38" s="9">
        <v>14.11895</v>
      </c>
      <c r="Y38" s="9">
        <v>212053.91134986599</v>
      </c>
      <c r="Z38" s="9">
        <v>60.860767852077501</v>
      </c>
      <c r="AA38" s="9"/>
      <c r="AB38" s="9">
        <v>15841.755302442099</v>
      </c>
      <c r="AC38" s="9">
        <v>7.1864499999999998</v>
      </c>
      <c r="AD38" s="9">
        <v>14.1947833333333</v>
      </c>
      <c r="AE38" s="9">
        <v>11240.2685661659</v>
      </c>
      <c r="AF38" s="9">
        <v>6.69836449665915</v>
      </c>
      <c r="AG38" s="9"/>
      <c r="AH38" s="9">
        <v>15841.755302442099</v>
      </c>
      <c r="AI38" s="9">
        <v>7.1864499999999998</v>
      </c>
    </row>
    <row r="39" spans="1:35">
      <c r="A39" s="3" t="s">
        <v>80</v>
      </c>
      <c r="B39" s="3" t="s">
        <v>126</v>
      </c>
      <c r="C39" s="3" t="s">
        <v>6</v>
      </c>
      <c r="D39" s="3" t="s">
        <v>29</v>
      </c>
      <c r="E39" s="8">
        <v>44118.0674954282</v>
      </c>
      <c r="F39" s="9">
        <v>6.2390499999999998</v>
      </c>
      <c r="G39" s="9">
        <v>0</v>
      </c>
      <c r="H39" s="9"/>
      <c r="I39" s="9"/>
      <c r="J39" s="9">
        <v>36203.529275802503</v>
      </c>
      <c r="K39" s="9">
        <v>6.3956999999999997</v>
      </c>
      <c r="L39" s="9">
        <v>11.4559833333333</v>
      </c>
      <c r="M39" s="9">
        <v>543861.89990892203</v>
      </c>
      <c r="N39" s="9">
        <v>73.721410918646001</v>
      </c>
      <c r="O39" s="9"/>
      <c r="P39" s="9">
        <v>624633.275574142</v>
      </c>
      <c r="Q39" s="9">
        <v>11.4127666666667</v>
      </c>
      <c r="R39" s="9">
        <v>13.4536833333333</v>
      </c>
      <c r="S39" s="9">
        <v>4013393.8887127899</v>
      </c>
      <c r="T39" s="9">
        <v>248.988025345019</v>
      </c>
      <c r="U39" s="9"/>
      <c r="V39" s="9">
        <v>14991.76786403</v>
      </c>
      <c r="W39" s="9">
        <v>7.1864166666666698</v>
      </c>
      <c r="X39" s="9">
        <v>14.13395</v>
      </c>
      <c r="Y39" s="9">
        <v>192697.66340305901</v>
      </c>
      <c r="Z39" s="9">
        <v>58.441054046520698</v>
      </c>
      <c r="AA39" s="9"/>
      <c r="AB39" s="9">
        <v>14991.76786403</v>
      </c>
      <c r="AC39" s="9">
        <v>7.1864166666666698</v>
      </c>
      <c r="AD39" s="9">
        <v>14.2338666666667</v>
      </c>
      <c r="AE39" s="9">
        <v>6352.9059400593696</v>
      </c>
      <c r="AF39" s="9">
        <v>4.0005063621431898</v>
      </c>
      <c r="AG39" s="9"/>
      <c r="AH39" s="9">
        <v>14991.76786403</v>
      </c>
      <c r="AI39" s="9">
        <v>7.1864166666666698</v>
      </c>
    </row>
    <row r="40" spans="1:35">
      <c r="A40" s="3" t="s">
        <v>81</v>
      </c>
      <c r="B40" s="3" t="s">
        <v>128</v>
      </c>
      <c r="C40" s="3" t="s">
        <v>6</v>
      </c>
      <c r="D40" s="3" t="s">
        <v>29</v>
      </c>
      <c r="E40" s="8">
        <v>44118.096127708297</v>
      </c>
      <c r="F40" s="9">
        <v>6.5408166666666698</v>
      </c>
      <c r="G40" s="9">
        <v>3544.83856305259</v>
      </c>
      <c r="H40" s="9">
        <v>325.90233479781199</v>
      </c>
      <c r="I40" s="9"/>
      <c r="J40" s="9">
        <v>37104.064794012003</v>
      </c>
      <c r="K40" s="9">
        <v>6.3956999999999997</v>
      </c>
      <c r="L40" s="9">
        <v>11.413966666666701</v>
      </c>
      <c r="M40" s="9">
        <v>1595617.0801538399</v>
      </c>
      <c r="N40" s="9">
        <v>228.915809213101</v>
      </c>
      <c r="O40" s="9"/>
      <c r="P40" s="9">
        <v>595646.69603025902</v>
      </c>
      <c r="Q40" s="9">
        <v>11.4127666666667</v>
      </c>
      <c r="R40" s="9">
        <v>13.4452833333333</v>
      </c>
      <c r="S40" s="9">
        <v>7965.28308278452</v>
      </c>
      <c r="T40" s="9">
        <v>0.51890804058448603</v>
      </c>
      <c r="U40" s="9"/>
      <c r="V40" s="9">
        <v>14276.782379209501</v>
      </c>
      <c r="W40" s="9">
        <v>7.1864166666666698</v>
      </c>
      <c r="X40" s="9">
        <v>14.2573333333333</v>
      </c>
      <c r="Y40" s="9">
        <v>0</v>
      </c>
      <c r="Z40" s="9"/>
      <c r="AA40" s="9"/>
      <c r="AB40" s="9">
        <v>14276.782379209501</v>
      </c>
      <c r="AC40" s="9">
        <v>7.1864166666666698</v>
      </c>
      <c r="AD40" s="9">
        <v>14.1947333333333</v>
      </c>
      <c r="AE40" s="9">
        <v>0</v>
      </c>
      <c r="AF40" s="9"/>
      <c r="AG40" s="9"/>
      <c r="AH40" s="9">
        <v>14276.782379209501</v>
      </c>
      <c r="AI40" s="9">
        <v>7.1864166666666698</v>
      </c>
    </row>
    <row r="41" spans="1:35">
      <c r="A41" s="3" t="s">
        <v>82</v>
      </c>
      <c r="B41" s="3" t="s">
        <v>129</v>
      </c>
      <c r="C41" s="3" t="s">
        <v>6</v>
      </c>
      <c r="D41" s="3" t="s">
        <v>29</v>
      </c>
      <c r="E41" s="8">
        <v>44118.110412685201</v>
      </c>
      <c r="F41" s="9">
        <v>6.5450999999999997</v>
      </c>
      <c r="G41" s="9">
        <v>2972.9708927001898</v>
      </c>
      <c r="H41" s="9">
        <v>283.06542328793699</v>
      </c>
      <c r="I41" s="9"/>
      <c r="J41" s="9">
        <v>36393.952684700896</v>
      </c>
      <c r="K41" s="9">
        <v>6.3999833333333296</v>
      </c>
      <c r="L41" s="9">
        <v>11.414</v>
      </c>
      <c r="M41" s="9">
        <v>1645764.1400442801</v>
      </c>
      <c r="N41" s="9">
        <v>233.50904935753101</v>
      </c>
      <c r="O41" s="9"/>
      <c r="P41" s="9">
        <v>602333.934000807</v>
      </c>
      <c r="Q41" s="9">
        <v>11.4128166666667</v>
      </c>
      <c r="R41" s="9">
        <v>13.436916666666701</v>
      </c>
      <c r="S41" s="9">
        <v>4433.93813513029</v>
      </c>
      <c r="T41" s="9">
        <v>0.27719785638689598</v>
      </c>
      <c r="U41" s="9"/>
      <c r="V41" s="9">
        <v>14877.1344054769</v>
      </c>
      <c r="W41" s="9">
        <v>7.1864499999999998</v>
      </c>
      <c r="X41" s="9">
        <v>14.1460333333333</v>
      </c>
      <c r="Y41" s="9">
        <v>0</v>
      </c>
      <c r="Z41" s="9"/>
      <c r="AA41" s="9"/>
      <c r="AB41" s="9">
        <v>14877.1344054769</v>
      </c>
      <c r="AC41" s="9">
        <v>7.1864499999999998</v>
      </c>
      <c r="AD41" s="9">
        <v>14.1947833333333</v>
      </c>
      <c r="AE41" s="9">
        <v>0</v>
      </c>
      <c r="AF41" s="9"/>
      <c r="AG41" s="9"/>
      <c r="AH41" s="9">
        <v>14877.1344054769</v>
      </c>
      <c r="AI41" s="9">
        <v>7.1864499999999998</v>
      </c>
    </row>
    <row r="42" spans="1:35">
      <c r="A42" s="3" t="s">
        <v>83</v>
      </c>
      <c r="B42" s="3" t="s">
        <v>130</v>
      </c>
      <c r="C42" s="3" t="s">
        <v>6</v>
      </c>
      <c r="D42" s="3" t="s">
        <v>29</v>
      </c>
      <c r="E42" s="8">
        <v>44118.124747337999</v>
      </c>
      <c r="F42" s="9">
        <v>6.5450666666666697</v>
      </c>
      <c r="G42" s="9">
        <v>3517.6689918218799</v>
      </c>
      <c r="H42" s="9">
        <v>335.54140908205</v>
      </c>
      <c r="I42" s="9"/>
      <c r="J42" s="9">
        <v>35637.148162338497</v>
      </c>
      <c r="K42" s="9">
        <v>6.3999499999999996</v>
      </c>
      <c r="L42" s="9">
        <v>11.413966666666701</v>
      </c>
      <c r="M42" s="9">
        <v>1742026.5419358299</v>
      </c>
      <c r="N42" s="9">
        <v>236.42440568405701</v>
      </c>
      <c r="O42" s="9"/>
      <c r="P42" s="9">
        <v>629736.729872033</v>
      </c>
      <c r="Q42" s="9">
        <v>11.4127666666667</v>
      </c>
      <c r="R42" s="9">
        <v>13.4368833333333</v>
      </c>
      <c r="S42" s="9">
        <v>4039.0781831603699</v>
      </c>
      <c r="T42" s="9">
        <v>0.240174049582983</v>
      </c>
      <c r="U42" s="9"/>
      <c r="V42" s="9">
        <v>15641.4029286241</v>
      </c>
      <c r="W42" s="9">
        <v>7.1864166666666698</v>
      </c>
      <c r="X42" s="9">
        <v>14.1429833333333</v>
      </c>
      <c r="Y42" s="9">
        <v>0</v>
      </c>
      <c r="Z42" s="9"/>
      <c r="AA42" s="9"/>
      <c r="AB42" s="9">
        <v>15641.4029286241</v>
      </c>
      <c r="AC42" s="9">
        <v>7.1864166666666698</v>
      </c>
      <c r="AD42" s="9">
        <v>14.655150000000001</v>
      </c>
      <c r="AE42" s="9">
        <v>0</v>
      </c>
      <c r="AF42" s="9"/>
      <c r="AG42" s="9"/>
      <c r="AH42" s="9">
        <v>15641.4029286241</v>
      </c>
      <c r="AI42" s="9">
        <v>7.1864166666666698</v>
      </c>
    </row>
    <row r="43" spans="1:35">
      <c r="A43" s="3" t="s">
        <v>85</v>
      </c>
      <c r="B43" s="3" t="s">
        <v>132</v>
      </c>
      <c r="C43" s="3" t="s">
        <v>6</v>
      </c>
      <c r="D43" s="3" t="s">
        <v>29</v>
      </c>
      <c r="E43" s="8">
        <v>44118.153384236102</v>
      </c>
      <c r="F43" s="9">
        <v>6.5450666666666697</v>
      </c>
      <c r="G43" s="9">
        <v>2628.7330022061601</v>
      </c>
      <c r="H43" s="9">
        <v>282.10627873915303</v>
      </c>
      <c r="I43" s="9"/>
      <c r="J43" s="9">
        <v>32300.771248330799</v>
      </c>
      <c r="K43" s="9">
        <v>6.3956999999999997</v>
      </c>
      <c r="L43" s="9">
        <v>11.422366666666701</v>
      </c>
      <c r="M43" s="9">
        <v>1287530.3684266601</v>
      </c>
      <c r="N43" s="9">
        <v>192.38060569670299</v>
      </c>
      <c r="O43" s="9"/>
      <c r="P43" s="9">
        <v>571438.04742794496</v>
      </c>
      <c r="Q43" s="9">
        <v>11.4211666666667</v>
      </c>
      <c r="R43" s="9">
        <v>13.4452833333333</v>
      </c>
      <c r="S43" s="9">
        <v>6210.7658380888097</v>
      </c>
      <c r="T43" s="9">
        <v>0.43199760926450997</v>
      </c>
      <c r="U43" s="9"/>
      <c r="V43" s="9">
        <v>13371.598780382101</v>
      </c>
      <c r="W43" s="9">
        <v>7.1864166666666698</v>
      </c>
      <c r="X43" s="9">
        <v>14.1881166666667</v>
      </c>
      <c r="Y43" s="9">
        <v>0</v>
      </c>
      <c r="Z43" s="9"/>
      <c r="AA43" s="9"/>
      <c r="AB43" s="9">
        <v>13371.598780382101</v>
      </c>
      <c r="AC43" s="9">
        <v>7.1864166666666698</v>
      </c>
      <c r="AD43" s="9">
        <v>14.1917333333333</v>
      </c>
      <c r="AE43" s="9">
        <v>0</v>
      </c>
      <c r="AF43" s="9"/>
      <c r="AG43" s="9"/>
      <c r="AH43" s="9">
        <v>13371.598780382101</v>
      </c>
      <c r="AI43" s="9">
        <v>7.1864166666666698</v>
      </c>
    </row>
    <row r="44" spans="1:35">
      <c r="A44" s="3" t="s">
        <v>87</v>
      </c>
      <c r="B44" s="3" t="s">
        <v>136</v>
      </c>
      <c r="C44" s="3" t="s">
        <v>6</v>
      </c>
      <c r="D44" s="3" t="s">
        <v>29</v>
      </c>
      <c r="E44" s="8">
        <v>44118.210696365699</v>
      </c>
      <c r="F44" s="9">
        <v>6.5450666666666697</v>
      </c>
      <c r="G44" s="9">
        <v>2626.4976019261399</v>
      </c>
      <c r="H44" s="9">
        <v>252.86644711420499</v>
      </c>
      <c r="I44" s="9"/>
      <c r="J44" s="9">
        <v>36398.138017017402</v>
      </c>
      <c r="K44" s="9">
        <v>6.3956999999999997</v>
      </c>
      <c r="L44" s="9">
        <v>11.413966666666701</v>
      </c>
      <c r="M44" s="9">
        <v>1349018.02828022</v>
      </c>
      <c r="N44" s="9">
        <v>200.22362283583999</v>
      </c>
      <c r="O44" s="9"/>
      <c r="P44" s="9">
        <v>575392.81477998896</v>
      </c>
      <c r="Q44" s="9">
        <v>11.4127666666667</v>
      </c>
      <c r="R44" s="9">
        <v>13.4452833333333</v>
      </c>
      <c r="S44" s="9">
        <v>18215.1785650973</v>
      </c>
      <c r="T44" s="9">
        <v>1.2619490662575401</v>
      </c>
      <c r="U44" s="9"/>
      <c r="V44" s="9">
        <v>13424.902219710701</v>
      </c>
      <c r="W44" s="9">
        <v>7.1864166666666698</v>
      </c>
      <c r="X44" s="9">
        <v>14.13095</v>
      </c>
      <c r="Y44" s="9">
        <v>0</v>
      </c>
      <c r="Z44" s="9"/>
      <c r="AA44" s="9"/>
      <c r="AB44" s="9">
        <v>13424.902219710701</v>
      </c>
      <c r="AC44" s="9">
        <v>7.1864166666666698</v>
      </c>
      <c r="AD44" s="9">
        <v>14.2037666666667</v>
      </c>
      <c r="AE44" s="9">
        <v>1855.9755891555899</v>
      </c>
      <c r="AF44" s="9">
        <v>1.30513824941484</v>
      </c>
      <c r="AG44" s="9"/>
      <c r="AH44" s="9">
        <v>13424.902219710701</v>
      </c>
      <c r="AI44" s="9">
        <v>7.1864166666666698</v>
      </c>
    </row>
    <row r="45" spans="1:35">
      <c r="A45" s="3" t="s">
        <v>88</v>
      </c>
      <c r="B45" s="3" t="s">
        <v>137</v>
      </c>
      <c r="C45" s="3" t="s">
        <v>6</v>
      </c>
      <c r="D45" s="3" t="s">
        <v>29</v>
      </c>
      <c r="E45" s="8">
        <v>44118.225019756901</v>
      </c>
      <c r="F45" s="9">
        <v>6.5408499999999998</v>
      </c>
      <c r="G45" s="9">
        <v>2157.7137641098998</v>
      </c>
      <c r="H45" s="9">
        <v>214.04277045382</v>
      </c>
      <c r="I45" s="9"/>
      <c r="J45" s="9">
        <v>35844.797443538198</v>
      </c>
      <c r="K45" s="9">
        <v>6.3957333333333297</v>
      </c>
      <c r="L45" s="9">
        <v>11.4560166666667</v>
      </c>
      <c r="M45" s="9">
        <v>1335462.7962141701</v>
      </c>
      <c r="N45" s="9">
        <v>200.961853674466</v>
      </c>
      <c r="O45" s="9"/>
      <c r="P45" s="9">
        <v>567529.16602859297</v>
      </c>
      <c r="Q45" s="9">
        <v>11.4548166666667</v>
      </c>
      <c r="R45" s="9">
        <v>13.445316666666701</v>
      </c>
      <c r="S45" s="9">
        <v>2582.4909174272002</v>
      </c>
      <c r="T45" s="9">
        <v>0.173331328505896</v>
      </c>
      <c r="U45" s="9"/>
      <c r="V45" s="9">
        <v>13857.3843216608</v>
      </c>
      <c r="W45" s="9">
        <v>7.1864499999999998</v>
      </c>
      <c r="X45" s="9">
        <v>14.1460333333333</v>
      </c>
      <c r="Y45" s="9">
        <v>0</v>
      </c>
      <c r="Z45" s="9"/>
      <c r="AA45" s="9"/>
      <c r="AB45" s="9">
        <v>13857.3843216608</v>
      </c>
      <c r="AC45" s="9">
        <v>7.1864499999999998</v>
      </c>
      <c r="AD45" s="9">
        <v>14.1707</v>
      </c>
      <c r="AE45" s="9">
        <v>0</v>
      </c>
      <c r="AF45" s="9"/>
      <c r="AG45" s="9"/>
      <c r="AH45" s="9">
        <v>13857.3843216608</v>
      </c>
      <c r="AI45" s="9">
        <v>7.1864499999999998</v>
      </c>
    </row>
    <row r="46" spans="1:35">
      <c r="A46" s="3" t="s">
        <v>89</v>
      </c>
      <c r="B46" s="3" t="s">
        <v>138</v>
      </c>
      <c r="C46" s="3" t="s">
        <v>6</v>
      </c>
      <c r="D46" s="3" t="s">
        <v>29</v>
      </c>
      <c r="E46" s="8">
        <v>44118.239327743097</v>
      </c>
      <c r="F46" s="9">
        <v>6.5450666666666697</v>
      </c>
      <c r="G46" s="9">
        <v>437.22944855595301</v>
      </c>
      <c r="H46" s="9">
        <v>50.4686922434515</v>
      </c>
      <c r="I46" s="9"/>
      <c r="J46" s="9">
        <v>32839.4283134371</v>
      </c>
      <c r="K46" s="9">
        <v>6.3999499999999996</v>
      </c>
      <c r="L46" s="9">
        <v>11.422366666666701</v>
      </c>
      <c r="M46" s="9">
        <v>417157.03819217498</v>
      </c>
      <c r="N46" s="9">
        <v>59.810849349612099</v>
      </c>
      <c r="O46" s="9"/>
      <c r="P46" s="9">
        <v>588686.40338621999</v>
      </c>
      <c r="Q46" s="9">
        <v>11.4211666666667</v>
      </c>
      <c r="R46" s="9">
        <v>13.4452833333333</v>
      </c>
      <c r="S46" s="9">
        <v>2016.08210778998</v>
      </c>
      <c r="T46" s="9">
        <v>0.13646354689439399</v>
      </c>
      <c r="U46" s="9"/>
      <c r="V46" s="9">
        <v>13740.770471191199</v>
      </c>
      <c r="W46" s="9">
        <v>7.1959999999999997</v>
      </c>
      <c r="X46" s="9">
        <v>14.2513166666667</v>
      </c>
      <c r="Y46" s="9">
        <v>0</v>
      </c>
      <c r="Z46" s="9"/>
      <c r="AA46" s="9"/>
      <c r="AB46" s="9">
        <v>13740.770471191199</v>
      </c>
      <c r="AC46" s="9">
        <v>7.1959999999999997</v>
      </c>
      <c r="AD46" s="9">
        <v>14.6732</v>
      </c>
      <c r="AE46" s="9">
        <v>0</v>
      </c>
      <c r="AF46" s="9"/>
      <c r="AG46" s="9"/>
      <c r="AH46" s="9">
        <v>13740.770471191199</v>
      </c>
      <c r="AI46" s="9">
        <v>7.1959999999999997</v>
      </c>
    </row>
    <row r="47" spans="1:35">
      <c r="A47" s="3" t="s">
        <v>90</v>
      </c>
      <c r="B47" s="3" t="s">
        <v>139</v>
      </c>
      <c r="C47" s="3" t="s">
        <v>6</v>
      </c>
      <c r="D47" s="3" t="s">
        <v>29</v>
      </c>
      <c r="E47" s="8">
        <v>44118.2536739352</v>
      </c>
      <c r="F47" s="9">
        <v>6.5450999999999997</v>
      </c>
      <c r="G47" s="9">
        <v>579.78373634319803</v>
      </c>
      <c r="H47" s="9">
        <v>61.441338075654301</v>
      </c>
      <c r="I47" s="9"/>
      <c r="J47" s="9">
        <v>35611.788705489897</v>
      </c>
      <c r="K47" s="9">
        <v>6.3957333333333297</v>
      </c>
      <c r="L47" s="9">
        <v>11.414</v>
      </c>
      <c r="M47" s="9">
        <v>417218.53239954403</v>
      </c>
      <c r="N47" s="9">
        <v>60.649060871474397</v>
      </c>
      <c r="O47" s="9"/>
      <c r="P47" s="9">
        <v>580769.495049958</v>
      </c>
      <c r="Q47" s="9">
        <v>11.4128166666667</v>
      </c>
      <c r="R47" s="9">
        <v>13.453716666666701</v>
      </c>
      <c r="S47" s="9">
        <v>1607.6385074462801</v>
      </c>
      <c r="T47" s="9">
        <v>0.10712227259595899</v>
      </c>
      <c r="U47" s="9"/>
      <c r="V47" s="9">
        <v>13958.159199850599</v>
      </c>
      <c r="W47" s="9">
        <v>7.1960333333333297</v>
      </c>
      <c r="X47" s="9">
        <v>14.242316666666699</v>
      </c>
      <c r="Y47" s="9">
        <v>0</v>
      </c>
      <c r="Z47" s="9"/>
      <c r="AA47" s="9"/>
      <c r="AB47" s="9">
        <v>13958.159199850599</v>
      </c>
      <c r="AC47" s="9">
        <v>7.1960333333333297</v>
      </c>
      <c r="AD47" s="9">
        <v>14.2429166666667</v>
      </c>
      <c r="AE47" s="9">
        <v>0</v>
      </c>
      <c r="AF47" s="9"/>
      <c r="AG47" s="9"/>
      <c r="AH47" s="9">
        <v>13958.159199850599</v>
      </c>
      <c r="AI47" s="9">
        <v>7.1960333333333297</v>
      </c>
    </row>
    <row r="48" spans="1:35">
      <c r="A48" s="3" t="s">
        <v>91</v>
      </c>
      <c r="B48" s="3" t="s">
        <v>140</v>
      </c>
      <c r="C48" s="3" t="s">
        <v>6</v>
      </c>
      <c r="D48" s="3" t="s">
        <v>29</v>
      </c>
      <c r="E48" s="8">
        <v>44118.267968148102</v>
      </c>
      <c r="F48" s="9">
        <v>6.5450666666666697</v>
      </c>
      <c r="G48" s="9">
        <v>581.61376847331599</v>
      </c>
      <c r="H48" s="9">
        <v>62.747258097143899</v>
      </c>
      <c r="I48" s="9"/>
      <c r="J48" s="9">
        <v>34962.334740857601</v>
      </c>
      <c r="K48" s="9">
        <v>6.3956999999999997</v>
      </c>
      <c r="L48" s="9">
        <v>11.422366666666701</v>
      </c>
      <c r="M48" s="9">
        <v>482591.78156942601</v>
      </c>
      <c r="N48" s="9">
        <v>68.309184793007006</v>
      </c>
      <c r="O48" s="9"/>
      <c r="P48" s="9">
        <v>597537.54456252395</v>
      </c>
      <c r="Q48" s="9">
        <v>11.4211666666667</v>
      </c>
      <c r="R48" s="9">
        <v>13.4536833333333</v>
      </c>
      <c r="S48" s="9">
        <v>1135.89837410736</v>
      </c>
      <c r="T48" s="9">
        <v>7.2776956690423097E-2</v>
      </c>
      <c r="U48" s="9"/>
      <c r="V48" s="9">
        <v>14516.606744864101</v>
      </c>
      <c r="W48" s="9">
        <v>7.1959999999999997</v>
      </c>
      <c r="X48" s="9">
        <v>14.2573333333333</v>
      </c>
      <c r="Y48" s="9">
        <v>0</v>
      </c>
      <c r="Z48" s="9"/>
      <c r="AA48" s="9"/>
      <c r="AB48" s="9">
        <v>14516.606744864101</v>
      </c>
      <c r="AC48" s="9">
        <v>7.1959999999999997</v>
      </c>
      <c r="AD48" s="9">
        <v>14.173666666666699</v>
      </c>
      <c r="AE48" s="9">
        <v>0</v>
      </c>
      <c r="AF48" s="9"/>
      <c r="AG48" s="9"/>
      <c r="AH48" s="9">
        <v>14516.606744864101</v>
      </c>
      <c r="AI48" s="9">
        <v>7.1959999999999997</v>
      </c>
    </row>
  </sheetData>
  <sortState xmlns:xlrd2="http://schemas.microsoft.com/office/spreadsheetml/2017/richdata2" ref="A3:AI48">
    <sortCondition ref="C2"/>
  </sortState>
  <mergeCells count="11">
    <mergeCell ref="A1:E1"/>
    <mergeCell ref="F1:I1"/>
    <mergeCell ref="J1:K1"/>
    <mergeCell ref="L1:O1"/>
    <mergeCell ref="P1:Q1"/>
    <mergeCell ref="AH1:AI1"/>
    <mergeCell ref="R1:U1"/>
    <mergeCell ref="V1:W1"/>
    <mergeCell ref="X1:AA1"/>
    <mergeCell ref="AB1:AC1"/>
    <mergeCell ref="AD1:AG1"/>
  </mergeCells>
  <conditionalFormatting sqref="AA25">
    <cfRule type="cellIs" dxfId="51" priority="145" operator="lessThan">
      <formula>75</formula>
    </cfRule>
    <cfRule type="cellIs" dxfId="50" priority="146" operator="greaterThan">
      <formula>125</formula>
    </cfRule>
  </conditionalFormatting>
  <conditionalFormatting sqref="AA26">
    <cfRule type="cellIs" dxfId="49" priority="143" operator="lessThan">
      <formula>75</formula>
    </cfRule>
    <cfRule type="cellIs" dxfId="48" priority="144" operator="greaterThan">
      <formula>125</formula>
    </cfRule>
  </conditionalFormatting>
  <conditionalFormatting sqref="AA27">
    <cfRule type="cellIs" dxfId="47" priority="141" operator="lessThan">
      <formula>75</formula>
    </cfRule>
    <cfRule type="cellIs" dxfId="46" priority="142" operator="greaterThan">
      <formula>125</formula>
    </cfRule>
  </conditionalFormatting>
  <conditionalFormatting sqref="AA28">
    <cfRule type="cellIs" dxfId="45" priority="139" operator="lessThan">
      <formula>75</formula>
    </cfRule>
    <cfRule type="cellIs" dxfId="44" priority="140" operator="greaterThan">
      <formula>125</formula>
    </cfRule>
  </conditionalFormatting>
  <conditionalFormatting sqref="AA29">
    <cfRule type="cellIs" dxfId="43" priority="137" operator="lessThan">
      <formula>75</formula>
    </cfRule>
    <cfRule type="cellIs" dxfId="42" priority="138" operator="greaterThan">
      <formula>125</formula>
    </cfRule>
  </conditionalFormatting>
  <conditionalFormatting sqref="AG25">
    <cfRule type="cellIs" dxfId="41" priority="127" operator="lessThan">
      <formula>75</formula>
    </cfRule>
    <cfRule type="cellIs" dxfId="40" priority="128" operator="greaterThan">
      <formula>125</formula>
    </cfRule>
  </conditionalFormatting>
  <conditionalFormatting sqref="AG26">
    <cfRule type="cellIs" dxfId="39" priority="125" operator="lessThan">
      <formula>75</formula>
    </cfRule>
    <cfRule type="cellIs" dxfId="38" priority="126" operator="greaterThan">
      <formula>125</formula>
    </cfRule>
  </conditionalFormatting>
  <conditionalFormatting sqref="AG27">
    <cfRule type="cellIs" dxfId="37" priority="123" operator="lessThan">
      <formula>75</formula>
    </cfRule>
    <cfRule type="cellIs" dxfId="36" priority="124" operator="greaterThan">
      <formula>125</formula>
    </cfRule>
  </conditionalFormatting>
  <conditionalFormatting sqref="AG28">
    <cfRule type="cellIs" dxfId="35" priority="121" operator="lessThan">
      <formula>75</formula>
    </cfRule>
    <cfRule type="cellIs" dxfId="34" priority="122" operator="greaterThan">
      <formula>125</formula>
    </cfRule>
  </conditionalFormatting>
  <conditionalFormatting sqref="AG29">
    <cfRule type="cellIs" dxfId="33" priority="119" operator="lessThan">
      <formula>75</formula>
    </cfRule>
    <cfRule type="cellIs" dxfId="32" priority="120" operator="greaterThan">
      <formula>125</formula>
    </cfRule>
  </conditionalFormatting>
  <conditionalFormatting sqref="U25">
    <cfRule type="cellIs" dxfId="31" priority="81" operator="lessThan">
      <formula>75</formula>
    </cfRule>
    <cfRule type="cellIs" dxfId="30" priority="82" operator="greaterThan">
      <formula>125</formula>
    </cfRule>
  </conditionalFormatting>
  <conditionalFormatting sqref="U26">
    <cfRule type="cellIs" dxfId="29" priority="79" operator="lessThan">
      <formula>75</formula>
    </cfRule>
    <cfRule type="cellIs" dxfId="28" priority="80" operator="greaterThan">
      <formula>125</formula>
    </cfRule>
  </conditionalFormatting>
  <conditionalFormatting sqref="U27">
    <cfRule type="cellIs" dxfId="27" priority="77" operator="lessThan">
      <formula>75</formula>
    </cfRule>
    <cfRule type="cellIs" dxfId="26" priority="78" operator="greaterThan">
      <formula>125</formula>
    </cfRule>
  </conditionalFormatting>
  <conditionalFormatting sqref="U28">
    <cfRule type="cellIs" dxfId="25" priority="75" operator="lessThan">
      <formula>75</formula>
    </cfRule>
    <cfRule type="cellIs" dxfId="24" priority="76" operator="greaterThan">
      <formula>125</formula>
    </cfRule>
  </conditionalFormatting>
  <conditionalFormatting sqref="U29">
    <cfRule type="cellIs" dxfId="23" priority="73" operator="lessThan">
      <formula>75</formula>
    </cfRule>
    <cfRule type="cellIs" dxfId="22" priority="74" operator="greaterThan">
      <formula>125</formula>
    </cfRule>
  </conditionalFormatting>
  <conditionalFormatting sqref="O25">
    <cfRule type="cellIs" dxfId="21" priority="63" operator="lessThan">
      <formula>75</formula>
    </cfRule>
    <cfRule type="cellIs" dxfId="20" priority="64" operator="greaterThan">
      <formula>125</formula>
    </cfRule>
  </conditionalFormatting>
  <conditionalFormatting sqref="O26">
    <cfRule type="cellIs" dxfId="19" priority="61" operator="lessThan">
      <formula>75</formula>
    </cfRule>
    <cfRule type="cellIs" dxfId="18" priority="62" operator="greaterThan">
      <formula>125</formula>
    </cfRule>
  </conditionalFormatting>
  <conditionalFormatting sqref="O27">
    <cfRule type="cellIs" dxfId="17" priority="59" operator="lessThan">
      <formula>75</formula>
    </cfRule>
    <cfRule type="cellIs" dxfId="16" priority="60" operator="greaterThan">
      <formula>125</formula>
    </cfRule>
  </conditionalFormatting>
  <conditionalFormatting sqref="O28">
    <cfRule type="cellIs" dxfId="15" priority="57" operator="lessThan">
      <formula>75</formula>
    </cfRule>
    <cfRule type="cellIs" dxfId="14" priority="58" operator="greaterThan">
      <formula>125</formula>
    </cfRule>
  </conditionalFormatting>
  <conditionalFormatting sqref="O29">
    <cfRule type="cellIs" dxfId="13" priority="55" operator="lessThan">
      <formula>75</formula>
    </cfRule>
    <cfRule type="cellIs" dxfId="12" priority="56" operator="greaterThan">
      <formula>125</formula>
    </cfRule>
  </conditionalFormatting>
  <conditionalFormatting sqref="U6:U19">
    <cfRule type="cellIs" dxfId="11" priority="45" operator="lessThan">
      <formula>80</formula>
    </cfRule>
    <cfRule type="cellIs" dxfId="10" priority="46" operator="greaterThan">
      <formula>120</formula>
    </cfRule>
  </conditionalFormatting>
  <conditionalFormatting sqref="O7 O9:O19">
    <cfRule type="cellIs" dxfId="9" priority="47" operator="lessThan">
      <formula>80</formula>
    </cfRule>
    <cfRule type="cellIs" dxfId="8" priority="48" operator="greaterThan">
      <formula>120</formula>
    </cfRule>
  </conditionalFormatting>
  <conditionalFormatting sqref="AA6:AA7 AA19 AA9">
    <cfRule type="cellIs" dxfId="7" priority="43" operator="lessThan">
      <formula>80</formula>
    </cfRule>
    <cfRule type="cellIs" dxfId="6" priority="44" operator="greaterThan">
      <formula>120</formula>
    </cfRule>
  </conditionalFormatting>
  <conditionalFormatting sqref="AG6:AG7 AG9:AG19">
    <cfRule type="cellIs" dxfId="5" priority="41" operator="lessThan">
      <formula>80</formula>
    </cfRule>
    <cfRule type="cellIs" dxfId="4" priority="42" operator="greaterThan">
      <formula>120</formula>
    </cfRule>
  </conditionalFormatting>
  <conditionalFormatting sqref="AA10:AA18">
    <cfRule type="cellIs" dxfId="3" priority="1" operator="lessThan">
      <formula>75</formula>
    </cfRule>
    <cfRule type="cellIs" dxfId="2" priority="2" operator="greaterThan">
      <formula>125</formula>
    </cfRule>
  </conditionalFormatting>
  <conditionalFormatting sqref="I9:I19">
    <cfRule type="cellIs" dxfId="1" priority="3" operator="lessThan">
      <formula>75</formula>
    </cfRule>
    <cfRule type="cellIs" dxfId="0" priority="4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3BE0B4A8-BD7E-4918-A228-2E90C237A641}">
          <x14:formula1>
            <xm:f>'E:\D554A Drive\[959_949_479_274_Data_101420.xlsx]ValueList_Helper'!#REF!</xm:f>
          </x14:formula1>
          <xm:sqref>C3:C48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D63B-ABD5-4EA8-997C-CB70DF06C163}">
  <dimension ref="A21:A22"/>
  <sheetViews>
    <sheetView workbookViewId="0">
      <selection activeCell="A21" sqref="A21:A22"/>
    </sheetView>
  </sheetViews>
  <sheetFormatPr defaultRowHeight="15"/>
  <sheetData>
    <row r="21" spans="1:1">
      <c r="A21" s="7" t="s">
        <v>145</v>
      </c>
    </row>
    <row r="22" spans="1:1">
      <c r="A22" t="s">
        <v>92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92B2-E179-4B1B-B1FD-F2EA31687C50}">
  <dimension ref="A1:K28"/>
  <sheetViews>
    <sheetView workbookViewId="0">
      <selection activeCell="J22" sqref="J22"/>
    </sheetView>
  </sheetViews>
  <sheetFormatPr defaultRowHeight="15"/>
  <cols>
    <col min="3" max="3" width="13.5703125" customWidth="1"/>
    <col min="4" max="4" width="20.5703125" customWidth="1"/>
    <col min="7" max="7" width="18" customWidth="1"/>
  </cols>
  <sheetData>
    <row r="1" spans="1:1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>
      <c r="A3" s="1">
        <v>959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>
      <c r="A5" s="195" t="s">
        <v>6</v>
      </c>
      <c r="B5" s="196"/>
      <c r="C5" s="196"/>
      <c r="D5" s="196"/>
      <c r="E5" s="196"/>
      <c r="F5" s="196"/>
      <c r="G5" s="197"/>
      <c r="H5" s="195" t="s">
        <v>48</v>
      </c>
      <c r="I5" s="196"/>
      <c r="J5" s="196"/>
      <c r="K5" s="197"/>
    </row>
    <row r="6" spans="1:11">
      <c r="A6" s="2" t="s">
        <v>29</v>
      </c>
      <c r="B6" s="2" t="s">
        <v>29</v>
      </c>
      <c r="C6" s="2" t="s">
        <v>16</v>
      </c>
      <c r="D6" s="2" t="s">
        <v>14</v>
      </c>
      <c r="E6" s="2" t="s">
        <v>17</v>
      </c>
      <c r="F6" s="2" t="s">
        <v>7</v>
      </c>
      <c r="G6" s="2" t="s">
        <v>19</v>
      </c>
      <c r="H6" s="2" t="s">
        <v>2</v>
      </c>
      <c r="I6" s="2" t="s">
        <v>4</v>
      </c>
      <c r="J6" s="2" t="s">
        <v>0</v>
      </c>
      <c r="K6" s="2" t="s">
        <v>20</v>
      </c>
    </row>
    <row r="7" spans="1:11">
      <c r="A7" s="3"/>
      <c r="B7" s="3"/>
      <c r="C7" s="3" t="s">
        <v>58</v>
      </c>
      <c r="D7" s="3" t="s">
        <v>146</v>
      </c>
      <c r="E7" s="3" t="s">
        <v>11</v>
      </c>
      <c r="F7" s="3" t="s">
        <v>15</v>
      </c>
      <c r="G7" s="8">
        <v>44127.347144664403</v>
      </c>
      <c r="H7" s="9">
        <v>6.3975166666666698</v>
      </c>
      <c r="I7" s="9">
        <v>5.4282974280278804</v>
      </c>
      <c r="J7" s="9">
        <v>108.565948560558</v>
      </c>
      <c r="K7" s="9">
        <v>1630.89134812159</v>
      </c>
    </row>
    <row r="8" spans="1:11">
      <c r="A8" s="3"/>
      <c r="B8" s="3"/>
      <c r="C8" s="3" t="s">
        <v>58</v>
      </c>
      <c r="D8" s="3" t="s">
        <v>147</v>
      </c>
      <c r="E8" s="3" t="s">
        <v>11</v>
      </c>
      <c r="F8" s="3" t="s">
        <v>15</v>
      </c>
      <c r="G8" s="8">
        <v>44127.361455729202</v>
      </c>
      <c r="H8" s="9">
        <v>6.4145500000000002</v>
      </c>
      <c r="I8" s="9">
        <v>4.8004291588317596</v>
      </c>
      <c r="J8" s="9">
        <v>96.008583176635298</v>
      </c>
      <c r="K8" s="9">
        <v>1610.65642313996</v>
      </c>
    </row>
    <row r="9" spans="1:11">
      <c r="A9" s="3"/>
      <c r="B9" s="3"/>
      <c r="C9" s="3" t="s">
        <v>58</v>
      </c>
      <c r="D9" s="3" t="s">
        <v>148</v>
      </c>
      <c r="E9" s="3" t="s">
        <v>11</v>
      </c>
      <c r="F9" s="3" t="s">
        <v>15</v>
      </c>
      <c r="G9" s="8">
        <v>44127.375819386602</v>
      </c>
      <c r="H9" s="9">
        <v>6.4145166666666702</v>
      </c>
      <c r="I9" s="9">
        <v>5.1475236335308399</v>
      </c>
      <c r="J9" s="9">
        <v>102.950472670617</v>
      </c>
      <c r="K9" s="9">
        <v>1720.0828855133</v>
      </c>
    </row>
    <row r="10" spans="1:11">
      <c r="A10" s="3"/>
      <c r="B10" s="3"/>
      <c r="C10" s="3" t="s">
        <v>58</v>
      </c>
      <c r="D10" s="3" t="s">
        <v>149</v>
      </c>
      <c r="E10" s="3" t="s">
        <v>11</v>
      </c>
      <c r="F10" s="3" t="s">
        <v>15</v>
      </c>
      <c r="G10" s="8">
        <v>44127.3901411111</v>
      </c>
      <c r="H10" s="9">
        <v>6.4060499999999996</v>
      </c>
      <c r="I10" s="9">
        <v>5.1862292249043298</v>
      </c>
      <c r="J10" s="9">
        <v>103.724584498087</v>
      </c>
      <c r="K10" s="9">
        <v>1688.9197293408399</v>
      </c>
    </row>
    <row r="11" spans="1:11">
      <c r="A11" s="3"/>
      <c r="B11" s="3"/>
      <c r="C11" s="3" t="s">
        <v>58</v>
      </c>
      <c r="D11" s="3" t="s">
        <v>150</v>
      </c>
      <c r="E11" s="3" t="s">
        <v>11</v>
      </c>
      <c r="F11" s="3" t="s">
        <v>15</v>
      </c>
      <c r="G11" s="8">
        <v>44127.404461064798</v>
      </c>
      <c r="H11" s="9">
        <v>6.4102666666666703</v>
      </c>
      <c r="I11" s="9">
        <v>4.7057061530776796</v>
      </c>
      <c r="J11" s="9">
        <v>94.114123061553499</v>
      </c>
      <c r="K11" s="9">
        <v>1438.0125279400499</v>
      </c>
    </row>
    <row r="12" spans="1:11">
      <c r="A12" s="3"/>
      <c r="B12" s="3"/>
      <c r="C12" s="3" t="s">
        <v>58</v>
      </c>
      <c r="D12" s="3" t="s">
        <v>151</v>
      </c>
      <c r="E12" s="3" t="s">
        <v>11</v>
      </c>
      <c r="F12" s="3" t="s">
        <v>15</v>
      </c>
      <c r="G12" s="8">
        <v>44127.418821747699</v>
      </c>
      <c r="H12" s="9">
        <v>6.4103000000000003</v>
      </c>
      <c r="I12" s="9">
        <v>5.1177680285602101</v>
      </c>
      <c r="J12" s="9">
        <v>102.355360571204</v>
      </c>
      <c r="K12" s="9">
        <v>1564.9323137439801</v>
      </c>
    </row>
    <row r="13" spans="1:11">
      <c r="A13" s="3"/>
      <c r="B13" s="3"/>
      <c r="C13" s="3" t="s">
        <v>58</v>
      </c>
      <c r="D13" s="3" t="s">
        <v>152</v>
      </c>
      <c r="E13" s="3" t="s">
        <v>11</v>
      </c>
      <c r="F13" s="3" t="s">
        <v>15</v>
      </c>
      <c r="G13" s="8">
        <v>44127.433109143501</v>
      </c>
      <c r="H13" s="9">
        <v>6.4145166666666702</v>
      </c>
      <c r="I13" s="9">
        <v>4.6140463730673096</v>
      </c>
      <c r="J13" s="9">
        <v>92.280927461346096</v>
      </c>
      <c r="K13" s="9">
        <v>1439.6354825175899</v>
      </c>
    </row>
    <row r="14" spans="1:11">
      <c r="A14" s="1"/>
      <c r="B14" s="1"/>
      <c r="C14" s="1"/>
      <c r="D14" s="1"/>
      <c r="E14" s="1"/>
      <c r="F14" s="1"/>
      <c r="G14" s="1"/>
      <c r="H14" s="1" t="s">
        <v>39</v>
      </c>
      <c r="I14" s="1">
        <f>ROUND(STDEV(I7:I13),2)</f>
        <v>0.3</v>
      </c>
      <c r="J14" s="1"/>
      <c r="K14" s="1"/>
    </row>
    <row r="15" spans="1:11">
      <c r="A15" s="5" t="s">
        <v>40</v>
      </c>
      <c r="B15" s="1"/>
      <c r="C15" s="1"/>
      <c r="D15" s="1"/>
      <c r="E15" s="4">
        <v>3.1429999999999998</v>
      </c>
      <c r="F15" s="1"/>
      <c r="G15" s="1"/>
      <c r="H15" s="1" t="s">
        <v>41</v>
      </c>
      <c r="I15" s="1">
        <f>ROUND((I14*E15),2)</f>
        <v>0.94</v>
      </c>
      <c r="J15" s="1"/>
      <c r="K15" s="1"/>
    </row>
    <row r="26" spans="1:8">
      <c r="A26" s="1" t="s">
        <v>42</v>
      </c>
      <c r="B26" s="1"/>
      <c r="C26" s="1"/>
      <c r="D26" s="1"/>
      <c r="E26" s="1"/>
      <c r="F26" s="1"/>
      <c r="G26" s="1"/>
      <c r="H26" s="1"/>
    </row>
    <row r="27" spans="1:8">
      <c r="A27" s="1" t="s">
        <v>43</v>
      </c>
      <c r="B27" s="1"/>
      <c r="C27" s="6" t="s">
        <v>44</v>
      </c>
      <c r="D27" s="1"/>
      <c r="E27" s="1"/>
      <c r="F27" s="1"/>
      <c r="G27" s="1"/>
      <c r="H27" s="1"/>
    </row>
    <row r="28" spans="1:8">
      <c r="A28" s="1" t="s">
        <v>45</v>
      </c>
      <c r="B28" s="1"/>
      <c r="C28" s="1"/>
      <c r="D28" s="1"/>
      <c r="E28" s="1"/>
      <c r="F28" s="1"/>
      <c r="G28" s="1"/>
      <c r="H28" s="6" t="s">
        <v>46</v>
      </c>
    </row>
  </sheetData>
  <mergeCells count="2">
    <mergeCell ref="A5:G5"/>
    <mergeCell ref="H5:K5"/>
  </mergeCells>
  <hyperlinks>
    <hyperlink ref="H28" r:id="rId1" xr:uid="{F3F7F627-A838-4514-ACD2-DAADC43DBCA9}"/>
    <hyperlink ref="C27" r:id="rId2" xr:uid="{4BF5B2A7-A99B-4B63-B995-65C4016BC995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87801FB-8208-4193-9E01-8315E387FAA1}">
          <x14:formula1>
            <xm:f>'E:\[959_949_479_274_MDL.xlsx]ValueList_Helper'!#REF!</xm:f>
          </x14:formula1>
          <xm:sqref>F7:F13</xm:sqref>
        </x14:dataValidation>
        <x14:dataValidation type="list" allowBlank="1" showInputMessage="1" xr:uid="{341637DB-02FA-4B2B-A330-DF48E402A3EB}">
          <x14:formula1>
            <xm:f>'E:\[959_949_479_274_MDL.xlsx]ValueList_Helper'!#REF!</xm:f>
          </x14:formula1>
          <xm:sqref>E7:E13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BDA0-FC9B-4B0D-AB63-4983B7DB3FB7}">
  <dimension ref="A23:A24"/>
  <sheetViews>
    <sheetView workbookViewId="0">
      <selection activeCell="A23" sqref="A23:A24"/>
    </sheetView>
  </sheetViews>
  <sheetFormatPr defaultRowHeight="15"/>
  <sheetData>
    <row r="23" spans="1:1">
      <c r="A23" t="s">
        <v>143</v>
      </c>
    </row>
    <row r="24" spans="1:1">
      <c r="A24" t="s">
        <v>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2020-10-23T23:26:41+00:00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9ff0c23a2fdb8891c36ea584f9200512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168af138d8e5a916f36919ab35f3992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C2F2CF-41BC-4D9E-BBF2-B6EE8E7D6A3C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330235a6-9639-4712-9821-30aa9709b414"/>
    <ds:schemaRef ds:uri="4ffa91fb-a0ff-4ac5-b2db-65c790d184a4"/>
    <ds:schemaRef ds:uri="http://schemas.microsoft.com/sharepoint.v3"/>
  </ds:schemaRefs>
</ds:datastoreItem>
</file>

<file path=customXml/itemProps2.xml><?xml version="1.0" encoding="utf-8"?>
<ds:datastoreItem xmlns:ds="http://schemas.openxmlformats.org/officeDocument/2006/customXml" ds:itemID="{5A21C9DD-0A46-466F-B205-6DD928ADB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4A6CF5-B7FA-4F6E-BCB1-177348E35C15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34D82F0-76BC-4D5B-8F52-E8D750DF80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Executive SummaryAK</vt:lpstr>
      <vt:lpstr>FractionUnbound</vt:lpstr>
      <vt:lpstr>SampleIDs</vt:lpstr>
      <vt:lpstr>CC,eLOQ</vt:lpstr>
      <vt:lpstr>RawData</vt:lpstr>
      <vt:lpstr>959 Cal</vt:lpstr>
      <vt:lpstr>959_MDL_CC3</vt:lpstr>
      <vt:lpstr>949 Cal</vt:lpstr>
      <vt:lpstr>949_MDL_CC3</vt:lpstr>
      <vt:lpstr>274 Cal</vt:lpstr>
      <vt:lpstr>274_MDL_CC3</vt:lpstr>
      <vt:lpstr>479 Cal</vt:lpstr>
      <vt:lpstr>479_MDL_CC3</vt:lpstr>
      <vt:lpstr>4NT Cal</vt:lpstr>
      <vt:lpstr>4NT_MDL_CC3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2020-02-05T20:16:59Z</dcterms:created>
  <dcterms:modified xsi:type="dcterms:W3CDTF">2021-08-25T19:25:43Z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