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5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Hepatocyte Stability\07202020\Results\"/>
    </mc:Choice>
  </mc:AlternateContent>
  <bookViews>
    <workbookView xWindow="0" yWindow="0" windowWidth="25200" windowHeight="11850" tabRatio="828"/>
  </bookViews>
  <sheets>
    <sheet name="EPA Hepatocyte Stability 072020" sheetId="6" r:id="rId1"/>
    <sheet name="Xevo-1 1uM Active" sheetId="7" r:id="rId2"/>
    <sheet name="Xevo-1 1uM Control" sheetId="8" r:id="rId3"/>
    <sheet name="Xevo-1 10uM Active" sheetId="9" r:id="rId4"/>
    <sheet name="Xevo-1 10uM Control" sheetId="10" r:id="rId5"/>
    <sheet name="5500 1uM Active" sheetId="11" r:id="rId6"/>
    <sheet name="5500 1uM Control" sheetId="12" r:id="rId7"/>
    <sheet name="5500 10uM Active" sheetId="13" r:id="rId8"/>
    <sheet name="5500 10uM Control" sheetId="14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Print_Area" localSheetId="0">'EPA Hepatocyte Stability 072020'!$A$6:$G$26</definedName>
    <definedName name="Summary1">#REF!</definedName>
    <definedName name="Table1">#REF!</definedName>
    <definedName name="Table10">#REF!</definedName>
    <definedName name="Table11">#REF!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2">#REF!</definedName>
    <definedName name="Table3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2" l="1"/>
  <c r="I27" i="12" s="1"/>
  <c r="F26" i="12"/>
  <c r="I26" i="12" s="1"/>
  <c r="F25" i="12"/>
  <c r="I25" i="12" s="1"/>
  <c r="I7" i="12"/>
  <c r="I6" i="12"/>
  <c r="I5" i="12"/>
  <c r="F7" i="12"/>
  <c r="F6" i="12"/>
  <c r="F5" i="12"/>
  <c r="G133" i="10" l="1"/>
  <c r="I133" i="10" s="1"/>
  <c r="G132" i="10"/>
  <c r="I132" i="10" s="1"/>
  <c r="G131" i="10"/>
  <c r="I131" i="10" s="1"/>
  <c r="G130" i="10"/>
  <c r="I130" i="10" s="1"/>
  <c r="G129" i="10"/>
  <c r="I129" i="10" s="1"/>
  <c r="G128" i="10"/>
  <c r="I128" i="10" s="1"/>
  <c r="Z127" i="10"/>
  <c r="Z126" i="10"/>
  <c r="G111" i="10"/>
  <c r="I111" i="10" s="1"/>
  <c r="G110" i="10"/>
  <c r="I110" i="10" s="1"/>
  <c r="G109" i="10"/>
  <c r="I109" i="10" s="1"/>
  <c r="G108" i="10"/>
  <c r="I108" i="10" s="1"/>
  <c r="G107" i="10"/>
  <c r="I107" i="10" s="1"/>
  <c r="G106" i="10"/>
  <c r="I106" i="10" s="1"/>
  <c r="Z105" i="10"/>
  <c r="Z104" i="10"/>
  <c r="G91" i="10"/>
  <c r="I91" i="10" s="1"/>
  <c r="G90" i="10"/>
  <c r="I90" i="10" s="1"/>
  <c r="U90" i="10" s="1"/>
  <c r="G89" i="10"/>
  <c r="I89" i="10" s="1"/>
  <c r="G88" i="10"/>
  <c r="I88" i="10" s="1"/>
  <c r="G87" i="10"/>
  <c r="I87" i="10" s="1"/>
  <c r="G86" i="10"/>
  <c r="I86" i="10" s="1"/>
  <c r="U86" i="10" s="1"/>
  <c r="Z85" i="10"/>
  <c r="Z84" i="10"/>
  <c r="G71" i="10"/>
  <c r="I71" i="10" s="1"/>
  <c r="G70" i="10"/>
  <c r="I70" i="10" s="1"/>
  <c r="G69" i="10"/>
  <c r="I69" i="10" s="1"/>
  <c r="G68" i="10"/>
  <c r="I68" i="10" s="1"/>
  <c r="G67" i="10"/>
  <c r="I67" i="10" s="1"/>
  <c r="G66" i="10"/>
  <c r="I66" i="10" s="1"/>
  <c r="Z65" i="10"/>
  <c r="Z64" i="10"/>
  <c r="G50" i="10"/>
  <c r="I50" i="10" s="1"/>
  <c r="G49" i="10"/>
  <c r="I49" i="10" s="1"/>
  <c r="G48" i="10"/>
  <c r="I48" i="10" s="1"/>
  <c r="G47" i="10"/>
  <c r="I47" i="10" s="1"/>
  <c r="G46" i="10"/>
  <c r="I46" i="10" s="1"/>
  <c r="G45" i="10"/>
  <c r="I45" i="10" s="1"/>
  <c r="Z44" i="10"/>
  <c r="Z43" i="10"/>
  <c r="G30" i="10"/>
  <c r="I30" i="10" s="1"/>
  <c r="G29" i="10"/>
  <c r="I29" i="10" s="1"/>
  <c r="U29" i="10" s="1"/>
  <c r="G28" i="10"/>
  <c r="I28" i="10" s="1"/>
  <c r="G27" i="10"/>
  <c r="I27" i="10" s="1"/>
  <c r="U27" i="10" s="1"/>
  <c r="G26" i="10"/>
  <c r="I26" i="10" s="1"/>
  <c r="G25" i="10"/>
  <c r="I25" i="10" s="1"/>
  <c r="U25" i="10" s="1"/>
  <c r="Z24" i="10"/>
  <c r="Z23" i="10"/>
  <c r="G10" i="10"/>
  <c r="I10" i="10" s="1"/>
  <c r="G9" i="10"/>
  <c r="I9" i="10" s="1"/>
  <c r="G8" i="10"/>
  <c r="I8" i="10" s="1"/>
  <c r="U8" i="10" s="1"/>
  <c r="G7" i="10"/>
  <c r="I7" i="10" s="1"/>
  <c r="G6" i="10"/>
  <c r="I6" i="10" s="1"/>
  <c r="G5" i="10"/>
  <c r="I5" i="10" s="1"/>
  <c r="AA3" i="10" s="1"/>
  <c r="Z4" i="10"/>
  <c r="Z3" i="10"/>
  <c r="AB85" i="10" l="1"/>
  <c r="AB24" i="10"/>
  <c r="AA84" i="10"/>
  <c r="AA64" i="10"/>
  <c r="U66" i="10"/>
  <c r="AA65" i="10"/>
  <c r="U69" i="10"/>
  <c r="AA104" i="10"/>
  <c r="U106" i="10"/>
  <c r="AA126" i="10"/>
  <c r="U128" i="10"/>
  <c r="AA127" i="10"/>
  <c r="U131" i="10"/>
  <c r="U6" i="10"/>
  <c r="AB3" i="10"/>
  <c r="AC4" i="10"/>
  <c r="U10" i="10"/>
  <c r="AC24" i="10"/>
  <c r="U30" i="10"/>
  <c r="U88" i="10"/>
  <c r="AC84" i="10"/>
  <c r="U91" i="10"/>
  <c r="AC85" i="10"/>
  <c r="AB43" i="10"/>
  <c r="U46" i="10"/>
  <c r="AB44" i="10"/>
  <c r="U49" i="10"/>
  <c r="U67" i="10"/>
  <c r="AB64" i="10"/>
  <c r="AB65" i="10"/>
  <c r="U70" i="10"/>
  <c r="AB104" i="10"/>
  <c r="U107" i="10"/>
  <c r="AB105" i="10"/>
  <c r="U110" i="10"/>
  <c r="AB126" i="10"/>
  <c r="U129" i="10"/>
  <c r="AB127" i="10"/>
  <c r="U132" i="10"/>
  <c r="AA4" i="10"/>
  <c r="AA24" i="10"/>
  <c r="U28" i="10"/>
  <c r="AA85" i="10"/>
  <c r="U89" i="10"/>
  <c r="U7" i="10"/>
  <c r="AC3" i="10"/>
  <c r="AB4" i="10"/>
  <c r="U9" i="10"/>
  <c r="AA23" i="10"/>
  <c r="U47" i="10"/>
  <c r="AC43" i="10"/>
  <c r="U50" i="10"/>
  <c r="AC44" i="10"/>
  <c r="U68" i="10"/>
  <c r="AC64" i="10"/>
  <c r="AC65" i="10"/>
  <c r="U71" i="10"/>
  <c r="V86" i="10"/>
  <c r="U108" i="10"/>
  <c r="AC104" i="10"/>
  <c r="AC105" i="10"/>
  <c r="U111" i="10"/>
  <c r="U130" i="10"/>
  <c r="AC126" i="10"/>
  <c r="AC127" i="10"/>
  <c r="U133" i="10"/>
  <c r="U5" i="10"/>
  <c r="AC23" i="10"/>
  <c r="AB23" i="10"/>
  <c r="U26" i="10"/>
  <c r="AB84" i="10"/>
  <c r="AD84" i="10" s="1"/>
  <c r="U87" i="10"/>
  <c r="W86" i="10" s="1"/>
  <c r="AA43" i="10"/>
  <c r="U45" i="10"/>
  <c r="AA44" i="10"/>
  <c r="U48" i="10"/>
  <c r="AA105" i="10"/>
  <c r="U109" i="10"/>
  <c r="AD85" i="10" l="1"/>
  <c r="AD127" i="10"/>
  <c r="AD3" i="10"/>
  <c r="V87" i="10"/>
  <c r="AD44" i="10"/>
  <c r="W89" i="10"/>
  <c r="W30" i="10"/>
  <c r="W27" i="10"/>
  <c r="W29" i="10"/>
  <c r="W26" i="10"/>
  <c r="V27" i="10"/>
  <c r="V25" i="10"/>
  <c r="W128" i="10"/>
  <c r="W133" i="10"/>
  <c r="W132" i="10"/>
  <c r="W131" i="10"/>
  <c r="W130" i="10"/>
  <c r="W129" i="10"/>
  <c r="V128" i="10"/>
  <c r="V133" i="10"/>
  <c r="V132" i="10"/>
  <c r="V131" i="10"/>
  <c r="V130" i="10"/>
  <c r="V129" i="10"/>
  <c r="AD65" i="10"/>
  <c r="W45" i="10"/>
  <c r="V46" i="10"/>
  <c r="W50" i="10"/>
  <c r="W48" i="10"/>
  <c r="W46" i="10"/>
  <c r="V48" i="10"/>
  <c r="V49" i="10"/>
  <c r="W49" i="10"/>
  <c r="W47" i="10"/>
  <c r="V45" i="10"/>
  <c r="V50" i="10"/>
  <c r="V47" i="10"/>
  <c r="W90" i="10"/>
  <c r="W91" i="10"/>
  <c r="W88" i="10"/>
  <c r="W87" i="10"/>
  <c r="AD23" i="10"/>
  <c r="V88" i="10"/>
  <c r="V29" i="10"/>
  <c r="AD126" i="10"/>
  <c r="W66" i="10"/>
  <c r="W68" i="10"/>
  <c r="V67" i="10"/>
  <c r="W71" i="10"/>
  <c r="W70" i="10"/>
  <c r="W67" i="10"/>
  <c r="V66" i="10"/>
  <c r="V71" i="10"/>
  <c r="V70" i="10"/>
  <c r="V69" i="10"/>
  <c r="V68" i="10"/>
  <c r="W69" i="10"/>
  <c r="AD43" i="10"/>
  <c r="W5" i="10"/>
  <c r="W10" i="10"/>
  <c r="W8" i="10"/>
  <c r="W6" i="10"/>
  <c r="W9" i="10"/>
  <c r="W7" i="10"/>
  <c r="V5" i="10"/>
  <c r="V9" i="10"/>
  <c r="V7" i="10"/>
  <c r="V10" i="10"/>
  <c r="V8" i="10"/>
  <c r="V6" i="10"/>
  <c r="V89" i="10"/>
  <c r="V30" i="10"/>
  <c r="AD64" i="10"/>
  <c r="AD105" i="10"/>
  <c r="V90" i="10"/>
  <c r="AD24" i="10"/>
  <c r="W25" i="10"/>
  <c r="W106" i="10"/>
  <c r="W111" i="10"/>
  <c r="W110" i="10"/>
  <c r="W109" i="10"/>
  <c r="W108" i="10"/>
  <c r="W107" i="10"/>
  <c r="V106" i="10"/>
  <c r="V111" i="10"/>
  <c r="V110" i="10"/>
  <c r="V109" i="10"/>
  <c r="V108" i="10"/>
  <c r="V107" i="10"/>
  <c r="V91" i="10"/>
  <c r="V26" i="10"/>
  <c r="AD4" i="10"/>
  <c r="AD104" i="10"/>
  <c r="V28" i="10"/>
  <c r="W28" i="10"/>
  <c r="AA87" i="10" l="1"/>
  <c r="AA91" i="10" s="1"/>
  <c r="AA88" i="10"/>
  <c r="AA109" i="10"/>
  <c r="AA107" i="10"/>
  <c r="AA108" i="10"/>
  <c r="AA68" i="10"/>
  <c r="AA69" i="10"/>
  <c r="AA67" i="10"/>
  <c r="AA131" i="10"/>
  <c r="AA130" i="10"/>
  <c r="AA129" i="10"/>
  <c r="AA89" i="10"/>
  <c r="AA28" i="10"/>
  <c r="AA27" i="10"/>
  <c r="AA26" i="10"/>
  <c r="AA7" i="10"/>
  <c r="AA8" i="10"/>
  <c r="AA6" i="10"/>
  <c r="AA47" i="10"/>
  <c r="AA48" i="10"/>
  <c r="AA46" i="10"/>
  <c r="AA90" i="10" l="1"/>
  <c r="AA10" i="10"/>
  <c r="AA9" i="10"/>
  <c r="AA30" i="10"/>
  <c r="AA29" i="10"/>
  <c r="AA49" i="10"/>
  <c r="AA50" i="10"/>
  <c r="AA133" i="10"/>
  <c r="AA132" i="10"/>
  <c r="AA71" i="10"/>
  <c r="AA70" i="10"/>
  <c r="AA111" i="10"/>
  <c r="AA110" i="10"/>
</calcChain>
</file>

<file path=xl/sharedStrings.xml><?xml version="1.0" encoding="utf-8"?>
<sst xmlns="http://schemas.openxmlformats.org/spreadsheetml/2006/main" count="3019" uniqueCount="602">
  <si>
    <t>Transition</t>
  </si>
  <si>
    <t>Compound</t>
  </si>
  <si>
    <t>Control</t>
  </si>
  <si>
    <t>Species</t>
  </si>
  <si>
    <t>Clearance (µl/min/million cells)</t>
  </si>
  <si>
    <t>Half Life (mins)</t>
  </si>
  <si>
    <t>Avg % Remaining at Last Point</t>
  </si>
  <si>
    <t>Comments</t>
  </si>
  <si>
    <t>EPA</t>
  </si>
  <si>
    <t>Hepatocyte Stability: Data Summary</t>
  </si>
  <si>
    <t>1 µM Concentration</t>
  </si>
  <si>
    <t>10 µM Concentration</t>
  </si>
  <si>
    <t xml:space="preserve">*Average percent remaining at last time point used to determine slope and half-life
</t>
  </si>
  <si>
    <t>ND: Not Determined (Data not reportable due to low analyte signal relative to background, likely due to matrix interference and poor ionization)</t>
  </si>
  <si>
    <t xml:space="preserve">NC: Not Calculable </t>
  </si>
  <si>
    <t>Avg % Remaining at 120' Control**</t>
  </si>
  <si>
    <t>** 120' Control Hepatocyte Heat Inactivated 60 minutes at 100'C</t>
  </si>
  <si>
    <t>DTXSID7041910</t>
  </si>
  <si>
    <t>DTXSID8032675</t>
  </si>
  <si>
    <t>DTXSID0032578</t>
  </si>
  <si>
    <t>DTXSID9027364</t>
  </si>
  <si>
    <t>DTXSID8026228</t>
  </si>
  <si>
    <t>DTXSID3047508</t>
  </si>
  <si>
    <t>DTXSID5044994</t>
  </si>
  <si>
    <t>DTXSID8029157</t>
  </si>
  <si>
    <t>DTXSID6021953</t>
  </si>
  <si>
    <t>Midazolam</t>
  </si>
  <si>
    <t>Verapamil</t>
  </si>
  <si>
    <t>SampleName</t>
  </si>
  <si>
    <t>CompoundName</t>
  </si>
  <si>
    <t>Area</t>
  </si>
  <si>
    <t>ISTD Area</t>
  </si>
  <si>
    <t>ISTDResponseRatio</t>
  </si>
  <si>
    <t>% Remaining</t>
  </si>
  <si>
    <t>Time (mins)</t>
  </si>
  <si>
    <t>ln % Remaining</t>
  </si>
  <si>
    <t>Chart</t>
  </si>
  <si>
    <t>Table</t>
  </si>
  <si>
    <t>Blank_Human___1_____5P5_Inj 2020Jul20R1_EPA_003</t>
  </si>
  <si>
    <t>355.071 &gt; 87.891</t>
  </si>
  <si>
    <t>DTXSID0032578 - Human</t>
  </si>
  <si>
    <t>Time (Mins)</t>
  </si>
  <si>
    <t>% Remaining Replica 1</t>
  </si>
  <si>
    <t>% Remaining Replica 2</t>
  </si>
  <si>
    <t>% Remaining Replica 3</t>
  </si>
  <si>
    <t>Average</t>
  </si>
  <si>
    <t>Blank_Human___2_____5P5_Inj 2020Jul20R1_EPA_004</t>
  </si>
  <si>
    <t>Blank_Human___3_____5P5_Inj 2020Jul20R1_EPA_005</t>
  </si>
  <si>
    <t>ln Percent Remaining</t>
  </si>
  <si>
    <t>DTXSID0032578_Human__120_1_____5P1-_Inj 2020Jul20R1_EPA_070</t>
  </si>
  <si>
    <t>DTXSID0032578_Human__120_2_____5P1-_Inj 2020Jul20R1_EPA_071</t>
  </si>
  <si>
    <t>DTXSID0032578_Human__120_3_____5P1-_Inj 2020Jul20R1_EPA_072</t>
  </si>
  <si>
    <t>DTXSID0032578_Human__60_1_____5P1-_Inj 2020Jul20R1_EPA_073</t>
  </si>
  <si>
    <t>DTXSID0032578_Human__60_2_____5P1-_Inj 2020Jul20R1_EPA_074</t>
  </si>
  <si>
    <t>Slope</t>
  </si>
  <si>
    <t>DTXSID0032578_Human__60_3_____5P1-_Inj 2020Jul20R1_EPA_075</t>
  </si>
  <si>
    <t>Intercept</t>
  </si>
  <si>
    <t>DTXSID0032578_Human__30_1_____5P1-_Inj 2020Jul20R1_EPA_076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</si>
  <si>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</si>
  <si>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DTXSID0032578_Human__30_2_____5P1-_Inj 2020Jul20R1_EPA_077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</si>
  <si>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½</t>
    </r>
    <r>
      <rPr>
        <b/>
        <sz val="11"/>
        <color theme="1"/>
        <rFont val="Calibri"/>
        <family val="2"/>
        <scheme val="minor"/>
      </rPr>
      <t xml:space="preserve"> (mins)</t>
    </r>
  </si>
  <si>
    <t>DTXSID0032578_Human__30_3_____5P1-_Inj 2020Jul20R1_EPA_078</t>
  </si>
  <si>
    <r>
      <t>CL</t>
    </r>
    <r>
      <rPr>
        <b/>
        <vertAlign val="subscript"/>
        <sz val="11"/>
        <color theme="1"/>
        <rFont val="Calibri"/>
        <family val="2"/>
        <scheme val="minor"/>
      </rPr>
      <t>int</t>
    </r>
    <r>
      <rPr>
        <b/>
        <sz val="11"/>
        <color theme="1"/>
        <rFont val="Calibri"/>
        <family val="2"/>
        <scheme val="minor"/>
      </rPr>
      <t xml:space="preserve"> (µl/min/10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cells)</t>
    </r>
  </si>
  <si>
    <t>DTXSID0032578_Human__15_1_____5P1-_Inj 2020Jul20R1_EPA_079</t>
  </si>
  <si>
    <t>DTXSID0032578_Human__15_2_____5P1-_Inj 2020Jul20R1_EPA_080</t>
  </si>
  <si>
    <t>DTXSID0032578_Human__15_3_____5P1-_Inj 2020Jul20R1_EPA_081</t>
  </si>
  <si>
    <t>DTXSID0032578_Human__0_1_____5P1-_Inj 2020Jul20R1_EPA_082</t>
  </si>
  <si>
    <t>DTXSID0032578_Human__0_2_____5P1-_Inj 2020Jul20R1_EPA_083</t>
  </si>
  <si>
    <t>DTXSID0032578_Human__0_3_____5P1-_Inj 2020Jul20R1_EPA_084</t>
  </si>
  <si>
    <t>237.017 &gt; 209.019</t>
  </si>
  <si>
    <t>DTXSID5044994 - Human</t>
  </si>
  <si>
    <t>DTXSID5044994_Human__120_1_____5P1-_Inj 2020Jul20R1_EPA_230</t>
  </si>
  <si>
    <t>DTXSID5044994_Human__120_2_____5P1-_Inj 2020Jul20R1_EPA_231</t>
  </si>
  <si>
    <t>DTXSID5044994_Human__120_3_____5P1-_Inj 2020Jul20R1_EPA_232</t>
  </si>
  <si>
    <t>DTXSID5044994_Human__60_1_____5P1-_Inj 2020Jul20R1_EPA_233</t>
  </si>
  <si>
    <t>DTXSID5044994_Human__60_2_____5P1-_Inj 2020Jul20R1_EPA_234</t>
  </si>
  <si>
    <t>DTXSID5044994_Human__60_3_____5P1-_Inj 2020Jul20R1_EPA_235</t>
  </si>
  <si>
    <t>DTXSID5044994_Human__30_1_____5P1-_Inj 2020Jul20R1_EPA_236</t>
  </si>
  <si>
    <t>DTXSID5044994_Human__30_2_____5P1-_Inj 2020Jul20R1_EPA_237</t>
  </si>
  <si>
    <t>DTXSID5044994_Human__30_3_____5P1-_Inj 2020Jul20R1_EPA_238</t>
  </si>
  <si>
    <t>DTXSID5044994_Human__15_1_____5P1-_Inj 2020Jul20R1_EPA_239</t>
  </si>
  <si>
    <t>DTXSID5044994_Human__15_2_____5P1-_Inj 2020Jul20R1_EPA_240</t>
  </si>
  <si>
    <t>DTXSID5044994_Human__15_3_____5P1-_Inj 2020Jul20R1_EPA_241</t>
  </si>
  <si>
    <t>DTXSID5044994_Human__0_1_____5P1-_Inj 2020Jul20R1_EPA_242</t>
  </si>
  <si>
    <t>DTXSID5044994_Human__0_2_____5P1-_Inj 2020Jul20R1_EPA_243</t>
  </si>
  <si>
    <t>DTXSID5044994_Human__0_3_____5P1-_Inj 2020Jul20R1_EPA_244</t>
  </si>
  <si>
    <t>309.049 &gt; 156.947</t>
  </si>
  <si>
    <t>DTXSID6021953 - Human</t>
  </si>
  <si>
    <t>DTXSID6021953_Human__120_1_____5P1-_Inj 2020Jul20R1_EPA_262</t>
  </si>
  <si>
    <t>DTXSID6021953_Human__120_2_____5P1-_Inj 2020Jul20R1_EPA_263</t>
  </si>
  <si>
    <t>DTXSID6021953_Human__120_3_____5P1-_Inj 2020Jul20R1_EPA_264</t>
  </si>
  <si>
    <t>DTXSID6021953_Human__60_1_____5P1-_Inj 2020Jul20R1_EPA_265</t>
  </si>
  <si>
    <t>DTXSID6021953_Human__60_2_____5P1-_Inj 2020Jul20R1_EPA_266</t>
  </si>
  <si>
    <t>DTXSID6021953_Human__60_3_____5P1-_Inj 2020Jul20R1_EPA_267</t>
  </si>
  <si>
    <t>DTXSID6021953_Human__30_1_____5P1-_Inj 2020Jul20R1_EPA_268</t>
  </si>
  <si>
    <t>DTXSID6021953_Human__30_2_____5P1-_Inj 2020Jul20R1_EPA_269</t>
  </si>
  <si>
    <t>DTXSID6021953_Human__30_3_____5P1-_Inj 2020Jul20R1_EPA_270</t>
  </si>
  <si>
    <t>DTXSID6021953_Human__15_1_____5P1-_Inj 2020Jul20R1_EPA_271</t>
  </si>
  <si>
    <t xml:space="preserve"> </t>
  </si>
  <si>
    <t>DTXSID6021953_Human__15_2_____5P1-_Inj 2020Jul20R1_EPA_272</t>
  </si>
  <si>
    <t>DTXSID6021953_Human__15_3_____5P1-_Inj 2020Jul20R1_EPA_273</t>
  </si>
  <si>
    <t>DTXSID6021953_Human__0_1_____5P1-_Inj 2020Jul20R1_EPA_274</t>
  </si>
  <si>
    <t>DTXSID6021953_Human__0_2_____5P1-_Inj 2020Jul20R1_EPA_275</t>
  </si>
  <si>
    <t>DTXSID6021953_Human__0_3_____5P1-_Inj 2020Jul20R1_EPA_276</t>
  </si>
  <si>
    <t>311.04 &gt; 108.919</t>
  </si>
  <si>
    <t>DTXSID7041910 - Human</t>
  </si>
  <si>
    <t>DTXSID7041910_Human__120_1_____5P8_Inj 2020Jul20R1_EPA_006</t>
  </si>
  <si>
    <t>DTXSID7041910_Human__120_2_____5P8_Inj 2020Jul20R1_EPA_007</t>
  </si>
  <si>
    <t>DTXSID7041910_Human__120_3_____5P8_Inj 2020Jul20R1_EPA_008</t>
  </si>
  <si>
    <t>DTXSID7041910_Human__60_1_____5P9_Inj 2020Jul20R1_EPA_009</t>
  </si>
  <si>
    <t>DTXSID7041910_Human__60_2_____5P9_Inj 2020Jul20R1_EPA_010</t>
  </si>
  <si>
    <t>DTXSID7041910_Human__60_3_____5P9_Inj 2020Jul20R1_EPA_011</t>
  </si>
  <si>
    <t>DTXSID7041910_Human__30_1_____5P1-_Inj 2020Jul20R1_EPA_012</t>
  </si>
  <si>
    <t>DTXSID7041910_Human__30_2_____5P1-_Inj 2020Jul20R1_EPA_013</t>
  </si>
  <si>
    <t>DTXSID7041910_Human__30_3_____5P1-_Inj 2020Jul20R1_EPA_014</t>
  </si>
  <si>
    <t>DTXSID7041910_Human__15_1_____5P1-_Inj 2020Jul20R1_EPA_015</t>
  </si>
  <si>
    <t>DTXSID7041910_Human__15_2_____5P1-_Inj 2020Jul20R1_EPA_016</t>
  </si>
  <si>
    <t>DTXSID7041910_Human__15_3_____5P1-_Inj 2020Jul20R1_EPA_017</t>
  </si>
  <si>
    <t>DTXSID7041910_Human__0_1_____5P1-_Inj 2020Jul20R1_EPA_018</t>
  </si>
  <si>
    <t>DTXSID7041910_Human__0_2_____5P1-_Inj 2020Jul20R1_EPA_019</t>
  </si>
  <si>
    <t>DTXSID7041910_Human__0_3_____5P1-_Inj 2020Jul20R1_EPA_020</t>
  </si>
  <si>
    <t>183.037 &gt; 98.884</t>
  </si>
  <si>
    <t>DTXSID8026228 - Human</t>
  </si>
  <si>
    <t>DTXSID8026228_Human__120_1_____5P1-_Inj 2020Jul20R1_EPA_166</t>
  </si>
  <si>
    <t>DTXSID8026228_Human__120_2_____5P1-_Inj 2020Jul20R1_EPA_167</t>
  </si>
  <si>
    <t>DTXSID8026228_Human__120_3_____5P1-_Inj 2020Jul20R1_EPA_168</t>
  </si>
  <si>
    <t>DTXSID8026228_Human__60_1_____5P1-_Inj 2020Jul20R1_EPA_169</t>
  </si>
  <si>
    <t>DTXSID8026228_Human__60_2_____5P1-_Inj 2020Jul20R1_EPA_170</t>
  </si>
  <si>
    <t>DTXSID8026228_Human__60_3_____5P1-_Inj 2020Jul20R1_EPA_171</t>
  </si>
  <si>
    <t>DTXSID8026228_Human__30_1_____5P1-_Inj 2020Jul20R1_EPA_172</t>
  </si>
  <si>
    <t>DTXSID8026228_Human__30_2_____5P1-_Inj 2020Jul20R1_EPA_173</t>
  </si>
  <si>
    <t>DTXSID8026228_Human__30_3_____5P1-_Inj 2020Jul20R1_EPA_174</t>
  </si>
  <si>
    <t>DTXSID8026228_Human__15_1_____5P1-_Inj 2020Jul20R1_EPA_175</t>
  </si>
  <si>
    <t>DTXSID8026228_Human__15_2_____5P1-_Inj 2020Jul20R1_EPA_176</t>
  </si>
  <si>
    <t>DTXSID8026228_Human__15_3_____5P1-_Inj 2020Jul20R1_EPA_177</t>
  </si>
  <si>
    <t>DTXSID8026228_Human__0_1_____5P1-_Inj 2020Jul20R1_EPA_178</t>
  </si>
  <si>
    <t>DTXSID8026228_Human__0_2_____5P1-_Inj 2020Jul20R1_EPA_179</t>
  </si>
  <si>
    <t>DTXSID8026228_Human__0_3_____5P1-_Inj 2020Jul20R1_EPA_180</t>
  </si>
  <si>
    <t>323.006 &gt; 154.93</t>
  </si>
  <si>
    <t>DTXSID8032675 - Human</t>
  </si>
  <si>
    <t>DTXSID8032675_Human__120_1_____5P1-_Inj 2020Jul20R1_EPA_038</t>
  </si>
  <si>
    <t>DTXSID8032675_Human__120_2_____5P1-_Inj 2020Jul20R1_EPA_039</t>
  </si>
  <si>
    <t>DTXSID8032675_Human__120_3_____5P1-_Inj 2020Jul20R1_EPA_040</t>
  </si>
  <si>
    <t>DTXSID8032675_Human__60_1_____5P1-_Inj 2020Jul20R1_EPA_041</t>
  </si>
  <si>
    <t>DTXSID8032675_Human__60_2_____5P1-_Inj 2020Jul20R1_EPA_042</t>
  </si>
  <si>
    <t>DTXSID8032675_Human__60_3_____5P1-_Inj 2020Jul20R1_EPA_043</t>
  </si>
  <si>
    <t>DTXSID8032675_Human__30_1_____5P1-_Inj 2020Jul20R1_EPA_044</t>
  </si>
  <si>
    <t>DTXSID8032675_Human__30_2_____5P1-_Inj 2020Jul20R1_EPA_045</t>
  </si>
  <si>
    <t>DTXSID8032675_Human__30_3_____5P1-_Inj 2020Jul20R1_EPA_046</t>
  </si>
  <si>
    <t>DTXSID8032675_Human__15_1_____5P1-_Inj 2020Jul20R1_EPA_047</t>
  </si>
  <si>
    <t>DTXSID8032675_Human__15_2_____5P1-_Inj 2020Jul20R1_EPA_048</t>
  </si>
  <si>
    <t>DTXSID8032675_Human__15_3_____5P1-_Inj 2020Jul20R1_EPA_049</t>
  </si>
  <si>
    <t>DTXSID8032675_Human__0_1_____5P1-_Inj 2020Jul20R1_EPA_050</t>
  </si>
  <si>
    <t>DTXSID8032675_Human__0_2_____5P1-_Inj 2020Jul20R1_EPA_051</t>
  </si>
  <si>
    <t>DTXSID8032675_Human__0_3_____5P1-_Inj 2020Jul20R1_EPA_052</t>
  </si>
  <si>
    <t>172.101 &gt; 56.927</t>
  </si>
  <si>
    <t>DTXSID9027364 - Human</t>
  </si>
  <si>
    <t>DTXSID9027364_Human__120_1_____5P1-_Inj 2020Jul20R1_EPA_134</t>
  </si>
  <si>
    <t>DTXSID9027364_Human__120_2_____5P1-_Inj 2020Jul20R1_EPA_135</t>
  </si>
  <si>
    <t>DTXSID9027364_Human__120_3_____5P1-_Inj 2020Jul20R1_EPA_136</t>
  </si>
  <si>
    <t>DTXSID9027364_Human__60_1_____5P1-_Inj 2020Jul20R1_EPA_137</t>
  </si>
  <si>
    <t>DTXSID9027364_Human__60_2_____5P1-_Inj 2020Jul20R1_EPA_138</t>
  </si>
  <si>
    <t>DTXSID9027364_Human__60_3_____5P1-_Inj 2020Jul20R1_EPA_139</t>
  </si>
  <si>
    <t>DTXSID9027364_Human__30_1_____5P1-_Inj 2020Jul20R1_EPA_140</t>
  </si>
  <si>
    <t>DTXSID9027364_Human__30_2_____5P1-_Inj 2020Jul20R1_EPA_141</t>
  </si>
  <si>
    <t>DTXSID9027364_Human__30_3_____5P1-_Inj 2020Jul20R1_EPA_142</t>
  </si>
  <si>
    <t>DTXSID9027364_Human__15_1_____5P1-_Inj 2020Jul20R1_EPA_143</t>
  </si>
  <si>
    <t>DTXSID9027364_Human__15_2_____5P1-_Inj 2020Jul20R1_EPA_144</t>
  </si>
  <si>
    <t>DTXSID9027364_Human__15_3_____5P1-_Inj 2020Jul20R1_EPA_145</t>
  </si>
  <si>
    <t>DTXSID9027364_Human__0_1_____5P1-_Inj 2020Jul20R1_EPA_146</t>
  </si>
  <si>
    <t>DTXSID9027364_Human__0_2_____5P1-_Inj 2020Jul20R1_EPA_147</t>
  </si>
  <si>
    <t>DTXSID9027364_Human__0_3_____5P1-_Inj 2020Jul20R1_EPA_148</t>
  </si>
  <si>
    <t>326.121 &gt; 291.203</t>
  </si>
  <si>
    <t>Midazolam - Human</t>
  </si>
  <si>
    <t>Midazolam_Human__120_1_____5P1-_Inj 2020Jul20R1_EPA_326</t>
  </si>
  <si>
    <t>Midazolam_Human__120_2_____5P1-_Inj 2020Jul20R1_EPA_327</t>
  </si>
  <si>
    <t>Midazolam_Human__120_3_____5P1-_Inj 2020Jul20R1_EPA_328</t>
  </si>
  <si>
    <t>Midazolam_Human__60_1_____5P1-_Inj 2020Jul20R1_EPA_329</t>
  </si>
  <si>
    <t>Midazolam_Human__60_2_____5P1-_Inj 2020Jul20R1_EPA_330</t>
  </si>
  <si>
    <t>Midazolam_Human__60_3_____5P1-_Inj 2020Jul20R1_EPA_331</t>
  </si>
  <si>
    <t>Midazolam_Human__30_1_____5P1-_Inj 2020Jul20R1_EPA_332</t>
  </si>
  <si>
    <t>Midazolam_Human__30_2_____5P1-_Inj 2020Jul20R1_EPA_333</t>
  </si>
  <si>
    <t>Midazolam_Human__30_3_____5P1-_Inj 2020Jul20R1_EPA_334</t>
  </si>
  <si>
    <t>Midazolam_Human__15_1_____5P1-_Inj 2020Jul20R1_EPA_335</t>
  </si>
  <si>
    <t>Midazolam_Human__15_2_____5P1-_Inj 2020Jul20R1_EPA_336</t>
  </si>
  <si>
    <t>Midazolam_Human__15_3_____5P1-_Inj 2020Jul20R1_EPA_337</t>
  </si>
  <si>
    <t>Midazolam_Human__0_1_____5P1-_Inj 2020Jul20R1_EPA_338</t>
  </si>
  <si>
    <t>Midazolam_Human__0_2_____5P1-_Inj 2020Jul20R1_EPA_339</t>
  </si>
  <si>
    <t>Midazolam_Human__0_3_____5P1-_Inj 2020Jul20R1_EPA_340</t>
  </si>
  <si>
    <t>455.202 &gt; 164.993</t>
  </si>
  <si>
    <t>Verapamil - Human</t>
  </si>
  <si>
    <t>Verapamil_Human__120_1_____5P1-_Inj 2020Jul20R1_EPA_294</t>
  </si>
  <si>
    <t>Verapamil_Human__120_2_____5P1-_Inj 2020Jul20R1_EPA_295</t>
  </si>
  <si>
    <t>Verapamil_Human__120_3_____5P1-_Inj 2020Jul20R1_EPA_296</t>
  </si>
  <si>
    <t>Verapamil_Human__60_1_____5P1-_Inj 2020Jul20R1_EPA_297</t>
  </si>
  <si>
    <t>Verapamil_Human__60_2_____5P1-_Inj 2020Jul20R1_EPA_298</t>
  </si>
  <si>
    <t>Verapamil_Human__60_3_____5P1-_Inj 2020Jul20R1_EPA_299</t>
  </si>
  <si>
    <t>Verapamil_Human__30_1_____5P1-_Inj 2020Jul20R1_EPA_300</t>
  </si>
  <si>
    <t>Verapamil_Human__30_2_____5P1-_Inj 2020Jul20R1_EPA_301</t>
  </si>
  <si>
    <t>Verapamil_Human__30_3_____5P1-_Inj 2020Jul20R1_EPA_302</t>
  </si>
  <si>
    <t>Verapamil_Human__15_1_____5P1-_Inj 2020Jul20R1_EPA_303</t>
  </si>
  <si>
    <t>Verapamil_Human__15_2_____5P1-_Inj 2020Jul20R1_EPA_304</t>
  </si>
  <si>
    <t>Verapamil_Human__15_3_____5P1-_Inj 2020Jul20R1_EPA_305</t>
  </si>
  <si>
    <t>Verapamil_Human__0_1_____5P1-_Inj 2020Jul20R1_EPA_306</t>
  </si>
  <si>
    <t>Verapamil_Human__0_2_____5P1-_Inj 2020Jul20R1_EPA_307</t>
  </si>
  <si>
    <t>Verapamil_Human__0_3_____5P1-_Inj 2020Jul20R1_EPA_308</t>
  </si>
  <si>
    <t>-0.07%</t>
  </si>
  <si>
    <t>-0.02%</t>
  </si>
  <si>
    <t/>
  </si>
  <si>
    <t>-0.06%</t>
  </si>
  <si>
    <t>-0.04%</t>
  </si>
  <si>
    <t>-0.01%</t>
  </si>
  <si>
    <t>-2.20%</t>
  </si>
  <si>
    <t>-0.05%</t>
  </si>
  <si>
    <t>-0.22%</t>
  </si>
  <si>
    <t xml:space="preserve"> &gt;480</t>
  </si>
  <si>
    <t>-0.60%</t>
  </si>
  <si>
    <t>-0.39%</t>
  </si>
  <si>
    <t>-0.41%</t>
  </si>
  <si>
    <t>-0.48%</t>
  </si>
  <si>
    <t>-0.32%</t>
  </si>
  <si>
    <t>Human</t>
  </si>
  <si>
    <t>&lt;15</t>
  </si>
  <si>
    <t xml:space="preserve"> &gt; 480</t>
  </si>
  <si>
    <t>DTXSID0032578_Human__120_1_____5P1-_Inj 2020Jul20R1_EPA_086</t>
  </si>
  <si>
    <t>DTXSID0032578_Human__120_2_____5P1-_Inj 2020Jul20R1_EPA_087</t>
  </si>
  <si>
    <t>DTXSID0032578_Human__120_3_____5P1-_Inj 2020Jul20R1_EPA_088</t>
  </si>
  <si>
    <t>DTXSID0032578_Human__60_1_____5P1-_Inj 2020Jul20R1_EPA_089</t>
  </si>
  <si>
    <t>DTXSID0032578_Human__60_2_____5P1-_Inj 2020Jul20R1_EPA_090</t>
  </si>
  <si>
    <t>DTXSID0032578_Human__60_3_____5P1-_Inj 2020Jul20R1_EPA_091</t>
  </si>
  <si>
    <t>DTXSID0032578_Human__30_1_____5P1-_Inj 2020Jul20R1_EPA_092</t>
  </si>
  <si>
    <t>DTXSID0032578_Human__30_2_____5P1-_Inj 2020Jul20R1_EPA_093</t>
  </si>
  <si>
    <t>DTXSID0032578_Human__30_3_____5P1-_Inj 2020Jul20R1_EPA_094</t>
  </si>
  <si>
    <t>DTXSID0032578_Human__15_1_____5P1-_Inj 2020Jul20R1_EPA_095</t>
  </si>
  <si>
    <t xml:space="preserve">Points Deleted: (120,) (120,-7.8670) (120,) (60,) (60,) (60,) (30,) (30,) (30,) (15,) (15,) </t>
  </si>
  <si>
    <t>DTXSID0032578_Human__15_2_____5P1-_Inj 2020Jul20R1_EPA_096</t>
  </si>
  <si>
    <t>DTXSID0032578_Human__15_3_____5P1-_Inj 2020Jul20R1_EPA_097</t>
  </si>
  <si>
    <t>DTXSID0032578_Human__0_1_____5P1-_Inj 2020Jul20R1_EPA_098</t>
  </si>
  <si>
    <t>DTXSID0032578_Human__0_2_____5P1-_Inj 2020Jul20R1_EPA_099</t>
  </si>
  <si>
    <t>DTXSID0032578_Human__0_3_____5P1-_Inj 2020Jul20R1_EPA_100</t>
  </si>
  <si>
    <t>DTXSID5044994_Human__120_1_____5P1-_Inj 2020Jul20R1_EPA_246</t>
  </si>
  <si>
    <t>DTXSID5044994_Human__120_2_____5P1-_Inj 2020Jul20R1_EPA_247</t>
  </si>
  <si>
    <t>DTXSID5044994_Human__120_3_____5P1-_Inj 2020Jul20R1_EPA_248</t>
  </si>
  <si>
    <t>DTXSID5044994_Human__60_1_____5P1-_Inj 2020Jul20R1_EPA_249</t>
  </si>
  <si>
    <t>DTXSID5044994_Human__60_2_____5P1-_Inj 2020Jul20R1_EPA_250</t>
  </si>
  <si>
    <t>DTXSID5044994_Human__60_3_____5P1-_Inj 2020Jul20R1_EPA_251</t>
  </si>
  <si>
    <t>DTXSID5044994_Human__30_1_____5P1-_Inj 2020Jul20R1_EPA_252</t>
  </si>
  <si>
    <t>DTXSID5044994_Human__30_2_____5P1-_Inj 2020Jul20R1_EPA_253</t>
  </si>
  <si>
    <t>DTXSID5044994_Human__30_3_____5P1-_Inj 2020Jul20R1_EPA_254</t>
  </si>
  <si>
    <t>DTXSID5044994_Human__15_1_____5P1-_Inj 2020Jul20R1_EPA_255</t>
  </si>
  <si>
    <t xml:space="preserve">Points Deleted: (120,1.1850) (120,1.2560) (120,2.1620) </t>
  </si>
  <si>
    <t>DTXSID5044994_Human__15_2_____5P1-_Inj 2020Jul20R1_EPA_256</t>
  </si>
  <si>
    <t>DTXSID5044994_Human__15_3_____5P1-_Inj 2020Jul20R1_EPA_257</t>
  </si>
  <si>
    <t>DTXSID5044994_Human__0_1_____5P1-_Inj 2020Jul20R1_EPA_258</t>
  </si>
  <si>
    <t>DTXSID5044994_Human__0_2_____5P1-_Inj 2020Jul20R1_EPA_259</t>
  </si>
  <si>
    <t>DTXSID5044994_Human__0_3_____5P1-_Inj 2020Jul20R1_EPA_260</t>
  </si>
  <si>
    <t>DTXSID6021953_Human__120_1_____5P1-_Inj 2020Jul20R1_EPA_278</t>
  </si>
  <si>
    <t>DTXSID6021953_Human__120_2_____5P1-_Inj 2020Jul20R1_EPA_279</t>
  </si>
  <si>
    <t>DTXSID6021953_Human__120_3_____5P1-_Inj 2020Jul20R1_EPA_280</t>
  </si>
  <si>
    <t>DTXSID6021953_Human__60_1_____5P1-_Inj 2020Jul20R1_EPA_281</t>
  </si>
  <si>
    <t>DTXSID6021953_Human__60_2_____5P1-_Inj 2020Jul20R1_EPA_282</t>
  </si>
  <si>
    <t>DTXSID6021953_Human__60_3_____5P1-_Inj 2020Jul20R1_EPA_283</t>
  </si>
  <si>
    <t>DTXSID6021953_Human__30_1_____5P1-_Inj 2020Jul20R1_EPA_284</t>
  </si>
  <si>
    <t>DTXSID6021953_Human__30_2_____5P1-_Inj 2020Jul20R1_EPA_285</t>
  </si>
  <si>
    <t>DTXSID6021953_Human__30_3_____5P1-_Inj 2020Jul20R1_EPA_286</t>
  </si>
  <si>
    <t>DTXSID6021953_Human__15_1_____5P1-_Inj 2020Jul20R1_EPA_287</t>
  </si>
  <si>
    <t>DTXSID6021953_Human__15_2_____5P1-_Inj 2020Jul20R1_EPA_288</t>
  </si>
  <si>
    <t>DTXSID6021953_Human__15_3_____5P1-_Inj 2020Jul20R1_EPA_289</t>
  </si>
  <si>
    <t>DTXSID6021953_Human__0_1_____5P1-_Inj 2020Jul20R1_EPA_290</t>
  </si>
  <si>
    <t>DTXSID6021953_Human__0_2_____5P1-_Inj 2020Jul20R1_EPA_291</t>
  </si>
  <si>
    <t>DTXSID6021953_Human__0_3_____5P1-_Inj 2020Jul20R1_EPA_292</t>
  </si>
  <si>
    <t>DTXSID7041910_Human__120_1_____5P1-_Inj 2020Jul20R1_EPA_022</t>
  </si>
  <si>
    <t>DTXSID7041910_Human__120_2_____5P1-_Inj 2020Jul20R1_EPA_023</t>
  </si>
  <si>
    <t>DTXSID7041910_Human__120_3_____5P1-_Inj 2020Jul20R1_EPA_024</t>
  </si>
  <si>
    <t>DTXSID7041910_Human__60_1_____5P1-_Inj 2020Jul20R1_EPA_025</t>
  </si>
  <si>
    <t>DTXSID7041910_Human__60_2_____5P1-_Inj 2020Jul20R1_EPA_026</t>
  </si>
  <si>
    <t>DTXSID7041910_Human__60_3_____5P1-_Inj 2020Jul20R1_EPA_027</t>
  </si>
  <si>
    <t>DTXSID7041910_Human__30_1_____5P1-_Inj 2020Jul20R1_EPA_028</t>
  </si>
  <si>
    <t>DTXSID7041910_Human__30_2_____5P1-_Inj 2020Jul20R1_EPA_029</t>
  </si>
  <si>
    <t>DTXSID7041910_Human__30_3_____5P1-_Inj 2020Jul20R1_EPA_030</t>
  </si>
  <si>
    <t>DTXSID7041910_Human__15_1_____5P1-_Inj 2020Jul20R1_EPA_031</t>
  </si>
  <si>
    <t>DTXSID7041910_Human__15_2_____5P1-_Inj 2020Jul20R1_EPA_032</t>
  </si>
  <si>
    <t>DTXSID7041910_Human__15_3_____5P1-_Inj 2020Jul20R1_EPA_033</t>
  </si>
  <si>
    <t>DTXSID7041910_Human__0_1_____5P1-_Inj 2020Jul20R1_EPA_034</t>
  </si>
  <si>
    <t>DTXSID7041910_Human__0_2_____5P1-_Inj 2020Jul20R1_EPA_035</t>
  </si>
  <si>
    <t>DTXSID7041910_Human__0_3_____5P1-_Inj 2020Jul20R1_EPA_036</t>
  </si>
  <si>
    <t>DTXSID8026228_Human__120_1_____5P1-_Inj 2020Jul20R1_EPA_182</t>
  </si>
  <si>
    <t>DTXSID8026228_Human__120_2_____5P1-_Inj 2020Jul20R1_EPA_183</t>
  </si>
  <si>
    <t>DTXSID8026228_Human__120_3_____5P1-_Inj 2020Jul20R1_EPA_184</t>
  </si>
  <si>
    <t>DTXSID8026228_Human__60_1_____5P1-_Inj 2020Jul20R1_EPA_185</t>
  </si>
  <si>
    <t>DTXSID8026228_Human__60_2_____5P1-_Inj 2020Jul20R1_EPA_186</t>
  </si>
  <si>
    <t>DTXSID8026228_Human__60_3_____5P1-_Inj 2020Jul20R1_EPA_187</t>
  </si>
  <si>
    <t>DTXSID8026228_Human__30_1_____5P1-_Inj 2020Jul20R1_EPA_188</t>
  </si>
  <si>
    <t>DTXSID8026228_Human__30_2_____5P1-_Inj 2020Jul20R1_EPA_189</t>
  </si>
  <si>
    <t>DTXSID8026228_Human__30_3_____5P1-_Inj 2020Jul20R1_EPA_190</t>
  </si>
  <si>
    <t>DTXSID8026228_Human__15_1_____5P1-_Inj 2020Jul20R1_EPA_191</t>
  </si>
  <si>
    <t>DTXSID8026228_Human__15_2_____5P1-_Inj 2020Jul20R1_EPA_192</t>
  </si>
  <si>
    <t>DTXSID8026228_Human__15_3_____5P1-_Inj 2020Jul20R1_EPA_193</t>
  </si>
  <si>
    <t>DTXSID8026228_Human__0_1_____5P1-_Inj 2020Jul20R1_EPA_194</t>
  </si>
  <si>
    <t>DTXSID8026228_Human__0_2_____5P1-_Inj 2020Jul20R1_EPA_195</t>
  </si>
  <si>
    <t>DTXSID8026228_Human__0_3_____5P1-_Inj 2020Jul20R1_EPA_196</t>
  </si>
  <si>
    <t>DTXSID8032675_Human__120_1_____5P1-_Inj 2020Jul20R1_EPA_054</t>
  </si>
  <si>
    <t>DTXSID8032675_Human__120_2_____5P1-_Inj 2020Jul20R1_EPA_055</t>
  </si>
  <si>
    <t>DTXSID8032675_Human__120_3_____5P1-_Inj 2020Jul20R1_EPA_056</t>
  </si>
  <si>
    <t>DTXSID8032675_Human__60_1_____5P1-_Inj 2020Jul20R1_EPA_057</t>
  </si>
  <si>
    <t>DTXSID8032675_Human__60_2_____5P1-_Inj 2020Jul20R1_EPA_058</t>
  </si>
  <si>
    <t>DTXSID8032675_Human__60_3_____5P1-_Inj 2020Jul20R1_EPA_059</t>
  </si>
  <si>
    <t>DTXSID8032675_Human__30_1_____5P1-_Inj 2020Jul20R1_EPA_060</t>
  </si>
  <si>
    <t>DTXSID8032675_Human__30_2_____5P1-_Inj 2020Jul20R1_EPA_061</t>
  </si>
  <si>
    <t>DTXSID8032675_Human__30_3_____5P1-_Inj 2020Jul20R1_EPA_062</t>
  </si>
  <si>
    <t>DTXSID8032675_Human__15_1_____5P1-_Inj 2020Jul20R1_EPA_063</t>
  </si>
  <si>
    <t xml:space="preserve">Points Deleted: (15,3.1100) </t>
  </si>
  <si>
    <t>DTXSID8032675_Human__15_2_____5P1-_Inj 2020Jul20R1_EPA_064</t>
  </si>
  <si>
    <t>DTXSID8032675_Human__15_3_____5P1-_Inj 2020Jul20R1_EPA_065</t>
  </si>
  <si>
    <t>DTXSID8032675_Human__0_1_____5P1-_Inj 2020Jul20R1_EPA_066</t>
  </si>
  <si>
    <t>DTXSID8032675_Human__0_2_____5P1-_Inj 2020Jul20R1_EPA_067</t>
  </si>
  <si>
    <t>DTXSID8032675_Human__0_3_____5P1-_Inj 2020Jul20R1_EPA_068</t>
  </si>
  <si>
    <t>DTXSID9027364_Human__120_1_____5P1-_Inj 2020Jul20R1_EPA_150</t>
  </si>
  <si>
    <t>DTXSID9027364_Human__120_2_____5P1-_Inj 2020Jul20R1_EPA_151</t>
  </si>
  <si>
    <t>DTXSID9027364_Human__120_3_____5P1-_Inj 2020Jul20R1_EPA_152</t>
  </si>
  <si>
    <t>DTXSID9027364_Human__60_1_____5P1-_Inj 2020Jul20R1_EPA_153</t>
  </si>
  <si>
    <t>DTXSID9027364_Human__60_2_____5P1-_Inj 2020Jul20R1_EPA_154</t>
  </si>
  <si>
    <t>DTXSID9027364_Human__60_3_____5P1-_Inj 2020Jul20R1_EPA_155</t>
  </si>
  <si>
    <t>DTXSID9027364_Human__30_1_____5P1-_Inj 2020Jul20R1_EPA_156</t>
  </si>
  <si>
    <t>DTXSID9027364_Human__30_2_____5P1-_Inj 2020Jul20R1_EPA_157</t>
  </si>
  <si>
    <t>DTXSID9027364_Human__30_3_____5P1-_Inj 2020Jul20R1_EPA_158</t>
  </si>
  <si>
    <t>DTXSID9027364_Human__15_1_____5P1-_Inj 2020Jul20R1_EPA_159</t>
  </si>
  <si>
    <t>DTXSID9027364_Human__15_2_____5P1-_Inj 2020Jul20R1_EPA_160</t>
  </si>
  <si>
    <t>DTXSID9027364_Human__15_3_____5P1-_Inj 2020Jul20R1_EPA_161</t>
  </si>
  <si>
    <t>DTXSID9027364_Human__0_1_____5P1-_Inj 2020Jul20R1_EPA_162</t>
  </si>
  <si>
    <t>DTXSID9027364_Human__0_2_____5P1-_Inj 2020Jul20R1_EPA_163</t>
  </si>
  <si>
    <t>DTXSID9027364_Human__0_3_____5P1-_Inj 2020Jul20R1_EPA_164</t>
  </si>
  <si>
    <t>0.00%</t>
  </si>
  <si>
    <t>-7.867</t>
  </si>
  <si>
    <t>3.27%</t>
  </si>
  <si>
    <t>3.51%</t>
  </si>
  <si>
    <t>8.69%</t>
  </si>
  <si>
    <t>1.185</t>
  </si>
  <si>
    <t>1.256</t>
  </si>
  <si>
    <t>2.162</t>
  </si>
  <si>
    <t>22.43%</t>
  </si>
  <si>
    <t>3.110</t>
  </si>
  <si>
    <t xml:space="preserve">Blank_Human___1_____5P5_Inj 2020Jul20_EPA_003  </t>
  </si>
  <si>
    <t>229.1 / 121.1</t>
  </si>
  <si>
    <t>DTXSID3047508 - Human</t>
  </si>
  <si>
    <t xml:space="preserve">Blank_Human___2_____5P5_Inj 2020Jul20_EPA_004  </t>
  </si>
  <si>
    <t xml:space="preserve">Blank_Human___3_____5P5_Inj 2020Jul20_EPA_005  </t>
  </si>
  <si>
    <t xml:space="preserve">DTXSID3047508_Human__120_1_____5P8_Inj 2020Jul20_EPA_102  </t>
  </si>
  <si>
    <t xml:space="preserve">DTXSID3047508_Human__120_2_____5P8_Inj 2020Jul20_EPA_103  </t>
  </si>
  <si>
    <t xml:space="preserve">DTXSID3047508_Human__120_3_____5P8_Inj 2020Jul20_EPA_104  </t>
  </si>
  <si>
    <t xml:space="preserve">DTXSID3047508_Human__60_1_____5P9_Inj 2020Jul20_EPA_105  </t>
  </si>
  <si>
    <t xml:space="preserve">DTXSID3047508_Human__60_2_____5P9_Inj 2020Jul20_EPA_106  </t>
  </si>
  <si>
    <t xml:space="preserve">DTXSID3047508_Human__60_3_____5P9_Inj 2020Jul20_EPA_107  </t>
  </si>
  <si>
    <t xml:space="preserve">DTXSID3047508_Human__30_1_____5P1-_Inj 2020Jul20_EPA_108  </t>
  </si>
  <si>
    <t xml:space="preserve">DTXSID3047508_Human__30_2_____5P1-_Inj 2020Jul20_EPA_109  </t>
  </si>
  <si>
    <t xml:space="preserve">DTXSID3047508_Human__30_3_____5P1-_Inj 2020Jul20_EPA_110  </t>
  </si>
  <si>
    <t xml:space="preserve">DTXSID3047508_Human__15_1_____5P1-_Inj 2020Jul20_EPA_111  </t>
  </si>
  <si>
    <t xml:space="preserve">DTXSID3047508_Human__15_2_____5P1-_Inj 2020Jul20_EPA_112  </t>
  </si>
  <si>
    <t xml:space="preserve">DTXSID3047508_Human__15_3_____5P1-_Inj 2020Jul20_EPA_113  </t>
  </si>
  <si>
    <t xml:space="preserve">DTXSID3047508_Human__0_1_____5P1-_Inj 2020Jul20_EPA_114  </t>
  </si>
  <si>
    <t xml:space="preserve">DTXSID3047508_Human__0_2_____5P1-_Inj 2020Jul20_EPA_115  </t>
  </si>
  <si>
    <t xml:space="preserve">DTXSID3047508_Human__0_3_____5P1-_Inj 2020Jul20_EPA_116  </t>
  </si>
  <si>
    <t>203.1 / 129.1</t>
  </si>
  <si>
    <t>DTXSID8029157 - Human</t>
  </si>
  <si>
    <t xml:space="preserve">DTXSID8029157_Human__120_1_____5P8_Inj 2020Jul20_EPA_134  </t>
  </si>
  <si>
    <t xml:space="preserve">DTXSID8029157_Human__120_2_____5P8_Inj 2020Jul20_EPA_135  </t>
  </si>
  <si>
    <t xml:space="preserve">DTXSID8029157_Human__120_3_____5P8_Inj 2020Jul20_EPA_136  </t>
  </si>
  <si>
    <t xml:space="preserve">DTXSID8029157_Human__60_1_____5P9_Inj 2020Jul20_EPA_137  </t>
  </si>
  <si>
    <t xml:space="preserve">DTXSID8029157_Human__60_2_____5P9_Inj 2020Jul20_EPA_138  </t>
  </si>
  <si>
    <t xml:space="preserve">DTXSID8029157_Human__60_3_____5P9_Inj 2020Jul20_EPA_139  </t>
  </si>
  <si>
    <t xml:space="preserve">DTXSID8029157_Human__30_1_____5P1-_Inj 2020Jul20_EPA_140  </t>
  </si>
  <si>
    <t xml:space="preserve">DTXSID8029157_Human__30_2_____5P1-_Inj 2020Jul20_EPA_141  </t>
  </si>
  <si>
    <t xml:space="preserve">DTXSID8029157_Human__30_3_____5P1-_Inj 2020Jul20_EPA_142  </t>
  </si>
  <si>
    <t xml:space="preserve">DTXSID8029157_Human__15_1_____5P1-_Inj 2020Jul20_EPA_143  </t>
  </si>
  <si>
    <t xml:space="preserve">DTXSID8029157_Human__15_2_____5P1-_Inj 2020Jul20_EPA_144  </t>
  </si>
  <si>
    <t xml:space="preserve">DTXSID8029157_Human__15_3_____5P1-_Inj 2020Jul20_EPA_145  </t>
  </si>
  <si>
    <t xml:space="preserve">DTXSID8029157_Human__0_1_____5P1-_Inj 2020Jul20_EPA_146  </t>
  </si>
  <si>
    <t xml:space="preserve">DTXSID8029157_Human__0_2_____5P1-_Inj 2020Jul20_EPA_147  </t>
  </si>
  <si>
    <t xml:space="preserve">DTXSID8029157_Human__0_3_____5P1-_Inj 2020Jul20_EPA_148  </t>
  </si>
  <si>
    <t>-0.03%</t>
  </si>
  <si>
    <t>4.19%</t>
  </si>
  <si>
    <t>6.00%</t>
  </si>
  <si>
    <t>1.433</t>
  </si>
  <si>
    <t>1.792</t>
  </si>
  <si>
    <t xml:space="preserve">DTXSID3047508_Human__120_1_____5P8_Inj 2020Jul20_EPA_118  </t>
  </si>
  <si>
    <t xml:space="preserve">DTXSID3047508_Human__120_2_____5P8_Inj 2020Jul20_EPA_119  </t>
  </si>
  <si>
    <t xml:space="preserve">DTXSID3047508_Human__120_3_____5P8_Inj 2020Jul20_EPA_120  </t>
  </si>
  <si>
    <t xml:space="preserve">DTXSID3047508_Human__60_1_____5P9_Inj 2020Jul20_EPA_121  </t>
  </si>
  <si>
    <t xml:space="preserve">DTXSID3047508_Human__60_2_____5P9_Inj 2020Jul20_EPA_122  </t>
  </si>
  <si>
    <t xml:space="preserve">DTXSID3047508_Human__60_3_____5P9_Inj 2020Jul20_EPA_123  </t>
  </si>
  <si>
    <t xml:space="preserve">DTXSID3047508_Human__30_1_____5P1-_Inj 2020Jul20_EPA_124  </t>
  </si>
  <si>
    <t xml:space="preserve">DTXSID3047508_Human__30_2_____5P1-_Inj 2020Jul20_EPA_125  </t>
  </si>
  <si>
    <t xml:space="preserve">DTXSID3047508_Human__30_3_____5P1-_Inj 2020Jul20_EPA_126  </t>
  </si>
  <si>
    <t xml:space="preserve">DTXSID3047508_Human__15_1_____5P1-_Inj 2020Jul20_EPA_127  </t>
  </si>
  <si>
    <t xml:space="preserve">DTXSID3047508_Human__15_2_____5P1-_Inj 2020Jul20_EPA_128  </t>
  </si>
  <si>
    <t xml:space="preserve">DTXSID3047508_Human__15_3_____5P1-_Inj 2020Jul20_EPA_129  </t>
  </si>
  <si>
    <t xml:space="preserve">DTXSID3047508_Human__0_1_____5P1-_Inj 2020Jul20_EPA_130  </t>
  </si>
  <si>
    <t xml:space="preserve">DTXSID3047508_Human__0_2_____5P1-_Inj 2020Jul20_EPA_131  </t>
  </si>
  <si>
    <t xml:space="preserve">DTXSID3047508_Human__0_3_____5P1-_Inj 2020Jul20_EPA_132  </t>
  </si>
  <si>
    <t xml:space="preserve">DTXSID8029157_Human__120_1_____5P8_Inj 2020Jul20_EPA_150  </t>
  </si>
  <si>
    <t xml:space="preserve">DTXSID8029157_Human__120_2_____5P8_Inj 2020Jul20_EPA_151  </t>
  </si>
  <si>
    <t xml:space="preserve">DTXSID8029157_Human__120_3_____5P8_Inj 2020Jul20_EPA_152  </t>
  </si>
  <si>
    <t xml:space="preserve">DTXSID8029157_Human__60_1_____5P9_Inj 2020Jul20_EPA_153  </t>
  </si>
  <si>
    <t xml:space="preserve">DTXSID8029157_Human__60_2_____5P9_Inj 2020Jul20_EPA_154  </t>
  </si>
  <si>
    <t xml:space="preserve">DTXSID8029157_Human__60_3_____5P9_Inj 2020Jul20_EPA_155  </t>
  </si>
  <si>
    <t xml:space="preserve">DTXSID8029157_Human__30_1_____5P1-_Inj 2020Jul20_EPA_156  </t>
  </si>
  <si>
    <t xml:space="preserve">DTXSID8029157_Human__30_2_____5P1-_Inj 2020Jul20_EPA_157  </t>
  </si>
  <si>
    <t xml:space="preserve">DTXSID8029157_Human__30_3_____5P1-_Inj 2020Jul20_EPA_158  </t>
  </si>
  <si>
    <t xml:space="preserve">DTXSID8029157_Human__15_1_____5P1-_Inj 2020Jul20_EPA_159  </t>
  </si>
  <si>
    <t xml:space="preserve">DTXSID8029157_Human__15_2_____5P1-_Inj 2020Jul20_EPA_160  </t>
  </si>
  <si>
    <t xml:space="preserve">DTXSID8029157_Human__15_3_____5P1-_Inj 2020Jul20_EPA_161  </t>
  </si>
  <si>
    <t xml:space="preserve">DTXSID8029157_Human__0_1_____5P1-_Inj 2020Jul20_EPA_162  </t>
  </si>
  <si>
    <t xml:space="preserve">DTXSID8029157_Human__0_2_____5P1-_Inj 2020Jul20_EPA_163  </t>
  </si>
  <si>
    <t xml:space="preserve">DTXSID8029157_Human__0_3_____5P1-_Inj 2020Jul20_EPA_164  </t>
  </si>
  <si>
    <t>3.57%</t>
  </si>
  <si>
    <t>5.38%</t>
  </si>
  <si>
    <t>1.272</t>
  </si>
  <si>
    <t>1.682</t>
  </si>
  <si>
    <t>0.57%</t>
  </si>
  <si>
    <t>-0.566</t>
  </si>
  <si>
    <t xml:space="preserve">DTXSID0032578_Human__120_1_____5P6_Inj 2020Jul20_EPA_070  </t>
  </si>
  <si>
    <t xml:space="preserve">DTXSID0032578_Human__120_2_____5P6_Inj 2020Jul20_EPA_071  </t>
  </si>
  <si>
    <t xml:space="preserve">DTXSID0032578_Human__120_3_____5P6_Inj 2020Jul20_EPA_072  </t>
  </si>
  <si>
    <t xml:space="preserve">DTXSID0032578_Human__0_1_____5P7_Inj 2020Jul20_EPA_082  </t>
  </si>
  <si>
    <t xml:space="preserve">DTXSID0032578_Human__0_2_____5P7_Inj 2020Jul20_EPA_083  </t>
  </si>
  <si>
    <t xml:space="preserve">DTXSID0032578_Human__0_3_____5P7_Inj 2020Jul20_EPA_084  </t>
  </si>
  <si>
    <t xml:space="preserve">DTXSID5044994_Human__120_1_____5P6_Inj 2020Jul20_EPA_230  </t>
  </si>
  <si>
    <t xml:space="preserve">DTXSID5044994_Human__120_2_____5P6_Inj 2020Jul20_EPA_231  </t>
  </si>
  <si>
    <t xml:space="preserve">DTXSID5044994_Human__120_3_____5P6_Inj 2020Jul20_EPA_232  </t>
  </si>
  <si>
    <t xml:space="preserve">DTXSID5044994_Human__0_1_____5P7_Inj 2020Jul20_EPA_242  </t>
  </si>
  <si>
    <t xml:space="preserve">DTXSID5044994_Human__0_2_____5P7_Inj 2020Jul20_EPA_243  </t>
  </si>
  <si>
    <t xml:space="preserve">DTXSID5044994_Human__0_3_____5P7_Inj 2020Jul20_EPA_244  </t>
  </si>
  <si>
    <t xml:space="preserve">DTXSID6021953_Human__120_1_____5P6_Inj 2020Jul20_EPA_262  </t>
  </si>
  <si>
    <t xml:space="preserve">DTXSID6021953_Human__120_2_____5P6_Inj 2020Jul20_EPA_263  </t>
  </si>
  <si>
    <t xml:space="preserve">DTXSID6021953_Human__120_3_____5P6_Inj 2020Jul20_EPA_264  </t>
  </si>
  <si>
    <t xml:space="preserve">DTXSID6021953_Human__0_1_____5P7_Inj 2020Jul20_EPA_274  </t>
  </si>
  <si>
    <t xml:space="preserve">DTXSID6021953_Human__0_2_____5P7_Inj 2020Jul20_EPA_275  </t>
  </si>
  <si>
    <t xml:space="preserve">DTXSID6021953_Human__0_3_____5P7_Inj 2020Jul20_EPA_276  </t>
  </si>
  <si>
    <t xml:space="preserve">DTXSID7041910_Human__120_1_____5P6_Inj 2020Jul20_EPA_006  </t>
  </si>
  <si>
    <t xml:space="preserve">DTXSID7041910_Human__120_2_____5P6_Inj 2020Jul20_EPA_007  </t>
  </si>
  <si>
    <t xml:space="preserve">DTXSID7041910_Human__120_3_____5P6_Inj 2020Jul20_EPA_008  </t>
  </si>
  <si>
    <t xml:space="preserve">DTXSID7041910_Human__0_1_____5P7_Inj 2020Jul20_EPA_018  </t>
  </si>
  <si>
    <t xml:space="preserve">DTXSID7041910_Human__0_2_____5P7_Inj 2020Jul20_EPA_019  </t>
  </si>
  <si>
    <t xml:space="preserve">DTXSID7041910_Human__0_3_____5P7_Inj 2020Jul20_EPA_020  </t>
  </si>
  <si>
    <t xml:space="preserve">DTXSID8026228_Human__120_1_____5P6_Inj 2020Jul20_EPA_166  </t>
  </si>
  <si>
    <t xml:space="preserve">DTXSID8026228_Human__120_2_____5P6_Inj 2020Jul20_EPA_167  </t>
  </si>
  <si>
    <t xml:space="preserve">DTXSID8026228_Human__120_3_____5P6_Inj 2020Jul20_EPA_168  </t>
  </si>
  <si>
    <t xml:space="preserve">DTXSID8026228_Human__0_1_____5P7_Inj 2020Jul20_EPA_178  </t>
  </si>
  <si>
    <t xml:space="preserve">DTXSID8026228_Human__0_2_____5P7_Inj 2020Jul20_EPA_179  </t>
  </si>
  <si>
    <t xml:space="preserve">DTXSID8026228_Human__0_3_____5P7_Inj 2020Jul20_EPA_180  </t>
  </si>
  <si>
    <t xml:space="preserve">DTXSID8032675_Human__120_1_____5P6_Inj 2020Jul20_EPA_038  </t>
  </si>
  <si>
    <t xml:space="preserve">DTXSID8032675_Human__120_2_____5P6_Inj 2020Jul20_EPA_039  </t>
  </si>
  <si>
    <t xml:space="preserve">DTXSID8032675_Human__120_3_____5P6_Inj 2020Jul20_EPA_040  </t>
  </si>
  <si>
    <t xml:space="preserve">DTXSID8032675_Human__0_1_____5P7_Inj 2020Jul20_EPA_050  </t>
  </si>
  <si>
    <t xml:space="preserve">DTXSID8032675_Human__0_2_____5P7_Inj 2020Jul20_EPA_051  </t>
  </si>
  <si>
    <t xml:space="preserve">DTXSID8032675_Human__0_3_____5P7_Inj 2020Jul20_EPA_052  </t>
  </si>
  <si>
    <t xml:space="preserve">DTXSID9027364_Human__120_1_____5P6_Inj 2020Jul20_EPA_134  </t>
  </si>
  <si>
    <t xml:space="preserve">DTXSID9027364_Human__120_2_____5P6_Inj 2020Jul20_EPA_135  </t>
  </si>
  <si>
    <t xml:space="preserve">DTXSID9027364_Human__120_3_____5P6_Inj 2020Jul20_EPA_136  </t>
  </si>
  <si>
    <t xml:space="preserve">DTXSID9027364_Human__0_1_____5P7_Inj 2020Jul20_EPA_146  </t>
  </si>
  <si>
    <t xml:space="preserve">DTXSID9027364_Human__0_2_____5P7_Inj 2020Jul20_EPA_147  </t>
  </si>
  <si>
    <t xml:space="preserve">DTXSID9027364_Human__0_3_____5P7_Inj 2020Jul20_EPA_148  </t>
  </si>
  <si>
    <t xml:space="preserve">Midazolam_Human__120_1_____5P6_Inj 2020Jul20_EPA_326  </t>
  </si>
  <si>
    <t xml:space="preserve">Midazolam_Human__120_2_____5P6_Inj 2020Jul20_EPA_327  </t>
  </si>
  <si>
    <t xml:space="preserve">Midazolam_Human__120_3_____5P6_Inj 2020Jul20_EPA_328  </t>
  </si>
  <si>
    <t xml:space="preserve">Midazolam_Human__0_1_____5P7_Inj 2020Jul20_EPA_338  </t>
  </si>
  <si>
    <t xml:space="preserve">Midazolam_Human__0_2_____5P7_Inj 2020Jul20_EPA_339  </t>
  </si>
  <si>
    <t xml:space="preserve">Midazolam_Human__0_3_____5P7_Inj 2020Jul20_EPA_340  </t>
  </si>
  <si>
    <t xml:space="preserve">Verapamil_Human__120_1_____5P6_Inj 2020Jul20_EPA_294  </t>
  </si>
  <si>
    <t xml:space="preserve">Verapamil_Human__120_2_____5P6_Inj 2020Jul20_EPA_295  </t>
  </si>
  <si>
    <t xml:space="preserve">Verapamil_Human__120_3_____5P6_Inj 2020Jul20_EPA_296  </t>
  </si>
  <si>
    <t xml:space="preserve">Verapamil_Human__0_1_____5P7_Inj 2020Jul20_EPA_306  </t>
  </si>
  <si>
    <t xml:space="preserve">Verapamil_Human__0_2_____5P7_Inj 2020Jul20_EPA_307  </t>
  </si>
  <si>
    <t xml:space="preserve">Verapamil_Human__0_3_____5P7_Inj 2020Jul20_EPA_308  </t>
  </si>
  <si>
    <t>Blank_Human___1_____5P5_Inj 2020Jul20_EPA_003  2</t>
  </si>
  <si>
    <t>Blank_Human___2_____5P5_Inj 2020Jul20_EPA_004  2</t>
  </si>
  <si>
    <t>Blank_Human___3_____5P5_Inj 2020Jul20_EPA_005  2</t>
  </si>
  <si>
    <t>DTXSID3047508_Human__120_1_____5P8_Inj 2020Jul20_EPA_102  2</t>
  </si>
  <si>
    <t>DTXSID3047508_Human__120_2_____5P8_Inj 2020Jul20_EPA_103  2</t>
  </si>
  <si>
    <t>DTXSID3047508_Human__120_3_____5P8_Inj 2020Jul20_EPA_104  2</t>
  </si>
  <si>
    <t>DTXSID3047508_Human__0_1_____5P1-_Inj 2020Jul20_EPA_114  2</t>
  </si>
  <si>
    <t>DTXSID3047508_Human__0_2_____5P1-_Inj 2020Jul20_EPA_115  2</t>
  </si>
  <si>
    <t>DTXSID3047508_Human__0_3_____5P1-_Inj 2020Jul20_EPA_116  2</t>
  </si>
  <si>
    <t>DTXSID8029157_Human__120_1_____5P8_Inj 2020Jul20_EPA_134  2</t>
  </si>
  <si>
    <t>DTXSID8029157_Human__120_2_____5P8_Inj 2020Jul20_EPA_135  2</t>
  </si>
  <si>
    <t>DTXSID8029157_Human__120_3_____5P8_Inj 2020Jul20_EPA_136  2</t>
  </si>
  <si>
    <t>DTXSID8029157_Human__0_1_____5P1-_Inj 2020Jul20_EPA_146  2</t>
  </si>
  <si>
    <t>DTXSID8029157_Human__0_2_____5P1-_Inj 2020Jul20_EPA_147  2</t>
  </si>
  <si>
    <t>DTXSID8029157_Human__0_3_____5P1-_Inj 2020Jul20_EPA_148  2</t>
  </si>
  <si>
    <t xml:space="preserve">DTXSID0032578_Human__120_1_____5P6_Inj 2020Jul20_EPA_086  </t>
  </si>
  <si>
    <t xml:space="preserve">DTXSID0032578_Human__120_2_____5P6_Inj 2020Jul20_EPA_087  </t>
  </si>
  <si>
    <t xml:space="preserve">DTXSID0032578_Human__120_3_____5P6_Inj 2020Jul20_EPA_088  </t>
  </si>
  <si>
    <t xml:space="preserve">DTXSID0032578_Human__0_1_____5P7_Inj 2020Jul20_EPA_098  </t>
  </si>
  <si>
    <t xml:space="preserve">DTXSID0032578_Human__0_2_____5P7_Inj 2020Jul20_EPA_099  </t>
  </si>
  <si>
    <t xml:space="preserve">DTXSID0032578_Human__0_3_____5P7_Inj 2020Jul20_EPA_100  </t>
  </si>
  <si>
    <t xml:space="preserve">DTXSID5044994_Human__120_1_____5P6_Inj 2020Jul20_EPA_246  </t>
  </si>
  <si>
    <t xml:space="preserve">DTXSID5044994_Human__120_2_____5P6_Inj 2020Jul20_EPA_247  </t>
  </si>
  <si>
    <t xml:space="preserve">DTXSID5044994_Human__120_3_____5P6_Inj 2020Jul20_EPA_248  </t>
  </si>
  <si>
    <t xml:space="preserve">DTXSID5044994_Human__0_1_____5P7_Inj 2020Jul20_EPA_258  </t>
  </si>
  <si>
    <t xml:space="preserve">DTXSID5044994_Human__0_2_____5P7_Inj 2020Jul20_EPA_259  </t>
  </si>
  <si>
    <t xml:space="preserve">DTXSID5044994_Human__0_3_____5P7_Inj 2020Jul20_EPA_260  </t>
  </si>
  <si>
    <t xml:space="preserve">DTXSID6021953_Human__120_1_____5P6_Inj 2020Jul20_EPA_278  </t>
  </si>
  <si>
    <t xml:space="preserve">DTXSID6021953_Human__120_2_____5P6_Inj 2020Jul20_EPA_279  </t>
  </si>
  <si>
    <t xml:space="preserve">DTXSID6021953_Human__120_3_____5P6_Inj 2020Jul20_EPA_280  </t>
  </si>
  <si>
    <t xml:space="preserve">DTXSID6021953_Human__0_1_____5P7_Inj 2020Jul20_EPA_290  </t>
  </si>
  <si>
    <t xml:space="preserve">DTXSID6021953_Human__0_2_____5P7_Inj 2020Jul20_EPA_291  </t>
  </si>
  <si>
    <t xml:space="preserve">DTXSID6021953_Human__0_3_____5P7_Inj 2020Jul20_EPA_292  </t>
  </si>
  <si>
    <t xml:space="preserve">DTXSID7041910_Human__120_1_____5P6_Inj 2020Jul20_EPA_022  </t>
  </si>
  <si>
    <t xml:space="preserve">DTXSID7041910_Human__120_2_____5P6_Inj 2020Jul20_EPA_023  </t>
  </si>
  <si>
    <t xml:space="preserve">DTXSID7041910_Human__120_3_____5P6_Inj 2020Jul20_EPA_024  </t>
  </si>
  <si>
    <t xml:space="preserve">DTXSID7041910_Human__0_1_____5P7_Inj 2020Jul20_EPA_034  </t>
  </si>
  <si>
    <t xml:space="preserve">DTXSID7041910_Human__0_2_____5P7_Inj 2020Jul20_EPA_035  </t>
  </si>
  <si>
    <t xml:space="preserve">DTXSID7041910_Human__0_3_____5P7_Inj 2020Jul20_EPA_036  </t>
  </si>
  <si>
    <t xml:space="preserve">DTXSID8026228_Human__120_1_____5P6_Inj 2020Jul20_EPA_182  </t>
  </si>
  <si>
    <t xml:space="preserve">DTXSID8026228_Human__120_2_____5P6_Inj 2020Jul20_EPA_183  </t>
  </si>
  <si>
    <t xml:space="preserve">DTXSID8026228_Human__120_3_____5P6_Inj 2020Jul20_EPA_184  </t>
  </si>
  <si>
    <t xml:space="preserve">DTXSID8026228_Human__0_1_____5P7_Inj 2020Jul20_EPA_194  </t>
  </si>
  <si>
    <t xml:space="preserve">DTXSID8026228_Human__0_2_____5P7_Inj 2020Jul20_EPA_195  </t>
  </si>
  <si>
    <t xml:space="preserve">DTXSID8026228_Human__0_3_____5P7_Inj 2020Jul20_EPA_196  </t>
  </si>
  <si>
    <t xml:space="preserve">DTXSID8032675_Human__120_1_____5P6_Inj 2020Jul20_EPA_054  </t>
  </si>
  <si>
    <t xml:space="preserve">DTXSID8032675_Human__120_2_____5P6_Inj 2020Jul20_EPA_055  </t>
  </si>
  <si>
    <t xml:space="preserve">DTXSID8032675_Human__120_3_____5P6_Inj 2020Jul20_EPA_056  </t>
  </si>
  <si>
    <t xml:space="preserve">DTXSID8032675_Human__0_1_____5P7_Inj 2020Jul20_EPA_066  </t>
  </si>
  <si>
    <t xml:space="preserve">DTXSID8032675_Human__0_2_____5P7_Inj 2020Jul20_EPA_067  </t>
  </si>
  <si>
    <t xml:space="preserve">DTXSID8032675_Human__0_3_____5P7_Inj 2020Jul20_EPA_068  </t>
  </si>
  <si>
    <t xml:space="preserve">DTXSID9027364_Human__120_1_____5P6_Inj 2020Jul20_EPA_150  </t>
  </si>
  <si>
    <t xml:space="preserve">DTXSID9027364_Human__120_2_____5P6_Inj 2020Jul20_EPA_151  </t>
  </si>
  <si>
    <t xml:space="preserve">DTXSID9027364_Human__120_3_____5P6_Inj 2020Jul20_EPA_152  </t>
  </si>
  <si>
    <t xml:space="preserve">DTXSID9027364_Human__0_1_____5P7_Inj 2020Jul20_EPA_162  </t>
  </si>
  <si>
    <t xml:space="preserve">DTXSID9027364_Human__0_2_____5P7_Inj 2020Jul20_EPA_163  </t>
  </si>
  <si>
    <t xml:space="preserve">DTXSID9027364_Human__0_3_____5P7_Inj 2020Jul20_EPA_164  </t>
  </si>
  <si>
    <t>DTXSID3047508_Human__120_1_____5P8_Inj 2020Jul20_EPA_118  2</t>
  </si>
  <si>
    <t>DTXSID3047508_Human__120_2_____5P8_Inj 2020Jul20_EPA_119  2</t>
  </si>
  <si>
    <t>DTXSID3047508_Human__120_3_____5P8_Inj 2020Jul20_EPA_120  2</t>
  </si>
  <si>
    <t>DTXSID3047508_Human__0_1_____5P1-_Inj 2020Jul20_EPA_130  2</t>
  </si>
  <si>
    <t>DTXSID3047508_Human__0_2_____5P1-_Inj 2020Jul20_EPA_131  2</t>
  </si>
  <si>
    <t>DTXSID3047508_Human__0_3_____5P1-_Inj 2020Jul20_EPA_132  2</t>
  </si>
  <si>
    <t>DTXSID8029157_Human__120_1_____5P8_Inj 2020Jul20_EPA_150  2</t>
  </si>
  <si>
    <t>DTXSID8029157_Human__120_2_____5P8_Inj 2020Jul20_EPA_151  2</t>
  </si>
  <si>
    <t>DTXSID8029157_Human__120_3_____5P8_Inj 2020Jul20_EPA_152  2</t>
  </si>
  <si>
    <t>DTXSID8029157_Human__0_1_____5P1-_Inj 2020Jul20_EPA_162  2</t>
  </si>
  <si>
    <t>DTXSID8029157_Human__0_2_____5P1-_Inj 2020Jul20_EPA_163  2</t>
  </si>
  <si>
    <t>DTXSID8029157_Human__0_3_____5P1-_Inj 2020Jul20_EPA_164  2</t>
  </si>
  <si>
    <t>-0.08%</t>
  </si>
  <si>
    <t>&lt;2.9</t>
  </si>
  <si>
    <t>&gt;92.4</t>
  </si>
  <si>
    <t xml:space="preserve">Points Deleted: (120,) (120,) (120,) (60,) (60,) (60,) (30,-3.0090) (30,) (30,) (15,) (15,) (15,) </t>
  </si>
  <si>
    <t xml:space="preserve">Points Deleted: (120,-0.1180) (120,) (120,-1.2960) (60,0.5370) (60,-0.4150) (60,1.3670) (30,2.2080) (30,2.4100) (30,1.8860) </t>
  </si>
  <si>
    <t xml:space="preserve">Points Deleted: (120,-3.0980) (120,-3.1580) (120,) (60,-1.3970) (60,-0.8300) (60,-1.1490) (30,0.1100) </t>
  </si>
  <si>
    <t xml:space="preserve">Points Deleted: (120,) (120,-0.2580) (120,-0.2660) (60,) (60,-0.1640) (60,0.0110) (30,1.7710) (30,0.6930) (30,1.7440) (15,-1.7000) (15,-0.4310) (15,2.0640) </t>
  </si>
  <si>
    <t>0.05%</t>
  </si>
  <si>
    <t>-3.009</t>
  </si>
  <si>
    <t>0.89%</t>
  </si>
  <si>
    <t>0.27%</t>
  </si>
  <si>
    <t>1.71%</t>
  </si>
  <si>
    <t>0.66%</t>
  </si>
  <si>
    <t>3.92%</t>
  </si>
  <si>
    <t>-0.118</t>
  </si>
  <si>
    <t>9.10%</t>
  </si>
  <si>
    <t>11.13%</t>
  </si>
  <si>
    <t>6.59%</t>
  </si>
  <si>
    <t>-1.296</t>
  </si>
  <si>
    <t>0.537</t>
  </si>
  <si>
    <t>-0.415</t>
  </si>
  <si>
    <t>1.367</t>
  </si>
  <si>
    <t>2.208</t>
  </si>
  <si>
    <t>2.410</t>
  </si>
  <si>
    <t>1.886</t>
  </si>
  <si>
    <t>0.04%</t>
  </si>
  <si>
    <t>0.25%</t>
  </si>
  <si>
    <t>0.44%</t>
  </si>
  <si>
    <t>0.32%</t>
  </si>
  <si>
    <t>-3.098</t>
  </si>
  <si>
    <t>1.12%</t>
  </si>
  <si>
    <t>-3.158</t>
  </si>
  <si>
    <t>-1.397</t>
  </si>
  <si>
    <t>-0.830</t>
  </si>
  <si>
    <t>-1.149</t>
  </si>
  <si>
    <t>0.110</t>
  </si>
  <si>
    <t>0.77%</t>
  </si>
  <si>
    <t>0.85%</t>
  </si>
  <si>
    <t>1.01%</t>
  </si>
  <si>
    <t>5.88%</t>
  </si>
  <si>
    <t>2.00%</t>
  </si>
  <si>
    <t>5.72%</t>
  </si>
  <si>
    <t>-0.258</t>
  </si>
  <si>
    <t>0.18%</t>
  </si>
  <si>
    <t>0.65%</t>
  </si>
  <si>
    <t>7.87%</t>
  </si>
  <si>
    <t>-0.266</t>
  </si>
  <si>
    <t>-0.164</t>
  </si>
  <si>
    <t>0.011</t>
  </si>
  <si>
    <t>1.771</t>
  </si>
  <si>
    <t>0.693</t>
  </si>
  <si>
    <t>1.744</t>
  </si>
  <si>
    <t>-1.700</t>
  </si>
  <si>
    <t>-0.431</t>
  </si>
  <si>
    <t>2.064</t>
  </si>
  <si>
    <t>3.5691682520031</t>
  </si>
  <si>
    <t>35.5%</t>
  </si>
  <si>
    <t>1 µM Concentration; Control</t>
  </si>
  <si>
    <t>&gt;91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</si>
</sst>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dd\ mmm\ yyyy"/>
    <numFmt numFmtId="165" formatCode="0.000"/>
    <numFmt numFmtId="166" formatCode="0.0"/>
    <numFmt numFmtId="167" formatCode="0.0000"/>
    <numFmt numFmtId="168" formatCode="0.0000%"/>
    <numFmt numFmtId="169" formatCode="0.000%"/>
    <numFmt numFmtId="170" formatCode="0.0%"/>
    <numFmt numFmtId="171" formatCode="0.00000"/>
    <numFmt numFmtId="172" formatCode="0.000000%"/>
    <numFmt numFmtId="173" formatCode="0.00000%"/>
    <numFmt numFmtId="175" formatCode="0.000000"/>
    <numFmt numFmtId="176" formatCode="#,##0.0"/>
    <numFmt numFmtId="181" formatCode="0E+00"/>
  </numFmts>
  <fonts count="12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mediumDashed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Dash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Dash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82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left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6" fillId="0" borderId="0" xfId="1" applyFont="1"/>
    <xf numFmtId="0" fontId="7" fillId="0" borderId="0" xfId="1" applyFont="1"/>
    <xf numFmtId="0" fontId="7" fillId="0" borderId="0" xfId="1" applyFont="1" applyAlignment="1">
      <alignment horizontal="center"/>
    </xf>
    <xf numFmtId="0" fontId="2" fillId="0" borderId="0" xfId="1"/>
    <xf numFmtId="0" fontId="8" fillId="0" borderId="0" xfId="1" applyFont="1"/>
    <xf numFmtId="0" fontId="8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6" fillId="3" borderId="0" xfId="1" applyFont="1" applyFill="1"/>
    <xf numFmtId="0" fontId="6" fillId="3" borderId="0" xfId="1" applyFont="1" applyFill="1" applyAlignment="1">
      <alignment horizontal="center"/>
    </xf>
    <xf numFmtId="0" fontId="7" fillId="4" borderId="3" xfId="1" applyFont="1" applyFill="1" applyBorder="1" applyAlignment="1">
      <alignment horizontal="center"/>
    </xf>
    <xf numFmtId="0" fontId="6" fillId="5" borderId="0" xfId="1" applyFont="1" applyFill="1"/>
    <xf numFmtId="0" fontId="6" fillId="5" borderId="0" xfId="1" applyFont="1" applyFill="1" applyAlignment="1">
      <alignment horizontal="center"/>
    </xf>
    <xf numFmtId="0" fontId="7" fillId="4" borderId="0" xfId="1" applyFont="1" applyFill="1" applyAlignment="1">
      <alignment horizontal="center"/>
    </xf>
    <xf numFmtId="0" fontId="2" fillId="4" borderId="0" xfId="1" applyFill="1" applyAlignment="1">
      <alignment horizontal="center"/>
    </xf>
    <xf numFmtId="168" fontId="2" fillId="4" borderId="0" xfId="1" applyNumberFormat="1" applyFill="1" applyAlignment="1">
      <alignment horizontal="center"/>
    </xf>
    <xf numFmtId="0" fontId="7" fillId="4" borderId="2" xfId="1" applyFont="1" applyFill="1" applyBorder="1" applyAlignment="1">
      <alignment horizontal="center"/>
    </xf>
    <xf numFmtId="9" fontId="2" fillId="4" borderId="2" xfId="1" applyNumberFormat="1" applyFill="1" applyBorder="1" applyAlignment="1">
      <alignment horizontal="center"/>
    </xf>
    <xf numFmtId="0" fontId="7" fillId="0" borderId="4" xfId="1" applyFont="1" applyBorder="1" applyAlignment="1">
      <alignment horizontal="center"/>
    </xf>
    <xf numFmtId="165" fontId="2" fillId="0" borderId="5" xfId="1" applyNumberFormat="1" applyBorder="1" applyAlignment="1">
      <alignment horizontal="center"/>
    </xf>
    <xf numFmtId="0" fontId="7" fillId="0" borderId="6" xfId="1" applyFont="1" applyBorder="1" applyAlignment="1">
      <alignment horizontal="center"/>
    </xf>
    <xf numFmtId="2" fontId="2" fillId="0" borderId="7" xfId="1" applyNumberFormat="1" applyBorder="1" applyAlignment="1">
      <alignment horizontal="center"/>
    </xf>
    <xf numFmtId="0" fontId="3" fillId="5" borderId="0" xfId="1" applyFont="1" applyFill="1"/>
    <xf numFmtId="1" fontId="2" fillId="0" borderId="7" xfId="1" applyNumberFormat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2" fillId="0" borderId="9" xfId="1" applyBorder="1" applyAlignment="1">
      <alignment horizontal="center"/>
    </xf>
    <xf numFmtId="0" fontId="3" fillId="3" borderId="0" xfId="1" applyFont="1" applyFill="1"/>
    <xf numFmtId="169" fontId="2" fillId="4" borderId="0" xfId="1" applyNumberFormat="1" applyFill="1" applyAlignment="1">
      <alignment horizontal="center"/>
    </xf>
    <xf numFmtId="10" fontId="2" fillId="4" borderId="0" xfId="1" applyNumberFormat="1" applyFill="1" applyAlignment="1">
      <alignment horizontal="center"/>
    </xf>
    <xf numFmtId="170" fontId="2" fillId="4" borderId="0" xfId="1" applyNumberFormat="1" applyFill="1" applyAlignment="1">
      <alignment horizontal="center"/>
    </xf>
    <xf numFmtId="167" fontId="2" fillId="0" borderId="5" xfId="1" applyNumberFormat="1" applyBorder="1" applyAlignment="1">
      <alignment horizontal="center"/>
    </xf>
    <xf numFmtId="165" fontId="2" fillId="0" borderId="7" xfId="1" applyNumberFormat="1" applyBorder="1" applyAlignment="1">
      <alignment horizontal="center"/>
    </xf>
    <xf numFmtId="166" fontId="2" fillId="0" borderId="7" xfId="1" applyNumberFormat="1" applyBorder="1" applyAlignment="1">
      <alignment horizontal="center"/>
    </xf>
    <xf numFmtId="171" fontId="2" fillId="0" borderId="5" xfId="1" applyNumberFormat="1" applyBorder="1" applyAlignment="1">
      <alignment horizontal="center"/>
    </xf>
    <xf numFmtId="9" fontId="2" fillId="4" borderId="0" xfId="1" applyNumberFormat="1" applyFill="1" applyAlignment="1">
      <alignment horizontal="center"/>
    </xf>
    <xf numFmtId="0" fontId="2" fillId="0" borderId="7" xfId="1" applyBorder="1" applyAlignment="1">
      <alignment horizontal="center"/>
    </xf>
    <xf numFmtId="172" fontId="2" fillId="4" borderId="0" xfId="1" applyNumberFormat="1" applyFill="1" applyAlignment="1">
      <alignment horizontal="center"/>
    </xf>
    <xf numFmtId="173" fontId="2" fillId="4" borderId="0" xfId="1" applyNumberFormat="1" applyFill="1" applyAlignment="1">
      <alignment horizontal="center"/>
    </xf>
    <xf numFmtId="167" fontId="2" fillId="0" borderId="7" xfId="1" applyNumberFormat="1" applyBorder="1" applyAlignment="1">
      <alignment horizontal="center"/>
    </xf>
    <xf numFmtId="175" fontId="2" fillId="0" borderId="5" xfId="1" applyNumberFormat="1" applyBorder="1" applyAlignment="1">
      <alignment horizontal="center"/>
    </xf>
    <xf numFmtId="0" fontId="2" fillId="0" borderId="5" xfId="1" applyBorder="1" applyAlignment="1">
      <alignment horizontal="center"/>
    </xf>
    <xf numFmtId="0" fontId="11" fillId="0" borderId="0" xfId="1" applyFont="1"/>
    <xf numFmtId="0" fontId="0" fillId="0" borderId="0" xfId="0" applyFill="1"/>
    <xf numFmtId="1" fontId="0" fillId="0" borderId="2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166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3" fillId="5" borderId="0" xfId="1" quotePrefix="1" applyFont="1" applyFill="1"/>
    <xf numFmtId="170" fontId="1" fillId="4" borderId="0" xfId="1" quotePrefix="1" applyNumberFormat="1" applyFont="1" applyFill="1" applyAlignment="1">
      <alignment horizontal="center"/>
    </xf>
    <xf numFmtId="2" fontId="6" fillId="5" borderId="0" xfId="1" applyNumberFormat="1" applyFont="1" applyFill="1"/>
    <xf numFmtId="2" fontId="6" fillId="3" borderId="0" xfId="1" applyNumberFormat="1" applyFont="1" applyFill="1"/>
    <xf numFmtId="181" fontId="6" fillId="5" borderId="0" xfId="1" applyNumberFormat="1" applyFont="1" applyFill="1"/>
    <xf numFmtId="181" fontId="6" fillId="3" borderId="0" xfId="1" applyNumberFormat="1" applyFont="1" applyFill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66" fontId="1" fillId="0" borderId="7" xfId="1" applyNumberFormat="1" applyFont="1" applyBorder="1" applyAlignment="1">
      <alignment horizontal="center"/>
    </xf>
  </cellXfs>
  <cellStyles count="2">
    <cellStyle name="Normal" xfId="0" builtinId="0" customBuiltin="1"/>
    <cellStyle name="Normal 2" xfId="1"/>
  </cellStyles>
  <dxfs count="1016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[1]Data!$R$2</c:f>
          <c:strCache>
            <c:ptCount val="1"/>
            <c:pt idx="0">
              <c:v>DTXSID0032578 -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54233896992384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[1]Data!$V$5:$V$7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[1]Data!$W$5:$W$7</c:f>
              <c:numCache>
                <c:formatCode>General</c:formatCode>
                <c:ptCount val="3"/>
                <c:pt idx="0">
                  <c:v>4.6051701859880918</c:v>
                </c:pt>
                <c:pt idx="1">
                  <c:v>4.6051701859880918</c:v>
                </c:pt>
                <c:pt idx="2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F-447A-AEB1-53A3465F4259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2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-3.0089999999999999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B9F-447A-AEB1-53A3465F4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83752"/>
        <c:axId val="424682440"/>
      </c:scatterChart>
      <c:valAx>
        <c:axId val="424683752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strRef>
              <c:f>[1]Data!$R$3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682440"/>
        <c:crosses val="autoZero"/>
        <c:crossBetween val="midCat"/>
      </c:valAx>
      <c:valAx>
        <c:axId val="42468244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68375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1055408970976253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[2]Data!$R$2</c:f>
          <c:strCache>
            <c:ptCount val="1"/>
            <c:pt idx="0">
              <c:v>DTXSID0032578 -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54233896992384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[2]Data!$V$5:$V$8</c:f>
              <c:numCache>
                <c:formatCode>General</c:formatCode>
                <c:ptCount val="4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[2]Data!$W$5:$W$8</c:f>
              <c:numCache>
                <c:formatCode>General</c:formatCode>
                <c:ptCount val="4"/>
                <c:pt idx="0">
                  <c:v>-3.0090230380401595</c:v>
                </c:pt>
                <c:pt idx="1">
                  <c:v>4.6051701859880918</c:v>
                </c:pt>
                <c:pt idx="2">
                  <c:v>4.6051701859880918</c:v>
                </c:pt>
                <c:pt idx="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0-471B-A2D6-BF51320ED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83752"/>
        <c:axId val="424682440"/>
      </c:scatterChart>
      <c:valAx>
        <c:axId val="424683752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strRef>
              <c:f>[2]Data!$R$3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682440"/>
        <c:crosses val="autoZero"/>
        <c:crossBetween val="midCat"/>
      </c:valAx>
      <c:valAx>
        <c:axId val="42468244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68375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[2]Data!$R$21</c:f>
          <c:strCache>
            <c:ptCount val="1"/>
            <c:pt idx="0">
              <c:v>DTXSID5044994 -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122950819672131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[2]Data!$V$24:$V$37</c:f>
              <c:numCache>
                <c:formatCode>General</c:formatCode>
                <c:ptCount val="14"/>
                <c:pt idx="0">
                  <c:v>120</c:v>
                </c:pt>
                <c:pt idx="1">
                  <c:v>120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[2]Data!$W$24:$W$37</c:f>
              <c:numCache>
                <c:formatCode>General</c:formatCode>
                <c:ptCount val="14"/>
                <c:pt idx="0">
                  <c:v>-0.11846656083051192</c:v>
                </c:pt>
                <c:pt idx="1">
                  <c:v>-1.295790761603778</c:v>
                </c:pt>
                <c:pt idx="2">
                  <c:v>0.53700618347638784</c:v>
                </c:pt>
                <c:pt idx="3">
                  <c:v>-0.4145090702956527</c:v>
                </c:pt>
                <c:pt idx="4">
                  <c:v>1.3668958828581033</c:v>
                </c:pt>
                <c:pt idx="5">
                  <c:v>2.2083927307686224</c:v>
                </c:pt>
                <c:pt idx="6">
                  <c:v>2.4095335240158389</c:v>
                </c:pt>
                <c:pt idx="7">
                  <c:v>1.8856061632726848</c:v>
                </c:pt>
                <c:pt idx="8">
                  <c:v>2.9112630637163113</c:v>
                </c:pt>
                <c:pt idx="9">
                  <c:v>2.6751185397569048</c:v>
                </c:pt>
                <c:pt idx="10">
                  <c:v>3.1979425360918663</c:v>
                </c:pt>
                <c:pt idx="11">
                  <c:v>4.6051701859880918</c:v>
                </c:pt>
                <c:pt idx="12">
                  <c:v>4.6051701859880918</c:v>
                </c:pt>
                <c:pt idx="1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1-431D-A239-C509796F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87152"/>
        <c:axId val="569284856"/>
      </c:scatterChart>
      <c:valAx>
        <c:axId val="56928715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[2]Data!$R$22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284856"/>
        <c:crosses val="autoZero"/>
        <c:crossBetween val="midCat"/>
      </c:valAx>
      <c:valAx>
        <c:axId val="56928485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[2]Data!$R$23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28715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[2]Data!$R$40</c:f>
          <c:strCache>
            <c:ptCount val="1"/>
            <c:pt idx="0">
              <c:v>DTXSID6021953 -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2878996792067658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[2]Data!$V$43:$V$57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[2]Data!$W$43:$W$57</c:f>
              <c:numCache>
                <c:formatCode>General</c:formatCode>
                <c:ptCount val="15"/>
                <c:pt idx="0">
                  <c:v>3.4547036122844936</c:v>
                </c:pt>
                <c:pt idx="1">
                  <c:v>3.2980297823917759</c:v>
                </c:pt>
                <c:pt idx="2">
                  <c:v>3.4185091554255602</c:v>
                </c:pt>
                <c:pt idx="3">
                  <c:v>3.8782869619707014</c:v>
                </c:pt>
                <c:pt idx="4">
                  <c:v>3.5182426229735944</c:v>
                </c:pt>
                <c:pt idx="5">
                  <c:v>3.60171803878645</c:v>
                </c:pt>
                <c:pt idx="6">
                  <c:v>3.9442037407490789</c:v>
                </c:pt>
                <c:pt idx="7">
                  <c:v>3.6894540612742284</c:v>
                </c:pt>
                <c:pt idx="8">
                  <c:v>3.8177499066162226</c:v>
                </c:pt>
                <c:pt idx="9">
                  <c:v>4.1192724578128281</c:v>
                </c:pt>
                <c:pt idx="10">
                  <c:v>3.8057580839267118</c:v>
                </c:pt>
                <c:pt idx="11">
                  <c:v>4.0748620445250676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A-4D93-B15B-50C33CE1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02192"/>
        <c:axId val="572703176"/>
      </c:scatterChart>
      <c:valAx>
        <c:axId val="57270219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[2]Data!$R$41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703176"/>
        <c:crosses val="autoZero"/>
        <c:crossBetween val="midCat"/>
      </c:valAx>
      <c:valAx>
        <c:axId val="57270317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[2]Data!$R$42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70219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[2]Data!$R$78</c:f>
          <c:strCache>
            <c:ptCount val="1"/>
            <c:pt idx="0">
              <c:v>DTXSID7041910 -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122950819672131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[2]Data!$V$81:$V$94</c:f>
              <c:numCache>
                <c:formatCode>General</c:formatCode>
                <c:ptCount val="14"/>
                <c:pt idx="0">
                  <c:v>120</c:v>
                </c:pt>
                <c:pt idx="1">
                  <c:v>120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[2]Data!$W$81:$W$94</c:f>
              <c:numCache>
                <c:formatCode>General</c:formatCode>
                <c:ptCount val="14"/>
                <c:pt idx="0">
                  <c:v>-3.0976340712420356</c:v>
                </c:pt>
                <c:pt idx="1">
                  <c:v>-3.157716067692987</c:v>
                </c:pt>
                <c:pt idx="2">
                  <c:v>-1.3970437559006823</c:v>
                </c:pt>
                <c:pt idx="3">
                  <c:v>-0.82977972789749066</c:v>
                </c:pt>
                <c:pt idx="4">
                  <c:v>-1.1485054435799897</c:v>
                </c:pt>
                <c:pt idx="5">
                  <c:v>1.708199869404238</c:v>
                </c:pt>
                <c:pt idx="6">
                  <c:v>1.6013403506317299</c:v>
                </c:pt>
                <c:pt idx="7">
                  <c:v>0.1095600430057469</c:v>
                </c:pt>
                <c:pt idx="8">
                  <c:v>3.2338667689899139</c:v>
                </c:pt>
                <c:pt idx="9">
                  <c:v>2.9638410788448692</c:v>
                </c:pt>
                <c:pt idx="10">
                  <c:v>2.7711543895913335</c:v>
                </c:pt>
                <c:pt idx="11">
                  <c:v>4.6051701859880918</c:v>
                </c:pt>
                <c:pt idx="12">
                  <c:v>4.6051701859880918</c:v>
                </c:pt>
                <c:pt idx="1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A-4E0E-BF0B-C42B6DEC1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97960"/>
        <c:axId val="571099600"/>
      </c:scatterChart>
      <c:valAx>
        <c:axId val="57109796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[2]Data!$R$79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099600"/>
        <c:crosses val="autoZero"/>
        <c:crossBetween val="midCat"/>
      </c:valAx>
      <c:valAx>
        <c:axId val="57109960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[2]Data!$R$80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09796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[2]Data!$R$97</c:f>
          <c:strCache>
            <c:ptCount val="1"/>
            <c:pt idx="0">
              <c:v>DTXSID8026228 -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4222933799941673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[2]Data!$V$100:$V$114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[2]Data!$W$100:$W$114</c:f>
              <c:numCache>
                <c:formatCode>General</c:formatCode>
                <c:ptCount val="15"/>
                <c:pt idx="0">
                  <c:v>4.1774271725355518</c:v>
                </c:pt>
                <c:pt idx="1">
                  <c:v>4.1289692168768255</c:v>
                </c:pt>
                <c:pt idx="2">
                  <c:v>4.5468292281649045</c:v>
                </c:pt>
                <c:pt idx="3">
                  <c:v>4.4192421635893453</c:v>
                </c:pt>
                <c:pt idx="4">
                  <c:v>4.292211392237129</c:v>
                </c:pt>
                <c:pt idx="5">
                  <c:v>4.4951220436139812</c:v>
                </c:pt>
                <c:pt idx="6">
                  <c:v>4.4204626889398471</c:v>
                </c:pt>
                <c:pt idx="7">
                  <c:v>4.3712176292742511</c:v>
                </c:pt>
                <c:pt idx="8">
                  <c:v>4.5762480823314178</c:v>
                </c:pt>
                <c:pt idx="9">
                  <c:v>4.4623448952659928</c:v>
                </c:pt>
                <c:pt idx="10">
                  <c:v>4.4215861020880265</c:v>
                </c:pt>
                <c:pt idx="11">
                  <c:v>4.6749437577681654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3-4DC8-B12A-811F591C9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88984"/>
        <c:axId val="573391936"/>
      </c:scatterChart>
      <c:valAx>
        <c:axId val="57338898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[2]Data!$R$98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391936"/>
        <c:crosses val="autoZero"/>
        <c:crossBetween val="midCat"/>
      </c:valAx>
      <c:valAx>
        <c:axId val="57339193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[2]Data!$R$99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3889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[2]Data!$R$116</c:f>
          <c:strCache>
            <c:ptCount val="1"/>
            <c:pt idx="0">
              <c:v>DTXSID8032675 -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122950819672131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[2]Data!$V$119:$V$131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60</c:v>
                </c:pt>
                <c:pt idx="3">
                  <c:v>60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[2]Data!$W$119:$W$131</c:f>
              <c:numCache>
                <c:formatCode>General</c:formatCode>
                <c:ptCount val="13"/>
                <c:pt idx="0">
                  <c:v>-0.25830221192382335</c:v>
                </c:pt>
                <c:pt idx="1">
                  <c:v>-0.26648029058939537</c:v>
                </c:pt>
                <c:pt idx="2">
                  <c:v>-0.16375056652686693</c:v>
                </c:pt>
                <c:pt idx="3">
                  <c:v>1.1004904217836795E-2</c:v>
                </c:pt>
                <c:pt idx="4">
                  <c:v>1.7713136607055924</c:v>
                </c:pt>
                <c:pt idx="5">
                  <c:v>0.69265204852585183</c:v>
                </c:pt>
                <c:pt idx="6">
                  <c:v>1.7439938901601839</c:v>
                </c:pt>
                <c:pt idx="7">
                  <c:v>-1.6999841672451577</c:v>
                </c:pt>
                <c:pt idx="8">
                  <c:v>-0.43076800466289666</c:v>
                </c:pt>
                <c:pt idx="9">
                  <c:v>2.0635642233434948</c:v>
                </c:pt>
                <c:pt idx="10">
                  <c:v>4.6051701859880918</c:v>
                </c:pt>
                <c:pt idx="11">
                  <c:v>4.6051701859880918</c:v>
                </c:pt>
                <c:pt idx="12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B-467E-80E7-8A72967F3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98256"/>
        <c:axId val="572700224"/>
      </c:scatterChart>
      <c:valAx>
        <c:axId val="57269825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[2]Data!$R$117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700224"/>
        <c:crosses val="autoZero"/>
        <c:crossBetween val="midCat"/>
      </c:valAx>
      <c:valAx>
        <c:axId val="57270022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[2]Data!$R$118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69825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[2]Data!$R$154</c:f>
          <c:strCache>
            <c:ptCount val="1"/>
            <c:pt idx="0">
              <c:v>DTXSID9027364 -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9572602605002244"/>
                  <c:y val="-0.3216033352031523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[2]Data!$V$157:$V$168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[2]Data!$W$157:$W$168</c:f>
              <c:numCache>
                <c:formatCode>General</c:formatCode>
                <c:ptCount val="12"/>
                <c:pt idx="0">
                  <c:v>1.295090733723554</c:v>
                </c:pt>
                <c:pt idx="1">
                  <c:v>0.87400018218352216</c:v>
                </c:pt>
                <c:pt idx="2">
                  <c:v>1.2136658166527954</c:v>
                </c:pt>
                <c:pt idx="3">
                  <c:v>3.2976488806232815</c:v>
                </c:pt>
                <c:pt idx="4">
                  <c:v>2.9744716269803195</c:v>
                </c:pt>
                <c:pt idx="5">
                  <c:v>3.2271146022285224</c:v>
                </c:pt>
                <c:pt idx="6">
                  <c:v>3.7509485919871004</c:v>
                </c:pt>
                <c:pt idx="7">
                  <c:v>3.1143746652090956</c:v>
                </c:pt>
                <c:pt idx="8">
                  <c:v>3.1021399359459521</c:v>
                </c:pt>
                <c:pt idx="9">
                  <c:v>4.6051701859880918</c:v>
                </c:pt>
                <c:pt idx="10">
                  <c:v>4.6051701859880918</c:v>
                </c:pt>
                <c:pt idx="11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D-4472-8A2B-76BB3272FD86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3"/>
              <c:pt idx="0">
                <c:v>120</c:v>
              </c:pt>
              <c:pt idx="1">
                <c:v>120</c:v>
              </c:pt>
              <c:pt idx="2">
                <c:v>120</c:v>
              </c:pt>
            </c:numLit>
          </c:xVal>
          <c:yVal>
            <c:numLit>
              <c:formatCode>General</c:formatCode>
              <c:ptCount val="3"/>
              <c:pt idx="0">
                <c:v>-0.218</c:v>
              </c:pt>
              <c:pt idx="1">
                <c:v>-0.128</c:v>
              </c:pt>
              <c:pt idx="2">
                <c:v>0.57199999999999995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BBD-4472-8A2B-76BB3272F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92632"/>
        <c:axId val="567787056"/>
      </c:scatterChart>
      <c:valAx>
        <c:axId val="56779263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[2]Data!$R$155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787056"/>
        <c:crosses val="autoZero"/>
        <c:crossBetween val="midCat"/>
      </c:valAx>
      <c:valAx>
        <c:axId val="56778705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[2]Data!$R$156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79263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1055408970976253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[2]Data!$R$173</c:f>
          <c:strCache>
            <c:ptCount val="1"/>
            <c:pt idx="0">
              <c:v>Midazolam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8217223871606213"/>
                  <c:y val="-0.1012344706911636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[2]Data!$V$176:$V$187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[2]Data!$W$176:$W$187</c:f>
              <c:numCache>
                <c:formatCode>General</c:formatCode>
                <c:ptCount val="12"/>
                <c:pt idx="0">
                  <c:v>-0.37091589689999382</c:v>
                </c:pt>
                <c:pt idx="1">
                  <c:v>0.18292846081384473</c:v>
                </c:pt>
                <c:pt idx="2">
                  <c:v>0.45638019483223002</c:v>
                </c:pt>
                <c:pt idx="3">
                  <c:v>2.5154853802811319</c:v>
                </c:pt>
                <c:pt idx="4">
                  <c:v>2.5869683082419788</c:v>
                </c:pt>
                <c:pt idx="5">
                  <c:v>2.8971852607310566</c:v>
                </c:pt>
                <c:pt idx="6">
                  <c:v>3.5759191602776852</c:v>
                </c:pt>
                <c:pt idx="7">
                  <c:v>3.4639358525953425</c:v>
                </c:pt>
                <c:pt idx="8">
                  <c:v>3.5461320310279159</c:v>
                </c:pt>
                <c:pt idx="9">
                  <c:v>4.6051701859880918</c:v>
                </c:pt>
                <c:pt idx="10">
                  <c:v>4.6051701859880918</c:v>
                </c:pt>
                <c:pt idx="11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B-4303-BDE8-04AE304FA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60584"/>
        <c:axId val="569263864"/>
      </c:scatterChart>
      <c:valAx>
        <c:axId val="569260584"/>
        <c:scaling>
          <c:orientation val="minMax"/>
          <c:max val="60"/>
          <c:min val="0"/>
        </c:scaling>
        <c:delete val="0"/>
        <c:axPos val="b"/>
        <c:majorGridlines/>
        <c:minorGridlines/>
        <c:title>
          <c:tx>
            <c:strRef>
              <c:f>[2]Data!$R$174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263864"/>
        <c:crosses val="autoZero"/>
        <c:crossBetween val="midCat"/>
      </c:valAx>
      <c:valAx>
        <c:axId val="56926386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[2]Data!$R$175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2605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[2]Data!$R$192</c:f>
          <c:strCache>
            <c:ptCount val="1"/>
            <c:pt idx="0">
              <c:v>Verapamil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5446732068327522"/>
                  <c:y val="-4.220005832604258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[2]Data!$V$195:$V$206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[2]Data!$W$195:$W$206</c:f>
              <c:numCache>
                <c:formatCode>General</c:formatCode>
                <c:ptCount val="12"/>
                <c:pt idx="0">
                  <c:v>0.12901979548631043</c:v>
                </c:pt>
                <c:pt idx="1">
                  <c:v>1.1305702476156367</c:v>
                </c:pt>
                <c:pt idx="2">
                  <c:v>0.88968317004393771</c:v>
                </c:pt>
                <c:pt idx="3">
                  <c:v>2.6800262828763488</c:v>
                </c:pt>
                <c:pt idx="4">
                  <c:v>3.307595129230045</c:v>
                </c:pt>
                <c:pt idx="5">
                  <c:v>3.0507702944773798</c:v>
                </c:pt>
                <c:pt idx="6">
                  <c:v>3.3169838234540032</c:v>
                </c:pt>
                <c:pt idx="7">
                  <c:v>3.5330456391572853</c:v>
                </c:pt>
                <c:pt idx="8">
                  <c:v>3.4635744822722643</c:v>
                </c:pt>
                <c:pt idx="9">
                  <c:v>4.6051701859880918</c:v>
                </c:pt>
                <c:pt idx="10">
                  <c:v>4.6051701859880918</c:v>
                </c:pt>
                <c:pt idx="11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D-4542-86A9-57C450A2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87712"/>
        <c:axId val="567788040"/>
      </c:scatterChart>
      <c:valAx>
        <c:axId val="567787712"/>
        <c:scaling>
          <c:orientation val="minMax"/>
          <c:max val="60"/>
          <c:min val="0"/>
        </c:scaling>
        <c:delete val="0"/>
        <c:axPos val="b"/>
        <c:majorGridlines/>
        <c:minorGridlines/>
        <c:title>
          <c:tx>
            <c:strRef>
              <c:f>[2]Data!$R$193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788040"/>
        <c:crosses val="autoZero"/>
        <c:crossBetween val="midCat"/>
      </c:valAx>
      <c:valAx>
        <c:axId val="56778804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[2]Data!$R$194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78771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[1]Data!$R$2</c:f>
          <c:strCache>
            <c:ptCount val="1"/>
            <c:pt idx="0">
              <c:v>DTXSID0032578 -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54233896992384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[1]Data!$V$5:$V$7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[1]Data!$W$5:$W$7</c:f>
              <c:numCache>
                <c:formatCode>General</c:formatCode>
                <c:ptCount val="3"/>
                <c:pt idx="0">
                  <c:v>4.6051701859880918</c:v>
                </c:pt>
                <c:pt idx="1">
                  <c:v>4.6051701859880918</c:v>
                </c:pt>
                <c:pt idx="2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1-4574-9654-A237D3A0449A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2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-3.0089999999999999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151-4574-9654-A237D3A0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83752"/>
        <c:axId val="424682440"/>
      </c:scatterChart>
      <c:valAx>
        <c:axId val="424683752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strRef>
              <c:f>[1]Data!$R$3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682440"/>
        <c:crosses val="autoZero"/>
        <c:crossBetween val="midCat"/>
      </c:valAx>
      <c:valAx>
        <c:axId val="42468244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68375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1055408970976253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[1]Data!$R$21</c:f>
          <c:strCache>
            <c:ptCount val="1"/>
            <c:pt idx="0">
              <c:v>DTXSID5044994 -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92681529562903"/>
                  <c:y val="-0.5196407177335022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strRef>
              <c:f>[1]Data!$V$24:$V$35</c:f>
              <c:strCach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strCache>
            </c:strRef>
          </c:xVal>
          <c:yVal>
            <c:numRef>
              <c:f>[1]Data!$W$24:$W$35</c:f>
              <c:numCache>
                <c:formatCode>General</c:formatCode>
                <c:ptCount val="12"/>
                <c:pt idx="0">
                  <c:v>2.9112630637163113</c:v>
                </c:pt>
                <c:pt idx="1">
                  <c:v>2.6751185397569048</c:v>
                </c:pt>
                <c:pt idx="2">
                  <c:v>3.1979425360918663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5-439C-AA0A-3B7763FB364D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3"/>
              <c:pt idx="0">
                <c:v>120</c:v>
              </c:pt>
              <c:pt idx="1">
                <c:v>120</c:v>
              </c:pt>
              <c:pt idx="2">
                <c:v>120</c:v>
              </c:pt>
            </c:numLit>
          </c:xVal>
          <c:yVal>
            <c:numLit>
              <c:formatCode>General</c:formatCode>
              <c:ptCount val="3"/>
              <c:pt idx="0">
                <c:v>-0.11799999999999999</c:v>
              </c:pt>
              <c:pt idx="1">
                <c:v>0</c:v>
              </c:pt>
              <c:pt idx="2">
                <c:v>-1.296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DC5-439C-AA0A-3B7763FB3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87152"/>
        <c:axId val="569284856"/>
      </c:scatterChart>
      <c:valAx>
        <c:axId val="56928715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[1]Data!$R$22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284856"/>
        <c:crosses val="autoZero"/>
        <c:crossBetween val="midCat"/>
      </c:valAx>
      <c:valAx>
        <c:axId val="56928485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[1]Data!$R$23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28715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7447306791569084"/>
          <c:y val="0.59454705364995597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[1]Data!$R$21</c:f>
          <c:strCache>
            <c:ptCount val="1"/>
            <c:pt idx="0">
              <c:v>DTXSID5044994 -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92681529562903"/>
                  <c:y val="-0.5196407177335022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[1]Data!$V$24:$V$29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[1]Data!$W$24:$W$29</c:f>
              <c:numCache>
                <c:formatCode>General</c:formatCode>
                <c:ptCount val="6"/>
                <c:pt idx="0">
                  <c:v>2.9112630637163113</c:v>
                </c:pt>
                <c:pt idx="1">
                  <c:v>2.6751185397569048</c:v>
                </c:pt>
                <c:pt idx="2">
                  <c:v>3.1979425360918663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D50-8CE3-A2B5A9098870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9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</c:numLit>
          </c:xVal>
          <c:yVal>
            <c:numLit>
              <c:formatCode>General</c:formatCode>
              <c:ptCount val="9"/>
              <c:pt idx="0">
                <c:v>-0.11799999999999999</c:v>
              </c:pt>
              <c:pt idx="1">
                <c:v>0</c:v>
              </c:pt>
              <c:pt idx="2">
                <c:v>-1.296</c:v>
              </c:pt>
              <c:pt idx="3">
                <c:v>0.53700000000000003</c:v>
              </c:pt>
              <c:pt idx="4">
                <c:v>-0.41499999999999998</c:v>
              </c:pt>
              <c:pt idx="5">
                <c:v>1.367</c:v>
              </c:pt>
              <c:pt idx="6">
                <c:v>2.2080000000000002</c:v>
              </c:pt>
              <c:pt idx="7">
                <c:v>2.41</c:v>
              </c:pt>
              <c:pt idx="8">
                <c:v>1.8859999999999999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26C-4D50-8CE3-A2B5A9098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87152"/>
        <c:axId val="569284856"/>
      </c:scatterChart>
      <c:valAx>
        <c:axId val="56928715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[1]Data!$R$22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284856"/>
        <c:crosses val="autoZero"/>
        <c:crossBetween val="midCat"/>
      </c:valAx>
      <c:valAx>
        <c:axId val="56928485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[1]Data!$R$23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28715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92681529562903"/>
          <c:y val="0.1055408970976253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[1]Data!$R$40</c:f>
          <c:strCache>
            <c:ptCount val="1"/>
            <c:pt idx="0">
              <c:v>DTXSID6021953 -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2878996792067658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[1]Data!$V$43:$V$57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[1]Data!$W$43:$W$57</c:f>
              <c:numCache>
                <c:formatCode>General</c:formatCode>
                <c:ptCount val="15"/>
                <c:pt idx="0">
                  <c:v>3.4547036122844936</c:v>
                </c:pt>
                <c:pt idx="1">
                  <c:v>3.2980297823917759</c:v>
                </c:pt>
                <c:pt idx="2">
                  <c:v>3.4185091554255602</c:v>
                </c:pt>
                <c:pt idx="3">
                  <c:v>3.8782869619707014</c:v>
                </c:pt>
                <c:pt idx="4">
                  <c:v>3.5182426229735944</c:v>
                </c:pt>
                <c:pt idx="5">
                  <c:v>3.60171803878645</c:v>
                </c:pt>
                <c:pt idx="6">
                  <c:v>3.9442037407490789</c:v>
                </c:pt>
                <c:pt idx="7">
                  <c:v>3.6894540612742284</c:v>
                </c:pt>
                <c:pt idx="8">
                  <c:v>3.8177499066162226</c:v>
                </c:pt>
                <c:pt idx="9">
                  <c:v>4.1192724578128281</c:v>
                </c:pt>
                <c:pt idx="10">
                  <c:v>3.8057580839267118</c:v>
                </c:pt>
                <c:pt idx="11">
                  <c:v>4.0748620445250676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3-43E5-82DE-4F0E8C82D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02192"/>
        <c:axId val="572703176"/>
      </c:scatterChart>
      <c:valAx>
        <c:axId val="57270219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[1]Data!$R$41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703176"/>
        <c:crosses val="autoZero"/>
        <c:crossBetween val="midCat"/>
      </c:valAx>
      <c:valAx>
        <c:axId val="57270317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[1]Data!$R$42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70219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[1]Data!$R$78</c:f>
          <c:strCache>
            <c:ptCount val="1"/>
            <c:pt idx="0">
              <c:v>DTXSID7041910 -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122950819672131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[1]Data!$V$81:$V$88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[1]Data!$W$81:$W$88</c:f>
              <c:numCache>
                <c:formatCode>General</c:formatCode>
                <c:ptCount val="8"/>
                <c:pt idx="0">
                  <c:v>1.708199869404238</c:v>
                </c:pt>
                <c:pt idx="1">
                  <c:v>1.6013403506317299</c:v>
                </c:pt>
                <c:pt idx="2">
                  <c:v>3.2338667689899139</c:v>
                </c:pt>
                <c:pt idx="3">
                  <c:v>2.9638410788448692</c:v>
                </c:pt>
                <c:pt idx="4">
                  <c:v>2.7711543895913335</c:v>
                </c:pt>
                <c:pt idx="5">
                  <c:v>4.6051701859880918</c:v>
                </c:pt>
                <c:pt idx="6">
                  <c:v>4.6051701859880918</c:v>
                </c:pt>
                <c:pt idx="7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5-47F7-A4AE-C0E96D3D3B4A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7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</c:numLit>
          </c:xVal>
          <c:yVal>
            <c:numLit>
              <c:formatCode>General</c:formatCode>
              <c:ptCount val="7"/>
              <c:pt idx="0">
                <c:v>-3.0979999999999999</c:v>
              </c:pt>
              <c:pt idx="1">
                <c:v>-3.1579999999999999</c:v>
              </c:pt>
              <c:pt idx="2">
                <c:v>0</c:v>
              </c:pt>
              <c:pt idx="3">
                <c:v>-1.397</c:v>
              </c:pt>
              <c:pt idx="4">
                <c:v>-0.83</c:v>
              </c:pt>
              <c:pt idx="5">
                <c:v>-1.149</c:v>
              </c:pt>
              <c:pt idx="6">
                <c:v>0.11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605-47F7-A4AE-C0E96D3D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97960"/>
        <c:axId val="571099600"/>
      </c:scatterChart>
      <c:valAx>
        <c:axId val="57109796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[1]Data!$R$79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099600"/>
        <c:crosses val="autoZero"/>
        <c:crossBetween val="midCat"/>
      </c:valAx>
      <c:valAx>
        <c:axId val="57109960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[1]Data!$R$80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097960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1055408970976253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[1]Data!$R$97</c:f>
          <c:strCache>
            <c:ptCount val="1"/>
            <c:pt idx="0">
              <c:v>DTXSID8026228 -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4222933799941673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[1]Data!$V$100:$V$114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[1]Data!$W$100:$W$114</c:f>
              <c:numCache>
                <c:formatCode>General</c:formatCode>
                <c:ptCount val="15"/>
                <c:pt idx="0">
                  <c:v>4.1774271725355518</c:v>
                </c:pt>
                <c:pt idx="1">
                  <c:v>4.1289692168768255</c:v>
                </c:pt>
                <c:pt idx="2">
                  <c:v>4.5468292281649045</c:v>
                </c:pt>
                <c:pt idx="3">
                  <c:v>4.4192421635893453</c:v>
                </c:pt>
                <c:pt idx="4">
                  <c:v>4.292211392237129</c:v>
                </c:pt>
                <c:pt idx="5">
                  <c:v>4.4951220436139812</c:v>
                </c:pt>
                <c:pt idx="6">
                  <c:v>4.4204626889398471</c:v>
                </c:pt>
                <c:pt idx="7">
                  <c:v>4.3712176292742511</c:v>
                </c:pt>
                <c:pt idx="8">
                  <c:v>4.5762480823314178</c:v>
                </c:pt>
                <c:pt idx="9">
                  <c:v>4.4623448952659928</c:v>
                </c:pt>
                <c:pt idx="10">
                  <c:v>4.4215861020880265</c:v>
                </c:pt>
                <c:pt idx="11">
                  <c:v>4.6749437577681654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1-484A-80D9-CD299D9F4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88984"/>
        <c:axId val="573391936"/>
      </c:scatterChart>
      <c:valAx>
        <c:axId val="57338898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[1]Data!$R$98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391936"/>
        <c:crosses val="autoZero"/>
        <c:crossBetween val="midCat"/>
      </c:valAx>
      <c:valAx>
        <c:axId val="57339193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[1]Data!$R$99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3889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[1]Data!$R$116</c:f>
          <c:strCache>
            <c:ptCount val="1"/>
            <c:pt idx="0">
              <c:v>DTXSID8032675 -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5953739389133735"/>
                  <c:y val="-0.3247911689139121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[1]Data!$V$119:$V$121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[1]Data!$W$119:$W$121</c:f>
              <c:numCache>
                <c:formatCode>General</c:formatCode>
                <c:ptCount val="3"/>
                <c:pt idx="0">
                  <c:v>4.6051701859880918</c:v>
                </c:pt>
                <c:pt idx="1">
                  <c:v>4.6051701859880918</c:v>
                </c:pt>
                <c:pt idx="2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2-4819-A62C-87E5E6BFD8C5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2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-0.25800000000000001</c:v>
              </c:pt>
              <c:pt idx="2">
                <c:v>-0.26600000000000001</c:v>
              </c:pt>
              <c:pt idx="3">
                <c:v>0</c:v>
              </c:pt>
              <c:pt idx="4">
                <c:v>-0.16400000000000001</c:v>
              </c:pt>
              <c:pt idx="5">
                <c:v>1.0999999999999999E-2</c:v>
              </c:pt>
              <c:pt idx="6">
                <c:v>1.7709999999999999</c:v>
              </c:pt>
              <c:pt idx="7">
                <c:v>0.69299999999999995</c:v>
              </c:pt>
              <c:pt idx="8">
                <c:v>1.744</c:v>
              </c:pt>
              <c:pt idx="9">
                <c:v>-1.7</c:v>
              </c:pt>
              <c:pt idx="10">
                <c:v>-0.43099999999999999</c:v>
              </c:pt>
              <c:pt idx="11">
                <c:v>2.0640000000000001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072-4819-A62C-87E5E6BFD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98256"/>
        <c:axId val="572700224"/>
      </c:scatterChart>
      <c:valAx>
        <c:axId val="57269825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[1]Data!$R$117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700224"/>
        <c:crosses val="autoZero"/>
        <c:crossBetween val="midCat"/>
      </c:valAx>
      <c:valAx>
        <c:axId val="57270022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[1]Data!$R$118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698256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45953739389133735"/>
          <c:y val="0.1055408970976253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[1]Data!$R$154</c:f>
          <c:strCache>
            <c:ptCount val="1"/>
            <c:pt idx="0">
              <c:v>DTXSID9027364 -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122950819672131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[1]Data!$V$157:$V$171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[1]Data!$W$157:$W$171</c:f>
              <c:numCache>
                <c:formatCode>General</c:formatCode>
                <c:ptCount val="15"/>
                <c:pt idx="0">
                  <c:v>-0.21778950027104535</c:v>
                </c:pt>
                <c:pt idx="1">
                  <c:v>-0.12795492742466358</c:v>
                </c:pt>
                <c:pt idx="2">
                  <c:v>0.571921670341757</c:v>
                </c:pt>
                <c:pt idx="3">
                  <c:v>1.295090733723554</c:v>
                </c:pt>
                <c:pt idx="4">
                  <c:v>0.87400018218352216</c:v>
                </c:pt>
                <c:pt idx="5">
                  <c:v>1.2136658166527954</c:v>
                </c:pt>
                <c:pt idx="6">
                  <c:v>3.2976488806232815</c:v>
                </c:pt>
                <c:pt idx="7">
                  <c:v>2.9744716269803195</c:v>
                </c:pt>
                <c:pt idx="8">
                  <c:v>3.2271146022285224</c:v>
                </c:pt>
                <c:pt idx="9">
                  <c:v>3.7509485919871004</c:v>
                </c:pt>
                <c:pt idx="10">
                  <c:v>3.1143746652090956</c:v>
                </c:pt>
                <c:pt idx="11">
                  <c:v>3.1021399359459521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0-43DB-B19A-A5AB99D94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92632"/>
        <c:axId val="567787056"/>
      </c:scatterChart>
      <c:valAx>
        <c:axId val="56779263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[1]Data!$R$155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787056"/>
        <c:crosses val="autoZero"/>
        <c:crossBetween val="midCat"/>
      </c:valAx>
      <c:valAx>
        <c:axId val="56778705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[1]Data!$R$156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79263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[1]Data!$R$173</c:f>
          <c:strCache>
            <c:ptCount val="1"/>
            <c:pt idx="0">
              <c:v>Midazolam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8217223871606213"/>
                  <c:y val="-0.1012344706911636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[1]Data!$V$176:$V$187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[1]Data!$W$176:$W$187</c:f>
              <c:numCache>
                <c:formatCode>General</c:formatCode>
                <c:ptCount val="12"/>
                <c:pt idx="0">
                  <c:v>-0.37091589689999382</c:v>
                </c:pt>
                <c:pt idx="1">
                  <c:v>0.18292846081384473</c:v>
                </c:pt>
                <c:pt idx="2">
                  <c:v>0.45638019483223002</c:v>
                </c:pt>
                <c:pt idx="3">
                  <c:v>2.5154853802811319</c:v>
                </c:pt>
                <c:pt idx="4">
                  <c:v>2.5869683082419788</c:v>
                </c:pt>
                <c:pt idx="5">
                  <c:v>2.8971852607310566</c:v>
                </c:pt>
                <c:pt idx="6">
                  <c:v>3.5759191602776852</c:v>
                </c:pt>
                <c:pt idx="7">
                  <c:v>3.4639358525953425</c:v>
                </c:pt>
                <c:pt idx="8">
                  <c:v>3.5461320310279159</c:v>
                </c:pt>
                <c:pt idx="9">
                  <c:v>4.6051701859880918</c:v>
                </c:pt>
                <c:pt idx="10">
                  <c:v>4.6051701859880918</c:v>
                </c:pt>
                <c:pt idx="11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C-4377-A9D5-FCC9E6D20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60584"/>
        <c:axId val="569263864"/>
      </c:scatterChart>
      <c:valAx>
        <c:axId val="569260584"/>
        <c:scaling>
          <c:orientation val="minMax"/>
          <c:max val="60"/>
          <c:min val="0"/>
        </c:scaling>
        <c:delete val="0"/>
        <c:axPos val="b"/>
        <c:majorGridlines/>
        <c:minorGridlines/>
        <c:title>
          <c:tx>
            <c:strRef>
              <c:f>[1]Data!$R$174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263864"/>
        <c:crosses val="autoZero"/>
        <c:crossBetween val="midCat"/>
      </c:valAx>
      <c:valAx>
        <c:axId val="56926386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[1]Data!$R$175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2605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[1]Data!$R$192</c:f>
          <c:strCache>
            <c:ptCount val="1"/>
            <c:pt idx="0">
              <c:v>Verapamil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5446732068327522"/>
                  <c:y val="-4.220005832604258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[1]Data!$V$195:$V$206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[1]Data!$W$195:$W$206</c:f>
              <c:numCache>
                <c:formatCode>General</c:formatCode>
                <c:ptCount val="12"/>
                <c:pt idx="0">
                  <c:v>0.12901979548631043</c:v>
                </c:pt>
                <c:pt idx="1">
                  <c:v>1.1305702476156367</c:v>
                </c:pt>
                <c:pt idx="2">
                  <c:v>0.88968317004393771</c:v>
                </c:pt>
                <c:pt idx="3">
                  <c:v>2.6800262828763488</c:v>
                </c:pt>
                <c:pt idx="4">
                  <c:v>3.307595129230045</c:v>
                </c:pt>
                <c:pt idx="5">
                  <c:v>3.0507702944773798</c:v>
                </c:pt>
                <c:pt idx="6">
                  <c:v>3.3169838234540032</c:v>
                </c:pt>
                <c:pt idx="7">
                  <c:v>3.5330456391572853</c:v>
                </c:pt>
                <c:pt idx="8">
                  <c:v>3.4635744822722643</c:v>
                </c:pt>
                <c:pt idx="9">
                  <c:v>4.6051701859880918</c:v>
                </c:pt>
                <c:pt idx="10">
                  <c:v>4.6051701859880918</c:v>
                </c:pt>
                <c:pt idx="11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B-4921-9AE3-EE6AED3D7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87712"/>
        <c:axId val="567788040"/>
      </c:scatterChart>
      <c:valAx>
        <c:axId val="567787712"/>
        <c:scaling>
          <c:orientation val="minMax"/>
          <c:max val="60"/>
          <c:min val="0"/>
        </c:scaling>
        <c:delete val="0"/>
        <c:axPos val="b"/>
        <c:majorGridlines/>
        <c:minorGridlines/>
        <c:title>
          <c:tx>
            <c:strRef>
              <c:f>[1]Data!$R$193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788040"/>
        <c:crosses val="autoZero"/>
        <c:crossBetween val="midCat"/>
      </c:valAx>
      <c:valAx>
        <c:axId val="56778804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[1]Data!$R$194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78771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[3]Data!$R$2</c:f>
          <c:strCache>
            <c:ptCount val="1"/>
            <c:pt idx="0">
              <c:v>DTXSID0032578 -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9.0210265383493735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[3]Data!$V$5:$V$10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[3]Data!$W$5:$W$10</c:f>
              <c:numCache>
                <c:formatCode>General</c:formatCode>
                <c:ptCount val="6"/>
                <c:pt idx="0">
                  <c:v>2.376218897557163</c:v>
                </c:pt>
                <c:pt idx="1">
                  <c:v>1.4288612126855984</c:v>
                </c:pt>
                <c:pt idx="2">
                  <c:v>1.5945446073045217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5-4665-AFF0-3E014E843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93472"/>
        <c:axId val="428287568"/>
      </c:scatterChart>
      <c:valAx>
        <c:axId val="42829347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287568"/>
        <c:crosses val="autoZero"/>
        <c:crossBetween val="midCat"/>
      </c:valAx>
      <c:valAx>
        <c:axId val="42828756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29347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[3]Data!$R$22</c:f>
          <c:strCache>
            <c:ptCount val="1"/>
            <c:pt idx="0">
              <c:v>DTXSID5044994 -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2855374744823563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[3]Data!$V$25:$V$30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[3]Data!$W$25:$W$30</c:f>
              <c:numCache>
                <c:formatCode>General</c:formatCode>
                <c:ptCount val="6"/>
                <c:pt idx="0">
                  <c:v>3.9644482406503454</c:v>
                </c:pt>
                <c:pt idx="1">
                  <c:v>2.5641535611449453</c:v>
                </c:pt>
                <c:pt idx="2">
                  <c:v>3.2255837633222226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5-4C30-8C8E-87F93F137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05992"/>
        <c:axId val="569103040"/>
      </c:scatterChart>
      <c:valAx>
        <c:axId val="56910599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[3]Data!$R$23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103040"/>
        <c:crosses val="autoZero"/>
        <c:crossBetween val="midCat"/>
      </c:valAx>
      <c:valAx>
        <c:axId val="56910304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[3]Data!$R$24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10599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[1]Data!$R$40</c:f>
          <c:strCache>
            <c:ptCount val="1"/>
            <c:pt idx="0">
              <c:v>DTXSID6021953 -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2878996792067658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[1]Data!$V$43:$V$57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[1]Data!$W$43:$W$57</c:f>
              <c:numCache>
                <c:formatCode>General</c:formatCode>
                <c:ptCount val="15"/>
                <c:pt idx="0">
                  <c:v>3.4547036122844936</c:v>
                </c:pt>
                <c:pt idx="1">
                  <c:v>3.2980297823917759</c:v>
                </c:pt>
                <c:pt idx="2">
                  <c:v>3.4185091554255602</c:v>
                </c:pt>
                <c:pt idx="3">
                  <c:v>3.8782869619707014</c:v>
                </c:pt>
                <c:pt idx="4">
                  <c:v>3.5182426229735944</c:v>
                </c:pt>
                <c:pt idx="5">
                  <c:v>3.60171803878645</c:v>
                </c:pt>
                <c:pt idx="6">
                  <c:v>3.9442037407490789</c:v>
                </c:pt>
                <c:pt idx="7">
                  <c:v>3.6894540612742284</c:v>
                </c:pt>
                <c:pt idx="8">
                  <c:v>3.8177499066162226</c:v>
                </c:pt>
                <c:pt idx="9">
                  <c:v>4.1192724578128281</c:v>
                </c:pt>
                <c:pt idx="10">
                  <c:v>3.8057580839267118</c:v>
                </c:pt>
                <c:pt idx="11">
                  <c:v>4.0748620445250676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A-41D9-9660-4217A9F35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02192"/>
        <c:axId val="572703176"/>
      </c:scatterChart>
      <c:valAx>
        <c:axId val="57270219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[1]Data!$R$41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703176"/>
        <c:crosses val="autoZero"/>
        <c:crossBetween val="midCat"/>
      </c:valAx>
      <c:valAx>
        <c:axId val="57270317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[1]Data!$R$42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70219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[3]Data!$R$42</c:f>
          <c:strCache>
            <c:ptCount val="1"/>
            <c:pt idx="0">
              <c:v>DTXSID6021953 -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[3]Data!$V$45:$V$50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[3]Data!$W$45:$W$50</c:f>
              <c:numCache>
                <c:formatCode>General</c:formatCode>
                <c:ptCount val="6"/>
                <c:pt idx="0">
                  <c:v>4.5886003408692959</c:v>
                </c:pt>
                <c:pt idx="1">
                  <c:v>4.4223684630649727</c:v>
                </c:pt>
                <c:pt idx="2">
                  <c:v>4.50711518778661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2-4093-80F8-5F38940CA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08000"/>
        <c:axId val="573322432"/>
      </c:scatterChart>
      <c:valAx>
        <c:axId val="57330800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[3]Data!$R$43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322432"/>
        <c:crosses val="autoZero"/>
        <c:crossBetween val="midCat"/>
      </c:valAx>
      <c:valAx>
        <c:axId val="57332243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[3]Data!$R$44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30800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[3]Data!$R$82</c:f>
          <c:strCache>
            <c:ptCount val="1"/>
            <c:pt idx="0">
              <c:v>DTXSID7041910 -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73046660834062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[3]Data!$V$85:$V$90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[3]Data!$W$85:$W$90</c:f>
              <c:numCache>
                <c:formatCode>General</c:formatCode>
                <c:ptCount val="6"/>
                <c:pt idx="0">
                  <c:v>4.1070454863540178</c:v>
                </c:pt>
                <c:pt idx="1">
                  <c:v>3.9701016645449312</c:v>
                </c:pt>
                <c:pt idx="2">
                  <c:v>3.6279460090407221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A-4E1F-AA4A-8E4532597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10992"/>
        <c:axId val="572410664"/>
      </c:scatterChart>
      <c:valAx>
        <c:axId val="57241099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[3]Data!$R$83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410664"/>
        <c:crosses val="autoZero"/>
        <c:crossBetween val="midCat"/>
      </c:valAx>
      <c:valAx>
        <c:axId val="57241066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[3]Data!$R$84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41099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[3]Data!$R$102</c:f>
          <c:strCache>
            <c:ptCount val="1"/>
            <c:pt idx="0">
              <c:v>DTXSID8026228 -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[3]Data!$V$105:$V$110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[3]Data!$W$105:$W$110</c:f>
              <c:numCache>
                <c:formatCode>General</c:formatCode>
                <c:ptCount val="6"/>
                <c:pt idx="0">
                  <c:v>4.438491410225299</c:v>
                </c:pt>
                <c:pt idx="1">
                  <c:v>4.526363709702367</c:v>
                </c:pt>
                <c:pt idx="2">
                  <c:v>4.4555605766247028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6-4810-9ED8-CF43D7C6D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94552"/>
        <c:axId val="579393240"/>
      </c:scatterChart>
      <c:valAx>
        <c:axId val="57939455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[3]Data!$R$103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9393240"/>
        <c:crosses val="autoZero"/>
        <c:crossBetween val="midCat"/>
      </c:valAx>
      <c:valAx>
        <c:axId val="57939324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[3]Data!$R$104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939455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[3]Data!$R$122</c:f>
          <c:strCache>
            <c:ptCount val="1"/>
            <c:pt idx="0">
              <c:v>DTXSID8032675 -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2478961796442111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[3]Data!$V$125:$V$130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[3]Data!$W$125:$W$130</c:f>
              <c:numCache>
                <c:formatCode>General</c:formatCode>
                <c:ptCount val="6"/>
                <c:pt idx="0">
                  <c:v>3.5609420687133517</c:v>
                </c:pt>
                <c:pt idx="1">
                  <c:v>2.041495331901551</c:v>
                </c:pt>
                <c:pt idx="2">
                  <c:v>3.312584726090555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0-435F-A524-2007930C5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49464"/>
        <c:axId val="576649792"/>
      </c:scatterChart>
      <c:valAx>
        <c:axId val="57664946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[3]Data!$R$123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649792"/>
        <c:crosses val="autoZero"/>
        <c:crossBetween val="midCat"/>
      </c:valAx>
      <c:valAx>
        <c:axId val="57664979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[3]Data!$R$124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64946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[3]Data!$R$162</c:f>
          <c:strCache>
            <c:ptCount val="1"/>
            <c:pt idx="0">
              <c:v>DTXSID9027364 -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288757655293088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[3]Data!$V$165:$V$170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[3]Data!$W$165:$W$170</c:f>
              <c:numCache>
                <c:formatCode>General</c:formatCode>
                <c:ptCount val="6"/>
                <c:pt idx="0">
                  <c:v>4.3313917278485663</c:v>
                </c:pt>
                <c:pt idx="1">
                  <c:v>4.3448665140774052</c:v>
                </c:pt>
                <c:pt idx="2">
                  <c:v>4.2734687426024358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6-4B0D-845F-83998EA64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68856"/>
        <c:axId val="576465904"/>
      </c:scatterChart>
      <c:valAx>
        <c:axId val="57646885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[3]Data!$R$163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465904"/>
        <c:crosses val="autoZero"/>
        <c:crossBetween val="midCat"/>
      </c:valAx>
      <c:valAx>
        <c:axId val="57646590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[3]Data!$R$164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46885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[3]Data!$R$182</c:f>
          <c:strCache>
            <c:ptCount val="1"/>
            <c:pt idx="0">
              <c:v>Midazolam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[3]Data!$V$185:$V$190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[3]Data!$W$185:$W$190</c:f>
              <c:numCache>
                <c:formatCode>General</c:formatCode>
                <c:ptCount val="6"/>
                <c:pt idx="0">
                  <c:v>4.5069872342424686</c:v>
                </c:pt>
                <c:pt idx="1">
                  <c:v>4.4868421294832324</c:v>
                </c:pt>
                <c:pt idx="2">
                  <c:v>4.5284898788661314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7-42CA-8810-183E8C6C0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05048"/>
        <c:axId val="579406360"/>
      </c:scatterChart>
      <c:valAx>
        <c:axId val="57940504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[3]Data!$R$183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9406360"/>
        <c:crosses val="autoZero"/>
        <c:crossBetween val="midCat"/>
      </c:valAx>
      <c:valAx>
        <c:axId val="57940636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[3]Data!$R$184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940504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[3]Data!$R$202</c:f>
          <c:strCache>
            <c:ptCount val="1"/>
            <c:pt idx="0">
              <c:v>Verapamil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[3]Data!$V$205:$V$210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[3]Data!$W$205:$W$210</c:f>
              <c:numCache>
                <c:formatCode>General</c:formatCode>
                <c:ptCount val="6"/>
                <c:pt idx="0">
                  <c:v>4.4913896252497887</c:v>
                </c:pt>
                <c:pt idx="1">
                  <c:v>4.5607083409181124</c:v>
                </c:pt>
                <c:pt idx="2">
                  <c:v>4.6742407522673615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D-4F77-84A2-028F886BF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95536"/>
        <c:axId val="579392584"/>
      </c:scatterChart>
      <c:valAx>
        <c:axId val="57939553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[3]Data!$R$203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9392584"/>
        <c:crosses val="autoZero"/>
        <c:crossBetween val="midCat"/>
      </c:valAx>
      <c:valAx>
        <c:axId val="57939258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[3]Data!$R$204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939553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[4]Data!$R$2</c:f>
          <c:strCache>
            <c:ptCount val="1"/>
            <c:pt idx="0">
              <c:v>DTXSID0032578 -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7767369242779076"/>
                  <c:y val="-0.5285310840102770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[4]Data!$V$5:$V$8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[4]Data!$W$5:$W$8</c:f>
              <c:numCache>
                <c:formatCode>General</c:formatCode>
                <c:ptCount val="4"/>
                <c:pt idx="0">
                  <c:v>-6.7640663638786949</c:v>
                </c:pt>
                <c:pt idx="1">
                  <c:v>4.6051701859880918</c:v>
                </c:pt>
                <c:pt idx="2">
                  <c:v>4.6051701859880918</c:v>
                </c:pt>
                <c:pt idx="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E-442F-82D2-024D2F1989C7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1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-7.867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55E-442F-82D2-024D2F198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04528"/>
        <c:axId val="422770840"/>
      </c:scatterChart>
      <c:valAx>
        <c:axId val="42250452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770840"/>
        <c:crosses val="autoZero"/>
        <c:crossBetween val="midCat"/>
      </c:valAx>
      <c:valAx>
        <c:axId val="422770840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[4]Data!$R$4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504528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088992974238876"/>
          <c:y val="0.43271767810026385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[4]Data!$R$21</c:f>
          <c:strCache>
            <c:ptCount val="1"/>
            <c:pt idx="0">
              <c:v>DTXSID5044994 -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7074554205314497"/>
                  <c:y val="0.1505578293478486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[4]Data!$V$24:$V$35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[4]Data!$W$24:$W$35</c:f>
              <c:numCache>
                <c:formatCode>General</c:formatCode>
                <c:ptCount val="12"/>
                <c:pt idx="0">
                  <c:v>1.65547740214394</c:v>
                </c:pt>
                <c:pt idx="1">
                  <c:v>2.0004385829840658</c:v>
                </c:pt>
                <c:pt idx="2">
                  <c:v>2.4771598727519968</c:v>
                </c:pt>
                <c:pt idx="3">
                  <c:v>2.7048803814079214</c:v>
                </c:pt>
                <c:pt idx="4">
                  <c:v>2.5734562228250688</c:v>
                </c:pt>
                <c:pt idx="5">
                  <c:v>3.2459887282681579</c:v>
                </c:pt>
                <c:pt idx="6">
                  <c:v>3.053799971477269</c:v>
                </c:pt>
                <c:pt idx="7">
                  <c:v>3.1834497839160534</c:v>
                </c:pt>
                <c:pt idx="8">
                  <c:v>3.6957865504142666</c:v>
                </c:pt>
                <c:pt idx="9">
                  <c:v>4.6051701859880918</c:v>
                </c:pt>
                <c:pt idx="10">
                  <c:v>4.6051701859880918</c:v>
                </c:pt>
                <c:pt idx="11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9-4FCE-B04F-9A4767B9F24C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3"/>
              <c:pt idx="0">
                <c:v>120</c:v>
              </c:pt>
              <c:pt idx="1">
                <c:v>120</c:v>
              </c:pt>
              <c:pt idx="2">
                <c:v>120</c:v>
              </c:pt>
            </c:numLit>
          </c:xVal>
          <c:yVal>
            <c:numLit>
              <c:formatCode>General</c:formatCode>
              <c:ptCount val="3"/>
              <c:pt idx="0">
                <c:v>1.1850000000000001</c:v>
              </c:pt>
              <c:pt idx="1">
                <c:v>1.256</c:v>
              </c:pt>
              <c:pt idx="2">
                <c:v>2.1619999999999999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5E9-4FCE-B04F-9A4767B9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07152"/>
        <c:axId val="631011744"/>
      </c:scatterChart>
      <c:valAx>
        <c:axId val="63100715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[4]Data!$R$22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1011744"/>
        <c:crosses val="autoZero"/>
        <c:crossBetween val="midCat"/>
      </c:valAx>
      <c:valAx>
        <c:axId val="63101174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[4]Data!$R$23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100715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3075722092115538"/>
          <c:y val="0.29663695731964901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[4]Data!$R$40</c:f>
          <c:strCache>
            <c:ptCount val="1"/>
            <c:pt idx="0">
              <c:v>DTXSID6021953 -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93263633712452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[4]Data!$V$43:$V$57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[4]Data!$W$43:$W$57</c:f>
              <c:numCache>
                <c:formatCode>General</c:formatCode>
                <c:ptCount val="15"/>
                <c:pt idx="0">
                  <c:v>4.084467718263137</c:v>
                </c:pt>
                <c:pt idx="1">
                  <c:v>4.2607457429603972</c:v>
                </c:pt>
                <c:pt idx="2">
                  <c:v>3.9153735398674336</c:v>
                </c:pt>
                <c:pt idx="3">
                  <c:v>4.2231284959350406</c:v>
                </c:pt>
                <c:pt idx="4">
                  <c:v>4.4083436395493347</c:v>
                </c:pt>
                <c:pt idx="5">
                  <c:v>4.0876002275105581</c:v>
                </c:pt>
                <c:pt idx="6">
                  <c:v>4.3232557813904222</c:v>
                </c:pt>
                <c:pt idx="7">
                  <c:v>4.4847301010546579</c:v>
                </c:pt>
                <c:pt idx="8">
                  <c:v>4.199897223655892</c:v>
                </c:pt>
                <c:pt idx="9">
                  <c:v>4.3356112689545778</c:v>
                </c:pt>
                <c:pt idx="10">
                  <c:v>4.5537245071966677</c:v>
                </c:pt>
                <c:pt idx="11">
                  <c:v>4.1258081979759593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8-44BD-A886-26840EFB7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68216"/>
        <c:axId val="422769528"/>
      </c:scatterChart>
      <c:valAx>
        <c:axId val="42276821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[4]Data!$R$41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769528"/>
        <c:crosses val="autoZero"/>
        <c:crossBetween val="midCat"/>
      </c:valAx>
      <c:valAx>
        <c:axId val="42276952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[4]Data!$R$42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76821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[1]Data!$R$78</c:f>
          <c:strCache>
            <c:ptCount val="1"/>
            <c:pt idx="0">
              <c:v>DTXSID7041910 -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122950819672131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strRef>
              <c:f>[1]Data!$V$81:$V$93</c:f>
              <c:strCache>
                <c:ptCount val="13"/>
                <c:pt idx="0">
                  <c:v>30</c:v>
                </c:pt>
                <c:pt idx="1">
                  <c:v>30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strCache>
            </c:strRef>
          </c:xVal>
          <c:yVal>
            <c:numRef>
              <c:f>[1]Data!$W$81:$W$93</c:f>
              <c:numCache>
                <c:formatCode>General</c:formatCode>
                <c:ptCount val="13"/>
                <c:pt idx="0">
                  <c:v>1.708199869404238</c:v>
                </c:pt>
                <c:pt idx="1">
                  <c:v>1.6013403506317299</c:v>
                </c:pt>
                <c:pt idx="2">
                  <c:v>3.2338667689899139</c:v>
                </c:pt>
                <c:pt idx="3">
                  <c:v>2.9638410788448692</c:v>
                </c:pt>
                <c:pt idx="4">
                  <c:v>2.7711543895913335</c:v>
                </c:pt>
                <c:pt idx="5">
                  <c:v>4.6051701859880918</c:v>
                </c:pt>
                <c:pt idx="6">
                  <c:v>4.6051701859880918</c:v>
                </c:pt>
                <c:pt idx="7">
                  <c:v>4.6051701859880918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7-46A6-B885-B87BE563F640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2"/>
              <c:pt idx="0">
                <c:v>120</c:v>
              </c:pt>
              <c:pt idx="1">
                <c:v>30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447-46A6-B885-B87BE563F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97960"/>
        <c:axId val="571099600"/>
      </c:scatterChart>
      <c:valAx>
        <c:axId val="57109796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[1]Data!$R$79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099600"/>
        <c:crosses val="autoZero"/>
        <c:crossBetween val="midCat"/>
      </c:valAx>
      <c:valAx>
        <c:axId val="57109960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[1]Data!$R$80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097960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1055408970976253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[4]Data!$R$78</c:f>
          <c:strCache>
            <c:ptCount val="1"/>
            <c:pt idx="0">
              <c:v>DTXSID7041910 -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7.3526684164479439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[4]Data!$V$81:$V$95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[4]Data!$W$81:$W$95</c:f>
              <c:numCache>
                <c:formatCode>General</c:formatCode>
                <c:ptCount val="15"/>
                <c:pt idx="0">
                  <c:v>1.9219521358573259</c:v>
                </c:pt>
                <c:pt idx="1">
                  <c:v>1.7408489671831662</c:v>
                </c:pt>
                <c:pt idx="2">
                  <c:v>1.2230894109267685</c:v>
                </c:pt>
                <c:pt idx="3">
                  <c:v>3.2759792015218694</c:v>
                </c:pt>
                <c:pt idx="4">
                  <c:v>3.306991831739829</c:v>
                </c:pt>
                <c:pt idx="5">
                  <c:v>3.1415314676637793</c:v>
                </c:pt>
                <c:pt idx="6">
                  <c:v>3.9051154992185078</c:v>
                </c:pt>
                <c:pt idx="7">
                  <c:v>3.8386986242446297</c:v>
                </c:pt>
                <c:pt idx="8">
                  <c:v>3.8735443478795961</c:v>
                </c:pt>
                <c:pt idx="9">
                  <c:v>4.1207472450110547</c:v>
                </c:pt>
                <c:pt idx="10">
                  <c:v>4.1596724327029833</c:v>
                </c:pt>
                <c:pt idx="11">
                  <c:v>4.0640751703849238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F-4EC1-8248-2C22D587B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71024"/>
        <c:axId val="639176272"/>
      </c:scatterChart>
      <c:valAx>
        <c:axId val="63917102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[4]Data!$R$79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176272"/>
        <c:crosses val="autoZero"/>
        <c:crossBetween val="midCat"/>
      </c:valAx>
      <c:valAx>
        <c:axId val="63917627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[4]Data!$R$80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17102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[4]Data!$R$97</c:f>
          <c:strCache>
            <c:ptCount val="1"/>
            <c:pt idx="0">
              <c:v>DTXSID8026228 -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369693788276465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[4]Data!$V$100:$V$114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[4]Data!$W$100:$W$114</c:f>
              <c:numCache>
                <c:formatCode>General</c:formatCode>
                <c:ptCount val="15"/>
                <c:pt idx="0">
                  <c:v>4.2968906731924124</c:v>
                </c:pt>
                <c:pt idx="1">
                  <c:v>4.4203860975669853</c:v>
                </c:pt>
                <c:pt idx="2">
                  <c:v>4.464724693772868</c:v>
                </c:pt>
                <c:pt idx="3">
                  <c:v>4.366837462397398</c:v>
                </c:pt>
                <c:pt idx="4">
                  <c:v>4.4995385610104277</c:v>
                </c:pt>
                <c:pt idx="5">
                  <c:v>4.4996653374883309</c:v>
                </c:pt>
                <c:pt idx="6">
                  <c:v>4.3382612050008831</c:v>
                </c:pt>
                <c:pt idx="7">
                  <c:v>4.4760241192537951</c:v>
                </c:pt>
                <c:pt idx="8">
                  <c:v>4.4462771666982404</c:v>
                </c:pt>
                <c:pt idx="9">
                  <c:v>4.3309673830123261</c:v>
                </c:pt>
                <c:pt idx="10">
                  <c:v>4.4768676367672189</c:v>
                </c:pt>
                <c:pt idx="11">
                  <c:v>4.5077238271370375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6-42F8-B958-50AA52DF7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46960"/>
        <c:axId val="638742368"/>
      </c:scatterChart>
      <c:valAx>
        <c:axId val="63874696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[4]Data!$R$98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742368"/>
        <c:crosses val="autoZero"/>
        <c:crossBetween val="midCat"/>
      </c:valAx>
      <c:valAx>
        <c:axId val="63874236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[4]Data!$R$99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74696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[4]Data!$R$116</c:f>
          <c:strCache>
            <c:ptCount val="1"/>
            <c:pt idx="0">
              <c:v>DTXSID8032675 -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3.9375911344415281E-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[4]Data!$V$119:$V$132</c:f>
              <c:numCache>
                <c:formatCode>General</c:formatCode>
                <c:ptCount val="1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[4]Data!$W$119:$W$132</c:f>
              <c:numCache>
                <c:formatCode>General</c:formatCode>
                <c:ptCount val="14"/>
                <c:pt idx="0">
                  <c:v>1.6293528013952656</c:v>
                </c:pt>
                <c:pt idx="1">
                  <c:v>0.9506261033051866</c:v>
                </c:pt>
                <c:pt idx="2">
                  <c:v>1.1419610562011373</c:v>
                </c:pt>
                <c:pt idx="3">
                  <c:v>2.7486419182272868</c:v>
                </c:pt>
                <c:pt idx="4">
                  <c:v>2.5320985177196014</c:v>
                </c:pt>
                <c:pt idx="5">
                  <c:v>2.6972542420083192</c:v>
                </c:pt>
                <c:pt idx="6">
                  <c:v>3.3952866606897136</c:v>
                </c:pt>
                <c:pt idx="7">
                  <c:v>3.449519082469815</c:v>
                </c:pt>
                <c:pt idx="8">
                  <c:v>3.708360345687324</c:v>
                </c:pt>
                <c:pt idx="9">
                  <c:v>3.8885655822480603</c:v>
                </c:pt>
                <c:pt idx="10">
                  <c:v>4.2198567336934358</c:v>
                </c:pt>
                <c:pt idx="11">
                  <c:v>4.6051701859880918</c:v>
                </c:pt>
                <c:pt idx="12">
                  <c:v>4.6051701859880918</c:v>
                </c:pt>
                <c:pt idx="1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9-4EE5-81E3-5C9AA635FBA9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"/>
              <c:pt idx="0">
                <c:v>15</c:v>
              </c:pt>
            </c:numLit>
          </c:xVal>
          <c:yVal>
            <c:numLit>
              <c:formatCode>General</c:formatCode>
              <c:ptCount val="1"/>
              <c:pt idx="0">
                <c:v>3.11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5D9-4EE5-81E3-5C9AA635F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66536"/>
        <c:axId val="638268176"/>
      </c:scatterChart>
      <c:valAx>
        <c:axId val="63826653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[4]Data!$R$117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68176"/>
        <c:crosses val="autoZero"/>
        <c:crossBetween val="midCat"/>
      </c:valAx>
      <c:valAx>
        <c:axId val="63826817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[4]Data!$R$118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66536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4012490241998443"/>
          <c:y val="0.2174821155271158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[4]Data!$R$154</c:f>
          <c:strCache>
            <c:ptCount val="1"/>
            <c:pt idx="0">
              <c:v>DTXSID9027364 -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-0.1004158646835812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[4]Data!$V$157:$V$171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[4]Data!$W$157:$W$171</c:f>
              <c:numCache>
                <c:formatCode>General</c:formatCode>
                <c:ptCount val="15"/>
                <c:pt idx="0">
                  <c:v>0.51325248449997452</c:v>
                </c:pt>
                <c:pt idx="1">
                  <c:v>4.98375419771439E-3</c:v>
                </c:pt>
                <c:pt idx="2">
                  <c:v>-6.2491743488037703E-2</c:v>
                </c:pt>
                <c:pt idx="3">
                  <c:v>2.9107905453082275</c:v>
                </c:pt>
                <c:pt idx="4">
                  <c:v>2.8244032832070198</c:v>
                </c:pt>
                <c:pt idx="5">
                  <c:v>2.8669334641438367</c:v>
                </c:pt>
                <c:pt idx="6">
                  <c:v>4.2843279506894829</c:v>
                </c:pt>
                <c:pt idx="7">
                  <c:v>4.060646574909164</c:v>
                </c:pt>
                <c:pt idx="8">
                  <c:v>4.0891333174288444</c:v>
                </c:pt>
                <c:pt idx="9">
                  <c:v>3.9172764196274565</c:v>
                </c:pt>
                <c:pt idx="10">
                  <c:v>3.5099322223800167</c:v>
                </c:pt>
                <c:pt idx="11">
                  <c:v>3.3059314289634356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B-4535-9455-E9B0B6CC6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00000"/>
        <c:axId val="633802624"/>
      </c:scatterChart>
      <c:valAx>
        <c:axId val="63380000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[4]Data!$R$155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3802624"/>
        <c:crosses val="autoZero"/>
        <c:crossBetween val="midCat"/>
      </c:valAx>
      <c:valAx>
        <c:axId val="63380262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[4]Data!$R$156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380000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[5]Data!$R$2</c:f>
          <c:strCache>
            <c:ptCount val="1"/>
            <c:pt idx="0">
              <c:v>DTXSID0032578 -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156978710994458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[5]Data!$V$5:$V$10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[5]Data!$W$5:$W$10</c:f>
              <c:numCache>
                <c:formatCode>General</c:formatCode>
                <c:ptCount val="6"/>
                <c:pt idx="0">
                  <c:v>4.2466664704925261</c:v>
                </c:pt>
                <c:pt idx="1">
                  <c:v>4.1047119531635357</c:v>
                </c:pt>
                <c:pt idx="2">
                  <c:v>4.304566031452004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9-435C-9AB6-080CAD9A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67616"/>
        <c:axId val="428969584"/>
      </c:scatterChart>
      <c:valAx>
        <c:axId val="42896761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[5]Data!$R$3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969584"/>
        <c:crosses val="autoZero"/>
        <c:crossBetween val="midCat"/>
      </c:valAx>
      <c:valAx>
        <c:axId val="42896958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[5]Data!$R$4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96761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[5]Data!$R$22</c:f>
          <c:strCache>
            <c:ptCount val="1"/>
            <c:pt idx="0">
              <c:v>DTXSID5044994 -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1865990084572761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[5]Data!$V$25:$V$30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[5]Data!$W$25:$W$30</c:f>
              <c:numCache>
                <c:formatCode>General</c:formatCode>
                <c:ptCount val="6"/>
                <c:pt idx="0">
                  <c:v>2.3263193965578064</c:v>
                </c:pt>
                <c:pt idx="1">
                  <c:v>3.0542434677972219</c:v>
                </c:pt>
                <c:pt idx="2">
                  <c:v>2.1679215326160124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B-4CE4-AA5D-565B7233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88848"/>
        <c:axId val="419194752"/>
      </c:scatterChart>
      <c:valAx>
        <c:axId val="41918884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[5]Data!$R$23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194752"/>
        <c:crosses val="autoZero"/>
        <c:crossBetween val="midCat"/>
      </c:valAx>
      <c:valAx>
        <c:axId val="41919475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[5]Data!$R$24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18884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[5]Data!$R$42</c:f>
          <c:strCache>
            <c:ptCount val="1"/>
            <c:pt idx="0">
              <c:v>DTXSID6021953 -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[5]Data!$V$45:$V$50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[5]Data!$W$45:$W$50</c:f>
              <c:numCache>
                <c:formatCode>General</c:formatCode>
                <c:ptCount val="6"/>
                <c:pt idx="0">
                  <c:v>4.5243463341819705</c:v>
                </c:pt>
                <c:pt idx="1">
                  <c:v>4.4582230383786658</c:v>
                </c:pt>
                <c:pt idx="2">
                  <c:v>4.4013094232554506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7-4F7B-92A3-DB134CC73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27568"/>
        <c:axId val="571021336"/>
      </c:scatterChart>
      <c:valAx>
        <c:axId val="57102756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[5]Data!$R$43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021336"/>
        <c:crosses val="autoZero"/>
        <c:crossBetween val="midCat"/>
      </c:valAx>
      <c:valAx>
        <c:axId val="57102133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[5]Data!$R$44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02756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[5]Data!$R$82</c:f>
          <c:strCache>
            <c:ptCount val="1"/>
            <c:pt idx="0">
              <c:v>DTXSID7041910 -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153622047244094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[5]Data!$V$85:$V$90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[5]Data!$W$85:$W$90</c:f>
              <c:numCache>
                <c:formatCode>General</c:formatCode>
                <c:ptCount val="6"/>
                <c:pt idx="0">
                  <c:v>4.1856550777010639</c:v>
                </c:pt>
                <c:pt idx="1">
                  <c:v>4.2239299434921804</c:v>
                </c:pt>
                <c:pt idx="2">
                  <c:v>4.2388768437300284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7-4916-8773-BC42A63E6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52000"/>
        <c:axId val="571949048"/>
      </c:scatterChart>
      <c:valAx>
        <c:axId val="57195200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[5]Data!$R$83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949048"/>
        <c:crosses val="autoZero"/>
        <c:crossBetween val="midCat"/>
      </c:valAx>
      <c:valAx>
        <c:axId val="57194904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[5]Data!$R$84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95200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[5]Data!$R$102</c:f>
          <c:strCache>
            <c:ptCount val="1"/>
            <c:pt idx="0">
              <c:v>DTXSID8026228 -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[5]Data!$V$105:$V$110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[5]Data!$W$105:$W$110</c:f>
              <c:numCache>
                <c:formatCode>General</c:formatCode>
                <c:ptCount val="6"/>
                <c:pt idx="0">
                  <c:v>4.5355547949449617</c:v>
                </c:pt>
                <c:pt idx="1">
                  <c:v>4.5535428247570797</c:v>
                </c:pt>
                <c:pt idx="2">
                  <c:v>4.4855056631801205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E-4A70-9709-A341F2F73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71680"/>
        <c:axId val="571977912"/>
      </c:scatterChart>
      <c:valAx>
        <c:axId val="57197168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[5]Data!$R$103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977912"/>
        <c:crosses val="autoZero"/>
        <c:crossBetween val="midCat"/>
      </c:valAx>
      <c:valAx>
        <c:axId val="57197791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[5]Data!$R$104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97168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[5]Data!$R$122</c:f>
          <c:strCache>
            <c:ptCount val="1"/>
            <c:pt idx="0">
              <c:v>DTXSID8032675 -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2788136482939632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[5]Data!$V$125:$V$130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[5]Data!$W$125:$W$130</c:f>
              <c:numCache>
                <c:formatCode>General</c:formatCode>
                <c:ptCount val="6"/>
                <c:pt idx="0">
                  <c:v>3.7669705183392383</c:v>
                </c:pt>
                <c:pt idx="1">
                  <c:v>2.717733301233265</c:v>
                </c:pt>
                <c:pt idx="2">
                  <c:v>3.1195841698500395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3-4FEE-8C0E-DA04E1739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18504"/>
        <c:axId val="569517192"/>
      </c:scatterChart>
      <c:valAx>
        <c:axId val="56951850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[5]Data!$R$123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517192"/>
        <c:crosses val="autoZero"/>
        <c:crossBetween val="midCat"/>
      </c:valAx>
      <c:valAx>
        <c:axId val="56951719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[5]Data!$R$124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51850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[1]Data!$R$97</c:f>
          <c:strCache>
            <c:ptCount val="1"/>
            <c:pt idx="0">
              <c:v>DTXSID8026228 -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4222933799941673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[1]Data!$V$100:$V$114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[1]Data!$W$100:$W$114</c:f>
              <c:numCache>
                <c:formatCode>General</c:formatCode>
                <c:ptCount val="15"/>
                <c:pt idx="0">
                  <c:v>4.1774271725355518</c:v>
                </c:pt>
                <c:pt idx="1">
                  <c:v>4.1289692168768255</c:v>
                </c:pt>
                <c:pt idx="2">
                  <c:v>4.5468292281649045</c:v>
                </c:pt>
                <c:pt idx="3">
                  <c:v>4.4192421635893453</c:v>
                </c:pt>
                <c:pt idx="4">
                  <c:v>4.292211392237129</c:v>
                </c:pt>
                <c:pt idx="5">
                  <c:v>4.4951220436139812</c:v>
                </c:pt>
                <c:pt idx="6">
                  <c:v>4.4204626889398471</c:v>
                </c:pt>
                <c:pt idx="7">
                  <c:v>4.3712176292742511</c:v>
                </c:pt>
                <c:pt idx="8">
                  <c:v>4.5762480823314178</c:v>
                </c:pt>
                <c:pt idx="9">
                  <c:v>4.4623448952659928</c:v>
                </c:pt>
                <c:pt idx="10">
                  <c:v>4.4215861020880265</c:v>
                </c:pt>
                <c:pt idx="11">
                  <c:v>4.6749437577681654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2-47F4-BDC1-B2BDD4D5E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88984"/>
        <c:axId val="573391936"/>
      </c:scatterChart>
      <c:valAx>
        <c:axId val="57338898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[1]Data!$R$98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391936"/>
        <c:crosses val="autoZero"/>
        <c:crossBetween val="midCat"/>
      </c:valAx>
      <c:valAx>
        <c:axId val="57339193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[1]Data!$R$99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3889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[5]Data!$R$162</c:f>
          <c:strCache>
            <c:ptCount val="1"/>
            <c:pt idx="0">
              <c:v>DTXSID9027364 -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051811023622047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[5]Data!$V$165:$V$170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[5]Data!$W$165:$W$170</c:f>
              <c:numCache>
                <c:formatCode>General</c:formatCode>
                <c:ptCount val="6"/>
                <c:pt idx="0">
                  <c:v>4.4562069011829832</c:v>
                </c:pt>
                <c:pt idx="1">
                  <c:v>3.7197191745399834</c:v>
                </c:pt>
                <c:pt idx="2">
                  <c:v>4.2455632953259252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B-44E4-8812-C842344A7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16880"/>
        <c:axId val="574617208"/>
      </c:scatterChart>
      <c:valAx>
        <c:axId val="57461688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[5]Data!$R$163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4617208"/>
        <c:crosses val="autoZero"/>
        <c:crossBetween val="midCat"/>
      </c:valAx>
      <c:valAx>
        <c:axId val="57461720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[5]Data!$R$164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461688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[6]Data!$R$2</c:f>
          <c:strCache>
            <c:ptCount val="1"/>
            <c:pt idx="0">
              <c:v>DTXSID3047508 -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06146465298395"/>
                  <c:y val="0.3282992125984252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'5500 1uM Active'!$V$6:$V$8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'5500 1uM Active'!$W$6:$W$8</c:f>
              <c:numCache>
                <c:formatCode>General</c:formatCode>
                <c:ptCount val="3"/>
                <c:pt idx="0">
                  <c:v>4.6051701859880918</c:v>
                </c:pt>
                <c:pt idx="1">
                  <c:v>4.6051701859880918</c:v>
                </c:pt>
                <c:pt idx="2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5-4A71-BDCB-7A990BE5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49888"/>
        <c:axId val="427243984"/>
      </c:scatterChart>
      <c:valAx>
        <c:axId val="427249888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strRef>
              <c:f>[6]Data!$R$3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243984"/>
        <c:crosses val="autoZero"/>
        <c:crossBetween val="midCat"/>
      </c:valAx>
      <c:valAx>
        <c:axId val="42724398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[6]Data!$R$4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24988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[6]Data!$R$21</c:f>
          <c:strCache>
            <c:ptCount val="1"/>
            <c:pt idx="0">
              <c:v>DTXSID8029157 -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6375297350126319"/>
                  <c:y val="-0.4848512801335189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[6]Data!$V$24:$V$27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[6]Data!$W$24:$W$27</c:f>
              <c:numCache>
                <c:formatCode>General</c:formatCode>
                <c:ptCount val="4"/>
                <c:pt idx="0">
                  <c:v>0.48653113993339525</c:v>
                </c:pt>
                <c:pt idx="1">
                  <c:v>4.6051701859880918</c:v>
                </c:pt>
                <c:pt idx="2">
                  <c:v>4.6051701859880918</c:v>
                </c:pt>
                <c:pt idx="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6-40E7-80ED-85C51A8FA053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1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1.4330000000000001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1.792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4E6-40E7-80ED-85C51A8F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70464"/>
        <c:axId val="637468824"/>
      </c:scatterChart>
      <c:valAx>
        <c:axId val="637470464"/>
        <c:scaling>
          <c:orientation val="minMax"/>
          <c:max val="60"/>
          <c:min val="0"/>
        </c:scaling>
        <c:delete val="0"/>
        <c:axPos val="b"/>
        <c:majorGridlines/>
        <c:minorGridlines/>
        <c:title>
          <c:tx>
            <c:strRef>
              <c:f>[6]Data!$R$22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468824"/>
        <c:crosses val="autoZero"/>
        <c:crossBetween val="midCat"/>
      </c:valAx>
      <c:valAx>
        <c:axId val="63746882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[6]Data!$R$23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470464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8391881342701013"/>
          <c:y val="0.50307827616534739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[7]Data!$R$2</c:f>
          <c:strCache>
            <c:ptCount val="1"/>
            <c:pt idx="0">
              <c:v>DTXSID3047508 -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[7]Data!$V$4:$V$5</c:f>
              <c:numCache>
                <c:formatCode>General</c:formatCode>
                <c:ptCount val="2"/>
                <c:pt idx="1">
                  <c:v>120</c:v>
                </c:pt>
              </c:numCache>
            </c:numRef>
          </c:xVal>
          <c:yVal>
            <c:numRef>
              <c:f>[7]Data!$W$4:$W$5</c:f>
              <c:numCache>
                <c:formatCode>General</c:formatCode>
                <c:ptCount val="2"/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3-4F6C-8C7A-9CFCF2256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982656"/>
        <c:axId val="632982984"/>
      </c:scatterChart>
      <c:valAx>
        <c:axId val="632982656"/>
        <c:scaling>
          <c:orientation val="minMax"/>
          <c:max val="120"/>
          <c:min val="0"/>
        </c:scaling>
        <c:delete val="0"/>
        <c:axPos val="b"/>
        <c:title>
          <c:tx>
            <c:strRef>
              <c:f>[7]Data!$R$3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2982984"/>
        <c:crosses val="autoZero"/>
        <c:crossBetween val="midCat"/>
      </c:valAx>
      <c:valAx>
        <c:axId val="632982984"/>
        <c:scaling>
          <c:orientation val="minMax"/>
          <c:max val="4.699999904632568"/>
          <c:min val="0"/>
        </c:scaling>
        <c:delete val="0"/>
        <c:axPos val="l"/>
        <c:majorGridlines/>
        <c:title>
          <c:tx>
            <c:strRef>
              <c:f>[7]Data!$R$4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298265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[7]Data!$R$22</c:f>
          <c:strCache>
            <c:ptCount val="1"/>
            <c:pt idx="0">
              <c:v>DTXSID8029157 -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[7]Data!$V$24:$V$25</c:f>
              <c:numCache>
                <c:formatCode>General</c:formatCode>
                <c:ptCount val="2"/>
                <c:pt idx="1">
                  <c:v>120</c:v>
                </c:pt>
              </c:numCache>
            </c:numRef>
          </c:xVal>
          <c:yVal>
            <c:numRef>
              <c:f>[7]Data!$W$24:$W$25</c:f>
              <c:numCache>
                <c:formatCode>General</c:formatCode>
                <c:ptCount val="2"/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B-47B0-A0BB-254F51CC2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303024"/>
        <c:axId val="637303352"/>
      </c:scatterChart>
      <c:valAx>
        <c:axId val="637303024"/>
        <c:scaling>
          <c:orientation val="minMax"/>
          <c:max val="120"/>
          <c:min val="0"/>
        </c:scaling>
        <c:delete val="0"/>
        <c:axPos val="b"/>
        <c:title>
          <c:tx>
            <c:strRef>
              <c:f>[7]Data!$R$23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303352"/>
        <c:crosses val="autoZero"/>
        <c:crossBetween val="midCat"/>
      </c:valAx>
      <c:valAx>
        <c:axId val="637303352"/>
        <c:scaling>
          <c:orientation val="minMax"/>
          <c:max val="4.699999904632568"/>
          <c:min val="0"/>
        </c:scaling>
        <c:delete val="0"/>
        <c:axPos val="l"/>
        <c:majorGridlines/>
        <c:title>
          <c:tx>
            <c:strRef>
              <c:f>[7]Data!$R$24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30302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[8]Data!$R$2</c:f>
          <c:strCache>
            <c:ptCount val="1"/>
            <c:pt idx="0">
              <c:v>DTXSID3047508 -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4.6760571595217265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[8]Data!$V$5:$V$7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[8]Data!$W$5:$W$7</c:f>
              <c:numCache>
                <c:formatCode>General</c:formatCode>
                <c:ptCount val="3"/>
                <c:pt idx="0">
                  <c:v>4.6051701859880918</c:v>
                </c:pt>
                <c:pt idx="1">
                  <c:v>4.6051701859880918</c:v>
                </c:pt>
                <c:pt idx="2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5-407A-9DF3-7FEA51F1A2AD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2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</c:numLit>
          </c:xVal>
          <c:yVal>
            <c:numLit>
              <c:formatCode>General</c:formatCode>
              <c:ptCount val="12"/>
              <c:pt idx="0">
                <c:v>1.272</c:v>
              </c:pt>
              <c:pt idx="1">
                <c:v>1.6819999999999999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4B5-407A-9DF3-7FEA51F1A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484872"/>
        <c:axId val="738479952"/>
      </c:scatterChart>
      <c:valAx>
        <c:axId val="73848487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[8]Data!$R$3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8479952"/>
        <c:crosses val="autoZero"/>
        <c:crossBetween val="midCat"/>
      </c:valAx>
      <c:valAx>
        <c:axId val="73847995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[8]Data!$R$4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848487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8079625292740045"/>
          <c:y val="0.3377015076281692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[8]Data!$R$21</c:f>
          <c:strCache>
            <c:ptCount val="1"/>
            <c:pt idx="0">
              <c:v>DTXSID8029157 -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4810697843097482"/>
                  <c:y val="-0.4089180672996350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[8]Data!$V$24:$V$27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[8]Data!$W$24:$W$27</c:f>
              <c:numCache>
                <c:formatCode>General</c:formatCode>
                <c:ptCount val="4"/>
                <c:pt idx="0">
                  <c:v>-0.67287128615737402</c:v>
                </c:pt>
                <c:pt idx="1">
                  <c:v>4.6051701859880918</c:v>
                </c:pt>
                <c:pt idx="2">
                  <c:v>4.6051701859880918</c:v>
                </c:pt>
                <c:pt idx="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9-41E0-B242-72C4373C08BB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1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-0.56599999999999995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349-41E0-B242-72C4373C0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493728"/>
        <c:axId val="738495040"/>
      </c:scatterChart>
      <c:valAx>
        <c:axId val="738493728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strRef>
              <c:f>[8]Data!$R$22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8495040"/>
        <c:crosses val="autoZero"/>
        <c:crossBetween val="midCat"/>
      </c:valAx>
      <c:valAx>
        <c:axId val="73849504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[8]Data!$R$23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8493728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4332552693208436"/>
          <c:y val="0.18997361477572558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[9]Data!$R$2</c:f>
          <c:strCache>
            <c:ptCount val="1"/>
            <c:pt idx="0">
              <c:v>DTXSID3047508 -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1617074948964712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[9]Data!$V$5:$V$8</c:f>
              <c:numCache>
                <c:formatCode>General</c:formatCode>
                <c:ptCount val="4"/>
                <c:pt idx="0">
                  <c:v>120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[9]Data!$W$5:$W$8</c:f>
              <c:numCache>
                <c:formatCode>General</c:formatCode>
                <c:ptCount val="4"/>
                <c:pt idx="0">
                  <c:v>2.3311873746627834</c:v>
                </c:pt>
                <c:pt idx="1">
                  <c:v>4.6051701859880918</c:v>
                </c:pt>
                <c:pt idx="2">
                  <c:v>4.6051701859880918</c:v>
                </c:pt>
                <c:pt idx="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0-4B86-95A1-A6297916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18544"/>
        <c:axId val="427714936"/>
      </c:scatterChart>
      <c:valAx>
        <c:axId val="42771854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[9]Data!$R$3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714936"/>
        <c:crosses val="autoZero"/>
        <c:crossBetween val="midCat"/>
      </c:valAx>
      <c:valAx>
        <c:axId val="42771493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[9]Data!$R$4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71854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[9]Data!$R$22</c:f>
          <c:strCache>
            <c:ptCount val="1"/>
            <c:pt idx="0">
              <c:v>DTXSID8029157 -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-0.1012344706911636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[9]Data!$V$25:$V$28</c:f>
              <c:numCache>
                <c:formatCode>General</c:formatCode>
                <c:ptCount val="4"/>
                <c:pt idx="0">
                  <c:v>120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[9]Data!$W$25:$W$28</c:f>
              <c:numCache>
                <c:formatCode>General</c:formatCode>
                <c:ptCount val="4"/>
                <c:pt idx="0">
                  <c:v>-0.34214066844185648</c:v>
                </c:pt>
                <c:pt idx="1">
                  <c:v>4.6051701859880918</c:v>
                </c:pt>
                <c:pt idx="2">
                  <c:v>4.6051701859880918</c:v>
                </c:pt>
                <c:pt idx="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E-4648-8B44-E93372E1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93392"/>
        <c:axId val="424593720"/>
      </c:scatterChart>
      <c:valAx>
        <c:axId val="42459339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[9]Data!$R$23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593720"/>
        <c:crosses val="autoZero"/>
        <c:crossBetween val="midCat"/>
      </c:valAx>
      <c:valAx>
        <c:axId val="42459372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[9]Data!$R$24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59339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[1]Data!$R$116</c:f>
          <c:strCache>
            <c:ptCount val="1"/>
            <c:pt idx="0">
              <c:v>DTXSID8032675 -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5953739389133735"/>
                  <c:y val="-0.3247911689139121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strRef>
              <c:f>[1]Data!$V$119:$V$124</c:f>
              <c:strCach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strCache>
            </c:strRef>
          </c:xVal>
          <c:yVal>
            <c:numRef>
              <c:f>[1]Data!$W$119:$W$124</c:f>
              <c:numCache>
                <c:formatCode>General</c:formatCode>
                <c:ptCount val="6"/>
                <c:pt idx="0">
                  <c:v>4.6051701859880918</c:v>
                </c:pt>
                <c:pt idx="1">
                  <c:v>4.6051701859880918</c:v>
                </c:pt>
                <c:pt idx="2">
                  <c:v>4.6051701859880918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D-419D-90E0-3C6BEC92CD16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9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15</c:v>
              </c:pt>
              <c:pt idx="8">
                <c:v>15</c:v>
              </c:pt>
            </c:numLit>
          </c:xVal>
          <c:yVal>
            <c:numLit>
              <c:formatCode>General</c:formatCode>
              <c:ptCount val="9"/>
              <c:pt idx="0">
                <c:v>0</c:v>
              </c:pt>
              <c:pt idx="1">
                <c:v>-0.25800000000000001</c:v>
              </c:pt>
              <c:pt idx="2">
                <c:v>-0.26600000000000001</c:v>
              </c:pt>
              <c:pt idx="3">
                <c:v>0</c:v>
              </c:pt>
              <c:pt idx="4">
                <c:v>-0.16400000000000001</c:v>
              </c:pt>
              <c:pt idx="5">
                <c:v>1.0999999999999999E-2</c:v>
              </c:pt>
              <c:pt idx="6">
                <c:v>0.69299999999999995</c:v>
              </c:pt>
              <c:pt idx="7">
                <c:v>-1.7</c:v>
              </c:pt>
              <c:pt idx="8">
                <c:v>-0.43099999999999999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70D-419D-90E0-3C6BEC92C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98256"/>
        <c:axId val="572700224"/>
      </c:scatterChart>
      <c:valAx>
        <c:axId val="57269825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[1]Data!$R$117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700224"/>
        <c:crosses val="autoZero"/>
        <c:crossBetween val="midCat"/>
      </c:valAx>
      <c:valAx>
        <c:axId val="57270022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[1]Data!$R$118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698256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3616318451996789"/>
          <c:y val="0.64028144239226037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[1]Data!$R$154</c:f>
          <c:strCache>
            <c:ptCount val="1"/>
            <c:pt idx="0">
              <c:v>DTXSID9027364 -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122950819672131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[1]Data!$V$157:$V$171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[1]Data!$W$157:$W$171</c:f>
              <c:numCache>
                <c:formatCode>General</c:formatCode>
                <c:ptCount val="15"/>
                <c:pt idx="0">
                  <c:v>-0.21778950027104535</c:v>
                </c:pt>
                <c:pt idx="1">
                  <c:v>-0.12795492742466358</c:v>
                </c:pt>
                <c:pt idx="2">
                  <c:v>0.571921670341757</c:v>
                </c:pt>
                <c:pt idx="3">
                  <c:v>1.295090733723554</c:v>
                </c:pt>
                <c:pt idx="4">
                  <c:v>0.87400018218352216</c:v>
                </c:pt>
                <c:pt idx="5">
                  <c:v>1.2136658166527954</c:v>
                </c:pt>
                <c:pt idx="6">
                  <c:v>3.2976488806232815</c:v>
                </c:pt>
                <c:pt idx="7">
                  <c:v>2.9744716269803195</c:v>
                </c:pt>
                <c:pt idx="8">
                  <c:v>3.2271146022285224</c:v>
                </c:pt>
                <c:pt idx="9">
                  <c:v>3.7509485919871004</c:v>
                </c:pt>
                <c:pt idx="10">
                  <c:v>3.1143746652090956</c:v>
                </c:pt>
                <c:pt idx="11">
                  <c:v>3.1021399359459521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A78-BBED-D00432E88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92632"/>
        <c:axId val="567787056"/>
      </c:scatterChart>
      <c:valAx>
        <c:axId val="56779263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[1]Data!$R$155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787056"/>
        <c:crosses val="autoZero"/>
        <c:crossBetween val="midCat"/>
      </c:valAx>
      <c:valAx>
        <c:axId val="56778705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[1]Data!$R$156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79263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[1]Data!$R$173</c:f>
          <c:strCache>
            <c:ptCount val="1"/>
            <c:pt idx="0">
              <c:v>Midazolam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8217223871606213"/>
                  <c:y val="-0.1012344706911636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[1]Data!$V$176:$V$187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[1]Data!$W$176:$W$187</c:f>
              <c:numCache>
                <c:formatCode>General</c:formatCode>
                <c:ptCount val="12"/>
                <c:pt idx="0">
                  <c:v>-0.37091589689999382</c:v>
                </c:pt>
                <c:pt idx="1">
                  <c:v>0.18292846081384473</c:v>
                </c:pt>
                <c:pt idx="2">
                  <c:v>0.45638019483223002</c:v>
                </c:pt>
                <c:pt idx="3">
                  <c:v>2.5154853802811319</c:v>
                </c:pt>
                <c:pt idx="4">
                  <c:v>2.5869683082419788</c:v>
                </c:pt>
                <c:pt idx="5">
                  <c:v>2.8971852607310566</c:v>
                </c:pt>
                <c:pt idx="6">
                  <c:v>3.5759191602776852</c:v>
                </c:pt>
                <c:pt idx="7">
                  <c:v>3.4639358525953425</c:v>
                </c:pt>
                <c:pt idx="8">
                  <c:v>3.5461320310279159</c:v>
                </c:pt>
                <c:pt idx="9">
                  <c:v>4.6051701859880918</c:v>
                </c:pt>
                <c:pt idx="10">
                  <c:v>4.6051701859880918</c:v>
                </c:pt>
                <c:pt idx="11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6-43BB-9FA4-A1C22491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60584"/>
        <c:axId val="569263864"/>
      </c:scatterChart>
      <c:valAx>
        <c:axId val="569260584"/>
        <c:scaling>
          <c:orientation val="minMax"/>
          <c:max val="60"/>
          <c:min val="0"/>
        </c:scaling>
        <c:delete val="0"/>
        <c:axPos val="b"/>
        <c:majorGridlines/>
        <c:minorGridlines/>
        <c:title>
          <c:tx>
            <c:strRef>
              <c:f>[1]Data!$R$174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263864"/>
        <c:crosses val="autoZero"/>
        <c:crossBetween val="midCat"/>
      </c:valAx>
      <c:valAx>
        <c:axId val="56926386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[1]Data!$R$175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2605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[1]Data!$R$192</c:f>
          <c:strCache>
            <c:ptCount val="1"/>
            <c:pt idx="0">
              <c:v>Verapamil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5446732068327522"/>
                  <c:y val="-4.220005832604258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[1]Data!$V$195:$V$206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[1]Data!$W$195:$W$206</c:f>
              <c:numCache>
                <c:formatCode>General</c:formatCode>
                <c:ptCount val="12"/>
                <c:pt idx="0">
                  <c:v>0.12901979548631043</c:v>
                </c:pt>
                <c:pt idx="1">
                  <c:v>1.1305702476156367</c:v>
                </c:pt>
                <c:pt idx="2">
                  <c:v>0.88968317004393771</c:v>
                </c:pt>
                <c:pt idx="3">
                  <c:v>2.6800262828763488</c:v>
                </c:pt>
                <c:pt idx="4">
                  <c:v>3.307595129230045</c:v>
                </c:pt>
                <c:pt idx="5">
                  <c:v>3.0507702944773798</c:v>
                </c:pt>
                <c:pt idx="6">
                  <c:v>3.3169838234540032</c:v>
                </c:pt>
                <c:pt idx="7">
                  <c:v>3.5330456391572853</c:v>
                </c:pt>
                <c:pt idx="8">
                  <c:v>3.4635744822722643</c:v>
                </c:pt>
                <c:pt idx="9">
                  <c:v>4.6051701859880918</c:v>
                </c:pt>
                <c:pt idx="10">
                  <c:v>4.6051701859880918</c:v>
                </c:pt>
                <c:pt idx="11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6-4958-9945-CB2FFADF0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87712"/>
        <c:axId val="567788040"/>
      </c:scatterChart>
      <c:valAx>
        <c:axId val="567787712"/>
        <c:scaling>
          <c:orientation val="minMax"/>
          <c:max val="60"/>
          <c:min val="0"/>
        </c:scaling>
        <c:delete val="0"/>
        <c:axPos val="b"/>
        <c:majorGridlines/>
        <c:minorGridlines/>
        <c:title>
          <c:tx>
            <c:strRef>
              <c:f>[1]Data!$R$193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788040"/>
        <c:crosses val="autoZero"/>
        <c:crossBetween val="midCat"/>
      </c:valAx>
      <c:valAx>
        <c:axId val="56778804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[1]Data!$R$194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78771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317736</xdr:colOff>
      <xdr:row>2</xdr:row>
      <xdr:rowOff>125012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2379" cy="50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17</xdr:col>
      <xdr:colOff>0</xdr:colOff>
      <xdr:row>57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17</xdr:col>
      <xdr:colOff>0</xdr:colOff>
      <xdr:row>76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17</xdr:col>
      <xdr:colOff>0</xdr:colOff>
      <xdr:row>95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96</xdr:row>
      <xdr:rowOff>0</xdr:rowOff>
    </xdr:from>
    <xdr:to>
      <xdr:col>17</xdr:col>
      <xdr:colOff>0</xdr:colOff>
      <xdr:row>114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116</xdr:row>
      <xdr:rowOff>0</xdr:rowOff>
    </xdr:from>
    <xdr:to>
      <xdr:col>17</xdr:col>
      <xdr:colOff>0</xdr:colOff>
      <xdr:row>134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135</xdr:row>
      <xdr:rowOff>0</xdr:rowOff>
    </xdr:from>
    <xdr:to>
      <xdr:col>17</xdr:col>
      <xdr:colOff>0</xdr:colOff>
      <xdr:row>153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17</xdr:col>
      <xdr:colOff>0</xdr:colOff>
      <xdr:row>172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17</xdr:col>
      <xdr:colOff>0</xdr:colOff>
      <xdr:row>57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17</xdr:col>
      <xdr:colOff>0</xdr:colOff>
      <xdr:row>76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17</xdr:col>
      <xdr:colOff>0</xdr:colOff>
      <xdr:row>95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96</xdr:row>
      <xdr:rowOff>0</xdr:rowOff>
    </xdr:from>
    <xdr:to>
      <xdr:col>17</xdr:col>
      <xdr:colOff>0</xdr:colOff>
      <xdr:row>114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116</xdr:row>
      <xdr:rowOff>0</xdr:rowOff>
    </xdr:from>
    <xdr:to>
      <xdr:col>17</xdr:col>
      <xdr:colOff>0</xdr:colOff>
      <xdr:row>134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135</xdr:row>
      <xdr:rowOff>0</xdr:rowOff>
    </xdr:from>
    <xdr:to>
      <xdr:col>17</xdr:col>
      <xdr:colOff>0</xdr:colOff>
      <xdr:row>153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17</xdr:col>
      <xdr:colOff>0</xdr:colOff>
      <xdr:row>172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17</xdr:col>
      <xdr:colOff>0</xdr:colOff>
      <xdr:row>57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17</xdr:col>
      <xdr:colOff>0</xdr:colOff>
      <xdr:row>76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17</xdr:col>
      <xdr:colOff>0</xdr:colOff>
      <xdr:row>95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96</xdr:row>
      <xdr:rowOff>0</xdr:rowOff>
    </xdr:from>
    <xdr:to>
      <xdr:col>17</xdr:col>
      <xdr:colOff>0</xdr:colOff>
      <xdr:row>114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116</xdr:row>
      <xdr:rowOff>0</xdr:rowOff>
    </xdr:from>
    <xdr:to>
      <xdr:col>17</xdr:col>
      <xdr:colOff>0</xdr:colOff>
      <xdr:row>134</xdr:row>
      <xdr:rowOff>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135</xdr:row>
      <xdr:rowOff>0</xdr:rowOff>
    </xdr:from>
    <xdr:to>
      <xdr:col>17</xdr:col>
      <xdr:colOff>0</xdr:colOff>
      <xdr:row>153</xdr:row>
      <xdr:rowOff>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17</xdr:col>
      <xdr:colOff>0</xdr:colOff>
      <xdr:row>172</xdr:row>
      <xdr:rowOff>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0</xdr:colOff>
      <xdr:row>39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17</xdr:col>
      <xdr:colOff>0</xdr:colOff>
      <xdr:row>59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17</xdr:col>
      <xdr:colOff>0</xdr:colOff>
      <xdr:row>80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17</xdr:col>
      <xdr:colOff>0</xdr:colOff>
      <xdr:row>100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102</xdr:row>
      <xdr:rowOff>0</xdr:rowOff>
    </xdr:from>
    <xdr:to>
      <xdr:col>17</xdr:col>
      <xdr:colOff>0</xdr:colOff>
      <xdr:row>120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124</xdr:row>
      <xdr:rowOff>0</xdr:rowOff>
    </xdr:from>
    <xdr:to>
      <xdr:col>17</xdr:col>
      <xdr:colOff>0</xdr:colOff>
      <xdr:row>142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144</xdr:row>
      <xdr:rowOff>0</xdr:rowOff>
    </xdr:from>
    <xdr:to>
      <xdr:col>17</xdr:col>
      <xdr:colOff>0</xdr:colOff>
      <xdr:row>162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164</xdr:row>
      <xdr:rowOff>0</xdr:rowOff>
    </xdr:from>
    <xdr:to>
      <xdr:col>17</xdr:col>
      <xdr:colOff>0</xdr:colOff>
      <xdr:row>182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17</xdr:col>
      <xdr:colOff>0</xdr:colOff>
      <xdr:row>57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17</xdr:col>
      <xdr:colOff>0</xdr:colOff>
      <xdr:row>76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17</xdr:col>
      <xdr:colOff>0</xdr:colOff>
      <xdr:row>95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96</xdr:row>
      <xdr:rowOff>0</xdr:rowOff>
    </xdr:from>
    <xdr:to>
      <xdr:col>17</xdr:col>
      <xdr:colOff>0</xdr:colOff>
      <xdr:row>114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116</xdr:row>
      <xdr:rowOff>0</xdr:rowOff>
    </xdr:from>
    <xdr:to>
      <xdr:col>17</xdr:col>
      <xdr:colOff>0</xdr:colOff>
      <xdr:row>134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0</xdr:colOff>
      <xdr:row>39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17</xdr:col>
      <xdr:colOff>0</xdr:colOff>
      <xdr:row>59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17</xdr:col>
      <xdr:colOff>0</xdr:colOff>
      <xdr:row>80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17</xdr:col>
      <xdr:colOff>0</xdr:colOff>
      <xdr:row>100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102</xdr:row>
      <xdr:rowOff>0</xdr:rowOff>
    </xdr:from>
    <xdr:to>
      <xdr:col>17</xdr:col>
      <xdr:colOff>0</xdr:colOff>
      <xdr:row>120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124</xdr:row>
      <xdr:rowOff>0</xdr:rowOff>
    </xdr:from>
    <xdr:to>
      <xdr:col>17</xdr:col>
      <xdr:colOff>0</xdr:colOff>
      <xdr:row>142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0</xdr:colOff>
      <xdr:row>39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0</xdr:colOff>
      <xdr:row>39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%201uM/EPA_HEPs_07202020_Xevo_Active_1u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07202020/Data/Xevo-1/Active%201uM/%20-%20Hepatocyte%20ClearanceR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1uM/EPA_HEPs_07202020_Xevo_Control_1u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%2010uM/EPA_HEPs_07202020_Xevo_Active_10uM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10uM/EPA_HEPs_07202020_Xevo_Control_10uM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%201uM/EPA_HEPs_07202020_5500_Active_1uM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1uM/EPA_HEPs_07202020_5500_Control_1uM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%2010uM/EPA_HEPs_07202020_5500_Active_10uM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10uM/EPA_HEPs_07202020_5500_Control_10u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Active 1uM"/>
      <sheetName val="Log"/>
      <sheetName val="Criteria"/>
    </sheetNames>
    <sheetDataSet>
      <sheetData sheetId="0"/>
      <sheetData sheetId="1">
        <row r="2">
          <cell r="R2" t="str">
            <v>DTXSID0032578 -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0</v>
          </cell>
          <cell r="W5">
            <v>4.6051701859880918</v>
          </cell>
        </row>
        <row r="6">
          <cell r="V6">
            <v>0</v>
          </cell>
          <cell r="W6">
            <v>4.6051701859880918</v>
          </cell>
        </row>
        <row r="7">
          <cell r="V7">
            <v>0</v>
          </cell>
          <cell r="W7">
            <v>4.6051701859880918</v>
          </cell>
        </row>
        <row r="21">
          <cell r="R21" t="str">
            <v>DTXSID5044994 - Human</v>
          </cell>
        </row>
        <row r="22">
          <cell r="R22" t="str">
            <v>Time (Mins)</v>
          </cell>
        </row>
        <row r="23">
          <cell r="R23" t="str">
            <v>ln Percent Remaining</v>
          </cell>
        </row>
        <row r="24">
          <cell r="V24">
            <v>15</v>
          </cell>
          <cell r="W24">
            <v>2.9112630637163113</v>
          </cell>
        </row>
        <row r="25">
          <cell r="V25">
            <v>15</v>
          </cell>
          <cell r="W25">
            <v>2.6751185397569048</v>
          </cell>
        </row>
        <row r="26">
          <cell r="V26">
            <v>15</v>
          </cell>
          <cell r="W26">
            <v>3.1979425360918663</v>
          </cell>
        </row>
        <row r="27">
          <cell r="V27">
            <v>0</v>
          </cell>
          <cell r="W27">
            <v>4.6051701859880918</v>
          </cell>
        </row>
        <row r="28">
          <cell r="V28">
            <v>0</v>
          </cell>
          <cell r="W28">
            <v>4.6051701859880918</v>
          </cell>
        </row>
        <row r="29">
          <cell r="V29">
            <v>0</v>
          </cell>
          <cell r="W29">
            <v>4.6051701859880918</v>
          </cell>
        </row>
        <row r="30">
          <cell r="V30" t="str">
            <v/>
          </cell>
          <cell r="W30" t="str">
            <v/>
          </cell>
        </row>
        <row r="31">
          <cell r="V31" t="str">
            <v/>
          </cell>
          <cell r="W31" t="str">
            <v/>
          </cell>
        </row>
        <row r="32">
          <cell r="V32" t="str">
            <v/>
          </cell>
          <cell r="W32" t="str">
            <v/>
          </cell>
        </row>
        <row r="33">
          <cell r="V33" t="str">
            <v/>
          </cell>
          <cell r="W33" t="str">
            <v/>
          </cell>
        </row>
        <row r="34">
          <cell r="V34" t="str">
            <v/>
          </cell>
          <cell r="W34" t="str">
            <v/>
          </cell>
        </row>
        <row r="35">
          <cell r="V35" t="str">
            <v/>
          </cell>
          <cell r="W35" t="str">
            <v/>
          </cell>
        </row>
        <row r="40">
          <cell r="R40" t="str">
            <v>DTXSID6021953 - Human</v>
          </cell>
        </row>
        <row r="41">
          <cell r="R41" t="str">
            <v>Time (Mins)</v>
          </cell>
        </row>
        <row r="42">
          <cell r="R42" t="str">
            <v>ln Percent Remaining</v>
          </cell>
        </row>
        <row r="43">
          <cell r="V43">
            <v>120</v>
          </cell>
          <cell r="W43">
            <v>3.4547036122844936</v>
          </cell>
        </row>
        <row r="44">
          <cell r="V44">
            <v>120</v>
          </cell>
          <cell r="W44">
            <v>3.2980297823917759</v>
          </cell>
        </row>
        <row r="45">
          <cell r="V45">
            <v>120</v>
          </cell>
          <cell r="W45">
            <v>3.4185091554255602</v>
          </cell>
        </row>
        <row r="46">
          <cell r="V46">
            <v>60</v>
          </cell>
          <cell r="W46">
            <v>3.8782869619707014</v>
          </cell>
        </row>
        <row r="47">
          <cell r="V47">
            <v>60</v>
          </cell>
          <cell r="W47">
            <v>3.5182426229735944</v>
          </cell>
        </row>
        <row r="48">
          <cell r="V48">
            <v>60</v>
          </cell>
          <cell r="W48">
            <v>3.60171803878645</v>
          </cell>
        </row>
        <row r="49">
          <cell r="V49">
            <v>30</v>
          </cell>
          <cell r="W49">
            <v>3.9442037407490789</v>
          </cell>
        </row>
        <row r="50">
          <cell r="V50">
            <v>30</v>
          </cell>
          <cell r="W50">
            <v>3.6894540612742284</v>
          </cell>
        </row>
        <row r="51">
          <cell r="V51">
            <v>30</v>
          </cell>
          <cell r="W51">
            <v>3.8177499066162226</v>
          </cell>
        </row>
        <row r="52">
          <cell r="V52">
            <v>15</v>
          </cell>
          <cell r="W52">
            <v>4.1192724578128281</v>
          </cell>
        </row>
        <row r="53">
          <cell r="V53">
            <v>15</v>
          </cell>
          <cell r="W53">
            <v>3.8057580839267118</v>
          </cell>
        </row>
        <row r="54">
          <cell r="V54">
            <v>15</v>
          </cell>
          <cell r="W54">
            <v>4.0748620445250676</v>
          </cell>
        </row>
        <row r="55">
          <cell r="V55">
            <v>0</v>
          </cell>
          <cell r="W55">
            <v>4.6051701859880918</v>
          </cell>
        </row>
        <row r="56">
          <cell r="V56">
            <v>0</v>
          </cell>
          <cell r="W56">
            <v>4.6051701859880918</v>
          </cell>
        </row>
        <row r="57">
          <cell r="V57">
            <v>0</v>
          </cell>
          <cell r="W57">
            <v>4.6051701859880918</v>
          </cell>
        </row>
        <row r="59">
          <cell r="R59" t="str">
            <v>DTXSID6025272 - Human</v>
          </cell>
        </row>
        <row r="60">
          <cell r="R60" t="str">
            <v>Time (Mins)</v>
          </cell>
        </row>
        <row r="61">
          <cell r="R61" t="str">
            <v>ln Percent Remaining</v>
          </cell>
          <cell r="W61"/>
        </row>
        <row r="62">
          <cell r="V62" t="str">
            <v/>
          </cell>
          <cell r="W62" t="str">
            <v/>
          </cell>
        </row>
        <row r="63">
          <cell r="V63" t="str">
            <v/>
          </cell>
          <cell r="W63" t="str">
            <v/>
          </cell>
        </row>
        <row r="64">
          <cell r="V64" t="str">
            <v/>
          </cell>
          <cell r="W64" t="str">
            <v/>
          </cell>
        </row>
        <row r="65">
          <cell r="V65" t="str">
            <v/>
          </cell>
          <cell r="W65" t="str">
            <v/>
          </cell>
        </row>
        <row r="66">
          <cell r="V66" t="str">
            <v/>
          </cell>
          <cell r="W66" t="str">
            <v/>
          </cell>
        </row>
        <row r="67">
          <cell r="V67" t="str">
            <v/>
          </cell>
          <cell r="W67" t="str">
            <v/>
          </cell>
        </row>
        <row r="68">
          <cell r="V68" t="str">
            <v/>
          </cell>
          <cell r="W68" t="str">
            <v/>
          </cell>
        </row>
        <row r="69">
          <cell r="V69" t="str">
            <v/>
          </cell>
          <cell r="W69" t="str">
            <v/>
          </cell>
        </row>
        <row r="70">
          <cell r="V70" t="str">
            <v/>
          </cell>
          <cell r="W70" t="str">
            <v/>
          </cell>
        </row>
        <row r="71">
          <cell r="V71" t="str">
            <v/>
          </cell>
          <cell r="W71" t="str">
            <v/>
          </cell>
        </row>
        <row r="72">
          <cell r="V72" t="str">
            <v/>
          </cell>
          <cell r="W72" t="str">
            <v/>
          </cell>
        </row>
        <row r="73">
          <cell r="V73" t="str">
            <v/>
          </cell>
          <cell r="W73" t="str">
            <v/>
          </cell>
        </row>
        <row r="74">
          <cell r="V74" t="str">
            <v/>
          </cell>
          <cell r="W74" t="str">
            <v/>
          </cell>
        </row>
        <row r="78">
          <cell r="R78" t="str">
            <v>DTXSID7041910 - Human</v>
          </cell>
        </row>
        <row r="79">
          <cell r="R79" t="str">
            <v>Time (Mins)</v>
          </cell>
        </row>
        <row r="80">
          <cell r="R80" t="str">
            <v>ln Percent Remaining</v>
          </cell>
        </row>
        <row r="81">
          <cell r="V81">
            <v>30</v>
          </cell>
          <cell r="W81">
            <v>1.708199869404238</v>
          </cell>
        </row>
        <row r="82">
          <cell r="V82">
            <v>30</v>
          </cell>
          <cell r="W82">
            <v>1.6013403506317299</v>
          </cell>
        </row>
        <row r="83">
          <cell r="V83">
            <v>15</v>
          </cell>
          <cell r="W83">
            <v>3.2338667689899139</v>
          </cell>
        </row>
        <row r="84">
          <cell r="V84">
            <v>15</v>
          </cell>
          <cell r="W84">
            <v>2.9638410788448692</v>
          </cell>
        </row>
        <row r="85">
          <cell r="V85">
            <v>15</v>
          </cell>
          <cell r="W85">
            <v>2.7711543895913335</v>
          </cell>
        </row>
        <row r="86">
          <cell r="V86">
            <v>0</v>
          </cell>
          <cell r="W86">
            <v>4.6051701859880918</v>
          </cell>
        </row>
        <row r="87">
          <cell r="V87">
            <v>0</v>
          </cell>
          <cell r="W87">
            <v>4.6051701859880918</v>
          </cell>
        </row>
        <row r="88">
          <cell r="V88">
            <v>0</v>
          </cell>
          <cell r="W88">
            <v>4.6051701859880918</v>
          </cell>
        </row>
        <row r="89">
          <cell r="V89" t="str">
            <v/>
          </cell>
          <cell r="W89" t="str">
            <v/>
          </cell>
        </row>
        <row r="90">
          <cell r="V90" t="str">
            <v/>
          </cell>
          <cell r="W90" t="str">
            <v/>
          </cell>
        </row>
        <row r="91">
          <cell r="V91" t="str">
            <v/>
          </cell>
          <cell r="W91" t="str">
            <v/>
          </cell>
        </row>
        <row r="92">
          <cell r="V92" t="str">
            <v/>
          </cell>
          <cell r="W92" t="str">
            <v/>
          </cell>
        </row>
        <row r="93">
          <cell r="V93" t="str">
            <v/>
          </cell>
          <cell r="W93" t="str">
            <v/>
          </cell>
        </row>
        <row r="97">
          <cell r="R97" t="str">
            <v>DTXSID8026228 - Human</v>
          </cell>
        </row>
        <row r="98">
          <cell r="R98" t="str">
            <v>Time (Mins)</v>
          </cell>
        </row>
        <row r="99">
          <cell r="R99" t="str">
            <v>ln Percent Remaining</v>
          </cell>
        </row>
        <row r="100">
          <cell r="V100">
            <v>120</v>
          </cell>
          <cell r="W100">
            <v>4.1774271725355518</v>
          </cell>
        </row>
        <row r="101">
          <cell r="V101">
            <v>120</v>
          </cell>
          <cell r="W101">
            <v>4.1289692168768255</v>
          </cell>
        </row>
        <row r="102">
          <cell r="V102">
            <v>120</v>
          </cell>
          <cell r="W102">
            <v>4.5468292281649045</v>
          </cell>
        </row>
        <row r="103">
          <cell r="V103">
            <v>60</v>
          </cell>
          <cell r="W103">
            <v>4.4192421635893453</v>
          </cell>
        </row>
        <row r="104">
          <cell r="V104">
            <v>60</v>
          </cell>
          <cell r="W104">
            <v>4.292211392237129</v>
          </cell>
        </row>
        <row r="105">
          <cell r="V105">
            <v>60</v>
          </cell>
          <cell r="W105">
            <v>4.4951220436139812</v>
          </cell>
        </row>
        <row r="106">
          <cell r="V106">
            <v>30</v>
          </cell>
          <cell r="W106">
            <v>4.4204626889398471</v>
          </cell>
        </row>
        <row r="107">
          <cell r="V107">
            <v>30</v>
          </cell>
          <cell r="W107">
            <v>4.3712176292742511</v>
          </cell>
        </row>
        <row r="108">
          <cell r="V108">
            <v>30</v>
          </cell>
          <cell r="W108">
            <v>4.5762480823314178</v>
          </cell>
        </row>
        <row r="109">
          <cell r="V109">
            <v>15</v>
          </cell>
          <cell r="W109">
            <v>4.4623448952659928</v>
          </cell>
        </row>
        <row r="110">
          <cell r="V110">
            <v>15</v>
          </cell>
          <cell r="W110">
            <v>4.4215861020880265</v>
          </cell>
        </row>
        <row r="111">
          <cell r="V111">
            <v>15</v>
          </cell>
          <cell r="W111">
            <v>4.6749437577681654</v>
          </cell>
        </row>
        <row r="112">
          <cell r="V112">
            <v>0</v>
          </cell>
          <cell r="W112">
            <v>4.6051701859880918</v>
          </cell>
        </row>
        <row r="113">
          <cell r="V113">
            <v>0</v>
          </cell>
          <cell r="W113">
            <v>4.6051701859880918</v>
          </cell>
        </row>
        <row r="114">
          <cell r="V114">
            <v>0</v>
          </cell>
          <cell r="W114">
            <v>4.6051701859880918</v>
          </cell>
        </row>
        <row r="116">
          <cell r="R116" t="str">
            <v>DTXSID8032675 - Human</v>
          </cell>
        </row>
        <row r="117">
          <cell r="R117" t="str">
            <v>Time (Mins)</v>
          </cell>
        </row>
        <row r="118">
          <cell r="R118" t="str">
            <v>ln Percent Remaining</v>
          </cell>
        </row>
        <row r="119">
          <cell r="V119">
            <v>0</v>
          </cell>
          <cell r="W119">
            <v>4.6051701859880918</v>
          </cell>
        </row>
        <row r="120">
          <cell r="V120">
            <v>0</v>
          </cell>
          <cell r="W120">
            <v>4.6051701859880918</v>
          </cell>
        </row>
        <row r="121">
          <cell r="V121">
            <v>0</v>
          </cell>
          <cell r="W121">
            <v>4.6051701859880918</v>
          </cell>
        </row>
        <row r="122">
          <cell r="V122" t="str">
            <v/>
          </cell>
          <cell r="W122" t="str">
            <v/>
          </cell>
        </row>
        <row r="123">
          <cell r="V123" t="str">
            <v/>
          </cell>
          <cell r="W123" t="str">
            <v/>
          </cell>
        </row>
        <row r="124">
          <cell r="V124" t="str">
            <v/>
          </cell>
          <cell r="W124" t="str">
            <v/>
          </cell>
        </row>
        <row r="135">
          <cell r="R135" t="str">
            <v>DTXSID8040274 - Human</v>
          </cell>
        </row>
        <row r="136">
          <cell r="R136" t="str">
            <v>Time (Mins)</v>
          </cell>
        </row>
        <row r="137">
          <cell r="R137" t="str">
            <v>ln Percent Remaining</v>
          </cell>
        </row>
        <row r="138">
          <cell r="V138">
            <v>0</v>
          </cell>
          <cell r="W138">
            <v>4.6051701859880918</v>
          </cell>
        </row>
        <row r="139">
          <cell r="V139">
            <v>0</v>
          </cell>
          <cell r="W139">
            <v>4.6051701859880918</v>
          </cell>
        </row>
        <row r="140">
          <cell r="V140">
            <v>0</v>
          </cell>
          <cell r="W140">
            <v>4.6051701859880918</v>
          </cell>
        </row>
        <row r="154">
          <cell r="R154" t="str">
            <v>DTXSID9027364 - Human</v>
          </cell>
        </row>
        <row r="155">
          <cell r="R155" t="str">
            <v>Time (Mins)</v>
          </cell>
        </row>
        <row r="156">
          <cell r="R156" t="str">
            <v>ln Percent Remaining</v>
          </cell>
        </row>
        <row r="157">
          <cell r="V157">
            <v>120</v>
          </cell>
          <cell r="W157">
            <v>-0.21778950027104535</v>
          </cell>
        </row>
        <row r="158">
          <cell r="V158">
            <v>120</v>
          </cell>
          <cell r="W158">
            <v>-0.12795492742466358</v>
          </cell>
        </row>
        <row r="159">
          <cell r="V159">
            <v>120</v>
          </cell>
          <cell r="W159">
            <v>0.571921670341757</v>
          </cell>
        </row>
        <row r="160">
          <cell r="V160">
            <v>60</v>
          </cell>
          <cell r="W160">
            <v>1.295090733723554</v>
          </cell>
        </row>
        <row r="161">
          <cell r="V161">
            <v>60</v>
          </cell>
          <cell r="W161">
            <v>0.87400018218352216</v>
          </cell>
        </row>
        <row r="162">
          <cell r="V162">
            <v>60</v>
          </cell>
          <cell r="W162">
            <v>1.2136658166527954</v>
          </cell>
        </row>
        <row r="163">
          <cell r="V163">
            <v>30</v>
          </cell>
          <cell r="W163">
            <v>3.2976488806232815</v>
          </cell>
        </row>
        <row r="164">
          <cell r="V164">
            <v>30</v>
          </cell>
          <cell r="W164">
            <v>2.9744716269803195</v>
          </cell>
        </row>
        <row r="165">
          <cell r="V165">
            <v>30</v>
          </cell>
          <cell r="W165">
            <v>3.2271146022285224</v>
          </cell>
        </row>
        <row r="166">
          <cell r="V166">
            <v>15</v>
          </cell>
          <cell r="W166">
            <v>3.7509485919871004</v>
          </cell>
        </row>
        <row r="167">
          <cell r="V167">
            <v>15</v>
          </cell>
          <cell r="W167">
            <v>3.1143746652090956</v>
          </cell>
        </row>
        <row r="168">
          <cell r="V168">
            <v>15</v>
          </cell>
          <cell r="W168">
            <v>3.1021399359459521</v>
          </cell>
        </row>
        <row r="169">
          <cell r="V169">
            <v>0</v>
          </cell>
          <cell r="W169">
            <v>4.6051701859880918</v>
          </cell>
        </row>
        <row r="170">
          <cell r="V170">
            <v>0</v>
          </cell>
          <cell r="W170">
            <v>4.6051701859880918</v>
          </cell>
        </row>
        <row r="171">
          <cell r="V171">
            <v>0</v>
          </cell>
          <cell r="W171">
            <v>4.6051701859880918</v>
          </cell>
        </row>
        <row r="173">
          <cell r="R173" t="str">
            <v>Midazolam - Human</v>
          </cell>
        </row>
        <row r="174">
          <cell r="R174" t="str">
            <v>Time (Mins)</v>
          </cell>
        </row>
        <row r="175">
          <cell r="R175" t="str">
            <v>ln Percent Remaining</v>
          </cell>
        </row>
        <row r="176">
          <cell r="V176">
            <v>60</v>
          </cell>
          <cell r="W176">
            <v>-0.37091589689999382</v>
          </cell>
        </row>
        <row r="177">
          <cell r="V177">
            <v>60</v>
          </cell>
          <cell r="W177">
            <v>0.18292846081384473</v>
          </cell>
        </row>
        <row r="178">
          <cell r="V178">
            <v>60</v>
          </cell>
          <cell r="W178">
            <v>0.45638019483223002</v>
          </cell>
        </row>
        <row r="179">
          <cell r="V179">
            <v>30</v>
          </cell>
          <cell r="W179">
            <v>2.5154853802811319</v>
          </cell>
        </row>
        <row r="180">
          <cell r="V180">
            <v>30</v>
          </cell>
          <cell r="W180">
            <v>2.5869683082419788</v>
          </cell>
        </row>
        <row r="181">
          <cell r="V181">
            <v>30</v>
          </cell>
          <cell r="W181">
            <v>2.8971852607310566</v>
          </cell>
        </row>
        <row r="182">
          <cell r="V182">
            <v>15</v>
          </cell>
          <cell r="W182">
            <v>3.5759191602776852</v>
          </cell>
        </row>
        <row r="183">
          <cell r="V183">
            <v>15</v>
          </cell>
          <cell r="W183">
            <v>3.4639358525953425</v>
          </cell>
        </row>
        <row r="184">
          <cell r="V184">
            <v>15</v>
          </cell>
          <cell r="W184">
            <v>3.5461320310279159</v>
          </cell>
        </row>
        <row r="185">
          <cell r="V185">
            <v>0</v>
          </cell>
          <cell r="W185">
            <v>4.6051701859880918</v>
          </cell>
        </row>
        <row r="186">
          <cell r="V186">
            <v>0</v>
          </cell>
          <cell r="W186">
            <v>4.6051701859880918</v>
          </cell>
        </row>
        <row r="187">
          <cell r="V187">
            <v>0</v>
          </cell>
          <cell r="W187">
            <v>4.6051701859880918</v>
          </cell>
        </row>
        <row r="192">
          <cell r="R192" t="str">
            <v>Verapamil - Human</v>
          </cell>
        </row>
        <row r="193">
          <cell r="R193" t="str">
            <v>Time (Mins)</v>
          </cell>
        </row>
        <row r="194">
          <cell r="R194" t="str">
            <v>ln Percent Remaining</v>
          </cell>
        </row>
        <row r="195">
          <cell r="V195">
            <v>60</v>
          </cell>
          <cell r="W195">
            <v>0.12901979548631043</v>
          </cell>
        </row>
        <row r="196">
          <cell r="V196">
            <v>60</v>
          </cell>
          <cell r="W196">
            <v>1.1305702476156367</v>
          </cell>
        </row>
        <row r="197">
          <cell r="V197">
            <v>60</v>
          </cell>
          <cell r="W197">
            <v>0.88968317004393771</v>
          </cell>
        </row>
        <row r="198">
          <cell r="V198">
            <v>30</v>
          </cell>
          <cell r="W198">
            <v>2.6800262828763488</v>
          </cell>
        </row>
        <row r="199">
          <cell r="V199">
            <v>30</v>
          </cell>
          <cell r="W199">
            <v>3.307595129230045</v>
          </cell>
        </row>
        <row r="200">
          <cell r="V200">
            <v>30</v>
          </cell>
          <cell r="W200">
            <v>3.0507702944773798</v>
          </cell>
        </row>
        <row r="201">
          <cell r="V201">
            <v>15</v>
          </cell>
          <cell r="W201">
            <v>3.3169838234540032</v>
          </cell>
        </row>
        <row r="202">
          <cell r="V202">
            <v>15</v>
          </cell>
          <cell r="W202">
            <v>3.5330456391572853</v>
          </cell>
        </row>
        <row r="203">
          <cell r="V203">
            <v>15</v>
          </cell>
          <cell r="W203">
            <v>3.4635744822722643</v>
          </cell>
        </row>
        <row r="204">
          <cell r="V204">
            <v>0</v>
          </cell>
          <cell r="W204">
            <v>4.6051701859880918</v>
          </cell>
        </row>
        <row r="205">
          <cell r="V205">
            <v>0</v>
          </cell>
          <cell r="W205">
            <v>4.6051701859880918</v>
          </cell>
        </row>
        <row r="206">
          <cell r="V206">
            <v>0</v>
          </cell>
          <cell r="W206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Active 1uM"/>
      <sheetName val="Log"/>
      <sheetName val="Criteria"/>
    </sheetNames>
    <sheetDataSet>
      <sheetData sheetId="0"/>
      <sheetData sheetId="1">
        <row r="2">
          <cell r="R2" t="str">
            <v>DTXSID0032578 -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30</v>
          </cell>
          <cell r="W5">
            <v>-3.0090230380401595</v>
          </cell>
        </row>
        <row r="6">
          <cell r="V6">
            <v>0</v>
          </cell>
          <cell r="W6">
            <v>4.6051701859880918</v>
          </cell>
        </row>
        <row r="7">
          <cell r="V7">
            <v>0</v>
          </cell>
          <cell r="W7">
            <v>4.6051701859880918</v>
          </cell>
        </row>
        <row r="8">
          <cell r="V8">
            <v>0</v>
          </cell>
          <cell r="W8">
            <v>4.6051701859880918</v>
          </cell>
        </row>
        <row r="21">
          <cell r="R21" t="str">
            <v>DTXSID5044994 - Human</v>
          </cell>
        </row>
        <row r="22">
          <cell r="R22" t="str">
            <v>Time (Mins)</v>
          </cell>
        </row>
        <row r="23">
          <cell r="R23" t="str">
            <v>ln Percent Remaining</v>
          </cell>
        </row>
        <row r="24">
          <cell r="V24">
            <v>120</v>
          </cell>
          <cell r="W24">
            <v>-0.11846656083051192</v>
          </cell>
        </row>
        <row r="25">
          <cell r="V25">
            <v>120</v>
          </cell>
          <cell r="W25">
            <v>-1.295790761603778</v>
          </cell>
        </row>
        <row r="26">
          <cell r="V26">
            <v>60</v>
          </cell>
          <cell r="W26">
            <v>0.53700618347638784</v>
          </cell>
        </row>
        <row r="27">
          <cell r="V27">
            <v>60</v>
          </cell>
          <cell r="W27">
            <v>-0.4145090702956527</v>
          </cell>
        </row>
        <row r="28">
          <cell r="V28">
            <v>60</v>
          </cell>
          <cell r="W28">
            <v>1.3668958828581033</v>
          </cell>
        </row>
        <row r="29">
          <cell r="V29">
            <v>30</v>
          </cell>
          <cell r="W29">
            <v>2.2083927307686224</v>
          </cell>
        </row>
        <row r="30">
          <cell r="V30">
            <v>30</v>
          </cell>
          <cell r="W30">
            <v>2.4095335240158389</v>
          </cell>
        </row>
        <row r="31">
          <cell r="V31">
            <v>30</v>
          </cell>
          <cell r="W31">
            <v>1.8856061632726848</v>
          </cell>
        </row>
        <row r="32">
          <cell r="V32">
            <v>15</v>
          </cell>
          <cell r="W32">
            <v>2.9112630637163113</v>
          </cell>
        </row>
        <row r="33">
          <cell r="V33">
            <v>15</v>
          </cell>
          <cell r="W33">
            <v>2.6751185397569048</v>
          </cell>
        </row>
        <row r="34">
          <cell r="V34">
            <v>15</v>
          </cell>
          <cell r="W34">
            <v>3.1979425360918663</v>
          </cell>
        </row>
        <row r="35">
          <cell r="V35">
            <v>0</v>
          </cell>
          <cell r="W35">
            <v>4.6051701859880918</v>
          </cell>
        </row>
        <row r="36">
          <cell r="V36">
            <v>0</v>
          </cell>
          <cell r="W36">
            <v>4.6051701859880918</v>
          </cell>
        </row>
        <row r="37">
          <cell r="V37">
            <v>0</v>
          </cell>
          <cell r="W37">
            <v>4.6051701859880918</v>
          </cell>
        </row>
        <row r="40">
          <cell r="R40" t="str">
            <v>DTXSID6021953 - Human</v>
          </cell>
        </row>
        <row r="41">
          <cell r="R41" t="str">
            <v>Time (Mins)</v>
          </cell>
        </row>
        <row r="42">
          <cell r="R42" t="str">
            <v>ln Percent Remaining</v>
          </cell>
        </row>
        <row r="43">
          <cell r="V43">
            <v>120</v>
          </cell>
          <cell r="W43">
            <v>3.4547036122844936</v>
          </cell>
        </row>
        <row r="44">
          <cell r="V44">
            <v>120</v>
          </cell>
          <cell r="W44">
            <v>3.2980297823917759</v>
          </cell>
        </row>
        <row r="45">
          <cell r="V45">
            <v>120</v>
          </cell>
          <cell r="W45">
            <v>3.4185091554255602</v>
          </cell>
        </row>
        <row r="46">
          <cell r="V46">
            <v>60</v>
          </cell>
          <cell r="W46">
            <v>3.8782869619707014</v>
          </cell>
        </row>
        <row r="47">
          <cell r="V47">
            <v>60</v>
          </cell>
          <cell r="W47">
            <v>3.5182426229735944</v>
          </cell>
        </row>
        <row r="48">
          <cell r="V48">
            <v>60</v>
          </cell>
          <cell r="W48">
            <v>3.60171803878645</v>
          </cell>
        </row>
        <row r="49">
          <cell r="V49">
            <v>30</v>
          </cell>
          <cell r="W49">
            <v>3.9442037407490789</v>
          </cell>
        </row>
        <row r="50">
          <cell r="V50">
            <v>30</v>
          </cell>
          <cell r="W50">
            <v>3.6894540612742284</v>
          </cell>
        </row>
        <row r="51">
          <cell r="V51">
            <v>30</v>
          </cell>
          <cell r="W51">
            <v>3.8177499066162226</v>
          </cell>
        </row>
        <row r="52">
          <cell r="V52">
            <v>15</v>
          </cell>
          <cell r="W52">
            <v>4.1192724578128281</v>
          </cell>
        </row>
        <row r="53">
          <cell r="V53">
            <v>15</v>
          </cell>
          <cell r="W53">
            <v>3.8057580839267118</v>
          </cell>
        </row>
        <row r="54">
          <cell r="V54">
            <v>15</v>
          </cell>
          <cell r="W54">
            <v>4.0748620445250676</v>
          </cell>
        </row>
        <row r="55">
          <cell r="V55">
            <v>0</v>
          </cell>
          <cell r="W55">
            <v>4.6051701859880918</v>
          </cell>
        </row>
        <row r="56">
          <cell r="V56">
            <v>0</v>
          </cell>
          <cell r="W56">
            <v>4.6051701859880918</v>
          </cell>
        </row>
        <row r="57">
          <cell r="V57">
            <v>0</v>
          </cell>
          <cell r="W57">
            <v>4.6051701859880918</v>
          </cell>
        </row>
        <row r="59">
          <cell r="R59" t="str">
            <v>DTXSID6025272 - Human</v>
          </cell>
        </row>
        <row r="60">
          <cell r="R60" t="str">
            <v>Time (Mins)</v>
          </cell>
        </row>
        <row r="61">
          <cell r="R61" t="str">
            <v>ln Percent Remaining</v>
          </cell>
        </row>
        <row r="62">
          <cell r="V62">
            <v>120</v>
          </cell>
          <cell r="W62">
            <v>1.7330440464094874</v>
          </cell>
        </row>
        <row r="63">
          <cell r="V63">
            <v>120</v>
          </cell>
          <cell r="W63">
            <v>2.5595204811328287</v>
          </cell>
        </row>
        <row r="64">
          <cell r="V64">
            <v>60</v>
          </cell>
          <cell r="W64">
            <v>4.9189475907733096</v>
          </cell>
        </row>
        <row r="65">
          <cell r="V65">
            <v>60</v>
          </cell>
          <cell r="W65">
            <v>2.6681120603047304</v>
          </cell>
        </row>
        <row r="66">
          <cell r="V66">
            <v>60</v>
          </cell>
          <cell r="W66">
            <v>3.2995035657201113</v>
          </cell>
        </row>
        <row r="67">
          <cell r="V67">
            <v>30</v>
          </cell>
          <cell r="W67">
            <v>5.2425414191692079</v>
          </cell>
        </row>
        <row r="68">
          <cell r="V68">
            <v>30</v>
          </cell>
          <cell r="W68">
            <v>5.8769951798465963</v>
          </cell>
        </row>
        <row r="69">
          <cell r="V69">
            <v>30</v>
          </cell>
          <cell r="W69">
            <v>4.3337838756688685</v>
          </cell>
        </row>
        <row r="70">
          <cell r="V70">
            <v>15</v>
          </cell>
          <cell r="W70">
            <v>5.320130012286616</v>
          </cell>
        </row>
        <row r="71">
          <cell r="V71">
            <v>15</v>
          </cell>
          <cell r="W71">
            <v>5.1550761012511668</v>
          </cell>
        </row>
        <row r="72">
          <cell r="V72">
            <v>15</v>
          </cell>
          <cell r="W72">
            <v>4.502750044818252</v>
          </cell>
        </row>
        <row r="73">
          <cell r="V73">
            <v>0</v>
          </cell>
          <cell r="W73">
            <v>4.6051701859880918</v>
          </cell>
        </row>
        <row r="74">
          <cell r="V74">
            <v>0</v>
          </cell>
          <cell r="W74">
            <v>4.6051701859880918</v>
          </cell>
        </row>
        <row r="75">
          <cell r="V75">
            <v>0</v>
          </cell>
          <cell r="W75">
            <v>4.6051701859880918</v>
          </cell>
        </row>
        <row r="78">
          <cell r="R78" t="str">
            <v>DTXSID7041910 - Human</v>
          </cell>
        </row>
        <row r="79">
          <cell r="R79" t="str">
            <v>Time (Mins)</v>
          </cell>
        </row>
        <row r="80">
          <cell r="R80" t="str">
            <v>ln Percent Remaining</v>
          </cell>
        </row>
        <row r="81">
          <cell r="V81">
            <v>120</v>
          </cell>
          <cell r="W81">
            <v>-3.0976340712420356</v>
          </cell>
        </row>
        <row r="82">
          <cell r="V82">
            <v>120</v>
          </cell>
          <cell r="W82">
            <v>-3.157716067692987</v>
          </cell>
        </row>
        <row r="83">
          <cell r="V83">
            <v>60</v>
          </cell>
          <cell r="W83">
            <v>-1.3970437559006823</v>
          </cell>
        </row>
        <row r="84">
          <cell r="V84">
            <v>60</v>
          </cell>
          <cell r="W84">
            <v>-0.82977972789749066</v>
          </cell>
        </row>
        <row r="85">
          <cell r="V85">
            <v>60</v>
          </cell>
          <cell r="W85">
            <v>-1.1485054435799897</v>
          </cell>
        </row>
        <row r="86">
          <cell r="V86">
            <v>30</v>
          </cell>
          <cell r="W86">
            <v>1.708199869404238</v>
          </cell>
        </row>
        <row r="87">
          <cell r="V87">
            <v>30</v>
          </cell>
          <cell r="W87">
            <v>1.6013403506317299</v>
          </cell>
        </row>
        <row r="88">
          <cell r="V88">
            <v>30</v>
          </cell>
          <cell r="W88">
            <v>0.1095600430057469</v>
          </cell>
        </row>
        <row r="89">
          <cell r="V89">
            <v>15</v>
          </cell>
          <cell r="W89">
            <v>3.2338667689899139</v>
          </cell>
        </row>
        <row r="90">
          <cell r="V90">
            <v>15</v>
          </cell>
          <cell r="W90">
            <v>2.9638410788448692</v>
          </cell>
        </row>
        <row r="91">
          <cell r="V91">
            <v>15</v>
          </cell>
          <cell r="W91">
            <v>2.7711543895913335</v>
          </cell>
        </row>
        <row r="92">
          <cell r="V92">
            <v>0</v>
          </cell>
          <cell r="W92">
            <v>4.6051701859880918</v>
          </cell>
        </row>
        <row r="93">
          <cell r="V93">
            <v>0</v>
          </cell>
          <cell r="W93">
            <v>4.6051701859880918</v>
          </cell>
        </row>
        <row r="94">
          <cell r="V94">
            <v>0</v>
          </cell>
          <cell r="W94">
            <v>4.6051701859880918</v>
          </cell>
        </row>
        <row r="97">
          <cell r="R97" t="str">
            <v>DTXSID8026228 - Human</v>
          </cell>
        </row>
        <row r="98">
          <cell r="R98" t="str">
            <v>Time (Mins)</v>
          </cell>
        </row>
        <row r="99">
          <cell r="R99" t="str">
            <v>ln Percent Remaining</v>
          </cell>
        </row>
        <row r="100">
          <cell r="V100">
            <v>120</v>
          </cell>
          <cell r="W100">
            <v>4.1774271725355518</v>
          </cell>
        </row>
        <row r="101">
          <cell r="V101">
            <v>120</v>
          </cell>
          <cell r="W101">
            <v>4.1289692168768255</v>
          </cell>
        </row>
        <row r="102">
          <cell r="V102">
            <v>120</v>
          </cell>
          <cell r="W102">
            <v>4.5468292281649045</v>
          </cell>
        </row>
        <row r="103">
          <cell r="V103">
            <v>60</v>
          </cell>
          <cell r="W103">
            <v>4.4192421635893453</v>
          </cell>
        </row>
        <row r="104">
          <cell r="V104">
            <v>60</v>
          </cell>
          <cell r="W104">
            <v>4.292211392237129</v>
          </cell>
        </row>
        <row r="105">
          <cell r="V105">
            <v>60</v>
          </cell>
          <cell r="W105">
            <v>4.4951220436139812</v>
          </cell>
        </row>
        <row r="106">
          <cell r="V106">
            <v>30</v>
          </cell>
          <cell r="W106">
            <v>4.4204626889398471</v>
          </cell>
        </row>
        <row r="107">
          <cell r="V107">
            <v>30</v>
          </cell>
          <cell r="W107">
            <v>4.3712176292742511</v>
          </cell>
        </row>
        <row r="108">
          <cell r="V108">
            <v>30</v>
          </cell>
          <cell r="W108">
            <v>4.5762480823314178</v>
          </cell>
        </row>
        <row r="109">
          <cell r="V109">
            <v>15</v>
          </cell>
          <cell r="W109">
            <v>4.4623448952659928</v>
          </cell>
        </row>
        <row r="110">
          <cell r="V110">
            <v>15</v>
          </cell>
          <cell r="W110">
            <v>4.4215861020880265</v>
          </cell>
        </row>
        <row r="111">
          <cell r="V111">
            <v>15</v>
          </cell>
          <cell r="W111">
            <v>4.6749437577681654</v>
          </cell>
        </row>
        <row r="112">
          <cell r="V112">
            <v>0</v>
          </cell>
          <cell r="W112">
            <v>4.6051701859880918</v>
          </cell>
        </row>
        <row r="113">
          <cell r="V113">
            <v>0</v>
          </cell>
          <cell r="W113">
            <v>4.6051701859880918</v>
          </cell>
        </row>
        <row r="114">
          <cell r="V114">
            <v>0</v>
          </cell>
          <cell r="W114">
            <v>4.6051701859880918</v>
          </cell>
        </row>
        <row r="116">
          <cell r="R116" t="str">
            <v>DTXSID8032675 - Human</v>
          </cell>
        </row>
        <row r="117">
          <cell r="R117" t="str">
            <v>Time (Mins)</v>
          </cell>
        </row>
        <row r="118">
          <cell r="R118" t="str">
            <v>ln Percent Remaining</v>
          </cell>
        </row>
        <row r="119">
          <cell r="V119">
            <v>120</v>
          </cell>
          <cell r="W119">
            <v>-0.25830221192382335</v>
          </cell>
        </row>
        <row r="120">
          <cell r="V120">
            <v>120</v>
          </cell>
          <cell r="W120">
            <v>-0.26648029058939537</v>
          </cell>
        </row>
        <row r="121">
          <cell r="V121">
            <v>60</v>
          </cell>
          <cell r="W121">
            <v>-0.16375056652686693</v>
          </cell>
        </row>
        <row r="122">
          <cell r="V122">
            <v>60</v>
          </cell>
          <cell r="W122">
            <v>1.1004904217836795E-2</v>
          </cell>
        </row>
        <row r="123">
          <cell r="V123">
            <v>30</v>
          </cell>
          <cell r="W123">
            <v>1.7713136607055924</v>
          </cell>
        </row>
        <row r="124">
          <cell r="V124">
            <v>30</v>
          </cell>
          <cell r="W124">
            <v>0.69265204852585183</v>
          </cell>
        </row>
        <row r="125">
          <cell r="V125">
            <v>30</v>
          </cell>
          <cell r="W125">
            <v>1.7439938901601839</v>
          </cell>
        </row>
        <row r="126">
          <cell r="V126">
            <v>15</v>
          </cell>
          <cell r="W126">
            <v>-1.6999841672451577</v>
          </cell>
        </row>
        <row r="127">
          <cell r="V127">
            <v>15</v>
          </cell>
          <cell r="W127">
            <v>-0.43076800466289666</v>
          </cell>
        </row>
        <row r="128">
          <cell r="V128">
            <v>15</v>
          </cell>
          <cell r="W128">
            <v>2.0635642233434948</v>
          </cell>
        </row>
        <row r="129">
          <cell r="V129">
            <v>0</v>
          </cell>
          <cell r="W129">
            <v>4.6051701859880918</v>
          </cell>
        </row>
        <row r="130">
          <cell r="V130">
            <v>0</v>
          </cell>
          <cell r="W130">
            <v>4.6051701859880918</v>
          </cell>
        </row>
        <row r="131">
          <cell r="V131">
            <v>0</v>
          </cell>
          <cell r="W131">
            <v>4.6051701859880918</v>
          </cell>
        </row>
        <row r="135">
          <cell r="R135" t="str">
            <v>DTXSID8040274 - Human</v>
          </cell>
        </row>
        <row r="136">
          <cell r="R136" t="str">
            <v>Time (Mins)</v>
          </cell>
        </row>
        <row r="137">
          <cell r="R137" t="str">
            <v>ln Percent Remaining</v>
          </cell>
        </row>
        <row r="138">
          <cell r="V138">
            <v>120</v>
          </cell>
          <cell r="W138">
            <v>4.9658435613806455</v>
          </cell>
        </row>
        <row r="139">
          <cell r="V139">
            <v>60</v>
          </cell>
          <cell r="W139">
            <v>4.9538737481644297</v>
          </cell>
        </row>
        <row r="140">
          <cell r="V140">
            <v>60</v>
          </cell>
          <cell r="W140">
            <v>4.9811069289704424</v>
          </cell>
        </row>
        <row r="141">
          <cell r="V141">
            <v>60</v>
          </cell>
          <cell r="W141">
            <v>4.5483929174261721</v>
          </cell>
        </row>
        <row r="142">
          <cell r="V142">
            <v>30</v>
          </cell>
          <cell r="W142">
            <v>4.0832316346285236</v>
          </cell>
        </row>
        <row r="143">
          <cell r="V143">
            <v>0</v>
          </cell>
          <cell r="W143">
            <v>4.6051701859880918</v>
          </cell>
        </row>
        <row r="144">
          <cell r="V144">
            <v>0</v>
          </cell>
          <cell r="W144">
            <v>4.6051701859880918</v>
          </cell>
        </row>
        <row r="145">
          <cell r="V145">
            <v>0</v>
          </cell>
          <cell r="W145">
            <v>4.6051701859880918</v>
          </cell>
        </row>
        <row r="154">
          <cell r="R154" t="str">
            <v>DTXSID9027364 - Human</v>
          </cell>
        </row>
        <row r="155">
          <cell r="R155" t="str">
            <v>Time (Mins)</v>
          </cell>
        </row>
        <row r="156">
          <cell r="R156" t="str">
            <v>ln Percent Remaining</v>
          </cell>
        </row>
        <row r="157">
          <cell r="V157">
            <v>60</v>
          </cell>
          <cell r="W157">
            <v>1.295090733723554</v>
          </cell>
        </row>
        <row r="158">
          <cell r="V158">
            <v>60</v>
          </cell>
          <cell r="W158">
            <v>0.87400018218352216</v>
          </cell>
        </row>
        <row r="159">
          <cell r="V159">
            <v>60</v>
          </cell>
          <cell r="W159">
            <v>1.2136658166527954</v>
          </cell>
        </row>
        <row r="160">
          <cell r="V160">
            <v>30</v>
          </cell>
          <cell r="W160">
            <v>3.2976488806232815</v>
          </cell>
        </row>
        <row r="161">
          <cell r="V161">
            <v>30</v>
          </cell>
          <cell r="W161">
            <v>2.9744716269803195</v>
          </cell>
        </row>
        <row r="162">
          <cell r="V162">
            <v>30</v>
          </cell>
          <cell r="W162">
            <v>3.2271146022285224</v>
          </cell>
        </row>
        <row r="163">
          <cell r="V163">
            <v>15</v>
          </cell>
          <cell r="W163">
            <v>3.7509485919871004</v>
          </cell>
        </row>
        <row r="164">
          <cell r="V164">
            <v>15</v>
          </cell>
          <cell r="W164">
            <v>3.1143746652090956</v>
          </cell>
        </row>
        <row r="165">
          <cell r="V165">
            <v>15</v>
          </cell>
          <cell r="W165">
            <v>3.1021399359459521</v>
          </cell>
        </row>
        <row r="166">
          <cell r="V166">
            <v>0</v>
          </cell>
          <cell r="W166">
            <v>4.6051701859880918</v>
          </cell>
        </row>
        <row r="167">
          <cell r="V167">
            <v>0</v>
          </cell>
          <cell r="W167">
            <v>4.6051701859880918</v>
          </cell>
        </row>
        <row r="168">
          <cell r="V168">
            <v>0</v>
          </cell>
          <cell r="W168">
            <v>4.6051701859880918</v>
          </cell>
        </row>
        <row r="173">
          <cell r="R173" t="str">
            <v>Midazolam - Human</v>
          </cell>
        </row>
        <row r="174">
          <cell r="R174" t="str">
            <v>Time (Mins)</v>
          </cell>
        </row>
        <row r="175">
          <cell r="R175" t="str">
            <v>ln Percent Remaining</v>
          </cell>
        </row>
        <row r="176">
          <cell r="V176">
            <v>60</v>
          </cell>
          <cell r="W176">
            <v>-0.37091589689999382</v>
          </cell>
        </row>
        <row r="177">
          <cell r="V177">
            <v>60</v>
          </cell>
          <cell r="W177">
            <v>0.18292846081384473</v>
          </cell>
        </row>
        <row r="178">
          <cell r="V178">
            <v>60</v>
          </cell>
          <cell r="W178">
            <v>0.45638019483223002</v>
          </cell>
        </row>
        <row r="179">
          <cell r="V179">
            <v>30</v>
          </cell>
          <cell r="W179">
            <v>2.5154853802811319</v>
          </cell>
        </row>
        <row r="180">
          <cell r="V180">
            <v>30</v>
          </cell>
          <cell r="W180">
            <v>2.5869683082419788</v>
          </cell>
        </row>
        <row r="181">
          <cell r="V181">
            <v>30</v>
          </cell>
          <cell r="W181">
            <v>2.8971852607310566</v>
          </cell>
        </row>
        <row r="182">
          <cell r="V182">
            <v>15</v>
          </cell>
          <cell r="W182">
            <v>3.5759191602776852</v>
          </cell>
        </row>
        <row r="183">
          <cell r="V183">
            <v>15</v>
          </cell>
          <cell r="W183">
            <v>3.4639358525953425</v>
          </cell>
        </row>
        <row r="184">
          <cell r="V184">
            <v>15</v>
          </cell>
          <cell r="W184">
            <v>3.5461320310279159</v>
          </cell>
        </row>
        <row r="185">
          <cell r="V185">
            <v>0</v>
          </cell>
          <cell r="W185">
            <v>4.6051701859880918</v>
          </cell>
        </row>
        <row r="186">
          <cell r="V186">
            <v>0</v>
          </cell>
          <cell r="W186">
            <v>4.6051701859880918</v>
          </cell>
        </row>
        <row r="187">
          <cell r="V187">
            <v>0</v>
          </cell>
          <cell r="W187">
            <v>4.6051701859880918</v>
          </cell>
        </row>
        <row r="192">
          <cell r="R192" t="str">
            <v>Verapamil - Human</v>
          </cell>
        </row>
        <row r="193">
          <cell r="R193" t="str">
            <v>Time (Mins)</v>
          </cell>
        </row>
        <row r="194">
          <cell r="R194" t="str">
            <v>ln Percent Remaining</v>
          </cell>
        </row>
        <row r="195">
          <cell r="V195">
            <v>60</v>
          </cell>
          <cell r="W195">
            <v>0.12901979548631043</v>
          </cell>
        </row>
        <row r="196">
          <cell r="V196">
            <v>60</v>
          </cell>
          <cell r="W196">
            <v>1.1305702476156367</v>
          </cell>
        </row>
        <row r="197">
          <cell r="V197">
            <v>60</v>
          </cell>
          <cell r="W197">
            <v>0.88968317004393771</v>
          </cell>
        </row>
        <row r="198">
          <cell r="V198">
            <v>30</v>
          </cell>
          <cell r="W198">
            <v>2.6800262828763488</v>
          </cell>
        </row>
        <row r="199">
          <cell r="V199">
            <v>30</v>
          </cell>
          <cell r="W199">
            <v>3.307595129230045</v>
          </cell>
        </row>
        <row r="200">
          <cell r="V200">
            <v>30</v>
          </cell>
          <cell r="W200">
            <v>3.0507702944773798</v>
          </cell>
        </row>
        <row r="201">
          <cell r="V201">
            <v>15</v>
          </cell>
          <cell r="W201">
            <v>3.3169838234540032</v>
          </cell>
        </row>
        <row r="202">
          <cell r="V202">
            <v>15</v>
          </cell>
          <cell r="W202">
            <v>3.5330456391572853</v>
          </cell>
        </row>
        <row r="203">
          <cell r="V203">
            <v>15</v>
          </cell>
          <cell r="W203">
            <v>3.4635744822722643</v>
          </cell>
        </row>
        <row r="204">
          <cell r="V204">
            <v>0</v>
          </cell>
          <cell r="W204">
            <v>4.6051701859880918</v>
          </cell>
        </row>
        <row r="205">
          <cell r="V205">
            <v>0</v>
          </cell>
          <cell r="W205">
            <v>4.6051701859880918</v>
          </cell>
        </row>
        <row r="206">
          <cell r="V206">
            <v>0</v>
          </cell>
          <cell r="W206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Control 1uM"/>
      <sheetName val="Log"/>
      <sheetName val="Criteria"/>
    </sheetNames>
    <sheetDataSet>
      <sheetData sheetId="0"/>
      <sheetData sheetId="1">
        <row r="2">
          <cell r="R2" t="str">
            <v>DTXSID0032578 -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120</v>
          </cell>
          <cell r="W5">
            <v>2.376218897557163</v>
          </cell>
        </row>
        <row r="6">
          <cell r="V6">
            <v>120</v>
          </cell>
          <cell r="W6">
            <v>1.4288612126855984</v>
          </cell>
        </row>
        <row r="7">
          <cell r="V7">
            <v>120</v>
          </cell>
          <cell r="W7">
            <v>1.5945446073045217</v>
          </cell>
        </row>
        <row r="8">
          <cell r="V8">
            <v>0</v>
          </cell>
          <cell r="W8">
            <v>4.6051701859880918</v>
          </cell>
        </row>
        <row r="9">
          <cell r="V9">
            <v>0</v>
          </cell>
          <cell r="W9">
            <v>4.6051701859880918</v>
          </cell>
        </row>
        <row r="10">
          <cell r="V10">
            <v>0</v>
          </cell>
          <cell r="W10">
            <v>4.6051701859880918</v>
          </cell>
        </row>
        <row r="22">
          <cell r="R22" t="str">
            <v>DTXSID5044994 - Human</v>
          </cell>
        </row>
        <row r="23">
          <cell r="R23" t="str">
            <v>Time (Mins)</v>
          </cell>
        </row>
        <row r="24">
          <cell r="R24" t="str">
            <v>ln Percent Remaining</v>
          </cell>
        </row>
        <row r="25">
          <cell r="V25">
            <v>120</v>
          </cell>
          <cell r="W25">
            <v>3.9644482406503454</v>
          </cell>
        </row>
        <row r="26">
          <cell r="V26">
            <v>120</v>
          </cell>
          <cell r="W26">
            <v>2.5641535611449453</v>
          </cell>
        </row>
        <row r="27">
          <cell r="V27">
            <v>120</v>
          </cell>
          <cell r="W27">
            <v>3.2255837633222226</v>
          </cell>
        </row>
        <row r="28">
          <cell r="V28">
            <v>0</v>
          </cell>
          <cell r="W28">
            <v>4.6051701859880918</v>
          </cell>
        </row>
        <row r="29">
          <cell r="V29">
            <v>0</v>
          </cell>
          <cell r="W29">
            <v>4.6051701859880918</v>
          </cell>
        </row>
        <row r="30">
          <cell r="V30">
            <v>0</v>
          </cell>
          <cell r="W30">
            <v>4.6051701859880918</v>
          </cell>
        </row>
        <row r="42">
          <cell r="R42" t="str">
            <v>DTXSID6021953 - Human</v>
          </cell>
        </row>
        <row r="43">
          <cell r="R43" t="str">
            <v>Time (Mins)</v>
          </cell>
        </row>
        <row r="44">
          <cell r="R44" t="str">
            <v>ln Percent Remaining</v>
          </cell>
        </row>
        <row r="45">
          <cell r="V45">
            <v>120</v>
          </cell>
          <cell r="W45">
            <v>4.5886003408692959</v>
          </cell>
        </row>
        <row r="46">
          <cell r="V46">
            <v>120</v>
          </cell>
          <cell r="W46">
            <v>4.4223684630649727</v>
          </cell>
        </row>
        <row r="47">
          <cell r="V47">
            <v>120</v>
          </cell>
          <cell r="W47">
            <v>4.50711518778661</v>
          </cell>
        </row>
        <row r="48">
          <cell r="V48">
            <v>0</v>
          </cell>
          <cell r="W48">
            <v>4.6051701859880918</v>
          </cell>
        </row>
        <row r="49">
          <cell r="V49">
            <v>0</v>
          </cell>
          <cell r="W49">
            <v>4.6051701859880918</v>
          </cell>
        </row>
        <row r="50">
          <cell r="V50">
            <v>0</v>
          </cell>
          <cell r="W50">
            <v>4.6051701859880918</v>
          </cell>
        </row>
        <row r="62">
          <cell r="R62" t="str">
            <v>DTXSID6025272 - Human</v>
          </cell>
        </row>
        <row r="63">
          <cell r="R63" t="str">
            <v>Time (Mins)</v>
          </cell>
        </row>
        <row r="64">
          <cell r="R64" t="str">
            <v>ln Percent Remaining</v>
          </cell>
        </row>
        <row r="65">
          <cell r="V65">
            <v>120</v>
          </cell>
          <cell r="W65">
            <v>4.0333231356782164</v>
          </cell>
        </row>
        <row r="66">
          <cell r="V66">
            <v>120</v>
          </cell>
          <cell r="W66">
            <v>4.9802689112051191</v>
          </cell>
        </row>
        <row r="67">
          <cell r="V67">
            <v>120</v>
          </cell>
          <cell r="W67">
            <v>4.8298586335142435</v>
          </cell>
        </row>
        <row r="68">
          <cell r="V68">
            <v>0</v>
          </cell>
          <cell r="W68">
            <v>4.6051701859880918</v>
          </cell>
        </row>
        <row r="69">
          <cell r="V69">
            <v>0</v>
          </cell>
          <cell r="W69">
            <v>4.6051701859880918</v>
          </cell>
        </row>
        <row r="70">
          <cell r="V70">
            <v>0</v>
          </cell>
          <cell r="W70">
            <v>4.6051701859880918</v>
          </cell>
        </row>
        <row r="82">
          <cell r="R82" t="str">
            <v>DTXSID7041910 - Human</v>
          </cell>
        </row>
        <row r="83">
          <cell r="R83" t="str">
            <v>Time (Mins)</v>
          </cell>
        </row>
        <row r="84">
          <cell r="R84" t="str">
            <v>ln Percent Remaining</v>
          </cell>
        </row>
        <row r="85">
          <cell r="V85">
            <v>120</v>
          </cell>
          <cell r="W85">
            <v>4.1070454863540178</v>
          </cell>
        </row>
        <row r="86">
          <cell r="V86">
            <v>120</v>
          </cell>
          <cell r="W86">
            <v>3.9701016645449312</v>
          </cell>
        </row>
        <row r="87">
          <cell r="V87">
            <v>120</v>
          </cell>
          <cell r="W87">
            <v>3.6279460090407221</v>
          </cell>
        </row>
        <row r="88">
          <cell r="V88">
            <v>0</v>
          </cell>
          <cell r="W88">
            <v>4.6051701859880918</v>
          </cell>
        </row>
        <row r="89">
          <cell r="V89">
            <v>0</v>
          </cell>
          <cell r="W89">
            <v>4.6051701859880918</v>
          </cell>
        </row>
        <row r="90">
          <cell r="V90">
            <v>0</v>
          </cell>
          <cell r="W90">
            <v>4.6051701859880918</v>
          </cell>
        </row>
        <row r="102">
          <cell r="R102" t="str">
            <v>DTXSID8026228 - Human</v>
          </cell>
        </row>
        <row r="103">
          <cell r="R103" t="str">
            <v>Time (Mins)</v>
          </cell>
        </row>
        <row r="104">
          <cell r="R104" t="str">
            <v>ln Percent Remaining</v>
          </cell>
        </row>
        <row r="105">
          <cell r="V105">
            <v>120</v>
          </cell>
          <cell r="W105">
            <v>4.438491410225299</v>
          </cell>
        </row>
        <row r="106">
          <cell r="V106">
            <v>120</v>
          </cell>
          <cell r="W106">
            <v>4.526363709702367</v>
          </cell>
        </row>
        <row r="107">
          <cell r="V107">
            <v>120</v>
          </cell>
          <cell r="W107">
            <v>4.4555605766247028</v>
          </cell>
        </row>
        <row r="108">
          <cell r="V108">
            <v>0</v>
          </cell>
          <cell r="W108">
            <v>4.6051701859880918</v>
          </cell>
        </row>
        <row r="109">
          <cell r="V109">
            <v>0</v>
          </cell>
          <cell r="W109">
            <v>4.6051701859880918</v>
          </cell>
        </row>
        <row r="110">
          <cell r="V110">
            <v>0</v>
          </cell>
          <cell r="W110">
            <v>4.6051701859880918</v>
          </cell>
        </row>
        <row r="122">
          <cell r="R122" t="str">
            <v>DTXSID8032675 - Human</v>
          </cell>
        </row>
        <row r="123">
          <cell r="R123" t="str">
            <v>Time (Mins)</v>
          </cell>
        </row>
        <row r="124">
          <cell r="R124" t="str">
            <v>ln Percent Remaining</v>
          </cell>
        </row>
        <row r="125">
          <cell r="V125">
            <v>120</v>
          </cell>
          <cell r="W125">
            <v>3.5609420687133517</v>
          </cell>
        </row>
        <row r="126">
          <cell r="V126">
            <v>120</v>
          </cell>
          <cell r="W126">
            <v>2.041495331901551</v>
          </cell>
        </row>
        <row r="127">
          <cell r="V127">
            <v>120</v>
          </cell>
          <cell r="W127">
            <v>3.312584726090555</v>
          </cell>
        </row>
        <row r="128">
          <cell r="V128">
            <v>0</v>
          </cell>
          <cell r="W128">
            <v>4.6051701859880918</v>
          </cell>
        </row>
        <row r="129">
          <cell r="V129">
            <v>0</v>
          </cell>
          <cell r="W129">
            <v>4.6051701859880918</v>
          </cell>
        </row>
        <row r="130">
          <cell r="V130">
            <v>0</v>
          </cell>
          <cell r="W130">
            <v>4.6051701859880918</v>
          </cell>
        </row>
        <row r="142">
          <cell r="R142" t="str">
            <v>DTXSID8040274 - Human</v>
          </cell>
        </row>
        <row r="143">
          <cell r="R143" t="str">
            <v>Time (Mins)</v>
          </cell>
        </row>
        <row r="144">
          <cell r="R144" t="str">
            <v>ln Percent Remaining</v>
          </cell>
        </row>
        <row r="145">
          <cell r="V145">
            <v>120</v>
          </cell>
          <cell r="W145">
            <v>5.5892388082659252</v>
          </cell>
        </row>
        <row r="146">
          <cell r="V146">
            <v>0</v>
          </cell>
          <cell r="W146">
            <v>4.6051701859880918</v>
          </cell>
        </row>
        <row r="147">
          <cell r="V147">
            <v>0</v>
          </cell>
          <cell r="W147">
            <v>4.6051701859880918</v>
          </cell>
        </row>
        <row r="148">
          <cell r="V148">
            <v>0</v>
          </cell>
          <cell r="W148">
            <v>4.6051701859880918</v>
          </cell>
        </row>
        <row r="162">
          <cell r="R162" t="str">
            <v>DTXSID9027364 - Human</v>
          </cell>
        </row>
        <row r="163">
          <cell r="R163" t="str">
            <v>Time (Mins)</v>
          </cell>
        </row>
        <row r="164">
          <cell r="R164" t="str">
            <v>ln Percent Remaining</v>
          </cell>
        </row>
        <row r="165">
          <cell r="V165">
            <v>120</v>
          </cell>
          <cell r="W165">
            <v>4.3313917278485663</v>
          </cell>
        </row>
        <row r="166">
          <cell r="V166">
            <v>120</v>
          </cell>
          <cell r="W166">
            <v>4.3448665140774052</v>
          </cell>
        </row>
        <row r="167">
          <cell r="V167">
            <v>120</v>
          </cell>
          <cell r="W167">
            <v>4.2734687426024358</v>
          </cell>
        </row>
        <row r="168">
          <cell r="V168">
            <v>0</v>
          </cell>
          <cell r="W168">
            <v>4.6051701859880918</v>
          </cell>
        </row>
        <row r="169">
          <cell r="V169">
            <v>0</v>
          </cell>
          <cell r="W169">
            <v>4.6051701859880918</v>
          </cell>
        </row>
        <row r="170">
          <cell r="V170">
            <v>0</v>
          </cell>
          <cell r="W170">
            <v>4.6051701859880918</v>
          </cell>
        </row>
        <row r="182">
          <cell r="R182" t="str">
            <v>Midazolam - Human</v>
          </cell>
        </row>
        <row r="183">
          <cell r="R183" t="str">
            <v>Time (Mins)</v>
          </cell>
        </row>
        <row r="184">
          <cell r="R184" t="str">
            <v>ln Percent Remaining</v>
          </cell>
        </row>
        <row r="185">
          <cell r="V185">
            <v>120</v>
          </cell>
          <cell r="W185">
            <v>4.5069872342424686</v>
          </cell>
        </row>
        <row r="186">
          <cell r="V186">
            <v>120</v>
          </cell>
          <cell r="W186">
            <v>4.4868421294832324</v>
          </cell>
        </row>
        <row r="187">
          <cell r="V187">
            <v>120</v>
          </cell>
          <cell r="W187">
            <v>4.5284898788661314</v>
          </cell>
        </row>
        <row r="188">
          <cell r="V188">
            <v>0</v>
          </cell>
          <cell r="W188">
            <v>4.6051701859880918</v>
          </cell>
        </row>
        <row r="189">
          <cell r="V189">
            <v>0</v>
          </cell>
          <cell r="W189">
            <v>4.6051701859880918</v>
          </cell>
        </row>
        <row r="190">
          <cell r="V190">
            <v>0</v>
          </cell>
          <cell r="W190">
            <v>4.6051701859880918</v>
          </cell>
        </row>
        <row r="202">
          <cell r="R202" t="str">
            <v>Verapamil - Human</v>
          </cell>
        </row>
        <row r="203">
          <cell r="R203" t="str">
            <v>Time (Mins)</v>
          </cell>
        </row>
        <row r="204">
          <cell r="R204" t="str">
            <v>ln Percent Remaining</v>
          </cell>
        </row>
        <row r="205">
          <cell r="V205">
            <v>120</v>
          </cell>
          <cell r="W205">
            <v>4.4913896252497887</v>
          </cell>
        </row>
        <row r="206">
          <cell r="V206">
            <v>120</v>
          </cell>
          <cell r="W206">
            <v>4.5607083409181124</v>
          </cell>
        </row>
        <row r="207">
          <cell r="V207">
            <v>120</v>
          </cell>
          <cell r="W207">
            <v>4.6742407522673615</v>
          </cell>
        </row>
        <row r="208">
          <cell r="V208">
            <v>0</v>
          </cell>
          <cell r="W208">
            <v>4.6051701859880918</v>
          </cell>
        </row>
        <row r="209">
          <cell r="V209">
            <v>0</v>
          </cell>
          <cell r="W209">
            <v>4.6051701859880918</v>
          </cell>
        </row>
        <row r="210">
          <cell r="V210">
            <v>0</v>
          </cell>
          <cell r="W210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Active 10uM"/>
      <sheetName val="Log"/>
      <sheetName val="Criteria"/>
    </sheetNames>
    <sheetDataSet>
      <sheetData sheetId="0"/>
      <sheetData sheetId="1">
        <row r="2">
          <cell r="R2" t="str">
            <v>DTXSID0032578 -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15</v>
          </cell>
          <cell r="W5">
            <v>-6.7640663638786949</v>
          </cell>
        </row>
        <row r="6">
          <cell r="V6">
            <v>0</v>
          </cell>
          <cell r="W6">
            <v>4.6051701859880918</v>
          </cell>
        </row>
        <row r="7">
          <cell r="V7">
            <v>0</v>
          </cell>
          <cell r="W7">
            <v>4.6051701859880918</v>
          </cell>
        </row>
        <row r="8">
          <cell r="V8">
            <v>0</v>
          </cell>
          <cell r="W8">
            <v>4.6051701859880918</v>
          </cell>
        </row>
        <row r="21">
          <cell r="R21" t="str">
            <v>DTXSID5044994 - Human</v>
          </cell>
        </row>
        <row r="22">
          <cell r="R22" t="str">
            <v>Time (Mins)</v>
          </cell>
        </row>
        <row r="23">
          <cell r="R23" t="str">
            <v>ln Percent Remaining</v>
          </cell>
        </row>
        <row r="24">
          <cell r="V24">
            <v>60</v>
          </cell>
          <cell r="W24">
            <v>1.65547740214394</v>
          </cell>
        </row>
        <row r="25">
          <cell r="V25">
            <v>60</v>
          </cell>
          <cell r="W25">
            <v>2.0004385829840658</v>
          </cell>
        </row>
        <row r="26">
          <cell r="V26">
            <v>60</v>
          </cell>
          <cell r="W26">
            <v>2.4771598727519968</v>
          </cell>
        </row>
        <row r="27">
          <cell r="V27">
            <v>30</v>
          </cell>
          <cell r="W27">
            <v>2.7048803814079214</v>
          </cell>
        </row>
        <row r="28">
          <cell r="V28">
            <v>30</v>
          </cell>
          <cell r="W28">
            <v>2.5734562228250688</v>
          </cell>
        </row>
        <row r="29">
          <cell r="V29">
            <v>30</v>
          </cell>
          <cell r="W29">
            <v>3.2459887282681579</v>
          </cell>
        </row>
        <row r="30">
          <cell r="V30">
            <v>15</v>
          </cell>
          <cell r="W30">
            <v>3.053799971477269</v>
          </cell>
        </row>
        <row r="31">
          <cell r="V31">
            <v>15</v>
          </cell>
          <cell r="W31">
            <v>3.1834497839160534</v>
          </cell>
        </row>
        <row r="32">
          <cell r="V32">
            <v>15</v>
          </cell>
          <cell r="W32">
            <v>3.6957865504142666</v>
          </cell>
        </row>
        <row r="33">
          <cell r="V33">
            <v>0</v>
          </cell>
          <cell r="W33">
            <v>4.6051701859880918</v>
          </cell>
        </row>
        <row r="34">
          <cell r="V34">
            <v>0</v>
          </cell>
          <cell r="W34">
            <v>4.6051701859880918</v>
          </cell>
        </row>
        <row r="35">
          <cell r="V35">
            <v>0</v>
          </cell>
          <cell r="W35">
            <v>4.6051701859880918</v>
          </cell>
        </row>
        <row r="40">
          <cell r="R40" t="str">
            <v>DTXSID6021953 - Human</v>
          </cell>
        </row>
        <row r="41">
          <cell r="R41" t="str">
            <v>Time (Mins)</v>
          </cell>
        </row>
        <row r="42">
          <cell r="R42" t="str">
            <v>ln Percent Remaining</v>
          </cell>
        </row>
        <row r="43">
          <cell r="V43">
            <v>120</v>
          </cell>
          <cell r="W43">
            <v>4.084467718263137</v>
          </cell>
        </row>
        <row r="44">
          <cell r="V44">
            <v>120</v>
          </cell>
          <cell r="W44">
            <v>4.2607457429603972</v>
          </cell>
        </row>
        <row r="45">
          <cell r="V45">
            <v>120</v>
          </cell>
          <cell r="W45">
            <v>3.9153735398674336</v>
          </cell>
        </row>
        <row r="46">
          <cell r="V46">
            <v>60</v>
          </cell>
          <cell r="W46">
            <v>4.2231284959350406</v>
          </cell>
        </row>
        <row r="47">
          <cell r="V47">
            <v>60</v>
          </cell>
          <cell r="W47">
            <v>4.4083436395493347</v>
          </cell>
        </row>
        <row r="48">
          <cell r="V48">
            <v>60</v>
          </cell>
          <cell r="W48">
            <v>4.0876002275105581</v>
          </cell>
        </row>
        <row r="49">
          <cell r="V49">
            <v>30</v>
          </cell>
          <cell r="W49">
            <v>4.3232557813904222</v>
          </cell>
        </row>
        <row r="50">
          <cell r="V50">
            <v>30</v>
          </cell>
          <cell r="W50">
            <v>4.4847301010546579</v>
          </cell>
        </row>
        <row r="51">
          <cell r="V51">
            <v>30</v>
          </cell>
          <cell r="W51">
            <v>4.199897223655892</v>
          </cell>
        </row>
        <row r="52">
          <cell r="V52">
            <v>15</v>
          </cell>
          <cell r="W52">
            <v>4.3356112689545778</v>
          </cell>
        </row>
        <row r="53">
          <cell r="V53">
            <v>15</v>
          </cell>
          <cell r="W53">
            <v>4.5537245071966677</v>
          </cell>
        </row>
        <row r="54">
          <cell r="V54">
            <v>15</v>
          </cell>
          <cell r="W54">
            <v>4.1258081979759593</v>
          </cell>
        </row>
        <row r="55">
          <cell r="V55">
            <v>0</v>
          </cell>
          <cell r="W55">
            <v>4.6051701859880918</v>
          </cell>
        </row>
        <row r="56">
          <cell r="V56">
            <v>0</v>
          </cell>
          <cell r="W56">
            <v>4.6051701859880918</v>
          </cell>
        </row>
        <row r="57">
          <cell r="V57">
            <v>0</v>
          </cell>
          <cell r="W57">
            <v>4.6051701859880918</v>
          </cell>
        </row>
        <row r="59">
          <cell r="R59" t="str">
            <v>DTXSID6025272 - Human</v>
          </cell>
        </row>
        <row r="60">
          <cell r="R60" t="str">
            <v>Time (Mins)</v>
          </cell>
        </row>
        <row r="61">
          <cell r="R61" t="str">
            <v>ln Percent Remaining</v>
          </cell>
        </row>
        <row r="62">
          <cell r="V62">
            <v>120</v>
          </cell>
          <cell r="W62">
            <v>3.3210324734969787</v>
          </cell>
        </row>
        <row r="63">
          <cell r="V63">
            <v>120</v>
          </cell>
          <cell r="W63">
            <v>4.6309917012398385</v>
          </cell>
        </row>
        <row r="64">
          <cell r="V64">
            <v>120</v>
          </cell>
          <cell r="W64">
            <v>4.7534518345018002</v>
          </cell>
        </row>
        <row r="65">
          <cell r="V65">
            <v>60</v>
          </cell>
          <cell r="W65">
            <v>4.7180832386243026</v>
          </cell>
        </row>
        <row r="66">
          <cell r="V66">
            <v>60</v>
          </cell>
          <cell r="W66">
            <v>5.913636091442382</v>
          </cell>
        </row>
        <row r="67">
          <cell r="V67">
            <v>30</v>
          </cell>
          <cell r="W67">
            <v>3.759955746844672</v>
          </cell>
        </row>
        <row r="68">
          <cell r="V68">
            <v>30</v>
          </cell>
          <cell r="W68">
            <v>4.271751125837115</v>
          </cell>
        </row>
        <row r="69">
          <cell r="V69">
            <v>30</v>
          </cell>
          <cell r="W69">
            <v>4.1236964728252792</v>
          </cell>
        </row>
        <row r="70">
          <cell r="V70">
            <v>15</v>
          </cell>
          <cell r="W70">
            <v>5.0384881090753701</v>
          </cell>
        </row>
        <row r="71">
          <cell r="V71">
            <v>15</v>
          </cell>
          <cell r="W71">
            <v>4.8264092081045975</v>
          </cell>
        </row>
        <row r="72">
          <cell r="V72">
            <v>15</v>
          </cell>
          <cell r="W72">
            <v>5.3829936232154214</v>
          </cell>
        </row>
        <row r="73">
          <cell r="V73">
            <v>0</v>
          </cell>
          <cell r="W73">
            <v>4.6051701859880918</v>
          </cell>
        </row>
        <row r="74">
          <cell r="V74">
            <v>0</v>
          </cell>
          <cell r="W74">
            <v>4.6051701859880918</v>
          </cell>
        </row>
        <row r="75">
          <cell r="V75">
            <v>0</v>
          </cell>
          <cell r="W75">
            <v>4.6051701859880918</v>
          </cell>
        </row>
        <row r="78">
          <cell r="R78" t="str">
            <v>DTXSID7041910 - Human</v>
          </cell>
        </row>
        <row r="79">
          <cell r="R79" t="str">
            <v>Time (Mins)</v>
          </cell>
        </row>
        <row r="80">
          <cell r="R80" t="str">
            <v>ln Percent Remaining</v>
          </cell>
        </row>
        <row r="81">
          <cell r="V81">
            <v>120</v>
          </cell>
          <cell r="W81">
            <v>1.9219521358573259</v>
          </cell>
        </row>
        <row r="82">
          <cell r="V82">
            <v>120</v>
          </cell>
          <cell r="W82">
            <v>1.7408489671831662</v>
          </cell>
        </row>
        <row r="83">
          <cell r="V83">
            <v>120</v>
          </cell>
          <cell r="W83">
            <v>1.2230894109267685</v>
          </cell>
        </row>
        <row r="84">
          <cell r="V84">
            <v>60</v>
          </cell>
          <cell r="W84">
            <v>3.2759792015218694</v>
          </cell>
        </row>
        <row r="85">
          <cell r="V85">
            <v>60</v>
          </cell>
          <cell r="W85">
            <v>3.306991831739829</v>
          </cell>
        </row>
        <row r="86">
          <cell r="V86">
            <v>60</v>
          </cell>
          <cell r="W86">
            <v>3.1415314676637793</v>
          </cell>
        </row>
        <row r="87">
          <cell r="V87">
            <v>30</v>
          </cell>
          <cell r="W87">
            <v>3.9051154992185078</v>
          </cell>
        </row>
        <row r="88">
          <cell r="V88">
            <v>30</v>
          </cell>
          <cell r="W88">
            <v>3.8386986242446297</v>
          </cell>
        </row>
        <row r="89">
          <cell r="V89">
            <v>30</v>
          </cell>
          <cell r="W89">
            <v>3.8735443478795961</v>
          </cell>
        </row>
        <row r="90">
          <cell r="V90">
            <v>15</v>
          </cell>
          <cell r="W90">
            <v>4.1207472450110547</v>
          </cell>
        </row>
        <row r="91">
          <cell r="V91">
            <v>15</v>
          </cell>
          <cell r="W91">
            <v>4.1596724327029833</v>
          </cell>
        </row>
        <row r="92">
          <cell r="V92">
            <v>15</v>
          </cell>
          <cell r="W92">
            <v>4.0640751703849238</v>
          </cell>
        </row>
        <row r="93">
          <cell r="V93">
            <v>0</v>
          </cell>
          <cell r="W93">
            <v>4.6051701859880918</v>
          </cell>
        </row>
        <row r="94">
          <cell r="V94">
            <v>0</v>
          </cell>
          <cell r="W94">
            <v>4.6051701859880918</v>
          </cell>
        </row>
        <row r="95">
          <cell r="V95">
            <v>0</v>
          </cell>
          <cell r="W95">
            <v>4.6051701859880918</v>
          </cell>
        </row>
        <row r="97">
          <cell r="R97" t="str">
            <v>DTXSID8026228 - Human</v>
          </cell>
        </row>
        <row r="98">
          <cell r="R98" t="str">
            <v>Time (Mins)</v>
          </cell>
        </row>
        <row r="99">
          <cell r="R99" t="str">
            <v>ln Percent Remaining</v>
          </cell>
        </row>
        <row r="100">
          <cell r="V100">
            <v>120</v>
          </cell>
          <cell r="W100">
            <v>4.2968906731924124</v>
          </cell>
        </row>
        <row r="101">
          <cell r="V101">
            <v>120</v>
          </cell>
          <cell r="W101">
            <v>4.4203860975669853</v>
          </cell>
        </row>
        <row r="102">
          <cell r="V102">
            <v>120</v>
          </cell>
          <cell r="W102">
            <v>4.464724693772868</v>
          </cell>
        </row>
        <row r="103">
          <cell r="V103">
            <v>60</v>
          </cell>
          <cell r="W103">
            <v>4.366837462397398</v>
          </cell>
        </row>
        <row r="104">
          <cell r="V104">
            <v>60</v>
          </cell>
          <cell r="W104">
            <v>4.4995385610104277</v>
          </cell>
        </row>
        <row r="105">
          <cell r="V105">
            <v>60</v>
          </cell>
          <cell r="W105">
            <v>4.4996653374883309</v>
          </cell>
        </row>
        <row r="106">
          <cell r="V106">
            <v>30</v>
          </cell>
          <cell r="W106">
            <v>4.3382612050008831</v>
          </cell>
        </row>
        <row r="107">
          <cell r="V107">
            <v>30</v>
          </cell>
          <cell r="W107">
            <v>4.4760241192537951</v>
          </cell>
        </row>
        <row r="108">
          <cell r="V108">
            <v>30</v>
          </cell>
          <cell r="W108">
            <v>4.4462771666982404</v>
          </cell>
        </row>
        <row r="109">
          <cell r="V109">
            <v>15</v>
          </cell>
          <cell r="W109">
            <v>4.3309673830123261</v>
          </cell>
        </row>
        <row r="110">
          <cell r="V110">
            <v>15</v>
          </cell>
          <cell r="W110">
            <v>4.4768676367672189</v>
          </cell>
        </row>
        <row r="111">
          <cell r="V111">
            <v>15</v>
          </cell>
          <cell r="W111">
            <v>4.5077238271370375</v>
          </cell>
        </row>
        <row r="112">
          <cell r="V112">
            <v>0</v>
          </cell>
          <cell r="W112">
            <v>4.6051701859880918</v>
          </cell>
        </row>
        <row r="113">
          <cell r="V113">
            <v>0</v>
          </cell>
          <cell r="W113">
            <v>4.6051701859880918</v>
          </cell>
        </row>
        <row r="114">
          <cell r="V114">
            <v>0</v>
          </cell>
          <cell r="W114">
            <v>4.6051701859880918</v>
          </cell>
        </row>
        <row r="116">
          <cell r="R116" t="str">
            <v>DTXSID8032675 - Human</v>
          </cell>
        </row>
        <row r="117">
          <cell r="R117" t="str">
            <v>Time (Mins)</v>
          </cell>
        </row>
        <row r="118">
          <cell r="R118" t="str">
            <v>ln Percent Remaining</v>
          </cell>
        </row>
        <row r="119">
          <cell r="V119">
            <v>120</v>
          </cell>
          <cell r="W119">
            <v>1.6293528013952656</v>
          </cell>
        </row>
        <row r="120">
          <cell r="V120">
            <v>120</v>
          </cell>
          <cell r="W120">
            <v>0.9506261033051866</v>
          </cell>
        </row>
        <row r="121">
          <cell r="V121">
            <v>120</v>
          </cell>
          <cell r="W121">
            <v>1.1419610562011373</v>
          </cell>
        </row>
        <row r="122">
          <cell r="V122">
            <v>60</v>
          </cell>
          <cell r="W122">
            <v>2.7486419182272868</v>
          </cell>
        </row>
        <row r="123">
          <cell r="V123">
            <v>60</v>
          </cell>
          <cell r="W123">
            <v>2.5320985177196014</v>
          </cell>
        </row>
        <row r="124">
          <cell r="V124">
            <v>60</v>
          </cell>
          <cell r="W124">
            <v>2.6972542420083192</v>
          </cell>
        </row>
        <row r="125">
          <cell r="V125">
            <v>30</v>
          </cell>
          <cell r="W125">
            <v>3.3952866606897136</v>
          </cell>
        </row>
        <row r="126">
          <cell r="V126">
            <v>30</v>
          </cell>
          <cell r="W126">
            <v>3.449519082469815</v>
          </cell>
        </row>
        <row r="127">
          <cell r="V127">
            <v>30</v>
          </cell>
          <cell r="W127">
            <v>3.708360345687324</v>
          </cell>
        </row>
        <row r="128">
          <cell r="V128">
            <v>15</v>
          </cell>
          <cell r="W128">
            <v>3.8885655822480603</v>
          </cell>
        </row>
        <row r="129">
          <cell r="V129">
            <v>15</v>
          </cell>
          <cell r="W129">
            <v>4.2198567336934358</v>
          </cell>
        </row>
        <row r="130">
          <cell r="V130">
            <v>0</v>
          </cell>
          <cell r="W130">
            <v>4.6051701859880918</v>
          </cell>
        </row>
        <row r="131">
          <cell r="V131">
            <v>0</v>
          </cell>
          <cell r="W131">
            <v>4.6051701859880918</v>
          </cell>
        </row>
        <row r="132">
          <cell r="V132">
            <v>0</v>
          </cell>
          <cell r="W132">
            <v>4.6051701859880918</v>
          </cell>
        </row>
        <row r="135">
          <cell r="R135" t="str">
            <v>DTXSID8040274 - Human</v>
          </cell>
        </row>
        <row r="136">
          <cell r="R136" t="str">
            <v>Time (Mins)</v>
          </cell>
        </row>
        <row r="137">
          <cell r="R137" t="str">
            <v>ln Percent Remaining</v>
          </cell>
        </row>
        <row r="138">
          <cell r="V138">
            <v>0</v>
          </cell>
          <cell r="W138">
            <v>4.6051701859880918</v>
          </cell>
        </row>
        <row r="139">
          <cell r="V139">
            <v>0</v>
          </cell>
          <cell r="W139">
            <v>4.6051701859880918</v>
          </cell>
        </row>
        <row r="140">
          <cell r="V140">
            <v>0</v>
          </cell>
          <cell r="W140">
            <v>4.6051701859880918</v>
          </cell>
        </row>
        <row r="154">
          <cell r="R154" t="str">
            <v>DTXSID9027364 - Human</v>
          </cell>
        </row>
        <row r="155">
          <cell r="R155" t="str">
            <v>Time (Mins)</v>
          </cell>
        </row>
        <row r="156">
          <cell r="R156" t="str">
            <v>ln Percent Remaining</v>
          </cell>
        </row>
        <row r="157">
          <cell r="V157">
            <v>120</v>
          </cell>
          <cell r="W157">
            <v>0.51325248449997452</v>
          </cell>
        </row>
        <row r="158">
          <cell r="V158">
            <v>120</v>
          </cell>
          <cell r="W158">
            <v>4.98375419771439E-3</v>
          </cell>
        </row>
        <row r="159">
          <cell r="V159">
            <v>120</v>
          </cell>
          <cell r="W159">
            <v>-6.2491743488037703E-2</v>
          </cell>
        </row>
        <row r="160">
          <cell r="V160">
            <v>60</v>
          </cell>
          <cell r="W160">
            <v>2.9107905453082275</v>
          </cell>
        </row>
        <row r="161">
          <cell r="V161">
            <v>60</v>
          </cell>
          <cell r="W161">
            <v>2.8244032832070198</v>
          </cell>
        </row>
        <row r="162">
          <cell r="V162">
            <v>60</v>
          </cell>
          <cell r="W162">
            <v>2.8669334641438367</v>
          </cell>
        </row>
        <row r="163">
          <cell r="V163">
            <v>30</v>
          </cell>
          <cell r="W163">
            <v>4.2843279506894829</v>
          </cell>
        </row>
        <row r="164">
          <cell r="V164">
            <v>30</v>
          </cell>
          <cell r="W164">
            <v>4.060646574909164</v>
          </cell>
        </row>
        <row r="165">
          <cell r="V165">
            <v>30</v>
          </cell>
          <cell r="W165">
            <v>4.0891333174288444</v>
          </cell>
        </row>
        <row r="166">
          <cell r="V166">
            <v>15</v>
          </cell>
          <cell r="W166">
            <v>3.9172764196274565</v>
          </cell>
        </row>
        <row r="167">
          <cell r="V167">
            <v>15</v>
          </cell>
          <cell r="W167">
            <v>3.5099322223800167</v>
          </cell>
        </row>
        <row r="168">
          <cell r="V168">
            <v>15</v>
          </cell>
          <cell r="W168">
            <v>3.3059314289634356</v>
          </cell>
        </row>
        <row r="169">
          <cell r="V169">
            <v>0</v>
          </cell>
          <cell r="W169">
            <v>4.6051701859880918</v>
          </cell>
        </row>
        <row r="170">
          <cell r="V170">
            <v>0</v>
          </cell>
          <cell r="W170">
            <v>4.6051701859880918</v>
          </cell>
        </row>
        <row r="171">
          <cell r="V171">
            <v>0</v>
          </cell>
          <cell r="W171">
            <v>4.6051701859880918</v>
          </cell>
        </row>
        <row r="173">
          <cell r="R173" t="str">
            <v>Midazolam - Human</v>
          </cell>
        </row>
        <row r="174">
          <cell r="R174" t="str">
            <v>Time (Mins)</v>
          </cell>
        </row>
        <row r="175">
          <cell r="R175" t="str">
            <v>ln Percent Remaining</v>
          </cell>
        </row>
        <row r="176">
          <cell r="V176">
            <v>120</v>
          </cell>
          <cell r="W176">
            <v>3.7497818885087399</v>
          </cell>
        </row>
        <row r="177">
          <cell r="V177">
            <v>120</v>
          </cell>
          <cell r="W177">
            <v>3.7149698133879712</v>
          </cell>
        </row>
        <row r="178">
          <cell r="V178">
            <v>120</v>
          </cell>
          <cell r="W178">
            <v>3.8540353450563258</v>
          </cell>
        </row>
        <row r="179">
          <cell r="V179">
            <v>60</v>
          </cell>
          <cell r="W179">
            <v>4.2649895474570361</v>
          </cell>
        </row>
        <row r="180">
          <cell r="V180">
            <v>60</v>
          </cell>
          <cell r="W180">
            <v>4.0810653952609073</v>
          </cell>
        </row>
        <row r="181">
          <cell r="V181">
            <v>60</v>
          </cell>
          <cell r="W181">
            <v>4.258590134503855</v>
          </cell>
        </row>
        <row r="182">
          <cell r="V182">
            <v>30</v>
          </cell>
          <cell r="W182">
            <v>4.3235102893346955</v>
          </cell>
        </row>
        <row r="183">
          <cell r="V183">
            <v>30</v>
          </cell>
          <cell r="W183">
            <v>4.368392631273994</v>
          </cell>
        </row>
        <row r="184">
          <cell r="V184">
            <v>30</v>
          </cell>
          <cell r="W184">
            <v>4.4659821490512561</v>
          </cell>
        </row>
        <row r="185">
          <cell r="V185">
            <v>15</v>
          </cell>
          <cell r="W185">
            <v>4.3906587984123044</v>
          </cell>
        </row>
        <row r="186">
          <cell r="V186">
            <v>15</v>
          </cell>
          <cell r="W186">
            <v>4.3558831702383047</v>
          </cell>
        </row>
        <row r="187">
          <cell r="V187">
            <v>15</v>
          </cell>
          <cell r="W187">
            <v>4.507954585502076</v>
          </cell>
        </row>
        <row r="188">
          <cell r="V188">
            <v>0</v>
          </cell>
          <cell r="W188">
            <v>4.6051701859880918</v>
          </cell>
        </row>
        <row r="189">
          <cell r="V189">
            <v>0</v>
          </cell>
          <cell r="W189">
            <v>4.6051701859880918</v>
          </cell>
        </row>
        <row r="190">
          <cell r="V190">
            <v>0</v>
          </cell>
          <cell r="W190">
            <v>4.6051701859880918</v>
          </cell>
        </row>
        <row r="192">
          <cell r="R192" t="str">
            <v>Verapamil - Human</v>
          </cell>
        </row>
        <row r="193">
          <cell r="R193" t="str">
            <v>Time (Mins)</v>
          </cell>
        </row>
        <row r="194">
          <cell r="R194" t="str">
            <v>ln Percent Remaining</v>
          </cell>
        </row>
        <row r="195">
          <cell r="V195">
            <v>120</v>
          </cell>
          <cell r="W195">
            <v>2.8014483022707246</v>
          </cell>
        </row>
        <row r="196">
          <cell r="V196">
            <v>120</v>
          </cell>
          <cell r="W196">
            <v>2.7161577743502483</v>
          </cell>
        </row>
        <row r="197">
          <cell r="V197">
            <v>120</v>
          </cell>
          <cell r="W197">
            <v>2.7681643986793762</v>
          </cell>
        </row>
        <row r="198">
          <cell r="V198">
            <v>60</v>
          </cell>
          <cell r="W198">
            <v>3.8902099475817824</v>
          </cell>
        </row>
        <row r="199">
          <cell r="V199">
            <v>60</v>
          </cell>
          <cell r="W199">
            <v>3.6366170070146828</v>
          </cell>
        </row>
        <row r="200">
          <cell r="V200">
            <v>60</v>
          </cell>
          <cell r="W200">
            <v>3.637701938369271</v>
          </cell>
        </row>
        <row r="201">
          <cell r="V201">
            <v>30</v>
          </cell>
          <cell r="W201">
            <v>4.3010780634860808</v>
          </cell>
        </row>
        <row r="202">
          <cell r="V202">
            <v>30</v>
          </cell>
          <cell r="W202">
            <v>4.2381165577384063</v>
          </cell>
        </row>
        <row r="203">
          <cell r="V203">
            <v>30</v>
          </cell>
          <cell r="W203">
            <v>4.2103769084276701</v>
          </cell>
        </row>
        <row r="204">
          <cell r="V204">
            <v>15</v>
          </cell>
          <cell r="W204">
            <v>4.3480434788293314</v>
          </cell>
        </row>
        <row r="205">
          <cell r="V205">
            <v>15</v>
          </cell>
          <cell r="W205">
            <v>4.0714251001903907</v>
          </cell>
        </row>
        <row r="206">
          <cell r="V206">
            <v>15</v>
          </cell>
          <cell r="W206">
            <v>3.817096159816344</v>
          </cell>
        </row>
        <row r="207">
          <cell r="V207">
            <v>0</v>
          </cell>
          <cell r="W207">
            <v>4.6051701859880918</v>
          </cell>
        </row>
        <row r="208">
          <cell r="V208">
            <v>0</v>
          </cell>
          <cell r="W208">
            <v>4.6051701859880918</v>
          </cell>
        </row>
        <row r="209">
          <cell r="V209">
            <v>0</v>
          </cell>
          <cell r="W209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Control 10uM"/>
      <sheetName val="Log"/>
      <sheetName val="Criteria"/>
    </sheetNames>
    <sheetDataSet>
      <sheetData sheetId="0"/>
      <sheetData sheetId="1">
        <row r="2">
          <cell r="R2" t="str">
            <v>DTXSID0032578 -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120</v>
          </cell>
          <cell r="W5">
            <v>4.2466664704925261</v>
          </cell>
        </row>
        <row r="6">
          <cell r="V6">
            <v>120</v>
          </cell>
          <cell r="W6">
            <v>4.1047119531635357</v>
          </cell>
        </row>
        <row r="7">
          <cell r="V7">
            <v>120</v>
          </cell>
          <cell r="W7">
            <v>4.304566031452004</v>
          </cell>
        </row>
        <row r="8">
          <cell r="V8">
            <v>0</v>
          </cell>
          <cell r="W8">
            <v>4.6051701859880918</v>
          </cell>
        </row>
        <row r="9">
          <cell r="V9">
            <v>0</v>
          </cell>
          <cell r="W9">
            <v>4.6051701859880918</v>
          </cell>
        </row>
        <row r="10">
          <cell r="V10">
            <v>0</v>
          </cell>
          <cell r="W10">
            <v>4.6051701859880918</v>
          </cell>
        </row>
        <row r="22">
          <cell r="R22" t="str">
            <v>DTXSID5044994 - Human</v>
          </cell>
        </row>
        <row r="23">
          <cell r="R23" t="str">
            <v>Time (Mins)</v>
          </cell>
        </row>
        <row r="24">
          <cell r="R24" t="str">
            <v>ln Percent Remaining</v>
          </cell>
        </row>
        <row r="25">
          <cell r="V25">
            <v>120</v>
          </cell>
          <cell r="W25">
            <v>2.3263193965578064</v>
          </cell>
        </row>
        <row r="26">
          <cell r="V26">
            <v>120</v>
          </cell>
          <cell r="W26">
            <v>3.0542434677972219</v>
          </cell>
        </row>
        <row r="27">
          <cell r="V27">
            <v>120</v>
          </cell>
          <cell r="W27">
            <v>2.1679215326160124</v>
          </cell>
        </row>
        <row r="28">
          <cell r="V28">
            <v>0</v>
          </cell>
          <cell r="W28">
            <v>4.6051701859880918</v>
          </cell>
        </row>
        <row r="29">
          <cell r="V29">
            <v>0</v>
          </cell>
          <cell r="W29">
            <v>4.6051701859880918</v>
          </cell>
        </row>
        <row r="30">
          <cell r="V30">
            <v>0</v>
          </cell>
          <cell r="W30">
            <v>4.6051701859880918</v>
          </cell>
        </row>
        <row r="42">
          <cell r="R42" t="str">
            <v>DTXSID6021953 - Human</v>
          </cell>
        </row>
        <row r="43">
          <cell r="R43" t="str">
            <v>Time (Mins)</v>
          </cell>
        </row>
        <row r="44">
          <cell r="R44" t="str">
            <v>ln Percent Remaining</v>
          </cell>
        </row>
        <row r="45">
          <cell r="V45">
            <v>120</v>
          </cell>
          <cell r="W45">
            <v>4.5243463341819705</v>
          </cell>
        </row>
        <row r="46">
          <cell r="V46">
            <v>120</v>
          </cell>
          <cell r="W46">
            <v>4.4582230383786658</v>
          </cell>
        </row>
        <row r="47">
          <cell r="V47">
            <v>120</v>
          </cell>
          <cell r="W47">
            <v>4.4013094232554506</v>
          </cell>
        </row>
        <row r="48">
          <cell r="V48">
            <v>0</v>
          </cell>
          <cell r="W48">
            <v>4.6051701859880918</v>
          </cell>
        </row>
        <row r="49">
          <cell r="V49">
            <v>0</v>
          </cell>
          <cell r="W49">
            <v>4.6051701859880918</v>
          </cell>
        </row>
        <row r="50">
          <cell r="V50">
            <v>0</v>
          </cell>
          <cell r="W50">
            <v>4.6051701859880918</v>
          </cell>
        </row>
        <row r="62">
          <cell r="R62" t="str">
            <v>DTXSID6025272 - Human</v>
          </cell>
        </row>
        <row r="63">
          <cell r="R63" t="str">
            <v>Time (Mins)</v>
          </cell>
        </row>
        <row r="64">
          <cell r="R64" t="str">
            <v>ln Percent Remaining</v>
          </cell>
        </row>
        <row r="65">
          <cell r="V65">
            <v>120</v>
          </cell>
          <cell r="W65">
            <v>4.1024989012616224</v>
          </cell>
        </row>
        <row r="66">
          <cell r="V66">
            <v>120</v>
          </cell>
          <cell r="W66">
            <v>4.3643494056045427</v>
          </cell>
        </row>
        <row r="67">
          <cell r="V67">
            <v>120</v>
          </cell>
          <cell r="W67">
            <v>4.95726031469846</v>
          </cell>
        </row>
        <row r="68">
          <cell r="V68">
            <v>0</v>
          </cell>
          <cell r="W68">
            <v>4.6051701859880918</v>
          </cell>
        </row>
        <row r="69">
          <cell r="V69">
            <v>0</v>
          </cell>
          <cell r="W69">
            <v>4.6051701859880918</v>
          </cell>
        </row>
        <row r="70">
          <cell r="V70">
            <v>0</v>
          </cell>
          <cell r="W70">
            <v>4.6051701859880918</v>
          </cell>
        </row>
        <row r="82">
          <cell r="R82" t="str">
            <v>DTXSID7041910 - Human</v>
          </cell>
        </row>
        <row r="83">
          <cell r="R83" t="str">
            <v>Time (Mins)</v>
          </cell>
        </row>
        <row r="84">
          <cell r="R84" t="str">
            <v>ln Percent Remaining</v>
          </cell>
        </row>
        <row r="85">
          <cell r="V85">
            <v>120</v>
          </cell>
          <cell r="W85">
            <v>4.1856550777010639</v>
          </cell>
        </row>
        <row r="86">
          <cell r="V86">
            <v>120</v>
          </cell>
          <cell r="W86">
            <v>4.2239299434921804</v>
          </cell>
        </row>
        <row r="87">
          <cell r="V87">
            <v>120</v>
          </cell>
          <cell r="W87">
            <v>4.2388768437300284</v>
          </cell>
        </row>
        <row r="88">
          <cell r="V88">
            <v>0</v>
          </cell>
          <cell r="W88">
            <v>4.6051701859880918</v>
          </cell>
        </row>
        <row r="89">
          <cell r="V89">
            <v>0</v>
          </cell>
          <cell r="W89">
            <v>4.6051701859880918</v>
          </cell>
        </row>
        <row r="90">
          <cell r="V90">
            <v>0</v>
          </cell>
          <cell r="W90">
            <v>4.6051701859880918</v>
          </cell>
        </row>
        <row r="102">
          <cell r="R102" t="str">
            <v>DTXSID8026228 - Human</v>
          </cell>
        </row>
        <row r="103">
          <cell r="R103" t="str">
            <v>Time (Mins)</v>
          </cell>
        </row>
        <row r="104">
          <cell r="R104" t="str">
            <v>ln Percent Remaining</v>
          </cell>
        </row>
        <row r="105">
          <cell r="V105">
            <v>120</v>
          </cell>
          <cell r="W105">
            <v>4.5355547949449617</v>
          </cell>
        </row>
        <row r="106">
          <cell r="V106">
            <v>120</v>
          </cell>
          <cell r="W106">
            <v>4.5535428247570797</v>
          </cell>
        </row>
        <row r="107">
          <cell r="V107">
            <v>120</v>
          </cell>
          <cell r="W107">
            <v>4.4855056631801205</v>
          </cell>
        </row>
        <row r="108">
          <cell r="V108">
            <v>0</v>
          </cell>
          <cell r="W108">
            <v>4.6051701859880918</v>
          </cell>
        </row>
        <row r="109">
          <cell r="V109">
            <v>0</v>
          </cell>
          <cell r="W109">
            <v>4.6051701859880918</v>
          </cell>
        </row>
        <row r="110">
          <cell r="V110">
            <v>0</v>
          </cell>
          <cell r="W110">
            <v>4.6051701859880918</v>
          </cell>
        </row>
        <row r="122">
          <cell r="R122" t="str">
            <v>DTXSID8032675 - Human</v>
          </cell>
        </row>
        <row r="123">
          <cell r="R123" t="str">
            <v>Time (Mins)</v>
          </cell>
        </row>
        <row r="124">
          <cell r="R124" t="str">
            <v>ln Percent Remaining</v>
          </cell>
        </row>
        <row r="125">
          <cell r="V125">
            <v>120</v>
          </cell>
          <cell r="W125">
            <v>3.7669705183392383</v>
          </cell>
        </row>
        <row r="126">
          <cell r="V126">
            <v>120</v>
          </cell>
          <cell r="W126">
            <v>2.717733301233265</v>
          </cell>
        </row>
        <row r="127">
          <cell r="V127">
            <v>120</v>
          </cell>
          <cell r="W127">
            <v>3.1195841698500395</v>
          </cell>
        </row>
        <row r="128">
          <cell r="V128">
            <v>0</v>
          </cell>
          <cell r="W128">
            <v>4.6051701859880918</v>
          </cell>
        </row>
        <row r="129">
          <cell r="V129">
            <v>0</v>
          </cell>
          <cell r="W129">
            <v>4.6051701859880918</v>
          </cell>
        </row>
        <row r="130">
          <cell r="V130">
            <v>0</v>
          </cell>
          <cell r="W130">
            <v>4.6051701859880918</v>
          </cell>
        </row>
        <row r="142">
          <cell r="R142" t="str">
            <v>DTXSID8040274 - Human</v>
          </cell>
        </row>
        <row r="143">
          <cell r="R143" t="str">
            <v>Time (Mins)</v>
          </cell>
        </row>
        <row r="144">
          <cell r="R144" t="str">
            <v>ln Percent Remaining</v>
          </cell>
        </row>
        <row r="145">
          <cell r="V145">
            <v>120</v>
          </cell>
          <cell r="W145">
            <v>5.2869231757338273</v>
          </cell>
        </row>
        <row r="146">
          <cell r="V146">
            <v>120</v>
          </cell>
          <cell r="W146">
            <v>3.9167483854200698</v>
          </cell>
        </row>
        <row r="147">
          <cell r="V147">
            <v>120</v>
          </cell>
          <cell r="W147">
            <v>4.1665087229037328</v>
          </cell>
        </row>
        <row r="148">
          <cell r="V148">
            <v>0</v>
          </cell>
          <cell r="W148">
            <v>4.6051701859880918</v>
          </cell>
        </row>
        <row r="149">
          <cell r="V149">
            <v>0</v>
          </cell>
          <cell r="W149">
            <v>4.6051701859880918</v>
          </cell>
        </row>
        <row r="150">
          <cell r="V150">
            <v>0</v>
          </cell>
          <cell r="W150">
            <v>4.6051701859880918</v>
          </cell>
        </row>
        <row r="162">
          <cell r="R162" t="str">
            <v>DTXSID9027364 - Human</v>
          </cell>
        </row>
        <row r="163">
          <cell r="R163" t="str">
            <v>Time (Mins)</v>
          </cell>
        </row>
        <row r="164">
          <cell r="R164" t="str">
            <v>ln Percent Remaining</v>
          </cell>
        </row>
        <row r="165">
          <cell r="V165">
            <v>120</v>
          </cell>
          <cell r="W165">
            <v>4.4562069011829832</v>
          </cell>
        </row>
        <row r="166">
          <cell r="V166">
            <v>120</v>
          </cell>
          <cell r="W166">
            <v>3.7197191745399834</v>
          </cell>
        </row>
        <row r="167">
          <cell r="V167">
            <v>120</v>
          </cell>
          <cell r="W167">
            <v>4.2455632953259252</v>
          </cell>
        </row>
        <row r="168">
          <cell r="V168">
            <v>0</v>
          </cell>
          <cell r="W168">
            <v>4.6051701859880918</v>
          </cell>
        </row>
        <row r="169">
          <cell r="V169">
            <v>0</v>
          </cell>
          <cell r="W169">
            <v>4.6051701859880918</v>
          </cell>
        </row>
        <row r="170">
          <cell r="V170">
            <v>0</v>
          </cell>
          <cell r="W170">
            <v>4.6051701859880918</v>
          </cell>
        </row>
        <row r="182">
          <cell r="R182" t="str">
            <v>Midazolam - Human</v>
          </cell>
        </row>
        <row r="183">
          <cell r="R183" t="str">
            <v>Time (Mins)</v>
          </cell>
        </row>
        <row r="184">
          <cell r="R184" t="str">
            <v>ln Percent Remaining</v>
          </cell>
        </row>
        <row r="185">
          <cell r="V185">
            <v>120</v>
          </cell>
          <cell r="W185">
            <v>4.6291663246021679</v>
          </cell>
        </row>
        <row r="186">
          <cell r="V186">
            <v>120</v>
          </cell>
          <cell r="W186">
            <v>4.5469243312446519</v>
          </cell>
        </row>
        <row r="187">
          <cell r="V187">
            <v>120</v>
          </cell>
          <cell r="W187">
            <v>4.5797225544454294</v>
          </cell>
        </row>
        <row r="188">
          <cell r="V188">
            <v>0</v>
          </cell>
          <cell r="W188">
            <v>4.6051701859880918</v>
          </cell>
        </row>
        <row r="189">
          <cell r="V189">
            <v>0</v>
          </cell>
          <cell r="W189">
            <v>4.6051701859880918</v>
          </cell>
        </row>
        <row r="190">
          <cell r="V190">
            <v>0</v>
          </cell>
          <cell r="W190">
            <v>4.6051701859880918</v>
          </cell>
        </row>
        <row r="202">
          <cell r="R202" t="str">
            <v>Verapamil - Human</v>
          </cell>
        </row>
        <row r="203">
          <cell r="R203" t="str">
            <v>Time (Mins)</v>
          </cell>
        </row>
        <row r="204">
          <cell r="R204" t="str">
            <v>ln Percent Remaining</v>
          </cell>
        </row>
        <row r="205">
          <cell r="V205">
            <v>120</v>
          </cell>
          <cell r="W205">
            <v>4.4834563689422966</v>
          </cell>
        </row>
        <row r="206">
          <cell r="V206">
            <v>120</v>
          </cell>
          <cell r="W206">
            <v>4.4832767576876993</v>
          </cell>
        </row>
        <row r="207">
          <cell r="V207">
            <v>120</v>
          </cell>
          <cell r="W207">
            <v>4.4567004713158429</v>
          </cell>
        </row>
        <row r="208">
          <cell r="V208">
            <v>0</v>
          </cell>
          <cell r="W208">
            <v>4.6051701859880918</v>
          </cell>
        </row>
        <row r="209">
          <cell r="V209">
            <v>0</v>
          </cell>
          <cell r="W209">
            <v>4.6051701859880918</v>
          </cell>
        </row>
        <row r="210">
          <cell r="V210">
            <v>0</v>
          </cell>
          <cell r="W210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Active 1uM"/>
      <sheetName val="Log"/>
      <sheetName val="Criteria"/>
    </sheetNames>
    <sheetDataSet>
      <sheetData sheetId="0"/>
      <sheetData sheetId="1">
        <row r="2">
          <cell r="R2" t="str">
            <v>DTXSID3047508 -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30</v>
          </cell>
          <cell r="W5">
            <v>3.5691682520030956</v>
          </cell>
        </row>
        <row r="6">
          <cell r="V6">
            <v>0</v>
          </cell>
          <cell r="W6">
            <v>4.6051701859880918</v>
          </cell>
        </row>
        <row r="7">
          <cell r="V7">
            <v>0</v>
          </cell>
          <cell r="W7">
            <v>4.6051701859880918</v>
          </cell>
        </row>
        <row r="8">
          <cell r="V8">
            <v>0</v>
          </cell>
          <cell r="W8">
            <v>4.6051701859880918</v>
          </cell>
        </row>
        <row r="21">
          <cell r="R21" t="str">
            <v>DTXSID8029157 - Human</v>
          </cell>
        </row>
        <row r="22">
          <cell r="R22" t="str">
            <v>Time (Mins)</v>
          </cell>
        </row>
        <row r="23">
          <cell r="R23" t="str">
            <v>ln Percent Remaining</v>
          </cell>
        </row>
        <row r="24">
          <cell r="V24">
            <v>15</v>
          </cell>
          <cell r="W24">
            <v>0.48653113993339525</v>
          </cell>
        </row>
        <row r="25">
          <cell r="V25">
            <v>0</v>
          </cell>
          <cell r="W25">
            <v>4.6051701859880918</v>
          </cell>
        </row>
        <row r="26">
          <cell r="V26">
            <v>0</v>
          </cell>
          <cell r="W26">
            <v>4.6051701859880918</v>
          </cell>
        </row>
        <row r="27">
          <cell r="V27">
            <v>0</v>
          </cell>
          <cell r="W27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Control 1uM"/>
      <sheetName val="Log"/>
      <sheetName val="Criteria"/>
    </sheetNames>
    <sheetDataSet>
      <sheetData sheetId="0"/>
      <sheetData sheetId="1">
        <row r="2">
          <cell r="R2" t="str">
            <v>DTXSID3047508 -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  <cell r="V4"/>
          <cell r="W4"/>
        </row>
        <row r="5">
          <cell r="V5">
            <v>120</v>
          </cell>
          <cell r="W5" t="str">
            <v/>
          </cell>
        </row>
        <row r="22">
          <cell r="R22" t="str">
            <v>DTXSID8029157 - Human</v>
          </cell>
        </row>
        <row r="23">
          <cell r="R23" t="str">
            <v>Time (Mins)</v>
          </cell>
        </row>
        <row r="24">
          <cell r="R24" t="str">
            <v>ln Percent Remaining</v>
          </cell>
          <cell r="V24"/>
          <cell r="W24"/>
        </row>
        <row r="25">
          <cell r="V25">
            <v>120</v>
          </cell>
          <cell r="W25" t="str">
            <v/>
          </cell>
        </row>
      </sheetData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Active 10uM"/>
      <sheetName val="Log"/>
      <sheetName val="Criteria"/>
    </sheetNames>
    <sheetDataSet>
      <sheetData sheetId="0"/>
      <sheetData sheetId="1">
        <row r="2">
          <cell r="R2" t="str">
            <v>DTXSID3047508 -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0</v>
          </cell>
          <cell r="W5">
            <v>4.6051701859880918</v>
          </cell>
        </row>
        <row r="6">
          <cell r="V6">
            <v>0</v>
          </cell>
          <cell r="W6">
            <v>4.6051701859880918</v>
          </cell>
        </row>
        <row r="7">
          <cell r="V7">
            <v>0</v>
          </cell>
          <cell r="W7">
            <v>4.6051701859880918</v>
          </cell>
        </row>
        <row r="21">
          <cell r="R21" t="str">
            <v>DTXSID8029157 - Human</v>
          </cell>
        </row>
        <row r="22">
          <cell r="R22" t="str">
            <v>Time (Mins)</v>
          </cell>
        </row>
        <row r="23">
          <cell r="R23" t="str">
            <v>ln Percent Remaining</v>
          </cell>
        </row>
        <row r="24">
          <cell r="V24">
            <v>15</v>
          </cell>
          <cell r="W24">
            <v>-0.67287128615737402</v>
          </cell>
        </row>
        <row r="25">
          <cell r="V25">
            <v>0</v>
          </cell>
          <cell r="W25">
            <v>4.6051701859880918</v>
          </cell>
        </row>
        <row r="26">
          <cell r="V26">
            <v>0</v>
          </cell>
          <cell r="W26">
            <v>4.6051701859880918</v>
          </cell>
        </row>
        <row r="27">
          <cell r="V27">
            <v>0</v>
          </cell>
          <cell r="W27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Control 10uM"/>
      <sheetName val="Log"/>
      <sheetName val="Criteria"/>
    </sheetNames>
    <sheetDataSet>
      <sheetData sheetId="0"/>
      <sheetData sheetId="1">
        <row r="2">
          <cell r="R2" t="str">
            <v>DTXSID3047508 -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120</v>
          </cell>
          <cell r="W5">
            <v>2.3311873746627834</v>
          </cell>
        </row>
        <row r="6">
          <cell r="V6">
            <v>0</v>
          </cell>
          <cell r="W6">
            <v>4.6051701859880918</v>
          </cell>
        </row>
        <row r="7">
          <cell r="V7">
            <v>0</v>
          </cell>
          <cell r="W7">
            <v>4.6051701859880918</v>
          </cell>
        </row>
        <row r="8">
          <cell r="V8">
            <v>0</v>
          </cell>
          <cell r="W8">
            <v>4.6051701859880918</v>
          </cell>
        </row>
        <row r="22">
          <cell r="R22" t="str">
            <v>DTXSID8029157 - Human</v>
          </cell>
        </row>
        <row r="23">
          <cell r="R23" t="str">
            <v>Time (Mins)</v>
          </cell>
        </row>
        <row r="24">
          <cell r="R24" t="str">
            <v>ln Percent Remaining</v>
          </cell>
        </row>
        <row r="25">
          <cell r="V25">
            <v>120</v>
          </cell>
          <cell r="W25">
            <v>-0.34214066844185648</v>
          </cell>
        </row>
        <row r="26">
          <cell r="V26">
            <v>0</v>
          </cell>
          <cell r="W26">
            <v>4.6051701859880918</v>
          </cell>
        </row>
        <row r="27">
          <cell r="V27">
            <v>0</v>
          </cell>
          <cell r="W27">
            <v>4.6051701859880918</v>
          </cell>
        </row>
        <row r="28">
          <cell r="V28">
            <v>0</v>
          </cell>
          <cell r="W28">
            <v>4.6051701859880918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tabSelected="1" topLeftCell="A4" zoomScaleNormal="100" workbookViewId="0">
      <selection activeCell="F23" sqref="F23"/>
    </sheetView>
  </sheetViews>
  <sheetFormatPr defaultRowHeight="15" x14ac:dyDescent="0.25"/>
  <cols>
    <col min="1" max="1" width="22.140625" style="2" customWidth="1"/>
    <col min="2" max="2" width="9.85546875" style="2" bestFit="1" customWidth="1"/>
    <col min="3" max="3" width="30.7109375" style="7" bestFit="1" customWidth="1"/>
    <col min="4" max="4" width="15.7109375" style="7" bestFit="1" customWidth="1"/>
    <col min="5" max="5" width="40" style="7" customWidth="1"/>
    <col min="6" max="6" width="38.7109375" style="7" customWidth="1"/>
    <col min="7" max="7" width="27.7109375" style="7" bestFit="1" customWidth="1"/>
  </cols>
  <sheetData>
    <row r="1" spans="1:7" ht="15.75" x14ac:dyDescent="0.25">
      <c r="A1" s="6"/>
      <c r="B1" s="1"/>
      <c r="D1" s="8" t="s">
        <v>8</v>
      </c>
    </row>
    <row r="2" spans="1:7" x14ac:dyDescent="0.25">
      <c r="A2" s="6"/>
      <c r="D2" s="9">
        <v>44032</v>
      </c>
    </row>
    <row r="3" spans="1:7" x14ac:dyDescent="0.25">
      <c r="A3" s="6"/>
      <c r="D3" s="9"/>
    </row>
    <row r="4" spans="1:7" x14ac:dyDescent="0.25">
      <c r="A4" s="6"/>
      <c r="D4" s="9"/>
    </row>
    <row r="5" spans="1:7" ht="15.75" thickBot="1" x14ac:dyDescent="0.3">
      <c r="A5" s="10" t="s">
        <v>9</v>
      </c>
    </row>
    <row r="6" spans="1:7" ht="16.5" thickTop="1" thickBot="1" x14ac:dyDescent="0.3">
      <c r="A6" s="79" t="s">
        <v>1</v>
      </c>
      <c r="B6" s="79" t="s">
        <v>3</v>
      </c>
      <c r="C6" s="80" t="s">
        <v>4</v>
      </c>
      <c r="D6" s="80" t="s">
        <v>5</v>
      </c>
      <c r="E6" s="80" t="s">
        <v>6</v>
      </c>
      <c r="F6" s="80" t="s">
        <v>15</v>
      </c>
      <c r="G6" s="80" t="s">
        <v>7</v>
      </c>
    </row>
    <row r="7" spans="1:7" s="66" customFormat="1" ht="15.75" thickTop="1" x14ac:dyDescent="0.25">
      <c r="A7" s="2" t="s">
        <v>17</v>
      </c>
      <c r="B7" s="2" t="s">
        <v>221</v>
      </c>
      <c r="C7" s="17">
        <v>198.13281944615417</v>
      </c>
      <c r="D7" s="16">
        <v>6.9967931864848802</v>
      </c>
      <c r="E7" s="71">
        <v>0</v>
      </c>
      <c r="F7" s="71">
        <v>50.46408916621116</v>
      </c>
      <c r="G7" s="7" t="s">
        <v>10</v>
      </c>
    </row>
    <row r="8" spans="1:7" s="66" customFormat="1" x14ac:dyDescent="0.25">
      <c r="A8" s="2" t="s">
        <v>18</v>
      </c>
      <c r="B8" s="2" t="s">
        <v>221</v>
      </c>
      <c r="C8" s="17" t="s">
        <v>545</v>
      </c>
      <c r="D8" s="15" t="s">
        <v>222</v>
      </c>
      <c r="E8" s="71">
        <v>0.43957332289212731</v>
      </c>
      <c r="F8" s="71">
        <v>23.451485597510128</v>
      </c>
      <c r="G8" s="7" t="s">
        <v>10</v>
      </c>
    </row>
    <row r="9" spans="1:7" s="66" customFormat="1" x14ac:dyDescent="0.25">
      <c r="A9" s="2" t="s">
        <v>19</v>
      </c>
      <c r="B9" s="2" t="s">
        <v>221</v>
      </c>
      <c r="C9" s="7" t="s">
        <v>545</v>
      </c>
      <c r="D9" s="7" t="s">
        <v>222</v>
      </c>
      <c r="E9" s="71">
        <v>0</v>
      </c>
      <c r="F9" s="71">
        <v>6.621384689432567</v>
      </c>
      <c r="G9" s="7" t="s">
        <v>10</v>
      </c>
    </row>
    <row r="10" spans="1:7" s="66" customFormat="1" x14ac:dyDescent="0.25">
      <c r="A10" s="2" t="s">
        <v>20</v>
      </c>
      <c r="B10" s="2" t="s">
        <v>221</v>
      </c>
      <c r="C10" s="16">
        <v>73.7</v>
      </c>
      <c r="D10" s="16">
        <v>18.8</v>
      </c>
      <c r="E10" s="71">
        <v>1.1519520365950922</v>
      </c>
      <c r="F10" s="71">
        <v>74.967319312258937</v>
      </c>
      <c r="G10" s="7" t="s">
        <v>10</v>
      </c>
    </row>
    <row r="11" spans="1:7" s="66" customFormat="1" x14ac:dyDescent="0.25">
      <c r="A11" s="2" t="s">
        <v>21</v>
      </c>
      <c r="B11" s="2" t="s">
        <v>221</v>
      </c>
      <c r="C11" s="16">
        <v>4.9550065526176077</v>
      </c>
      <c r="D11" s="17">
        <v>279.77649401644999</v>
      </c>
      <c r="E11" s="71">
        <v>73.881528018706902</v>
      </c>
      <c r="F11" s="71">
        <v>87.724476485613607</v>
      </c>
      <c r="G11" s="7" t="s">
        <v>10</v>
      </c>
    </row>
    <row r="12" spans="1:7" s="66" customFormat="1" x14ac:dyDescent="0.25">
      <c r="A12" s="2" t="s">
        <v>22</v>
      </c>
      <c r="B12" s="2" t="s">
        <v>221</v>
      </c>
      <c r="C12" s="16" t="s">
        <v>545</v>
      </c>
      <c r="D12" s="16" t="s">
        <v>222</v>
      </c>
      <c r="E12" s="71">
        <v>0</v>
      </c>
      <c r="F12" s="71">
        <v>0</v>
      </c>
      <c r="G12" s="7" t="s">
        <v>10</v>
      </c>
    </row>
    <row r="13" spans="1:7" s="66" customFormat="1" x14ac:dyDescent="0.25">
      <c r="A13" s="2" t="s">
        <v>23</v>
      </c>
      <c r="B13" s="2" t="s">
        <v>221</v>
      </c>
      <c r="C13" s="7" t="s">
        <v>545</v>
      </c>
      <c r="D13" s="7" t="s">
        <v>222</v>
      </c>
      <c r="E13" s="71">
        <v>0</v>
      </c>
      <c r="F13" s="71">
        <v>30.283036483808488</v>
      </c>
      <c r="G13" s="7" t="s">
        <v>10</v>
      </c>
    </row>
    <row r="14" spans="1:7" s="66" customFormat="1" x14ac:dyDescent="0.25">
      <c r="A14" s="2" t="s">
        <v>24</v>
      </c>
      <c r="B14" s="2" t="s">
        <v>221</v>
      </c>
      <c r="C14" s="17" t="s">
        <v>545</v>
      </c>
      <c r="D14" s="15" t="s">
        <v>222</v>
      </c>
      <c r="E14" s="71">
        <v>0</v>
      </c>
      <c r="F14" s="71">
        <v>0</v>
      </c>
      <c r="G14" s="7" t="s">
        <v>10</v>
      </c>
    </row>
    <row r="15" spans="1:7" s="66" customFormat="1" ht="15.75" thickBot="1" x14ac:dyDescent="0.3">
      <c r="A15" s="2" t="s">
        <v>25</v>
      </c>
      <c r="B15" s="2" t="s">
        <v>221</v>
      </c>
      <c r="C15" s="16">
        <v>16.714737978690753</v>
      </c>
      <c r="D15" s="16">
        <v>82.938444077750205</v>
      </c>
      <c r="E15" s="71">
        <v>29.744018461452622</v>
      </c>
      <c r="F15" s="71">
        <v>90.769967055647655</v>
      </c>
      <c r="G15" s="7" t="s">
        <v>10</v>
      </c>
    </row>
    <row r="16" spans="1:7" s="66" customFormat="1" x14ac:dyDescent="0.25">
      <c r="A16" s="68" t="s">
        <v>17</v>
      </c>
      <c r="B16" s="68" t="s">
        <v>221</v>
      </c>
      <c r="C16" s="69">
        <v>48.443249745190769</v>
      </c>
      <c r="D16" s="69">
        <v>28.616873731876662</v>
      </c>
      <c r="E16" s="72">
        <v>5.3113791918880464</v>
      </c>
      <c r="F16" s="72">
        <v>67.789289065573286</v>
      </c>
      <c r="G16" s="70" t="s">
        <v>11</v>
      </c>
    </row>
    <row r="17" spans="1:7" s="66" customFormat="1" x14ac:dyDescent="0.25">
      <c r="A17" s="2" t="s">
        <v>18</v>
      </c>
      <c r="B17" s="2" t="s">
        <v>221</v>
      </c>
      <c r="C17" s="16">
        <v>55.239336458720331</v>
      </c>
      <c r="D17" s="16">
        <v>25.096144341919295</v>
      </c>
      <c r="E17" s="71">
        <v>3.6069359347342407</v>
      </c>
      <c r="F17" s="71">
        <v>27.010587046292869</v>
      </c>
      <c r="G17" s="7" t="s">
        <v>11</v>
      </c>
    </row>
    <row r="18" spans="1:7" s="66" customFormat="1" x14ac:dyDescent="0.25">
      <c r="A18" s="2" t="s">
        <v>19</v>
      </c>
      <c r="B18" s="2" t="s">
        <v>221</v>
      </c>
      <c r="C18" s="7" t="s">
        <v>545</v>
      </c>
      <c r="D18" s="7" t="s">
        <v>222</v>
      </c>
      <c r="E18" s="71">
        <v>0</v>
      </c>
      <c r="F18" s="71">
        <v>68.178153600987827</v>
      </c>
      <c r="G18" s="7" t="s">
        <v>11</v>
      </c>
    </row>
    <row r="19" spans="1:7" s="66" customFormat="1" x14ac:dyDescent="0.25">
      <c r="A19" s="2" t="s">
        <v>20</v>
      </c>
      <c r="B19" s="2" t="s">
        <v>221</v>
      </c>
      <c r="C19" s="16">
        <v>71.628966544616418</v>
      </c>
      <c r="D19" s="16">
        <v>19.353823292374212</v>
      </c>
      <c r="E19" s="71">
        <v>1.2050444531505391</v>
      </c>
      <c r="F19" s="71">
        <v>65.735982255104773</v>
      </c>
      <c r="G19" s="7" t="s">
        <v>11</v>
      </c>
    </row>
    <row r="20" spans="1:7" x14ac:dyDescent="0.25">
      <c r="A20" s="2" t="s">
        <v>21</v>
      </c>
      <c r="B20" s="2" t="s">
        <v>221</v>
      </c>
      <c r="C20" s="17" t="s">
        <v>544</v>
      </c>
      <c r="D20" s="16" t="s">
        <v>223</v>
      </c>
      <c r="E20" s="71">
        <v>81.165490202377654</v>
      </c>
      <c r="F20" s="71">
        <v>92.321773786790686</v>
      </c>
      <c r="G20" s="7" t="s">
        <v>11</v>
      </c>
    </row>
    <row r="21" spans="1:7" x14ac:dyDescent="0.25">
      <c r="A21" s="2" t="s">
        <v>22</v>
      </c>
      <c r="B21" s="2" t="s">
        <v>221</v>
      </c>
      <c r="C21" s="7" t="s">
        <v>545</v>
      </c>
      <c r="D21" s="16" t="s">
        <v>222</v>
      </c>
      <c r="E21" s="71">
        <v>0</v>
      </c>
      <c r="F21" s="71">
        <v>10.3</v>
      </c>
      <c r="G21" s="7" t="s">
        <v>11</v>
      </c>
    </row>
    <row r="22" spans="1:7" x14ac:dyDescent="0.25">
      <c r="A22" s="2" t="s">
        <v>23</v>
      </c>
      <c r="B22" s="2" t="s">
        <v>221</v>
      </c>
      <c r="C22" s="16">
        <v>79.727840977462265</v>
      </c>
      <c r="D22" s="16">
        <v>17.387832708423311</v>
      </c>
      <c r="E22" s="71">
        <v>5.156010158083749</v>
      </c>
      <c r="F22" s="71">
        <v>13.395139421169338</v>
      </c>
      <c r="G22" s="7" t="s">
        <v>11</v>
      </c>
    </row>
    <row r="23" spans="1:7" x14ac:dyDescent="0.25">
      <c r="A23" s="2" t="s">
        <v>24</v>
      </c>
      <c r="B23" s="2" t="s">
        <v>221</v>
      </c>
      <c r="C23" s="17" t="s">
        <v>545</v>
      </c>
      <c r="D23" s="15" t="s">
        <v>222</v>
      </c>
      <c r="E23" s="71">
        <v>0</v>
      </c>
      <c r="F23" s="71">
        <v>0.71</v>
      </c>
      <c r="G23" s="7" t="s">
        <v>11</v>
      </c>
    </row>
    <row r="24" spans="1:7" ht="15.75" thickBot="1" x14ac:dyDescent="0.3">
      <c r="A24" s="2" t="s">
        <v>25</v>
      </c>
      <c r="B24" s="2" t="s">
        <v>221</v>
      </c>
      <c r="C24" s="16">
        <v>7.1807726219982628</v>
      </c>
      <c r="D24" s="17">
        <v>193.05643474533429</v>
      </c>
      <c r="E24" s="71">
        <v>60.146974398655281</v>
      </c>
      <c r="F24" s="71">
        <v>86.709055870757297</v>
      </c>
      <c r="G24" s="7" t="s">
        <v>11</v>
      </c>
    </row>
    <row r="25" spans="1:7" x14ac:dyDescent="0.25">
      <c r="A25" s="4" t="s">
        <v>26</v>
      </c>
      <c r="B25" s="4" t="s">
        <v>221</v>
      </c>
      <c r="C25" s="12">
        <v>149.90649048823346</v>
      </c>
      <c r="D25" s="11">
        <v>9.2477274106333933</v>
      </c>
      <c r="E25" s="11">
        <v>-0.46588474261890261</v>
      </c>
      <c r="F25" s="14">
        <v>90.702450171821809</v>
      </c>
      <c r="G25" s="13" t="s">
        <v>600</v>
      </c>
    </row>
    <row r="26" spans="1:7" ht="15.75" thickBot="1" x14ac:dyDescent="0.3">
      <c r="A26" s="21" t="s">
        <v>27</v>
      </c>
      <c r="B26" s="21" t="s">
        <v>221</v>
      </c>
      <c r="C26" s="67">
        <v>126.05401284508424</v>
      </c>
      <c r="D26" s="22">
        <v>10.997621811719675</v>
      </c>
      <c r="E26" s="24">
        <v>-0.40097635946804538</v>
      </c>
      <c r="F26" s="22">
        <v>97.349256264201188</v>
      </c>
      <c r="G26" s="23" t="s">
        <v>600</v>
      </c>
    </row>
    <row r="27" spans="1:7" ht="15.75" thickTop="1" x14ac:dyDescent="0.25">
      <c r="A27" s="19" t="s">
        <v>12</v>
      </c>
      <c r="B27" s="5"/>
      <c r="C27" s="18"/>
      <c r="D27" s="18"/>
      <c r="E27" s="18"/>
      <c r="F27" s="18"/>
      <c r="G27" s="18"/>
    </row>
    <row r="28" spans="1:7" x14ac:dyDescent="0.25">
      <c r="A28" s="20" t="s">
        <v>13</v>
      </c>
    </row>
    <row r="29" spans="1:7" x14ac:dyDescent="0.25">
      <c r="A29" s="3" t="s">
        <v>14</v>
      </c>
    </row>
    <row r="30" spans="1:7" x14ac:dyDescent="0.25">
      <c r="A30" s="3" t="s">
        <v>16</v>
      </c>
    </row>
  </sheetData>
  <pageMargins left="0.7" right="0.7" top="0.75" bottom="0.75" header="0.3" footer="0.3"/>
  <pageSetup scale="6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2"/>
  <sheetViews>
    <sheetView topLeftCell="A136" workbookViewId="0">
      <selection activeCell="F130" sqref="F130"/>
    </sheetView>
  </sheetViews>
  <sheetFormatPr defaultRowHeight="15" x14ac:dyDescent="0.25"/>
  <cols>
    <col min="1" max="1" width="66" style="28" bestFit="1" customWidth="1"/>
    <col min="2" max="2" width="15.85546875" style="28" bestFit="1" customWidth="1"/>
    <col min="3" max="3" width="16.5703125" style="28" bestFit="1" customWidth="1"/>
    <col min="4" max="5" width="11" style="28" bestFit="1" customWidth="1"/>
    <col min="6" max="6" width="8.7109375" style="28" customWidth="1"/>
    <col min="7" max="7" width="12.42578125" style="28" bestFit="1" customWidth="1"/>
    <col min="8" max="8" width="11.5703125" style="28" bestFit="1" customWidth="1"/>
    <col min="9" max="9" width="14.7109375" style="28" bestFit="1" customWidth="1"/>
    <col min="10" max="10" width="8.7109375" style="31" customWidth="1"/>
    <col min="11" max="11" width="8.7109375" style="28" hidden="1" customWidth="1"/>
    <col min="12" max="17" width="8.7109375" style="28" customWidth="1"/>
    <col min="18" max="18" width="22.5703125" style="28" bestFit="1" customWidth="1"/>
    <col min="19" max="19" width="8.7109375" style="28" customWidth="1"/>
    <col min="20" max="25" width="8.7109375" style="28" hidden="1" customWidth="1"/>
    <col min="26" max="26" width="20.5703125" style="31" bestFit="1" customWidth="1"/>
    <col min="27" max="29" width="21" style="31" bestFit="1" customWidth="1"/>
    <col min="30" max="30" width="8.28515625" style="28" bestFit="1" customWidth="1"/>
    <col min="31" max="44" width="8.7109375" style="28" customWidth="1"/>
    <col min="45" max="16384" width="9.140625" style="28"/>
  </cols>
  <sheetData>
    <row r="1" spans="1:30" ht="15.75" thickBot="1" x14ac:dyDescent="0.3">
      <c r="A1" s="25" t="s">
        <v>28</v>
      </c>
      <c r="B1" s="25" t="s">
        <v>29</v>
      </c>
      <c r="C1" s="25" t="s">
        <v>0</v>
      </c>
      <c r="D1" s="25" t="s">
        <v>30</v>
      </c>
      <c r="E1" s="25" t="s">
        <v>31</v>
      </c>
      <c r="F1" s="25" t="s">
        <v>32</v>
      </c>
      <c r="G1" s="26" t="s">
        <v>33</v>
      </c>
      <c r="H1" s="26" t="s">
        <v>34</v>
      </c>
      <c r="I1" s="26" t="s">
        <v>35</v>
      </c>
      <c r="J1" s="27"/>
      <c r="K1" s="26"/>
      <c r="R1" s="29" t="s">
        <v>36</v>
      </c>
      <c r="Z1" s="30" t="s">
        <v>37</v>
      </c>
    </row>
    <row r="2" spans="1:30" ht="16.5" thickTop="1" thickBot="1" x14ac:dyDescent="0.3">
      <c r="A2" s="32" t="s">
        <v>38</v>
      </c>
      <c r="B2" s="32" t="s">
        <v>19</v>
      </c>
      <c r="C2" s="32" t="s">
        <v>39</v>
      </c>
      <c r="D2" s="32">
        <v>6.7590000000000003</v>
      </c>
      <c r="E2" s="32">
        <v>18372.601999999999</v>
      </c>
      <c r="F2" s="32">
        <v>3.6788499999999998E-4</v>
      </c>
      <c r="G2" s="32"/>
      <c r="H2" s="32"/>
      <c r="I2" s="32"/>
      <c r="J2" s="33"/>
      <c r="K2" s="32"/>
      <c r="L2" s="32"/>
      <c r="M2" s="32"/>
      <c r="N2" s="32"/>
      <c r="O2" s="32"/>
      <c r="P2" s="32"/>
      <c r="Q2" s="32"/>
      <c r="R2" s="32" t="s">
        <v>40</v>
      </c>
      <c r="S2" s="32"/>
      <c r="T2" s="32">
        <v>1</v>
      </c>
      <c r="U2" s="32"/>
      <c r="V2" s="32"/>
      <c r="W2" s="32"/>
      <c r="X2" s="32"/>
      <c r="Y2" s="32"/>
      <c r="Z2" s="34" t="s">
        <v>41</v>
      </c>
      <c r="AA2" s="34" t="s">
        <v>42</v>
      </c>
      <c r="AB2" s="34" t="s">
        <v>43</v>
      </c>
      <c r="AC2" s="34" t="s">
        <v>44</v>
      </c>
      <c r="AD2" s="34" t="s">
        <v>45</v>
      </c>
    </row>
    <row r="3" spans="1:30" ht="15.75" thickTop="1" x14ac:dyDescent="0.25">
      <c r="A3" s="35" t="s">
        <v>46</v>
      </c>
      <c r="B3" s="35" t="s">
        <v>19</v>
      </c>
      <c r="C3" s="35" t="s">
        <v>39</v>
      </c>
      <c r="D3" s="35">
        <v>6.7590000000000003</v>
      </c>
      <c r="E3" s="35">
        <v>18372.601999999999</v>
      </c>
      <c r="F3" s="35">
        <v>3.6788499999999998E-4</v>
      </c>
      <c r="G3" s="35"/>
      <c r="H3" s="35"/>
      <c r="I3" s="35"/>
      <c r="J3" s="36"/>
      <c r="K3" s="35"/>
      <c r="L3" s="35"/>
      <c r="M3" s="35"/>
      <c r="N3" s="35"/>
      <c r="O3" s="35"/>
      <c r="P3" s="35"/>
      <c r="Q3" s="35"/>
      <c r="R3" s="35" t="s">
        <v>41</v>
      </c>
      <c r="S3" s="35"/>
      <c r="T3" s="35">
        <v>5</v>
      </c>
      <c r="U3" s="35"/>
      <c r="V3" s="35"/>
      <c r="W3" s="35"/>
      <c r="X3" s="35"/>
      <c r="Y3" s="35"/>
      <c r="Z3" s="37">
        <v>120</v>
      </c>
      <c r="AA3" s="38" t="s">
        <v>206</v>
      </c>
      <c r="AB3" s="38" t="s">
        <v>207</v>
      </c>
      <c r="AC3" s="38" t="s">
        <v>207</v>
      </c>
      <c r="AD3" s="38" t="s">
        <v>208</v>
      </c>
    </row>
    <row r="4" spans="1:30" x14ac:dyDescent="0.25">
      <c r="A4" s="32" t="s">
        <v>47</v>
      </c>
      <c r="B4" s="32" t="s">
        <v>19</v>
      </c>
      <c r="C4" s="32" t="s">
        <v>39</v>
      </c>
      <c r="D4" s="32">
        <v>3.2989999999999999</v>
      </c>
      <c r="E4" s="32">
        <v>18432.331999999999</v>
      </c>
      <c r="F4" s="32">
        <v>1.7897900000000001E-4</v>
      </c>
      <c r="G4" s="32"/>
      <c r="H4" s="32"/>
      <c r="I4" s="32"/>
      <c r="J4" s="33"/>
      <c r="K4" s="32"/>
      <c r="L4" s="32"/>
      <c r="M4" s="32"/>
      <c r="N4" s="32"/>
      <c r="O4" s="32"/>
      <c r="P4" s="32"/>
      <c r="Q4" s="32"/>
      <c r="R4" s="32" t="s">
        <v>48</v>
      </c>
      <c r="S4" s="32"/>
      <c r="T4" s="32">
        <v>19</v>
      </c>
      <c r="U4" s="32"/>
      <c r="V4" s="32"/>
      <c r="W4" s="32"/>
      <c r="X4" s="32"/>
      <c r="Y4" s="32"/>
      <c r="Z4" s="37">
        <v>60</v>
      </c>
      <c r="AA4" s="38" t="s">
        <v>209</v>
      </c>
      <c r="AB4" s="38" t="s">
        <v>207</v>
      </c>
      <c r="AC4" s="38" t="s">
        <v>210</v>
      </c>
      <c r="AD4" s="38" t="s">
        <v>208</v>
      </c>
    </row>
    <row r="5" spans="1:30" x14ac:dyDescent="0.25">
      <c r="A5" s="35" t="s">
        <v>49</v>
      </c>
      <c r="B5" s="35" t="s">
        <v>19</v>
      </c>
      <c r="C5" s="35" t="s">
        <v>39</v>
      </c>
      <c r="D5" s="35"/>
      <c r="E5" s="35">
        <v>136052</v>
      </c>
      <c r="F5" s="35"/>
      <c r="G5" s="35">
        <v>-7.4104529686636764E-2</v>
      </c>
      <c r="H5" s="35">
        <v>120</v>
      </c>
      <c r="I5" s="35" t="s">
        <v>208</v>
      </c>
      <c r="J5" s="36"/>
      <c r="K5" s="35"/>
      <c r="L5" s="35"/>
      <c r="M5" s="35"/>
      <c r="N5" s="35"/>
      <c r="O5" s="35"/>
      <c r="P5" s="35"/>
      <c r="Q5" s="35"/>
      <c r="R5" s="35"/>
      <c r="S5" s="35"/>
      <c r="T5" s="35"/>
      <c r="U5" s="35" t="s">
        <v>208</v>
      </c>
      <c r="V5" s="35">
        <v>0</v>
      </c>
      <c r="W5" s="35">
        <v>4.6051701859880918</v>
      </c>
      <c r="X5" s="35"/>
      <c r="Y5" s="35"/>
      <c r="Z5" s="37">
        <v>30</v>
      </c>
      <c r="AA5" s="39" t="s">
        <v>550</v>
      </c>
      <c r="AB5" s="38" t="s">
        <v>207</v>
      </c>
      <c r="AC5" s="38" t="s">
        <v>207</v>
      </c>
      <c r="AD5" s="39" t="s">
        <v>208</v>
      </c>
    </row>
    <row r="6" spans="1:30" x14ac:dyDescent="0.25">
      <c r="A6" s="32" t="s">
        <v>50</v>
      </c>
      <c r="B6" s="32" t="s">
        <v>19</v>
      </c>
      <c r="C6" s="32" t="s">
        <v>39</v>
      </c>
      <c r="D6" s="32">
        <v>3.3610000000000002</v>
      </c>
      <c r="E6" s="32">
        <v>129158.375</v>
      </c>
      <c r="F6" s="32">
        <v>2.60223E-5</v>
      </c>
      <c r="G6" s="32">
        <v>-1.8842478193355511E-2</v>
      </c>
      <c r="H6" s="32">
        <v>120</v>
      </c>
      <c r="I6" s="32" t="s">
        <v>208</v>
      </c>
      <c r="J6" s="33"/>
      <c r="K6" s="32"/>
      <c r="L6" s="32"/>
      <c r="M6" s="32"/>
      <c r="N6" s="32"/>
      <c r="O6" s="32"/>
      <c r="P6" s="32"/>
      <c r="Q6" s="32"/>
      <c r="R6" s="32"/>
      <c r="S6" s="32"/>
      <c r="T6" s="32"/>
      <c r="U6" s="32" t="s">
        <v>208</v>
      </c>
      <c r="V6" s="32">
        <v>0</v>
      </c>
      <c r="W6" s="32">
        <v>4.6051701859880918</v>
      </c>
      <c r="X6" s="32"/>
      <c r="Y6" s="32"/>
      <c r="Z6" s="37">
        <v>15</v>
      </c>
      <c r="AA6" s="38" t="s">
        <v>206</v>
      </c>
      <c r="AB6" s="38" t="s">
        <v>211</v>
      </c>
      <c r="AC6" s="38" t="s">
        <v>210</v>
      </c>
      <c r="AD6" s="38" t="s">
        <v>208</v>
      </c>
    </row>
    <row r="7" spans="1:30" ht="15.75" thickBot="1" x14ac:dyDescent="0.3">
      <c r="A7" s="35" t="s">
        <v>51</v>
      </c>
      <c r="B7" s="35" t="s">
        <v>19</v>
      </c>
      <c r="C7" s="35" t="s">
        <v>39</v>
      </c>
      <c r="D7" s="35">
        <v>17.221</v>
      </c>
      <c r="E7" s="35">
        <v>124666.55499999999</v>
      </c>
      <c r="F7" s="35">
        <v>1.3813700000000001E-4</v>
      </c>
      <c r="G7" s="35">
        <v>-2.4062894183472121E-2</v>
      </c>
      <c r="H7" s="35">
        <v>120</v>
      </c>
      <c r="I7" s="35" t="s">
        <v>208</v>
      </c>
      <c r="J7" s="36"/>
      <c r="K7" s="35"/>
      <c r="L7" s="35"/>
      <c r="M7" s="35"/>
      <c r="N7" s="35"/>
      <c r="O7" s="35"/>
      <c r="P7" s="35"/>
      <c r="Q7" s="35"/>
      <c r="R7" s="35"/>
      <c r="S7" s="35"/>
      <c r="T7" s="35"/>
      <c r="U7" s="35" t="s">
        <v>208</v>
      </c>
      <c r="V7" s="35">
        <v>0</v>
      </c>
      <c r="W7" s="35">
        <v>4.6051701859880918</v>
      </c>
      <c r="X7" s="35"/>
      <c r="Y7" s="35"/>
      <c r="Z7" s="40">
        <v>0</v>
      </c>
      <c r="AA7" s="41">
        <v>1</v>
      </c>
      <c r="AB7" s="41">
        <v>1</v>
      </c>
      <c r="AC7" s="41">
        <v>1</v>
      </c>
      <c r="AD7" s="41">
        <v>1</v>
      </c>
    </row>
    <row r="8" spans="1:30" ht="16.5" thickTop="1" thickBot="1" x14ac:dyDescent="0.3">
      <c r="A8" s="32" t="s">
        <v>52</v>
      </c>
      <c r="B8" s="32" t="s">
        <v>19</v>
      </c>
      <c r="C8" s="32" t="s">
        <v>39</v>
      </c>
      <c r="D8" s="32">
        <v>7.6210000000000004</v>
      </c>
      <c r="E8" s="32">
        <v>136608.15599999999</v>
      </c>
      <c r="F8" s="32">
        <v>5.57873E-5</v>
      </c>
      <c r="G8" s="32">
        <v>-6.054641168162999E-2</v>
      </c>
      <c r="H8" s="32">
        <v>60</v>
      </c>
      <c r="I8" s="32" t="s">
        <v>208</v>
      </c>
      <c r="J8" s="33"/>
      <c r="K8" s="32"/>
      <c r="L8" s="32"/>
      <c r="M8" s="32"/>
      <c r="N8" s="32"/>
      <c r="O8" s="32"/>
      <c r="P8" s="32"/>
      <c r="Q8" s="32"/>
      <c r="R8" s="32"/>
      <c r="S8" s="32"/>
      <c r="T8" s="32"/>
      <c r="U8" s="32" t="s">
        <v>208</v>
      </c>
      <c r="V8" s="32" t="s">
        <v>208</v>
      </c>
      <c r="W8" s="32" t="s">
        <v>208</v>
      </c>
      <c r="X8" s="32"/>
      <c r="Y8" s="32"/>
    </row>
    <row r="9" spans="1:30" x14ac:dyDescent="0.25">
      <c r="A9" s="35" t="s">
        <v>53</v>
      </c>
      <c r="B9" s="35" t="s">
        <v>19</v>
      </c>
      <c r="C9" s="35" t="s">
        <v>39</v>
      </c>
      <c r="D9" s="35"/>
      <c r="E9" s="35">
        <v>131990.79699999999</v>
      </c>
      <c r="F9" s="35"/>
      <c r="G9" s="35">
        <v>-2.0600581851689861E-2</v>
      </c>
      <c r="H9" s="35">
        <v>60</v>
      </c>
      <c r="I9" s="35" t="s">
        <v>208</v>
      </c>
      <c r="J9" s="36"/>
      <c r="K9" s="35"/>
      <c r="L9" s="35"/>
      <c r="M9" s="35"/>
      <c r="N9" s="35"/>
      <c r="O9" s="35"/>
      <c r="P9" s="35"/>
      <c r="Q9" s="35"/>
      <c r="R9" s="35"/>
      <c r="S9" s="35"/>
      <c r="T9" s="35"/>
      <c r="U9" s="35" t="s">
        <v>208</v>
      </c>
      <c r="V9" s="35" t="s">
        <v>208</v>
      </c>
      <c r="W9" s="35" t="s">
        <v>208</v>
      </c>
      <c r="X9" s="35"/>
      <c r="Y9" s="35"/>
      <c r="Z9" s="42" t="s">
        <v>54</v>
      </c>
      <c r="AA9" s="43" t="s">
        <v>208</v>
      </c>
    </row>
    <row r="10" spans="1:30" x14ac:dyDescent="0.25">
      <c r="A10" s="32" t="s">
        <v>55</v>
      </c>
      <c r="B10" s="32" t="s">
        <v>19</v>
      </c>
      <c r="C10" s="32" t="s">
        <v>39</v>
      </c>
      <c r="D10" s="32">
        <v>7.84</v>
      </c>
      <c r="E10" s="32">
        <v>129654.43</v>
      </c>
      <c r="F10" s="32">
        <v>6.0468399999999999E-5</v>
      </c>
      <c r="G10" s="32">
        <v>-3.5268906738055758E-2</v>
      </c>
      <c r="H10" s="32">
        <v>60</v>
      </c>
      <c r="I10" s="32" t="s">
        <v>208</v>
      </c>
      <c r="J10" s="33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 t="s">
        <v>208</v>
      </c>
      <c r="V10" s="32" t="s">
        <v>208</v>
      </c>
      <c r="W10" s="32" t="s">
        <v>208</v>
      </c>
      <c r="X10" s="32"/>
      <c r="Y10" s="32"/>
      <c r="Z10" s="44" t="s">
        <v>56</v>
      </c>
      <c r="AA10" s="45" t="s">
        <v>208</v>
      </c>
    </row>
    <row r="11" spans="1:30" ht="17.25" x14ac:dyDescent="0.25">
      <c r="A11" s="35" t="s">
        <v>57</v>
      </c>
      <c r="B11" s="35" t="s">
        <v>19</v>
      </c>
      <c r="C11" s="35" t="s">
        <v>39</v>
      </c>
      <c r="D11" s="35">
        <v>69.798000000000002</v>
      </c>
      <c r="E11" s="35">
        <v>137415.5</v>
      </c>
      <c r="F11" s="35">
        <v>5.0793400000000003E-4</v>
      </c>
      <c r="G11" s="35">
        <v>4.9339858386546677E-2</v>
      </c>
      <c r="H11" s="35">
        <v>30</v>
      </c>
      <c r="I11" s="46" t="s">
        <v>551</v>
      </c>
      <c r="J11" s="36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 t="s">
        <v>208</v>
      </c>
      <c r="V11" s="35" t="s">
        <v>208</v>
      </c>
      <c r="W11" s="35" t="s">
        <v>208</v>
      </c>
      <c r="X11" s="35"/>
      <c r="Y11" s="35"/>
      <c r="Z11" s="44" t="s">
        <v>58</v>
      </c>
      <c r="AA11" s="45" t="s">
        <v>208</v>
      </c>
    </row>
    <row r="12" spans="1:30" ht="18" x14ac:dyDescent="0.35">
      <c r="A12" s="32" t="s">
        <v>59</v>
      </c>
      <c r="B12" s="32" t="s">
        <v>19</v>
      </c>
      <c r="C12" s="32" t="s">
        <v>39</v>
      </c>
      <c r="D12" s="32">
        <v>9.875</v>
      </c>
      <c r="E12" s="32">
        <v>129012.086</v>
      </c>
      <c r="F12" s="32">
        <v>7.6543200000000003E-5</v>
      </c>
      <c r="G12" s="32">
        <v>-1.5429214219289276E-2</v>
      </c>
      <c r="H12" s="32">
        <v>30</v>
      </c>
      <c r="I12" s="32" t="s">
        <v>208</v>
      </c>
      <c r="J12" s="33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 t="s">
        <v>208</v>
      </c>
      <c r="V12" s="32" t="s">
        <v>208</v>
      </c>
      <c r="W12" s="32" t="s">
        <v>208</v>
      </c>
      <c r="X12" s="32"/>
      <c r="Y12" s="32"/>
      <c r="Z12" s="44" t="s">
        <v>60</v>
      </c>
      <c r="AA12" s="45" t="s">
        <v>208</v>
      </c>
    </row>
    <row r="13" spans="1:30" ht="18.75" x14ac:dyDescent="0.35">
      <c r="A13" s="35" t="s">
        <v>61</v>
      </c>
      <c r="B13" s="35" t="s">
        <v>19</v>
      </c>
      <c r="C13" s="35" t="s">
        <v>39</v>
      </c>
      <c r="D13" s="35">
        <v>22.966000000000001</v>
      </c>
      <c r="E13" s="35">
        <v>119755.04700000001</v>
      </c>
      <c r="F13" s="35">
        <v>1.9177500000000001E-4</v>
      </c>
      <c r="G13" s="35">
        <v>-1.6324012558172354E-2</v>
      </c>
      <c r="H13" s="35">
        <v>30</v>
      </c>
      <c r="I13" s="35" t="s">
        <v>208</v>
      </c>
      <c r="J13" s="36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 t="s">
        <v>208</v>
      </c>
      <c r="V13" s="35" t="s">
        <v>208</v>
      </c>
      <c r="W13" s="35" t="s">
        <v>208</v>
      </c>
      <c r="X13" s="35"/>
      <c r="Y13" s="35"/>
      <c r="Z13" s="44" t="s">
        <v>62</v>
      </c>
      <c r="AA13" s="47">
        <v>0</v>
      </c>
    </row>
    <row r="14" spans="1:30" ht="15.75" thickBot="1" x14ac:dyDescent="0.3">
      <c r="A14" s="32" t="s">
        <v>63</v>
      </c>
      <c r="B14" s="32" t="s">
        <v>19</v>
      </c>
      <c r="C14" s="32" t="s">
        <v>39</v>
      </c>
      <c r="D14" s="32"/>
      <c r="E14" s="32">
        <v>147281.67199999999</v>
      </c>
      <c r="F14" s="32"/>
      <c r="G14" s="32">
        <v>-7.4104529686636764E-2</v>
      </c>
      <c r="H14" s="32">
        <v>15</v>
      </c>
      <c r="I14" s="32" t="s">
        <v>208</v>
      </c>
      <c r="J14" s="33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 t="s">
        <v>208</v>
      </c>
      <c r="V14" s="32" t="s">
        <v>208</v>
      </c>
      <c r="W14" s="32" t="s">
        <v>208</v>
      </c>
      <c r="X14" s="32"/>
      <c r="Y14" s="32"/>
      <c r="Z14" s="48" t="s">
        <v>7</v>
      </c>
      <c r="AA14" s="49" t="s">
        <v>546</v>
      </c>
    </row>
    <row r="15" spans="1:30" x14ac:dyDescent="0.25">
      <c r="A15" s="35" t="s">
        <v>64</v>
      </c>
      <c r="B15" s="35" t="s">
        <v>19</v>
      </c>
      <c r="C15" s="35" t="s">
        <v>39</v>
      </c>
      <c r="D15" s="35">
        <v>18.478999999999999</v>
      </c>
      <c r="E15" s="35">
        <v>197587.79699999999</v>
      </c>
      <c r="F15" s="35">
        <v>9.3523000000000006E-5</v>
      </c>
      <c r="G15" s="35">
        <v>-1.4282034742541043E-2</v>
      </c>
      <c r="H15" s="35">
        <v>15</v>
      </c>
      <c r="I15" s="35" t="s">
        <v>208</v>
      </c>
      <c r="J15" s="36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 t="s">
        <v>208</v>
      </c>
      <c r="V15" s="35" t="s">
        <v>208</v>
      </c>
      <c r="W15" s="35" t="s">
        <v>208</v>
      </c>
      <c r="X15" s="35"/>
      <c r="Y15" s="35"/>
    </row>
    <row r="16" spans="1:30" x14ac:dyDescent="0.25">
      <c r="A16" s="32" t="s">
        <v>65</v>
      </c>
      <c r="B16" s="32" t="s">
        <v>19</v>
      </c>
      <c r="C16" s="32" t="s">
        <v>39</v>
      </c>
      <c r="D16" s="32">
        <v>8.9160000000000004</v>
      </c>
      <c r="E16" s="32">
        <v>159689.65599999999</v>
      </c>
      <c r="F16" s="32">
        <v>5.58333E-5</v>
      </c>
      <c r="G16" s="32">
        <v>-3.5937658187055112E-2</v>
      </c>
      <c r="H16" s="32">
        <v>15</v>
      </c>
      <c r="I16" s="32" t="s">
        <v>208</v>
      </c>
      <c r="J16" s="3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 t="s">
        <v>208</v>
      </c>
      <c r="V16" s="32" t="s">
        <v>208</v>
      </c>
      <c r="W16" s="32" t="s">
        <v>208</v>
      </c>
      <c r="X16" s="32"/>
      <c r="Y16" s="32"/>
    </row>
    <row r="17" spans="1:30" x14ac:dyDescent="0.25">
      <c r="A17" s="35" t="s">
        <v>66</v>
      </c>
      <c r="B17" s="35" t="s">
        <v>19</v>
      </c>
      <c r="C17" s="35" t="s">
        <v>39</v>
      </c>
      <c r="D17" s="35">
        <v>85039.702999999994</v>
      </c>
      <c r="E17" s="35">
        <v>206520.93799999999</v>
      </c>
      <c r="F17" s="35">
        <v>0.41177279100000003</v>
      </c>
      <c r="G17" s="35">
        <v>100</v>
      </c>
      <c r="H17" s="35">
        <v>0</v>
      </c>
      <c r="I17" s="46">
        <v>4.6051701859880918</v>
      </c>
      <c r="J17" s="36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>
        <v>13</v>
      </c>
      <c r="V17" s="35" t="s">
        <v>208</v>
      </c>
      <c r="W17" s="35" t="s">
        <v>208</v>
      </c>
      <c r="X17" s="35"/>
      <c r="Y17" s="35"/>
    </row>
    <row r="18" spans="1:30" x14ac:dyDescent="0.25">
      <c r="A18" s="32" t="s">
        <v>67</v>
      </c>
      <c r="B18" s="32" t="s">
        <v>19</v>
      </c>
      <c r="C18" s="32" t="s">
        <v>39</v>
      </c>
      <c r="D18" s="32">
        <v>243749.15599999999</v>
      </c>
      <c r="E18" s="32">
        <v>164646.484</v>
      </c>
      <c r="F18" s="32">
        <v>1.480439485</v>
      </c>
      <c r="G18" s="32">
        <v>100</v>
      </c>
      <c r="H18" s="32">
        <v>0</v>
      </c>
      <c r="I18" s="50">
        <v>4.6051701859880918</v>
      </c>
      <c r="J18" s="33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>
        <v>14</v>
      </c>
      <c r="V18" s="32" t="s">
        <v>208</v>
      </c>
      <c r="W18" s="32" t="s">
        <v>208</v>
      </c>
      <c r="X18" s="32"/>
      <c r="Y18" s="32"/>
    </row>
    <row r="19" spans="1:30" x14ac:dyDescent="0.25">
      <c r="A19" s="35" t="s">
        <v>68</v>
      </c>
      <c r="B19" s="35" t="s">
        <v>19</v>
      </c>
      <c r="C19" s="35" t="s">
        <v>39</v>
      </c>
      <c r="D19" s="35">
        <v>117733.836</v>
      </c>
      <c r="E19" s="35">
        <v>169791.484</v>
      </c>
      <c r="F19" s="35">
        <v>0.69340248000000004</v>
      </c>
      <c r="G19" s="35">
        <v>100</v>
      </c>
      <c r="H19" s="35">
        <v>0</v>
      </c>
      <c r="I19" s="46">
        <v>4.6051701859880918</v>
      </c>
      <c r="J19" s="36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>
        <v>15</v>
      </c>
      <c r="V19" s="35" t="s">
        <v>208</v>
      </c>
      <c r="W19" s="35" t="s">
        <v>208</v>
      </c>
      <c r="X19" s="35"/>
      <c r="Y19" s="35"/>
    </row>
    <row r="20" spans="1:30" ht="15.75" thickBot="1" x14ac:dyDescent="0.3">
      <c r="A20" s="32"/>
      <c r="B20" s="32"/>
      <c r="C20" s="32"/>
      <c r="D20" s="32"/>
      <c r="E20" s="32"/>
      <c r="F20" s="32"/>
      <c r="G20" s="32"/>
      <c r="H20" s="32"/>
      <c r="I20" s="32"/>
      <c r="J20" s="33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30" ht="16.5" thickTop="1" thickBot="1" x14ac:dyDescent="0.3">
      <c r="A21" s="35" t="s">
        <v>38</v>
      </c>
      <c r="B21" s="35" t="s">
        <v>23</v>
      </c>
      <c r="C21" s="35" t="s">
        <v>69</v>
      </c>
      <c r="D21" s="35">
        <v>26.167000000000002</v>
      </c>
      <c r="E21" s="35">
        <v>18372.601999999999</v>
      </c>
      <c r="F21" s="35">
        <v>1.42424E-3</v>
      </c>
      <c r="G21" s="35"/>
      <c r="H21" s="35"/>
      <c r="I21" s="35"/>
      <c r="J21" s="36"/>
      <c r="K21" s="35"/>
      <c r="L21" s="35"/>
      <c r="M21" s="35"/>
      <c r="N21" s="35"/>
      <c r="O21" s="35"/>
      <c r="P21" s="35"/>
      <c r="Q21" s="35"/>
      <c r="R21" s="35" t="s">
        <v>70</v>
      </c>
      <c r="S21" s="35"/>
      <c r="T21" s="35">
        <v>2</v>
      </c>
      <c r="U21" s="35"/>
      <c r="V21" s="35"/>
      <c r="W21" s="35"/>
      <c r="X21" s="35"/>
      <c r="Y21" s="35"/>
      <c r="Z21" s="34" t="s">
        <v>41</v>
      </c>
      <c r="AA21" s="34" t="s">
        <v>42</v>
      </c>
      <c r="AB21" s="34" t="s">
        <v>43</v>
      </c>
      <c r="AC21" s="34" t="s">
        <v>44</v>
      </c>
      <c r="AD21" s="34" t="s">
        <v>45</v>
      </c>
    </row>
    <row r="22" spans="1:30" ht="15.75" thickTop="1" x14ac:dyDescent="0.25">
      <c r="A22" s="32" t="s">
        <v>46</v>
      </c>
      <c r="B22" s="32" t="s">
        <v>23</v>
      </c>
      <c r="C22" s="32" t="s">
        <v>69</v>
      </c>
      <c r="D22" s="32">
        <v>26.167000000000002</v>
      </c>
      <c r="E22" s="32">
        <v>18372.601999999999</v>
      </c>
      <c r="F22" s="32">
        <v>1.42424E-3</v>
      </c>
      <c r="G22" s="32"/>
      <c r="H22" s="32"/>
      <c r="I22" s="32"/>
      <c r="J22" s="33"/>
      <c r="K22" s="32"/>
      <c r="L22" s="32"/>
      <c r="M22" s="32"/>
      <c r="N22" s="32"/>
      <c r="O22" s="32"/>
      <c r="P22" s="32"/>
      <c r="Q22" s="32"/>
      <c r="R22" s="32" t="s">
        <v>41</v>
      </c>
      <c r="S22" s="32"/>
      <c r="T22" s="32">
        <v>24</v>
      </c>
      <c r="U22" s="32"/>
      <c r="V22" s="32"/>
      <c r="W22" s="32"/>
      <c r="X22" s="32"/>
      <c r="Y22" s="32"/>
      <c r="Z22" s="37">
        <v>120</v>
      </c>
      <c r="AA22" s="51" t="s">
        <v>552</v>
      </c>
      <c r="AB22" s="38" t="s">
        <v>212</v>
      </c>
      <c r="AC22" s="51" t="s">
        <v>553</v>
      </c>
      <c r="AD22" s="51" t="s">
        <v>208</v>
      </c>
    </row>
    <row r="23" spans="1:30" x14ac:dyDescent="0.25">
      <c r="A23" s="35" t="s">
        <v>47</v>
      </c>
      <c r="B23" s="35" t="s">
        <v>23</v>
      </c>
      <c r="C23" s="35" t="s">
        <v>69</v>
      </c>
      <c r="D23" s="35">
        <v>15.912000000000001</v>
      </c>
      <c r="E23" s="35">
        <v>18432.331999999999</v>
      </c>
      <c r="F23" s="35">
        <v>8.6326600000000001E-4</v>
      </c>
      <c r="G23" s="35"/>
      <c r="H23" s="35"/>
      <c r="I23" s="35"/>
      <c r="J23" s="36"/>
      <c r="K23" s="35"/>
      <c r="L23" s="35"/>
      <c r="M23" s="35"/>
      <c r="N23" s="35"/>
      <c r="O23" s="35"/>
      <c r="P23" s="35"/>
      <c r="Q23" s="35"/>
      <c r="R23" s="35" t="s">
        <v>48</v>
      </c>
      <c r="S23" s="35"/>
      <c r="T23" s="35">
        <v>38</v>
      </c>
      <c r="U23" s="35"/>
      <c r="V23" s="35"/>
      <c r="W23" s="35"/>
      <c r="X23" s="35"/>
      <c r="Y23" s="35"/>
      <c r="Z23" s="37">
        <v>60</v>
      </c>
      <c r="AA23" s="52" t="s">
        <v>554</v>
      </c>
      <c r="AB23" s="51" t="s">
        <v>555</v>
      </c>
      <c r="AC23" s="52" t="s">
        <v>556</v>
      </c>
      <c r="AD23" s="52" t="s">
        <v>208</v>
      </c>
    </row>
    <row r="24" spans="1:30" x14ac:dyDescent="0.25">
      <c r="A24" s="32" t="s">
        <v>71</v>
      </c>
      <c r="B24" s="32" t="s">
        <v>23</v>
      </c>
      <c r="C24" s="32" t="s">
        <v>69</v>
      </c>
      <c r="D24" s="32">
        <v>249.40199999999999</v>
      </c>
      <c r="E24" s="32">
        <v>126265.023</v>
      </c>
      <c r="F24" s="32">
        <v>1.9752260000000001E-3</v>
      </c>
      <c r="G24" s="32">
        <v>0.88828151855643367</v>
      </c>
      <c r="H24" s="32">
        <v>120</v>
      </c>
      <c r="I24" s="50" t="s">
        <v>557</v>
      </c>
      <c r="J24" s="33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 t="s">
        <v>208</v>
      </c>
      <c r="V24" s="32">
        <v>15</v>
      </c>
      <c r="W24" s="32">
        <v>2.9112630637163113</v>
      </c>
      <c r="X24" s="32"/>
      <c r="Y24" s="32"/>
      <c r="Z24" s="37">
        <v>30</v>
      </c>
      <c r="AA24" s="52" t="s">
        <v>558</v>
      </c>
      <c r="AB24" s="53" t="s">
        <v>559</v>
      </c>
      <c r="AC24" s="52" t="s">
        <v>560</v>
      </c>
      <c r="AD24" s="52" t="s">
        <v>208</v>
      </c>
    </row>
    <row r="25" spans="1:30" x14ac:dyDescent="0.25">
      <c r="A25" s="35" t="s">
        <v>72</v>
      </c>
      <c r="B25" s="35" t="s">
        <v>23</v>
      </c>
      <c r="C25" s="35" t="s">
        <v>69</v>
      </c>
      <c r="D25" s="35"/>
      <c r="E25" s="35">
        <v>133724.29699999999</v>
      </c>
      <c r="F25" s="35"/>
      <c r="G25" s="35">
        <v>-2.1988282038374325</v>
      </c>
      <c r="H25" s="35">
        <v>120</v>
      </c>
      <c r="I25" s="35" t="s">
        <v>208</v>
      </c>
      <c r="J25" s="36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 t="s">
        <v>208</v>
      </c>
      <c r="V25" s="35">
        <v>15</v>
      </c>
      <c r="W25" s="35">
        <v>2.6751185397569048</v>
      </c>
      <c r="X25" s="35"/>
      <c r="Y25" s="35"/>
      <c r="Z25" s="37">
        <v>15</v>
      </c>
      <c r="AA25" s="53">
        <v>0.18379999021977622</v>
      </c>
      <c r="AB25" s="53">
        <v>0.14514070231978449</v>
      </c>
      <c r="AC25" s="53">
        <v>0.24482107291095573</v>
      </c>
      <c r="AD25" s="53">
        <v>0.19125392181683884</v>
      </c>
    </row>
    <row r="26" spans="1:30" ht="15.75" thickBot="1" x14ac:dyDescent="0.3">
      <c r="A26" s="32" t="s">
        <v>73</v>
      </c>
      <c r="B26" s="32" t="s">
        <v>23</v>
      </c>
      <c r="C26" s="32" t="s">
        <v>69</v>
      </c>
      <c r="D26" s="32">
        <v>184.756</v>
      </c>
      <c r="E26" s="32">
        <v>134245.93799999999</v>
      </c>
      <c r="F26" s="32">
        <v>1.3762500000000001E-3</v>
      </c>
      <c r="G26" s="32">
        <v>0.27368136202911103</v>
      </c>
      <c r="H26" s="32">
        <v>120</v>
      </c>
      <c r="I26" s="50" t="s">
        <v>561</v>
      </c>
      <c r="J26" s="33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 t="s">
        <v>208</v>
      </c>
      <c r="V26" s="32">
        <v>15</v>
      </c>
      <c r="W26" s="32">
        <v>3.1979425360918663</v>
      </c>
      <c r="X26" s="32"/>
      <c r="Y26" s="32"/>
      <c r="Z26" s="40">
        <v>0</v>
      </c>
      <c r="AA26" s="41">
        <v>1</v>
      </c>
      <c r="AB26" s="41">
        <v>1</v>
      </c>
      <c r="AC26" s="41">
        <v>1</v>
      </c>
      <c r="AD26" s="41">
        <v>1</v>
      </c>
    </row>
    <row r="27" spans="1:30" ht="16.5" thickTop="1" thickBot="1" x14ac:dyDescent="0.3">
      <c r="A27" s="35" t="s">
        <v>74</v>
      </c>
      <c r="B27" s="35" t="s">
        <v>23</v>
      </c>
      <c r="C27" s="35" t="s">
        <v>69</v>
      </c>
      <c r="D27" s="35">
        <v>350.45</v>
      </c>
      <c r="E27" s="35">
        <v>131815.92199999999</v>
      </c>
      <c r="F27" s="35">
        <v>2.6586320000000002E-3</v>
      </c>
      <c r="G27" s="35">
        <v>1.7108771350486001</v>
      </c>
      <c r="H27" s="35">
        <v>60</v>
      </c>
      <c r="I27" s="46" t="s">
        <v>562</v>
      </c>
      <c r="J27" s="36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 t="s">
        <v>208</v>
      </c>
      <c r="V27" s="35">
        <v>0</v>
      </c>
      <c r="W27" s="35">
        <v>4.6051701859880918</v>
      </c>
      <c r="X27" s="35"/>
      <c r="Y27" s="35"/>
    </row>
    <row r="28" spans="1:30" x14ac:dyDescent="0.25">
      <c r="A28" s="32" t="s">
        <v>75</v>
      </c>
      <c r="B28" s="32" t="s">
        <v>23</v>
      </c>
      <c r="C28" s="32" t="s">
        <v>69</v>
      </c>
      <c r="D28" s="32">
        <v>215.53700000000001</v>
      </c>
      <c r="E28" s="32">
        <v>133957.53099999999</v>
      </c>
      <c r="F28" s="32">
        <v>1.608995E-3</v>
      </c>
      <c r="G28" s="32">
        <v>0.66066454095173899</v>
      </c>
      <c r="H28" s="32">
        <v>60</v>
      </c>
      <c r="I28" s="50" t="s">
        <v>563</v>
      </c>
      <c r="J28" s="33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 t="s">
        <v>208</v>
      </c>
      <c r="V28" s="32">
        <v>0</v>
      </c>
      <c r="W28" s="32">
        <v>4.6051701859880918</v>
      </c>
      <c r="X28" s="32"/>
      <c r="Y28" s="32"/>
      <c r="Z28" s="42" t="s">
        <v>54</v>
      </c>
      <c r="AA28" s="54">
        <v>-0.11180414263109317</v>
      </c>
    </row>
    <row r="29" spans="1:30" x14ac:dyDescent="0.25">
      <c r="A29" s="35" t="s">
        <v>76</v>
      </c>
      <c r="B29" s="35" t="s">
        <v>23</v>
      </c>
      <c r="C29" s="35" t="s">
        <v>69</v>
      </c>
      <c r="D29" s="35">
        <v>432.99099999999999</v>
      </c>
      <c r="E29" s="35">
        <v>134061.32800000001</v>
      </c>
      <c r="F29" s="35">
        <v>3.2297979999999999E-3</v>
      </c>
      <c r="G29" s="35">
        <v>3.9231538459357509</v>
      </c>
      <c r="H29" s="35">
        <v>60</v>
      </c>
      <c r="I29" s="46" t="s">
        <v>564</v>
      </c>
      <c r="J29" s="36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 t="s">
        <v>208</v>
      </c>
      <c r="V29" s="35">
        <v>0</v>
      </c>
      <c r="W29" s="35">
        <v>4.6051701859880918</v>
      </c>
      <c r="X29" s="35"/>
      <c r="Y29" s="35"/>
      <c r="Z29" s="44" t="s">
        <v>56</v>
      </c>
      <c r="AA29" s="45">
        <v>4.6051701859880918</v>
      </c>
    </row>
    <row r="30" spans="1:30" ht="17.25" x14ac:dyDescent="0.25">
      <c r="A30" s="32" t="s">
        <v>77</v>
      </c>
      <c r="B30" s="32" t="s">
        <v>23</v>
      </c>
      <c r="C30" s="32" t="s">
        <v>69</v>
      </c>
      <c r="D30" s="32">
        <v>1136.088</v>
      </c>
      <c r="E30" s="32">
        <v>129125.086</v>
      </c>
      <c r="F30" s="32">
        <v>8.7983520000000006E-3</v>
      </c>
      <c r="G30" s="32">
        <v>9.1010767506347712</v>
      </c>
      <c r="H30" s="32">
        <v>30</v>
      </c>
      <c r="I30" s="50" t="s">
        <v>565</v>
      </c>
      <c r="J30" s="33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 t="s">
        <v>208</v>
      </c>
      <c r="V30" s="32" t="s">
        <v>208</v>
      </c>
      <c r="W30" s="32" t="s">
        <v>208</v>
      </c>
      <c r="X30" s="32"/>
      <c r="Y30" s="32"/>
      <c r="Z30" s="44" t="s">
        <v>58</v>
      </c>
      <c r="AA30" s="55">
        <v>0.96852591594010795</v>
      </c>
    </row>
    <row r="31" spans="1:30" ht="18" x14ac:dyDescent="0.35">
      <c r="A31" s="35" t="s">
        <v>78</v>
      </c>
      <c r="B31" s="35" t="s">
        <v>23</v>
      </c>
      <c r="C31" s="35" t="s">
        <v>69</v>
      </c>
      <c r="D31" s="35">
        <v>916.59400000000005</v>
      </c>
      <c r="E31" s="35">
        <v>122224.844</v>
      </c>
      <c r="F31" s="35">
        <v>7.4992449999999999E-3</v>
      </c>
      <c r="G31" s="35">
        <v>11.128768630768313</v>
      </c>
      <c r="H31" s="35">
        <v>30</v>
      </c>
      <c r="I31" s="46" t="s">
        <v>566</v>
      </c>
      <c r="J31" s="36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 t="s">
        <v>208</v>
      </c>
      <c r="V31" s="35" t="s">
        <v>208</v>
      </c>
      <c r="W31" s="35" t="s">
        <v>208</v>
      </c>
      <c r="X31" s="35"/>
      <c r="Y31" s="35"/>
      <c r="Z31" s="44" t="s">
        <v>60</v>
      </c>
      <c r="AA31" s="56">
        <v>6.1996556142560886</v>
      </c>
    </row>
    <row r="32" spans="1:30" ht="18.75" x14ac:dyDescent="0.35">
      <c r="A32" s="32" t="s">
        <v>79</v>
      </c>
      <c r="B32" s="32" t="s">
        <v>23</v>
      </c>
      <c r="C32" s="32" t="s">
        <v>69</v>
      </c>
      <c r="D32" s="32">
        <v>611.21600000000001</v>
      </c>
      <c r="E32" s="32">
        <v>133323.67199999999</v>
      </c>
      <c r="F32" s="32">
        <v>4.5844520000000001E-3</v>
      </c>
      <c r="G32" s="32">
        <v>6.5903480584482228</v>
      </c>
      <c r="H32" s="32">
        <v>30</v>
      </c>
      <c r="I32" s="50" t="s">
        <v>567</v>
      </c>
      <c r="J32" s="33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 t="s">
        <v>208</v>
      </c>
      <c r="V32" s="32" t="s">
        <v>208</v>
      </c>
      <c r="W32" s="32" t="s">
        <v>208</v>
      </c>
      <c r="X32" s="32"/>
      <c r="Y32" s="32"/>
      <c r="Z32" s="44" t="s">
        <v>62</v>
      </c>
      <c r="AA32" s="56">
        <v>223.60828526218634</v>
      </c>
    </row>
    <row r="33" spans="1:30" ht="15.75" thickBot="1" x14ac:dyDescent="0.3">
      <c r="A33" s="35" t="s">
        <v>80</v>
      </c>
      <c r="B33" s="35" t="s">
        <v>23</v>
      </c>
      <c r="C33" s="35" t="s">
        <v>69</v>
      </c>
      <c r="D33" s="35">
        <v>2855.3020000000001</v>
      </c>
      <c r="E33" s="35">
        <v>172973.04699999999</v>
      </c>
      <c r="F33" s="35">
        <v>1.6507207999999999E-2</v>
      </c>
      <c r="G33" s="35">
        <v>18.379999021977621</v>
      </c>
      <c r="H33" s="35">
        <v>15</v>
      </c>
      <c r="I33" s="46">
        <v>2.9112630637163113</v>
      </c>
      <c r="J33" s="36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>
        <v>10</v>
      </c>
      <c r="V33" s="35" t="s">
        <v>208</v>
      </c>
      <c r="W33" s="35" t="s">
        <v>208</v>
      </c>
      <c r="X33" s="35"/>
      <c r="Y33" s="35"/>
      <c r="Z33" s="48" t="s">
        <v>7</v>
      </c>
      <c r="AA33" s="49" t="s">
        <v>547</v>
      </c>
    </row>
    <row r="34" spans="1:30" x14ac:dyDescent="0.25">
      <c r="A34" s="32" t="s">
        <v>81</v>
      </c>
      <c r="B34" s="32" t="s">
        <v>23</v>
      </c>
      <c r="C34" s="32" t="s">
        <v>69</v>
      </c>
      <c r="D34" s="32">
        <v>1406.347</v>
      </c>
      <c r="E34" s="32">
        <v>149546.07800000001</v>
      </c>
      <c r="F34" s="32">
        <v>9.4041049999999994E-3</v>
      </c>
      <c r="G34" s="32">
        <v>14.514070231978449</v>
      </c>
      <c r="H34" s="32">
        <v>15</v>
      </c>
      <c r="I34" s="50">
        <v>2.6751185397569048</v>
      </c>
      <c r="J34" s="33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>
        <v>11</v>
      </c>
      <c r="V34" s="32" t="s">
        <v>208</v>
      </c>
      <c r="W34" s="32" t="s">
        <v>208</v>
      </c>
      <c r="X34" s="32"/>
      <c r="Y34" s="32"/>
    </row>
    <row r="35" spans="1:30" x14ac:dyDescent="0.25">
      <c r="A35" s="35" t="s">
        <v>82</v>
      </c>
      <c r="B35" s="35" t="s">
        <v>23</v>
      </c>
      <c r="C35" s="35" t="s">
        <v>69</v>
      </c>
      <c r="D35" s="35">
        <v>2295.0349999999999</v>
      </c>
      <c r="E35" s="35">
        <v>167869</v>
      </c>
      <c r="F35" s="35">
        <v>1.3671582999999999E-2</v>
      </c>
      <c r="G35" s="35">
        <v>24.482107291095573</v>
      </c>
      <c r="H35" s="35">
        <v>15</v>
      </c>
      <c r="I35" s="46">
        <v>3.1979425360918663</v>
      </c>
      <c r="J35" s="36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>
        <v>12</v>
      </c>
      <c r="V35" s="35" t="s">
        <v>208</v>
      </c>
      <c r="W35" s="35" t="s">
        <v>208</v>
      </c>
      <c r="X35" s="35"/>
      <c r="Y35" s="35"/>
    </row>
    <row r="36" spans="1:30" x14ac:dyDescent="0.25">
      <c r="A36" s="32" t="s">
        <v>83</v>
      </c>
      <c r="B36" s="32" t="s">
        <v>23</v>
      </c>
      <c r="C36" s="32" t="s">
        <v>69</v>
      </c>
      <c r="D36" s="32">
        <v>13049.828</v>
      </c>
      <c r="E36" s="32">
        <v>154772</v>
      </c>
      <c r="F36" s="32">
        <v>8.4316466000000007E-2</v>
      </c>
      <c r="G36" s="32">
        <v>100</v>
      </c>
      <c r="H36" s="32">
        <v>0</v>
      </c>
      <c r="I36" s="50">
        <v>4.6051701859880918</v>
      </c>
      <c r="J36" s="33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>
        <v>13</v>
      </c>
      <c r="V36" s="32" t="s">
        <v>208</v>
      </c>
      <c r="W36" s="32" t="s">
        <v>208</v>
      </c>
      <c r="X36" s="32"/>
      <c r="Y36" s="32"/>
    </row>
    <row r="37" spans="1:30" x14ac:dyDescent="0.25">
      <c r="A37" s="35" t="s">
        <v>84</v>
      </c>
      <c r="B37" s="35" t="s">
        <v>23</v>
      </c>
      <c r="C37" s="35" t="s">
        <v>69</v>
      </c>
      <c r="D37" s="35">
        <v>8646.61</v>
      </c>
      <c r="E37" s="35">
        <v>150360.67199999999</v>
      </c>
      <c r="F37" s="35">
        <v>5.7505794999999998E-2</v>
      </c>
      <c r="G37" s="35">
        <v>100</v>
      </c>
      <c r="H37" s="35">
        <v>0</v>
      </c>
      <c r="I37" s="46">
        <v>4.6051701859880918</v>
      </c>
      <c r="J37" s="36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>
        <v>14</v>
      </c>
      <c r="V37" s="35" t="s">
        <v>208</v>
      </c>
      <c r="W37" s="35" t="s">
        <v>208</v>
      </c>
      <c r="X37" s="35"/>
      <c r="Y37" s="35"/>
    </row>
    <row r="38" spans="1:30" x14ac:dyDescent="0.25">
      <c r="A38" s="32" t="s">
        <v>85</v>
      </c>
      <c r="B38" s="32" t="s">
        <v>23</v>
      </c>
      <c r="C38" s="32" t="s">
        <v>69</v>
      </c>
      <c r="D38" s="32">
        <v>7931.8059999999996</v>
      </c>
      <c r="E38" s="32">
        <v>152456.375</v>
      </c>
      <c r="F38" s="32">
        <v>5.2026726000000002E-2</v>
      </c>
      <c r="G38" s="32">
        <v>100</v>
      </c>
      <c r="H38" s="32">
        <v>0</v>
      </c>
      <c r="I38" s="50">
        <v>4.6051701859880918</v>
      </c>
      <c r="J38" s="33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>
        <v>15</v>
      </c>
      <c r="V38" s="32" t="s">
        <v>208</v>
      </c>
      <c r="W38" s="32" t="s">
        <v>208</v>
      </c>
      <c r="X38" s="32"/>
      <c r="Y38" s="32"/>
    </row>
    <row r="39" spans="1:30" ht="15.75" thickBot="1" x14ac:dyDescent="0.3">
      <c r="A39" s="35"/>
      <c r="B39" s="35"/>
      <c r="C39" s="35"/>
      <c r="D39" s="35"/>
      <c r="E39" s="35"/>
      <c r="F39" s="35"/>
      <c r="G39" s="35"/>
      <c r="H39" s="35"/>
      <c r="I39" s="35"/>
      <c r="J39" s="36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1:30" ht="16.5" thickTop="1" thickBot="1" x14ac:dyDescent="0.3">
      <c r="A40" s="32" t="s">
        <v>38</v>
      </c>
      <c r="B40" s="32" t="s">
        <v>25</v>
      </c>
      <c r="C40" s="32" t="s">
        <v>86</v>
      </c>
      <c r="D40" s="32">
        <v>59.210999999999999</v>
      </c>
      <c r="E40" s="32">
        <v>18372.601999999999</v>
      </c>
      <c r="F40" s="32">
        <v>3.2227879999999999E-3</v>
      </c>
      <c r="G40" s="32"/>
      <c r="H40" s="32"/>
      <c r="I40" s="32"/>
      <c r="J40" s="33"/>
      <c r="K40" s="32"/>
      <c r="L40" s="32"/>
      <c r="M40" s="32"/>
      <c r="N40" s="32"/>
      <c r="O40" s="32"/>
      <c r="P40" s="32"/>
      <c r="Q40" s="32"/>
      <c r="R40" s="32" t="s">
        <v>87</v>
      </c>
      <c r="S40" s="32"/>
      <c r="T40" s="32">
        <v>3</v>
      </c>
      <c r="U40" s="32"/>
      <c r="V40" s="32"/>
      <c r="W40" s="32"/>
      <c r="X40" s="32"/>
      <c r="Y40" s="32"/>
      <c r="Z40" s="34" t="s">
        <v>41</v>
      </c>
      <c r="AA40" s="34" t="s">
        <v>42</v>
      </c>
      <c r="AB40" s="34" t="s">
        <v>43</v>
      </c>
      <c r="AC40" s="34" t="s">
        <v>44</v>
      </c>
      <c r="AD40" s="34" t="s">
        <v>45</v>
      </c>
    </row>
    <row r="41" spans="1:30" ht="15.75" thickTop="1" x14ac:dyDescent="0.25">
      <c r="A41" s="35" t="s">
        <v>46</v>
      </c>
      <c r="B41" s="35" t="s">
        <v>25</v>
      </c>
      <c r="C41" s="35" t="s">
        <v>86</v>
      </c>
      <c r="D41" s="35">
        <v>59.210999999999999</v>
      </c>
      <c r="E41" s="35">
        <v>18372.601999999999</v>
      </c>
      <c r="F41" s="35">
        <v>3.2227879999999999E-3</v>
      </c>
      <c r="G41" s="35"/>
      <c r="H41" s="35"/>
      <c r="I41" s="35"/>
      <c r="J41" s="36"/>
      <c r="K41" s="35"/>
      <c r="L41" s="35"/>
      <c r="M41" s="35"/>
      <c r="N41" s="35"/>
      <c r="O41" s="35"/>
      <c r="P41" s="35"/>
      <c r="Q41" s="35"/>
      <c r="R41" s="35" t="s">
        <v>41</v>
      </c>
      <c r="S41" s="35"/>
      <c r="T41" s="35">
        <v>43</v>
      </c>
      <c r="U41" s="35"/>
      <c r="V41" s="35"/>
      <c r="W41" s="35"/>
      <c r="X41" s="35"/>
      <c r="Y41" s="35"/>
      <c r="Z41" s="37">
        <v>120</v>
      </c>
      <c r="AA41" s="53">
        <v>0.3164890694480002</v>
      </c>
      <c r="AB41" s="53">
        <v>0.27059273709852544</v>
      </c>
      <c r="AC41" s="53">
        <v>0.30523874729705297</v>
      </c>
      <c r="AD41" s="53">
        <v>0.2974401846145262</v>
      </c>
    </row>
    <row r="42" spans="1:30" x14ac:dyDescent="0.25">
      <c r="A42" s="32" t="s">
        <v>47</v>
      </c>
      <c r="B42" s="32" t="s">
        <v>25</v>
      </c>
      <c r="C42" s="32" t="s">
        <v>86</v>
      </c>
      <c r="D42" s="32">
        <v>41.072000000000003</v>
      </c>
      <c r="E42" s="32">
        <v>18432.331999999999</v>
      </c>
      <c r="F42" s="32">
        <v>2.2282589999999998E-3</v>
      </c>
      <c r="G42" s="32"/>
      <c r="H42" s="32"/>
      <c r="I42" s="32"/>
      <c r="J42" s="33"/>
      <c r="K42" s="32"/>
      <c r="L42" s="32"/>
      <c r="M42" s="32"/>
      <c r="N42" s="32"/>
      <c r="O42" s="32"/>
      <c r="P42" s="32"/>
      <c r="Q42" s="32"/>
      <c r="R42" s="32" t="s">
        <v>48</v>
      </c>
      <c r="S42" s="32"/>
      <c r="T42" s="32">
        <v>57</v>
      </c>
      <c r="U42" s="32"/>
      <c r="V42" s="32"/>
      <c r="W42" s="32"/>
      <c r="X42" s="32"/>
      <c r="Y42" s="32"/>
      <c r="Z42" s="37">
        <v>60</v>
      </c>
      <c r="AA42" s="53">
        <v>0.48341333559248073</v>
      </c>
      <c r="AB42" s="53">
        <v>0.33725108624345329</v>
      </c>
      <c r="AC42" s="53">
        <v>0.3666116567363551</v>
      </c>
      <c r="AD42" s="53">
        <v>0.39575869285742971</v>
      </c>
    </row>
    <row r="43" spans="1:30" x14ac:dyDescent="0.25">
      <c r="A43" s="35" t="s">
        <v>88</v>
      </c>
      <c r="B43" s="35" t="s">
        <v>25</v>
      </c>
      <c r="C43" s="35" t="s">
        <v>86</v>
      </c>
      <c r="D43" s="35">
        <v>8017.82</v>
      </c>
      <c r="E43" s="35">
        <v>18022.009999999998</v>
      </c>
      <c r="F43" s="35">
        <v>0.444890442</v>
      </c>
      <c r="G43" s="35">
        <v>31.648906944800022</v>
      </c>
      <c r="H43" s="35">
        <v>120</v>
      </c>
      <c r="I43" s="46">
        <v>3.4547036122844936</v>
      </c>
      <c r="J43" s="36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>
        <v>1</v>
      </c>
      <c r="V43" s="35">
        <v>120</v>
      </c>
      <c r="W43" s="35">
        <v>3.4547036122844936</v>
      </c>
      <c r="X43" s="35"/>
      <c r="Y43" s="35"/>
      <c r="Z43" s="37">
        <v>30</v>
      </c>
      <c r="AA43" s="53">
        <v>0.51635206727627458</v>
      </c>
      <c r="AB43" s="53">
        <v>0.40022990891144433</v>
      </c>
      <c r="AC43" s="53">
        <v>0.45501709952129316</v>
      </c>
      <c r="AD43" s="53">
        <v>0.45719969190300408</v>
      </c>
    </row>
    <row r="44" spans="1:30" x14ac:dyDescent="0.25">
      <c r="A44" s="32" t="s">
        <v>89</v>
      </c>
      <c r="B44" s="32" t="s">
        <v>25</v>
      </c>
      <c r="C44" s="32" t="s">
        <v>86</v>
      </c>
      <c r="D44" s="32">
        <v>11852.097</v>
      </c>
      <c r="E44" s="32">
        <v>16935.129000000001</v>
      </c>
      <c r="F44" s="32">
        <v>0.69985277400000001</v>
      </c>
      <c r="G44" s="32">
        <v>27.059273709852544</v>
      </c>
      <c r="H44" s="32">
        <v>120</v>
      </c>
      <c r="I44" s="50">
        <v>3.2980297823917759</v>
      </c>
      <c r="J44" s="33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>
        <v>2</v>
      </c>
      <c r="V44" s="32">
        <v>120</v>
      </c>
      <c r="W44" s="32">
        <v>3.2980297823917759</v>
      </c>
      <c r="X44" s="32"/>
      <c r="Y44" s="32"/>
      <c r="Z44" s="37">
        <v>15</v>
      </c>
      <c r="AA44" s="53">
        <v>0.61514471606916687</v>
      </c>
      <c r="AB44" s="53">
        <v>0.44959320135364139</v>
      </c>
      <c r="AC44" s="53">
        <v>0.58842362402334814</v>
      </c>
      <c r="AD44" s="53">
        <v>0.55105384714871875</v>
      </c>
    </row>
    <row r="45" spans="1:30" ht="15.75" thickBot="1" x14ac:dyDescent="0.3">
      <c r="A45" s="35" t="s">
        <v>90</v>
      </c>
      <c r="B45" s="35" t="s">
        <v>25</v>
      </c>
      <c r="C45" s="35" t="s">
        <v>86</v>
      </c>
      <c r="D45" s="35">
        <v>9012.7759999999998</v>
      </c>
      <c r="E45" s="35">
        <v>16083.05</v>
      </c>
      <c r="F45" s="35">
        <v>0.560389727</v>
      </c>
      <c r="G45" s="35">
        <v>30.523874729705298</v>
      </c>
      <c r="H45" s="35">
        <v>120</v>
      </c>
      <c r="I45" s="46">
        <v>3.4185091554255602</v>
      </c>
      <c r="J45" s="36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>
        <v>3</v>
      </c>
      <c r="V45" s="35">
        <v>120</v>
      </c>
      <c r="W45" s="35">
        <v>3.4185091554255602</v>
      </c>
      <c r="X45" s="35"/>
      <c r="Y45" s="35"/>
      <c r="Z45" s="40">
        <v>0</v>
      </c>
      <c r="AA45" s="41">
        <v>1</v>
      </c>
      <c r="AB45" s="41">
        <v>1</v>
      </c>
      <c r="AC45" s="41">
        <v>1</v>
      </c>
      <c r="AD45" s="41">
        <v>1</v>
      </c>
    </row>
    <row r="46" spans="1:30" ht="16.5" thickTop="1" thickBot="1" x14ac:dyDescent="0.3">
      <c r="A46" s="32" t="s">
        <v>91</v>
      </c>
      <c r="B46" s="32" t="s">
        <v>25</v>
      </c>
      <c r="C46" s="32" t="s">
        <v>86</v>
      </c>
      <c r="D46" s="32">
        <v>11352.638999999999</v>
      </c>
      <c r="E46" s="32">
        <v>16744.011999999999</v>
      </c>
      <c r="F46" s="32">
        <v>0.67801187699999999</v>
      </c>
      <c r="G46" s="32">
        <v>48.341333559248071</v>
      </c>
      <c r="H46" s="32">
        <v>60</v>
      </c>
      <c r="I46" s="50">
        <v>3.8782869619707014</v>
      </c>
      <c r="J46" s="33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>
        <v>4</v>
      </c>
      <c r="V46" s="32">
        <v>60</v>
      </c>
      <c r="W46" s="32">
        <v>3.8782869619707014</v>
      </c>
      <c r="X46" s="32"/>
      <c r="Y46" s="32"/>
    </row>
    <row r="47" spans="1:30" x14ac:dyDescent="0.25">
      <c r="A47" s="35" t="s">
        <v>92</v>
      </c>
      <c r="B47" s="35" t="s">
        <v>25</v>
      </c>
      <c r="C47" s="35" t="s">
        <v>86</v>
      </c>
      <c r="D47" s="35">
        <v>14870.669</v>
      </c>
      <c r="E47" s="35">
        <v>17062.449000000001</v>
      </c>
      <c r="F47" s="35">
        <v>0.87154364500000003</v>
      </c>
      <c r="G47" s="35">
        <v>33.725108624345332</v>
      </c>
      <c r="H47" s="35">
        <v>60</v>
      </c>
      <c r="I47" s="46">
        <v>3.5182426229735944</v>
      </c>
      <c r="J47" s="36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>
        <v>5</v>
      </c>
      <c r="V47" s="35">
        <v>60</v>
      </c>
      <c r="W47" s="35">
        <v>3.5182426229735944</v>
      </c>
      <c r="X47" s="35"/>
      <c r="Y47" s="35"/>
      <c r="Z47" s="42" t="s">
        <v>54</v>
      </c>
      <c r="AA47" s="57">
        <v>-8.3573689893453769E-3</v>
      </c>
    </row>
    <row r="48" spans="1:30" x14ac:dyDescent="0.25">
      <c r="A48" s="32" t="s">
        <v>93</v>
      </c>
      <c r="B48" s="32" t="s">
        <v>25</v>
      </c>
      <c r="C48" s="32" t="s">
        <v>86</v>
      </c>
      <c r="D48" s="32">
        <v>11631.099</v>
      </c>
      <c r="E48" s="32">
        <v>17295.743999999999</v>
      </c>
      <c r="F48" s="32">
        <v>0.67248330000000001</v>
      </c>
      <c r="G48" s="32">
        <v>36.661165673635509</v>
      </c>
      <c r="H48" s="32">
        <v>60</v>
      </c>
      <c r="I48" s="50">
        <v>3.60171803878645</v>
      </c>
      <c r="J48" s="33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>
        <v>6</v>
      </c>
      <c r="V48" s="32">
        <v>60</v>
      </c>
      <c r="W48" s="32">
        <v>3.60171803878645</v>
      </c>
      <c r="X48" s="32"/>
      <c r="Y48" s="32"/>
      <c r="Z48" s="44" t="s">
        <v>56</v>
      </c>
      <c r="AA48" s="45">
        <v>4.2718350063006083</v>
      </c>
    </row>
    <row r="49" spans="1:30" ht="17.25" x14ac:dyDescent="0.25">
      <c r="A49" s="35" t="s">
        <v>94</v>
      </c>
      <c r="B49" s="35" t="s">
        <v>25</v>
      </c>
      <c r="C49" s="35" t="s">
        <v>86</v>
      </c>
      <c r="D49" s="35">
        <v>12914.406000000001</v>
      </c>
      <c r="E49" s="35">
        <v>17837.254000000001</v>
      </c>
      <c r="F49" s="35">
        <v>0.72401312399999995</v>
      </c>
      <c r="G49" s="35">
        <v>51.635206727627455</v>
      </c>
      <c r="H49" s="35">
        <v>30</v>
      </c>
      <c r="I49" s="46">
        <v>3.9442037407490789</v>
      </c>
      <c r="J49" s="36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>
        <v>7</v>
      </c>
      <c r="V49" s="35">
        <v>30</v>
      </c>
      <c r="W49" s="35">
        <v>3.9442037407490789</v>
      </c>
      <c r="X49" s="35"/>
      <c r="Y49" s="35"/>
      <c r="Z49" s="44" t="s">
        <v>58</v>
      </c>
      <c r="AA49" s="55">
        <v>0.70901669928837441</v>
      </c>
    </row>
    <row r="50" spans="1:30" ht="18" x14ac:dyDescent="0.35">
      <c r="A50" s="32" t="s">
        <v>95</v>
      </c>
      <c r="B50" s="32" t="s">
        <v>25</v>
      </c>
      <c r="C50" s="32" t="s">
        <v>86</v>
      </c>
      <c r="D50" s="32">
        <v>18095.243999999999</v>
      </c>
      <c r="E50" s="32">
        <v>17504.346000000001</v>
      </c>
      <c r="F50" s="32">
        <v>1.033757217</v>
      </c>
      <c r="G50" s="32">
        <v>40.022990891144431</v>
      </c>
      <c r="H50" s="32">
        <v>30</v>
      </c>
      <c r="I50" s="50">
        <v>3.6894540612742284</v>
      </c>
      <c r="J50" s="33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>
        <v>8</v>
      </c>
      <c r="V50" s="32">
        <v>30</v>
      </c>
      <c r="W50" s="32">
        <v>3.6894540612742284</v>
      </c>
      <c r="X50" s="32"/>
      <c r="Y50" s="32"/>
      <c r="Z50" s="44" t="s">
        <v>60</v>
      </c>
      <c r="AA50" s="56">
        <v>82.938444077750205</v>
      </c>
    </row>
    <row r="51" spans="1:30" ht="18.75" x14ac:dyDescent="0.35">
      <c r="A51" s="35" t="s">
        <v>96</v>
      </c>
      <c r="B51" s="35" t="s">
        <v>25</v>
      </c>
      <c r="C51" s="35" t="s">
        <v>86</v>
      </c>
      <c r="D51" s="35">
        <v>14820.781999999999</v>
      </c>
      <c r="E51" s="35">
        <v>17771.787</v>
      </c>
      <c r="F51" s="35">
        <v>0.83395001300000005</v>
      </c>
      <c r="G51" s="35">
        <v>45.501709952129318</v>
      </c>
      <c r="H51" s="35">
        <v>30</v>
      </c>
      <c r="I51" s="46">
        <v>3.8177499066162226</v>
      </c>
      <c r="J51" s="36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>
        <v>9</v>
      </c>
      <c r="V51" s="35">
        <v>30</v>
      </c>
      <c r="W51" s="35">
        <v>3.8177499066162226</v>
      </c>
      <c r="X51" s="35"/>
      <c r="Y51" s="35"/>
      <c r="Z51" s="44" t="s">
        <v>62</v>
      </c>
      <c r="AA51" s="56">
        <v>16.714737978690753</v>
      </c>
    </row>
    <row r="52" spans="1:30" ht="15.75" thickBot="1" x14ac:dyDescent="0.3">
      <c r="A52" s="32" t="s">
        <v>97</v>
      </c>
      <c r="B52" s="32" t="s">
        <v>25</v>
      </c>
      <c r="C52" s="32" t="s">
        <v>86</v>
      </c>
      <c r="D52" s="32">
        <v>20014.5</v>
      </c>
      <c r="E52" s="32">
        <v>23219.109</v>
      </c>
      <c r="F52" s="32">
        <v>0.86198398099999995</v>
      </c>
      <c r="G52" s="32">
        <v>61.514471606916686</v>
      </c>
      <c r="H52" s="32">
        <v>15</v>
      </c>
      <c r="I52" s="50">
        <v>4.1192724578128281</v>
      </c>
      <c r="J52" s="33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>
        <v>10</v>
      </c>
      <c r="V52" s="32">
        <v>15</v>
      </c>
      <c r="W52" s="32">
        <v>4.1192724578128281</v>
      </c>
      <c r="X52" s="32"/>
      <c r="Y52" s="32"/>
      <c r="Z52" s="48" t="s">
        <v>7</v>
      </c>
      <c r="AA52" s="49" t="s">
        <v>98</v>
      </c>
    </row>
    <row r="53" spans="1:30" x14ac:dyDescent="0.25">
      <c r="A53" s="35" t="s">
        <v>99</v>
      </c>
      <c r="B53" s="35" t="s">
        <v>25</v>
      </c>
      <c r="C53" s="35" t="s">
        <v>86</v>
      </c>
      <c r="D53" s="35">
        <v>27598.66</v>
      </c>
      <c r="E53" s="35">
        <v>23773.473000000002</v>
      </c>
      <c r="F53" s="35">
        <v>1.1609014799999999</v>
      </c>
      <c r="G53" s="35">
        <v>44.959320135364138</v>
      </c>
      <c r="H53" s="35">
        <v>15</v>
      </c>
      <c r="I53" s="46">
        <v>3.8057580839267118</v>
      </c>
      <c r="J53" s="36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>
        <v>11</v>
      </c>
      <c r="V53" s="35">
        <v>15</v>
      </c>
      <c r="W53" s="35">
        <v>3.8057580839267118</v>
      </c>
      <c r="X53" s="35"/>
      <c r="Y53" s="35"/>
    </row>
    <row r="54" spans="1:30" x14ac:dyDescent="0.25">
      <c r="A54" s="32" t="s">
        <v>100</v>
      </c>
      <c r="B54" s="32" t="s">
        <v>25</v>
      </c>
      <c r="C54" s="32" t="s">
        <v>86</v>
      </c>
      <c r="D54" s="32">
        <v>26201.916000000001</v>
      </c>
      <c r="E54" s="32">
        <v>24314.881000000001</v>
      </c>
      <c r="F54" s="32">
        <v>1.077608235</v>
      </c>
      <c r="G54" s="32">
        <v>58.842362402334814</v>
      </c>
      <c r="H54" s="32">
        <v>15</v>
      </c>
      <c r="I54" s="50">
        <v>4.0748620445250676</v>
      </c>
      <c r="J54" s="33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>
        <v>12</v>
      </c>
      <c r="V54" s="32">
        <v>15</v>
      </c>
      <c r="W54" s="32">
        <v>4.0748620445250676</v>
      </c>
      <c r="X54" s="32"/>
      <c r="Y54" s="32"/>
    </row>
    <row r="55" spans="1:30" x14ac:dyDescent="0.25">
      <c r="A55" s="35" t="s">
        <v>101</v>
      </c>
      <c r="B55" s="35" t="s">
        <v>25</v>
      </c>
      <c r="C55" s="35" t="s">
        <v>86</v>
      </c>
      <c r="D55" s="35">
        <v>30203</v>
      </c>
      <c r="E55" s="35">
        <v>21581.875</v>
      </c>
      <c r="F55" s="35">
        <v>1.399461354</v>
      </c>
      <c r="G55" s="35">
        <v>100</v>
      </c>
      <c r="H55" s="35">
        <v>0</v>
      </c>
      <c r="I55" s="46">
        <v>4.6051701859880918</v>
      </c>
      <c r="J55" s="36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>
        <v>13</v>
      </c>
      <c r="V55" s="35">
        <v>0</v>
      </c>
      <c r="W55" s="35">
        <v>4.6051701859880918</v>
      </c>
      <c r="X55" s="35"/>
      <c r="Y55" s="35"/>
    </row>
    <row r="56" spans="1:30" x14ac:dyDescent="0.25">
      <c r="A56" s="32" t="s">
        <v>102</v>
      </c>
      <c r="B56" s="32" t="s">
        <v>25</v>
      </c>
      <c r="C56" s="32" t="s">
        <v>86</v>
      </c>
      <c r="D56" s="32">
        <v>52994.555</v>
      </c>
      <c r="E56" s="32">
        <v>20551.870999999999</v>
      </c>
      <c r="F56" s="32">
        <v>2.5785756929999999</v>
      </c>
      <c r="G56" s="32">
        <v>100</v>
      </c>
      <c r="H56" s="32">
        <v>0</v>
      </c>
      <c r="I56" s="50">
        <v>4.6051701859880918</v>
      </c>
      <c r="J56" s="33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>
        <v>14</v>
      </c>
      <c r="V56" s="32">
        <v>0</v>
      </c>
      <c r="W56" s="32">
        <v>4.6051701859880918</v>
      </c>
      <c r="X56" s="32"/>
      <c r="Y56" s="32"/>
    </row>
    <row r="57" spans="1:30" x14ac:dyDescent="0.25">
      <c r="A57" s="35" t="s">
        <v>103</v>
      </c>
      <c r="B57" s="35" t="s">
        <v>25</v>
      </c>
      <c r="C57" s="35" t="s">
        <v>86</v>
      </c>
      <c r="D57" s="35">
        <v>37884.663999999997</v>
      </c>
      <c r="E57" s="35">
        <v>20709.636999999999</v>
      </c>
      <c r="F57" s="35">
        <v>1.8293253519999999</v>
      </c>
      <c r="G57" s="35">
        <v>100</v>
      </c>
      <c r="H57" s="35">
        <v>0</v>
      </c>
      <c r="I57" s="46">
        <v>4.6051701859880918</v>
      </c>
      <c r="J57" s="36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>
        <v>15</v>
      </c>
      <c r="V57" s="35">
        <v>0</v>
      </c>
      <c r="W57" s="35">
        <v>4.6051701859880918</v>
      </c>
      <c r="X57" s="35"/>
      <c r="Y57" s="35"/>
    </row>
    <row r="58" spans="1:30" ht="15.75" thickBot="1" x14ac:dyDescent="0.3">
      <c r="A58" s="32"/>
      <c r="B58" s="32"/>
      <c r="C58" s="32"/>
      <c r="D58" s="32"/>
      <c r="E58" s="32"/>
      <c r="F58" s="32"/>
      <c r="G58" s="32"/>
      <c r="H58" s="32"/>
      <c r="I58" s="32"/>
      <c r="J58" s="33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</row>
    <row r="59" spans="1:30" ht="16.5" thickTop="1" thickBot="1" x14ac:dyDescent="0.3">
      <c r="A59" s="32" t="s">
        <v>38</v>
      </c>
      <c r="B59" s="32" t="s">
        <v>17</v>
      </c>
      <c r="C59" s="32" t="s">
        <v>104</v>
      </c>
      <c r="D59" s="32">
        <v>813.16800000000001</v>
      </c>
      <c r="E59" s="32">
        <v>18372.601999999999</v>
      </c>
      <c r="F59" s="32">
        <v>4.4259817E-2</v>
      </c>
      <c r="G59" s="32"/>
      <c r="H59" s="32"/>
      <c r="I59" s="32"/>
      <c r="J59" s="33"/>
      <c r="K59" s="32"/>
      <c r="L59" s="32"/>
      <c r="M59" s="32"/>
      <c r="N59" s="32"/>
      <c r="O59" s="32"/>
      <c r="P59" s="32"/>
      <c r="Q59" s="32"/>
      <c r="R59" s="32" t="s">
        <v>105</v>
      </c>
      <c r="S59" s="32"/>
      <c r="T59" s="32">
        <v>5</v>
      </c>
      <c r="U59" s="32"/>
      <c r="V59" s="32"/>
      <c r="W59" s="32"/>
      <c r="X59" s="32"/>
      <c r="Y59" s="32"/>
      <c r="Z59" s="34" t="s">
        <v>41</v>
      </c>
      <c r="AA59" s="34" t="s">
        <v>42</v>
      </c>
      <c r="AB59" s="34" t="s">
        <v>43</v>
      </c>
      <c r="AC59" s="34" t="s">
        <v>44</v>
      </c>
      <c r="AD59" s="34" t="s">
        <v>45</v>
      </c>
    </row>
    <row r="60" spans="1:30" ht="15.75" thickTop="1" x14ac:dyDescent="0.25">
      <c r="A60" s="35" t="s">
        <v>46</v>
      </c>
      <c r="B60" s="35" t="s">
        <v>17</v>
      </c>
      <c r="C60" s="35" t="s">
        <v>104</v>
      </c>
      <c r="D60" s="35">
        <v>813.16800000000001</v>
      </c>
      <c r="E60" s="35">
        <v>18372.601999999999</v>
      </c>
      <c r="F60" s="35">
        <v>4.4259817E-2</v>
      </c>
      <c r="G60" s="35"/>
      <c r="H60" s="35"/>
      <c r="I60" s="35"/>
      <c r="J60" s="36"/>
      <c r="K60" s="35"/>
      <c r="L60" s="35"/>
      <c r="M60" s="35"/>
      <c r="N60" s="35"/>
      <c r="O60" s="35"/>
      <c r="P60" s="35"/>
      <c r="Q60" s="35"/>
      <c r="R60" s="35" t="s">
        <v>41</v>
      </c>
      <c r="S60" s="35"/>
      <c r="T60" s="35">
        <v>81</v>
      </c>
      <c r="U60" s="35"/>
      <c r="V60" s="35"/>
      <c r="W60" s="35"/>
      <c r="X60" s="35"/>
      <c r="Y60" s="35"/>
      <c r="Z60" s="37">
        <v>120</v>
      </c>
      <c r="AA60" s="39" t="s">
        <v>550</v>
      </c>
      <c r="AB60" s="39" t="s">
        <v>568</v>
      </c>
      <c r="AC60" s="38" t="s">
        <v>213</v>
      </c>
      <c r="AD60" s="39" t="s">
        <v>208</v>
      </c>
    </row>
    <row r="61" spans="1:30" x14ac:dyDescent="0.25">
      <c r="A61" s="32" t="s">
        <v>47</v>
      </c>
      <c r="B61" s="32" t="s">
        <v>17</v>
      </c>
      <c r="C61" s="32" t="s">
        <v>104</v>
      </c>
      <c r="D61" s="32">
        <v>405.51400000000001</v>
      </c>
      <c r="E61" s="32">
        <v>18432.331999999999</v>
      </c>
      <c r="F61" s="32">
        <v>2.2000146000000002E-2</v>
      </c>
      <c r="G61" s="32"/>
      <c r="H61" s="32"/>
      <c r="I61" s="32"/>
      <c r="J61" s="33"/>
      <c r="K61" s="32"/>
      <c r="L61" s="32"/>
      <c r="M61" s="32"/>
      <c r="N61" s="32"/>
      <c r="O61" s="32"/>
      <c r="P61" s="32"/>
      <c r="Q61" s="32"/>
      <c r="R61" s="32" t="s">
        <v>48</v>
      </c>
      <c r="S61" s="32"/>
      <c r="T61" s="32">
        <v>95</v>
      </c>
      <c r="U61" s="32"/>
      <c r="V61" s="32"/>
      <c r="W61" s="32"/>
      <c r="X61" s="32"/>
      <c r="Y61" s="32"/>
      <c r="Z61" s="37">
        <v>60</v>
      </c>
      <c r="AA61" s="51" t="s">
        <v>569</v>
      </c>
      <c r="AB61" s="51" t="s">
        <v>570</v>
      </c>
      <c r="AC61" s="51" t="s">
        <v>571</v>
      </c>
      <c r="AD61" s="51" t="s">
        <v>208</v>
      </c>
    </row>
    <row r="62" spans="1:30" x14ac:dyDescent="0.25">
      <c r="A62" s="35" t="s">
        <v>106</v>
      </c>
      <c r="B62" s="35" t="s">
        <v>17</v>
      </c>
      <c r="C62" s="35" t="s">
        <v>104</v>
      </c>
      <c r="D62" s="35">
        <v>816.99599999999998</v>
      </c>
      <c r="E62" s="35">
        <v>19279.953000000001</v>
      </c>
      <c r="F62" s="35">
        <v>4.2375415E-2</v>
      </c>
      <c r="G62" s="35">
        <v>4.5155911780651377E-2</v>
      </c>
      <c r="H62" s="35">
        <v>120</v>
      </c>
      <c r="I62" s="46" t="s">
        <v>572</v>
      </c>
      <c r="J62" s="36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 t="s">
        <v>208</v>
      </c>
      <c r="V62" s="35">
        <v>30</v>
      </c>
      <c r="W62" s="35">
        <v>1.708199869404238</v>
      </c>
      <c r="X62" s="35"/>
      <c r="Y62" s="35"/>
      <c r="Z62" s="37">
        <v>30</v>
      </c>
      <c r="AA62" s="52">
        <v>5.519017577749788E-2</v>
      </c>
      <c r="AB62" s="52">
        <v>4.9596756756825885E-2</v>
      </c>
      <c r="AC62" s="52" t="s">
        <v>573</v>
      </c>
      <c r="AD62" s="52">
        <v>5.2393466267161883E-2</v>
      </c>
    </row>
    <row r="63" spans="1:30" x14ac:dyDescent="0.25">
      <c r="A63" s="32" t="s">
        <v>107</v>
      </c>
      <c r="B63" s="32" t="s">
        <v>17</v>
      </c>
      <c r="C63" s="32" t="s">
        <v>104</v>
      </c>
      <c r="D63" s="32">
        <v>750.55399999999997</v>
      </c>
      <c r="E63" s="32">
        <v>17663.576000000001</v>
      </c>
      <c r="F63" s="32">
        <v>4.2491622E-2</v>
      </c>
      <c r="G63" s="32">
        <v>4.252274933919311E-2</v>
      </c>
      <c r="H63" s="32">
        <v>120</v>
      </c>
      <c r="I63" s="50" t="s">
        <v>574</v>
      </c>
      <c r="J63" s="33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 t="s">
        <v>208</v>
      </c>
      <c r="V63" s="32">
        <v>30</v>
      </c>
      <c r="W63" s="32">
        <v>1.6013403506317299</v>
      </c>
      <c r="X63" s="32"/>
      <c r="Y63" s="32"/>
      <c r="Z63" s="37">
        <v>15</v>
      </c>
      <c r="AA63" s="53">
        <v>0.25377596797924556</v>
      </c>
      <c r="AB63" s="53">
        <v>0.19372239329053259</v>
      </c>
      <c r="AC63" s="53">
        <v>0.1597706712823985</v>
      </c>
      <c r="AD63" s="53">
        <v>0.20242301085072556</v>
      </c>
    </row>
    <row r="64" spans="1:30" ht="15.75" thickBot="1" x14ac:dyDescent="0.3">
      <c r="A64" s="35" t="s">
        <v>108</v>
      </c>
      <c r="B64" s="35" t="s">
        <v>17</v>
      </c>
      <c r="C64" s="35" t="s">
        <v>104</v>
      </c>
      <c r="D64" s="35">
        <v>507.798</v>
      </c>
      <c r="E64" s="35">
        <v>16366.286</v>
      </c>
      <c r="F64" s="35">
        <v>3.1027076000000001E-2</v>
      </c>
      <c r="G64" s="35">
        <v>-5.2015201289793478E-2</v>
      </c>
      <c r="H64" s="35">
        <v>120</v>
      </c>
      <c r="I64" s="35" t="s">
        <v>208</v>
      </c>
      <c r="J64" s="36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 t="s">
        <v>208</v>
      </c>
      <c r="V64" s="35">
        <v>15</v>
      </c>
      <c r="W64" s="35">
        <v>3.2338667689899139</v>
      </c>
      <c r="X64" s="35"/>
      <c r="Y64" s="35"/>
      <c r="Z64" s="40">
        <v>0</v>
      </c>
      <c r="AA64" s="41">
        <v>1</v>
      </c>
      <c r="AB64" s="41">
        <v>1</v>
      </c>
      <c r="AC64" s="41">
        <v>1</v>
      </c>
      <c r="AD64" s="41">
        <v>1</v>
      </c>
    </row>
    <row r="65" spans="1:30" ht="16.5" thickTop="1" thickBot="1" x14ac:dyDescent="0.3">
      <c r="A65" s="32" t="s">
        <v>109</v>
      </c>
      <c r="B65" s="32" t="s">
        <v>17</v>
      </c>
      <c r="C65" s="32" t="s">
        <v>104</v>
      </c>
      <c r="D65" s="32">
        <v>1179.386</v>
      </c>
      <c r="E65" s="32">
        <v>17561.155999999999</v>
      </c>
      <c r="F65" s="32">
        <v>6.7158790999999995E-2</v>
      </c>
      <c r="G65" s="32">
        <v>0.24732704337597514</v>
      </c>
      <c r="H65" s="32">
        <v>60</v>
      </c>
      <c r="I65" s="50" t="s">
        <v>575</v>
      </c>
      <c r="J65" s="33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 t="s">
        <v>208</v>
      </c>
      <c r="V65" s="32">
        <v>15</v>
      </c>
      <c r="W65" s="32">
        <v>2.9638410788448692</v>
      </c>
      <c r="X65" s="32"/>
      <c r="Y65" s="32"/>
    </row>
    <row r="66" spans="1:30" x14ac:dyDescent="0.25">
      <c r="A66" s="35" t="s">
        <v>110</v>
      </c>
      <c r="B66" s="35" t="s">
        <v>17</v>
      </c>
      <c r="C66" s="35" t="s">
        <v>104</v>
      </c>
      <c r="D66" s="35">
        <v>1490.71</v>
      </c>
      <c r="E66" s="35">
        <v>15723.467000000001</v>
      </c>
      <c r="F66" s="35">
        <v>9.4807971000000005E-2</v>
      </c>
      <c r="G66" s="35">
        <v>0.43614534639392</v>
      </c>
      <c r="H66" s="35">
        <v>60</v>
      </c>
      <c r="I66" s="46" t="s">
        <v>576</v>
      </c>
      <c r="J66" s="36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 t="s">
        <v>208</v>
      </c>
      <c r="V66" s="35">
        <v>15</v>
      </c>
      <c r="W66" s="35">
        <v>2.7711543895913335</v>
      </c>
      <c r="X66" s="35"/>
      <c r="Y66" s="35"/>
      <c r="Z66" s="42" t="s">
        <v>54</v>
      </c>
      <c r="AA66" s="54">
        <v>-9.9066409723077092E-2</v>
      </c>
    </row>
    <row r="67" spans="1:30" x14ac:dyDescent="0.25">
      <c r="A67" s="32" t="s">
        <v>111</v>
      </c>
      <c r="B67" s="32" t="s">
        <v>17</v>
      </c>
      <c r="C67" s="32" t="s">
        <v>104</v>
      </c>
      <c r="D67" s="32">
        <v>1244.367</v>
      </c>
      <c r="E67" s="32">
        <v>17216.416000000001</v>
      </c>
      <c r="F67" s="32">
        <v>7.2277935000000001E-2</v>
      </c>
      <c r="G67" s="32">
        <v>0.31711035470738252</v>
      </c>
      <c r="H67" s="32">
        <v>60</v>
      </c>
      <c r="I67" s="50" t="s">
        <v>577</v>
      </c>
      <c r="J67" s="33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 t="s">
        <v>208</v>
      </c>
      <c r="V67" s="32">
        <v>0</v>
      </c>
      <c r="W67" s="32">
        <v>4.6051701859880918</v>
      </c>
      <c r="X67" s="32"/>
      <c r="Y67" s="32"/>
      <c r="Z67" s="44" t="s">
        <v>56</v>
      </c>
      <c r="AA67" s="45">
        <v>4.5619857545436826</v>
      </c>
    </row>
    <row r="68" spans="1:30" ht="17.25" x14ac:dyDescent="0.25">
      <c r="A68" s="35" t="s">
        <v>112</v>
      </c>
      <c r="B68" s="35" t="s">
        <v>17</v>
      </c>
      <c r="C68" s="35" t="s">
        <v>104</v>
      </c>
      <c r="D68" s="35">
        <v>12220.502</v>
      </c>
      <c r="E68" s="35">
        <v>17130.065999999999</v>
      </c>
      <c r="F68" s="35">
        <v>0.71339491600000005</v>
      </c>
      <c r="G68" s="35">
        <v>5.5190175777497883</v>
      </c>
      <c r="H68" s="35">
        <v>30</v>
      </c>
      <c r="I68" s="46">
        <v>1.708199869404238</v>
      </c>
      <c r="J68" s="36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>
        <v>7</v>
      </c>
      <c r="V68" s="35">
        <v>0</v>
      </c>
      <c r="W68" s="35">
        <v>4.6051701859880918</v>
      </c>
      <c r="X68" s="35"/>
      <c r="Y68" s="35"/>
      <c r="Z68" s="44" t="s">
        <v>58</v>
      </c>
      <c r="AA68" s="55">
        <v>0.98624618609599213</v>
      </c>
    </row>
    <row r="69" spans="1:30" ht="18" x14ac:dyDescent="0.35">
      <c r="A69" s="32" t="s">
        <v>113</v>
      </c>
      <c r="B69" s="32" t="s">
        <v>17</v>
      </c>
      <c r="C69" s="32" t="s">
        <v>104</v>
      </c>
      <c r="D69" s="32">
        <v>11580.102999999999</v>
      </c>
      <c r="E69" s="32">
        <v>16637.361000000001</v>
      </c>
      <c r="F69" s="32">
        <v>0.69603003799999996</v>
      </c>
      <c r="G69" s="32">
        <v>4.9596756756825888</v>
      </c>
      <c r="H69" s="32">
        <v>30</v>
      </c>
      <c r="I69" s="50">
        <v>1.6013403506317299</v>
      </c>
      <c r="J69" s="33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>
        <v>8</v>
      </c>
      <c r="V69" s="32">
        <v>0</v>
      </c>
      <c r="W69" s="32">
        <v>4.6051701859880918</v>
      </c>
      <c r="X69" s="32"/>
      <c r="Y69" s="32"/>
      <c r="Z69" s="44" t="s">
        <v>60</v>
      </c>
      <c r="AA69" s="56">
        <v>6.9967931864848802</v>
      </c>
    </row>
    <row r="70" spans="1:30" ht="18.75" x14ac:dyDescent="0.35">
      <c r="A70" s="35" t="s">
        <v>114</v>
      </c>
      <c r="B70" s="35" t="s">
        <v>17</v>
      </c>
      <c r="C70" s="35" t="s">
        <v>104</v>
      </c>
      <c r="D70" s="35">
        <v>2810.944</v>
      </c>
      <c r="E70" s="35">
        <v>17401.736000000001</v>
      </c>
      <c r="F70" s="35">
        <v>0.16153239</v>
      </c>
      <c r="G70" s="35">
        <v>1.1157870641329952</v>
      </c>
      <c r="H70" s="35">
        <v>30</v>
      </c>
      <c r="I70" s="46" t="s">
        <v>578</v>
      </c>
      <c r="J70" s="36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 t="s">
        <v>208</v>
      </c>
      <c r="V70" s="35" t="s">
        <v>208</v>
      </c>
      <c r="W70" s="35" t="s">
        <v>208</v>
      </c>
      <c r="X70" s="35"/>
      <c r="Y70" s="35"/>
      <c r="Z70" s="44" t="s">
        <v>62</v>
      </c>
      <c r="AA70" s="47">
        <v>198.13281944615417</v>
      </c>
    </row>
    <row r="71" spans="1:30" ht="15.75" thickBot="1" x14ac:dyDescent="0.3">
      <c r="A71" s="32" t="s">
        <v>115</v>
      </c>
      <c r="B71" s="32" t="s">
        <v>17</v>
      </c>
      <c r="C71" s="32" t="s">
        <v>104</v>
      </c>
      <c r="D71" s="32">
        <v>54706.120999999999</v>
      </c>
      <c r="E71" s="32">
        <v>17379.263999999999</v>
      </c>
      <c r="F71" s="32">
        <v>3.147781229</v>
      </c>
      <c r="G71" s="32">
        <v>25.377596797924557</v>
      </c>
      <c r="H71" s="32">
        <v>15</v>
      </c>
      <c r="I71" s="50">
        <v>3.2338667689899139</v>
      </c>
      <c r="J71" s="33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>
        <v>10</v>
      </c>
      <c r="V71" s="32" t="s">
        <v>208</v>
      </c>
      <c r="W71" s="32" t="s">
        <v>208</v>
      </c>
      <c r="X71" s="32"/>
      <c r="Y71" s="32"/>
      <c r="Z71" s="48" t="s">
        <v>7</v>
      </c>
      <c r="AA71" s="49" t="s">
        <v>548</v>
      </c>
    </row>
    <row r="72" spans="1:30" x14ac:dyDescent="0.25">
      <c r="A72" s="35" t="s">
        <v>116</v>
      </c>
      <c r="B72" s="35" t="s">
        <v>17</v>
      </c>
      <c r="C72" s="35" t="s">
        <v>104</v>
      </c>
      <c r="D72" s="35">
        <v>43335.538999999997</v>
      </c>
      <c r="E72" s="35">
        <v>16593.465</v>
      </c>
      <c r="F72" s="35">
        <v>2.6116027609999999</v>
      </c>
      <c r="G72" s="35">
        <v>19.372239329053258</v>
      </c>
      <c r="H72" s="35">
        <v>15</v>
      </c>
      <c r="I72" s="46">
        <v>2.9638410788448692</v>
      </c>
      <c r="J72" s="36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>
        <v>11</v>
      </c>
      <c r="V72" s="35" t="s">
        <v>208</v>
      </c>
      <c r="W72" s="35" t="s">
        <v>208</v>
      </c>
      <c r="X72" s="35"/>
      <c r="Y72" s="35"/>
    </row>
    <row r="73" spans="1:30" x14ac:dyDescent="0.25">
      <c r="A73" s="32" t="s">
        <v>117</v>
      </c>
      <c r="B73" s="32" t="s">
        <v>17</v>
      </c>
      <c r="C73" s="32" t="s">
        <v>104</v>
      </c>
      <c r="D73" s="32">
        <v>28540.221000000001</v>
      </c>
      <c r="E73" s="32">
        <v>15661.442999999999</v>
      </c>
      <c r="F73" s="32">
        <v>1.8223238429999999</v>
      </c>
      <c r="G73" s="32">
        <v>15.977067128239849</v>
      </c>
      <c r="H73" s="32">
        <v>15</v>
      </c>
      <c r="I73" s="50">
        <v>2.7711543895913335</v>
      </c>
      <c r="J73" s="33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>
        <v>12</v>
      </c>
      <c r="V73" s="32" t="s">
        <v>208</v>
      </c>
      <c r="W73" s="32" t="s">
        <v>208</v>
      </c>
      <c r="X73" s="32"/>
      <c r="Y73" s="32"/>
    </row>
    <row r="74" spans="1:30" x14ac:dyDescent="0.25">
      <c r="A74" s="35" t="s">
        <v>118</v>
      </c>
      <c r="B74" s="35" t="s">
        <v>17</v>
      </c>
      <c r="C74" s="35" t="s">
        <v>104</v>
      </c>
      <c r="D74" s="35">
        <v>257215.42199999999</v>
      </c>
      <c r="E74" s="35">
        <v>20919.557000000001</v>
      </c>
      <c r="F74" s="35">
        <v>12.295452620000001</v>
      </c>
      <c r="G74" s="35">
        <v>100</v>
      </c>
      <c r="H74" s="35">
        <v>0</v>
      </c>
      <c r="I74" s="46">
        <v>4.6051701859880918</v>
      </c>
      <c r="J74" s="36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>
        <v>13</v>
      </c>
      <c r="V74" s="35" t="s">
        <v>208</v>
      </c>
      <c r="W74" s="35" t="s">
        <v>208</v>
      </c>
      <c r="X74" s="35"/>
      <c r="Y74" s="35"/>
    </row>
    <row r="75" spans="1:30" x14ac:dyDescent="0.25">
      <c r="A75" s="32" t="s">
        <v>119</v>
      </c>
      <c r="B75" s="32" t="s">
        <v>17</v>
      </c>
      <c r="C75" s="32" t="s">
        <v>104</v>
      </c>
      <c r="D75" s="32">
        <v>286561.09399999998</v>
      </c>
      <c r="E75" s="32">
        <v>21500.953000000001</v>
      </c>
      <c r="F75" s="32">
        <v>13.32783221</v>
      </c>
      <c r="G75" s="32">
        <v>100</v>
      </c>
      <c r="H75" s="32">
        <v>0</v>
      </c>
      <c r="I75" s="50">
        <v>4.6051701859880918</v>
      </c>
      <c r="J75" s="33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>
        <v>14</v>
      </c>
      <c r="V75" s="32" t="s">
        <v>208</v>
      </c>
      <c r="W75" s="32" t="s">
        <v>208</v>
      </c>
      <c r="X75" s="32"/>
      <c r="Y75" s="32"/>
    </row>
    <row r="76" spans="1:30" x14ac:dyDescent="0.25">
      <c r="A76" s="35" t="s">
        <v>120</v>
      </c>
      <c r="B76" s="35" t="s">
        <v>17</v>
      </c>
      <c r="C76" s="35" t="s">
        <v>104</v>
      </c>
      <c r="D76" s="35">
        <v>205411.79699999999</v>
      </c>
      <c r="E76" s="35">
        <v>18320.493999999999</v>
      </c>
      <c r="F76" s="35">
        <v>11.212132</v>
      </c>
      <c r="G76" s="35">
        <v>100</v>
      </c>
      <c r="H76" s="35">
        <v>0</v>
      </c>
      <c r="I76" s="46">
        <v>4.6051701859880918</v>
      </c>
      <c r="J76" s="36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>
        <v>15</v>
      </c>
      <c r="V76" s="35" t="s">
        <v>208</v>
      </c>
      <c r="W76" s="35" t="s">
        <v>208</v>
      </c>
      <c r="X76" s="35"/>
      <c r="Y76" s="35"/>
    </row>
    <row r="77" spans="1:30" ht="15.75" thickBot="1" x14ac:dyDescent="0.3">
      <c r="A77" s="32"/>
      <c r="B77" s="32"/>
      <c r="C77" s="32"/>
      <c r="D77" s="32"/>
      <c r="E77" s="32"/>
      <c r="F77" s="32"/>
      <c r="G77" s="32"/>
      <c r="H77" s="32"/>
      <c r="I77" s="32"/>
      <c r="J77" s="33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 spans="1:30" ht="16.5" thickTop="1" thickBot="1" x14ac:dyDescent="0.3">
      <c r="A78" s="35" t="s">
        <v>38</v>
      </c>
      <c r="B78" s="35" t="s">
        <v>21</v>
      </c>
      <c r="C78" s="35" t="s">
        <v>121</v>
      </c>
      <c r="D78" s="35">
        <v>1385.1559999999999</v>
      </c>
      <c r="E78" s="35">
        <v>18372.601999999999</v>
      </c>
      <c r="F78" s="35">
        <v>7.5392477999999999E-2</v>
      </c>
      <c r="G78" s="35"/>
      <c r="H78" s="35"/>
      <c r="I78" s="35"/>
      <c r="J78" s="36"/>
      <c r="K78" s="35"/>
      <c r="L78" s="35"/>
      <c r="M78" s="35"/>
      <c r="N78" s="35"/>
      <c r="O78" s="35"/>
      <c r="P78" s="35"/>
      <c r="Q78" s="35"/>
      <c r="R78" s="35" t="s">
        <v>122</v>
      </c>
      <c r="S78" s="35"/>
      <c r="T78" s="35">
        <v>6</v>
      </c>
      <c r="U78" s="35"/>
      <c r="V78" s="35"/>
      <c r="W78" s="35"/>
      <c r="X78" s="35"/>
      <c r="Y78" s="35"/>
      <c r="Z78" s="34" t="s">
        <v>41</v>
      </c>
      <c r="AA78" s="34" t="s">
        <v>42</v>
      </c>
      <c r="AB78" s="34" t="s">
        <v>43</v>
      </c>
      <c r="AC78" s="34" t="s">
        <v>44</v>
      </c>
      <c r="AD78" s="34" t="s">
        <v>45</v>
      </c>
    </row>
    <row r="79" spans="1:30" ht="15.75" thickTop="1" x14ac:dyDescent="0.25">
      <c r="A79" s="32" t="s">
        <v>46</v>
      </c>
      <c r="B79" s="32" t="s">
        <v>21</v>
      </c>
      <c r="C79" s="32" t="s">
        <v>121</v>
      </c>
      <c r="D79" s="32">
        <v>1385.1559999999999</v>
      </c>
      <c r="E79" s="32">
        <v>18372.601999999999</v>
      </c>
      <c r="F79" s="32">
        <v>7.5392477999999999E-2</v>
      </c>
      <c r="G79" s="32"/>
      <c r="H79" s="32"/>
      <c r="I79" s="32"/>
      <c r="J79" s="33"/>
      <c r="K79" s="32"/>
      <c r="L79" s="32"/>
      <c r="M79" s="32"/>
      <c r="N79" s="32"/>
      <c r="O79" s="32"/>
      <c r="P79" s="32"/>
      <c r="Q79" s="32"/>
      <c r="R79" s="32" t="s">
        <v>41</v>
      </c>
      <c r="S79" s="32"/>
      <c r="T79" s="32">
        <v>100</v>
      </c>
      <c r="U79" s="32"/>
      <c r="V79" s="32"/>
      <c r="W79" s="32"/>
      <c r="X79" s="32"/>
      <c r="Y79" s="32"/>
      <c r="Z79" s="37">
        <v>120</v>
      </c>
      <c r="AA79" s="53">
        <v>0.65197894308915305</v>
      </c>
      <c r="AB79" s="53">
        <v>0.62113864002270835</v>
      </c>
      <c r="AC79" s="53">
        <v>0.94332825744934579</v>
      </c>
      <c r="AD79" s="53">
        <v>0.73881528018706921</v>
      </c>
    </row>
    <row r="80" spans="1:30" x14ac:dyDescent="0.25">
      <c r="A80" s="35" t="s">
        <v>47</v>
      </c>
      <c r="B80" s="35" t="s">
        <v>21</v>
      </c>
      <c r="C80" s="35" t="s">
        <v>121</v>
      </c>
      <c r="D80" s="35">
        <v>1397.9570000000001</v>
      </c>
      <c r="E80" s="35">
        <v>18432.331999999999</v>
      </c>
      <c r="F80" s="35">
        <v>7.5842654999999995E-2</v>
      </c>
      <c r="G80" s="35"/>
      <c r="H80" s="35"/>
      <c r="I80" s="35"/>
      <c r="J80" s="36"/>
      <c r="K80" s="35"/>
      <c r="L80" s="35"/>
      <c r="M80" s="35"/>
      <c r="N80" s="35"/>
      <c r="O80" s="35"/>
      <c r="P80" s="35"/>
      <c r="Q80" s="35"/>
      <c r="R80" s="35" t="s">
        <v>48</v>
      </c>
      <c r="S80" s="35"/>
      <c r="T80" s="35">
        <v>114</v>
      </c>
      <c r="U80" s="35"/>
      <c r="V80" s="35"/>
      <c r="W80" s="35"/>
      <c r="X80" s="35"/>
      <c r="Y80" s="35"/>
      <c r="Z80" s="37">
        <v>60</v>
      </c>
      <c r="AA80" s="53">
        <v>0.83033335823446597</v>
      </c>
      <c r="AB80" s="53">
        <v>0.73128004525571111</v>
      </c>
      <c r="AC80" s="53">
        <v>0.89579100875256179</v>
      </c>
      <c r="AD80" s="53">
        <v>0.81913480408091299</v>
      </c>
    </row>
    <row r="81" spans="1:30" x14ac:dyDescent="0.25">
      <c r="A81" s="32" t="s">
        <v>123</v>
      </c>
      <c r="B81" s="32" t="s">
        <v>21</v>
      </c>
      <c r="C81" s="32" t="s">
        <v>121</v>
      </c>
      <c r="D81" s="32">
        <v>110565.414</v>
      </c>
      <c r="E81" s="32">
        <v>22316.33</v>
      </c>
      <c r="F81" s="32">
        <v>4.9544622260000004</v>
      </c>
      <c r="G81" s="32">
        <v>65.197894308915309</v>
      </c>
      <c r="H81" s="32">
        <v>120</v>
      </c>
      <c r="I81" s="50">
        <v>4.1774271725355518</v>
      </c>
      <c r="J81" s="33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>
        <v>1</v>
      </c>
      <c r="V81" s="32">
        <v>120</v>
      </c>
      <c r="W81" s="32">
        <v>4.1774271725355518</v>
      </c>
      <c r="X81" s="32"/>
      <c r="Y81" s="32"/>
      <c r="Z81" s="37">
        <v>30</v>
      </c>
      <c r="AA81" s="53">
        <v>0.83134741986563687</v>
      </c>
      <c r="AB81" s="53">
        <v>0.79139936159130964</v>
      </c>
      <c r="AC81" s="53">
        <v>0.97149213720431038</v>
      </c>
      <c r="AD81" s="53">
        <v>0.86474630622041904</v>
      </c>
    </row>
    <row r="82" spans="1:30" x14ac:dyDescent="0.25">
      <c r="A82" s="35" t="s">
        <v>124</v>
      </c>
      <c r="B82" s="35" t="s">
        <v>21</v>
      </c>
      <c r="C82" s="35" t="s">
        <v>121</v>
      </c>
      <c r="D82" s="35">
        <v>99499.5</v>
      </c>
      <c r="E82" s="35">
        <v>19235.383000000002</v>
      </c>
      <c r="F82" s="35">
        <v>5.1727329790000001</v>
      </c>
      <c r="G82" s="35">
        <v>62.113864002270837</v>
      </c>
      <c r="H82" s="35">
        <v>120</v>
      </c>
      <c r="I82" s="46">
        <v>4.1289692168768255</v>
      </c>
      <c r="J82" s="36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>
        <v>2</v>
      </c>
      <c r="V82" s="35">
        <v>120</v>
      </c>
      <c r="W82" s="35">
        <v>4.1289692168768255</v>
      </c>
      <c r="X82" s="35"/>
      <c r="Y82" s="35"/>
      <c r="Z82" s="37">
        <v>15</v>
      </c>
      <c r="AA82" s="53">
        <v>0.86690551210186539</v>
      </c>
      <c r="AB82" s="53">
        <v>0.83228189128828012</v>
      </c>
      <c r="AC82" s="58">
        <v>1.072265362627411</v>
      </c>
      <c r="AD82" s="53">
        <v>0.92381758867251884</v>
      </c>
    </row>
    <row r="83" spans="1:30" ht="15.75" thickBot="1" x14ac:dyDescent="0.3">
      <c r="A83" s="32" t="s">
        <v>125</v>
      </c>
      <c r="B83" s="32" t="s">
        <v>21</v>
      </c>
      <c r="C83" s="32" t="s">
        <v>121</v>
      </c>
      <c r="D83" s="32">
        <v>92208.195000000007</v>
      </c>
      <c r="E83" s="32">
        <v>18657.580000000002</v>
      </c>
      <c r="F83" s="32">
        <v>4.9421304910000003</v>
      </c>
      <c r="G83" s="32">
        <v>94.332825744934581</v>
      </c>
      <c r="H83" s="32">
        <v>120</v>
      </c>
      <c r="I83" s="50">
        <v>4.5468292281649045</v>
      </c>
      <c r="J83" s="33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>
        <v>3</v>
      </c>
      <c r="V83" s="32">
        <v>120</v>
      </c>
      <c r="W83" s="32">
        <v>4.5468292281649045</v>
      </c>
      <c r="X83" s="32"/>
      <c r="Y83" s="32"/>
      <c r="Z83" s="40">
        <v>0</v>
      </c>
      <c r="AA83" s="41">
        <v>1</v>
      </c>
      <c r="AB83" s="41">
        <v>1</v>
      </c>
      <c r="AC83" s="41">
        <v>1</v>
      </c>
      <c r="AD83" s="41">
        <v>1</v>
      </c>
    </row>
    <row r="84" spans="1:30" ht="16.5" thickTop="1" thickBot="1" x14ac:dyDescent="0.3">
      <c r="A84" s="35" t="s">
        <v>126</v>
      </c>
      <c r="B84" s="35" t="s">
        <v>21</v>
      </c>
      <c r="C84" s="35" t="s">
        <v>121</v>
      </c>
      <c r="D84" s="35">
        <v>114686.336</v>
      </c>
      <c r="E84" s="35">
        <v>18235.636999999999</v>
      </c>
      <c r="F84" s="35">
        <v>6.2891324280000003</v>
      </c>
      <c r="G84" s="35">
        <v>83.033335823446592</v>
      </c>
      <c r="H84" s="35">
        <v>60</v>
      </c>
      <c r="I84" s="46">
        <v>4.4192421635893453</v>
      </c>
      <c r="J84" s="36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>
        <v>4</v>
      </c>
      <c r="V84" s="35">
        <v>60</v>
      </c>
      <c r="W84" s="35">
        <v>4.4192421635893453</v>
      </c>
      <c r="X84" s="35"/>
      <c r="Y84" s="35"/>
    </row>
    <row r="85" spans="1:30" x14ac:dyDescent="0.25">
      <c r="A85" s="32" t="s">
        <v>127</v>
      </c>
      <c r="B85" s="32" t="s">
        <v>21</v>
      </c>
      <c r="C85" s="32" t="s">
        <v>121</v>
      </c>
      <c r="D85" s="32">
        <v>117256.609</v>
      </c>
      <c r="E85" s="32">
        <v>19296.493999999999</v>
      </c>
      <c r="F85" s="32">
        <v>6.0765758280000002</v>
      </c>
      <c r="G85" s="32">
        <v>73.128004525571114</v>
      </c>
      <c r="H85" s="32">
        <v>60</v>
      </c>
      <c r="I85" s="50">
        <v>4.292211392237129</v>
      </c>
      <c r="J85" s="33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>
        <v>5</v>
      </c>
      <c r="V85" s="32">
        <v>60</v>
      </c>
      <c r="W85" s="32">
        <v>4.292211392237129</v>
      </c>
      <c r="X85" s="32"/>
      <c r="Y85" s="32"/>
      <c r="Z85" s="42" t="s">
        <v>54</v>
      </c>
      <c r="AA85" s="57">
        <v>-2.4775032763088038E-3</v>
      </c>
    </row>
    <row r="86" spans="1:30" x14ac:dyDescent="0.25">
      <c r="A86" s="35" t="s">
        <v>128</v>
      </c>
      <c r="B86" s="35" t="s">
        <v>21</v>
      </c>
      <c r="C86" s="35" t="s">
        <v>121</v>
      </c>
      <c r="D86" s="35">
        <v>81095.641000000003</v>
      </c>
      <c r="E86" s="35">
        <v>17265.824000000001</v>
      </c>
      <c r="F86" s="35">
        <v>4.6968879680000004</v>
      </c>
      <c r="G86" s="35">
        <v>89.579100875256174</v>
      </c>
      <c r="H86" s="35">
        <v>60</v>
      </c>
      <c r="I86" s="46">
        <v>4.4951220436139812</v>
      </c>
      <c r="J86" s="36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>
        <v>6</v>
      </c>
      <c r="V86" s="35">
        <v>60</v>
      </c>
      <c r="W86" s="35">
        <v>4.4951220436139812</v>
      </c>
      <c r="X86" s="35"/>
      <c r="Y86" s="35"/>
      <c r="Z86" s="44" t="s">
        <v>56</v>
      </c>
      <c r="AA86" s="45">
        <v>4.5649619761438771</v>
      </c>
    </row>
    <row r="87" spans="1:30" ht="17.25" x14ac:dyDescent="0.25">
      <c r="A87" s="32" t="s">
        <v>129</v>
      </c>
      <c r="B87" s="32" t="s">
        <v>21</v>
      </c>
      <c r="C87" s="32" t="s">
        <v>121</v>
      </c>
      <c r="D87" s="32">
        <v>114337.086</v>
      </c>
      <c r="E87" s="32">
        <v>18158.195</v>
      </c>
      <c r="F87" s="32">
        <v>6.2967209019999997</v>
      </c>
      <c r="G87" s="32">
        <v>83.134741986563682</v>
      </c>
      <c r="H87" s="32">
        <v>30</v>
      </c>
      <c r="I87" s="50">
        <v>4.4204626889398471</v>
      </c>
      <c r="J87" s="33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>
        <v>7</v>
      </c>
      <c r="V87" s="32">
        <v>30</v>
      </c>
      <c r="W87" s="32">
        <v>4.4204626889398471</v>
      </c>
      <c r="X87" s="32"/>
      <c r="Y87" s="32"/>
      <c r="Z87" s="44" t="s">
        <v>58</v>
      </c>
      <c r="AA87" s="55">
        <v>0.45876978933040857</v>
      </c>
    </row>
    <row r="88" spans="1:30" ht="18" x14ac:dyDescent="0.35">
      <c r="A88" s="35" t="s">
        <v>130</v>
      </c>
      <c r="B88" s="35" t="s">
        <v>21</v>
      </c>
      <c r="C88" s="35" t="s">
        <v>121</v>
      </c>
      <c r="D88" s="35">
        <v>130800.234</v>
      </c>
      <c r="E88" s="35">
        <v>19908.932000000001</v>
      </c>
      <c r="F88" s="35">
        <v>6.5699272070000001</v>
      </c>
      <c r="G88" s="35">
        <v>79.139936159130968</v>
      </c>
      <c r="H88" s="35">
        <v>30</v>
      </c>
      <c r="I88" s="46">
        <v>4.3712176292742511</v>
      </c>
      <c r="J88" s="36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>
        <v>8</v>
      </c>
      <c r="V88" s="35">
        <v>30</v>
      </c>
      <c r="W88" s="35">
        <v>4.3712176292742511</v>
      </c>
      <c r="X88" s="35"/>
      <c r="Y88" s="35"/>
      <c r="Z88" s="44" t="s">
        <v>60</v>
      </c>
      <c r="AA88" s="47">
        <v>279.77649401644999</v>
      </c>
    </row>
    <row r="89" spans="1:30" ht="18.75" x14ac:dyDescent="0.35">
      <c r="A89" s="32" t="s">
        <v>131</v>
      </c>
      <c r="B89" s="32" t="s">
        <v>21</v>
      </c>
      <c r="C89" s="32" t="s">
        <v>121</v>
      </c>
      <c r="D89" s="32">
        <v>103781.281</v>
      </c>
      <c r="E89" s="32">
        <v>20399.562999999998</v>
      </c>
      <c r="F89" s="32">
        <v>5.0874266769999998</v>
      </c>
      <c r="G89" s="32">
        <v>97.149213720431035</v>
      </c>
      <c r="H89" s="32">
        <v>30</v>
      </c>
      <c r="I89" s="50">
        <v>4.5762480823314178</v>
      </c>
      <c r="J89" s="33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>
        <v>9</v>
      </c>
      <c r="V89" s="32">
        <v>30</v>
      </c>
      <c r="W89" s="32">
        <v>4.5762480823314178</v>
      </c>
      <c r="X89" s="32"/>
      <c r="Y89" s="32"/>
      <c r="Z89" s="44" t="s">
        <v>62</v>
      </c>
      <c r="AA89" s="45">
        <v>4.9550065526176077</v>
      </c>
    </row>
    <row r="90" spans="1:30" ht="15.75" thickBot="1" x14ac:dyDescent="0.3">
      <c r="A90" s="35" t="s">
        <v>132</v>
      </c>
      <c r="B90" s="35" t="s">
        <v>21</v>
      </c>
      <c r="C90" s="35" t="s">
        <v>121</v>
      </c>
      <c r="D90" s="35">
        <v>188007.46900000001</v>
      </c>
      <c r="E90" s="35">
        <v>28647.4</v>
      </c>
      <c r="F90" s="35">
        <v>6.5628109009999998</v>
      </c>
      <c r="G90" s="35">
        <v>86.690551210186541</v>
      </c>
      <c r="H90" s="35">
        <v>15</v>
      </c>
      <c r="I90" s="46">
        <v>4.4623448952659928</v>
      </c>
      <c r="J90" s="36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>
        <v>10</v>
      </c>
      <c r="V90" s="35">
        <v>15</v>
      </c>
      <c r="W90" s="35">
        <v>4.4623448952659928</v>
      </c>
      <c r="X90" s="35"/>
      <c r="Y90" s="35"/>
      <c r="Z90" s="48" t="s">
        <v>7</v>
      </c>
      <c r="AA90" s="49" t="s">
        <v>98</v>
      </c>
    </row>
    <row r="91" spans="1:30" x14ac:dyDescent="0.25">
      <c r="A91" s="32" t="s">
        <v>133</v>
      </c>
      <c r="B91" s="32" t="s">
        <v>21</v>
      </c>
      <c r="C91" s="32" t="s">
        <v>121</v>
      </c>
      <c r="D91" s="32">
        <v>196046.65599999999</v>
      </c>
      <c r="E91" s="32">
        <v>28390.268</v>
      </c>
      <c r="F91" s="32">
        <v>6.9054175889999998</v>
      </c>
      <c r="G91" s="32">
        <v>83.228189128828006</v>
      </c>
      <c r="H91" s="32">
        <v>15</v>
      </c>
      <c r="I91" s="50">
        <v>4.4215861020880265</v>
      </c>
      <c r="J91" s="33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>
        <v>11</v>
      </c>
      <c r="V91" s="32">
        <v>15</v>
      </c>
      <c r="W91" s="32">
        <v>4.4215861020880265</v>
      </c>
      <c r="X91" s="32"/>
      <c r="Y91" s="32"/>
    </row>
    <row r="92" spans="1:30" x14ac:dyDescent="0.25">
      <c r="A92" s="35" t="s">
        <v>134</v>
      </c>
      <c r="B92" s="35" t="s">
        <v>21</v>
      </c>
      <c r="C92" s="35" t="s">
        <v>121</v>
      </c>
      <c r="D92" s="35">
        <v>160805.78099999999</v>
      </c>
      <c r="E92" s="35">
        <v>28677.877</v>
      </c>
      <c r="F92" s="35">
        <v>5.6073112040000002</v>
      </c>
      <c r="G92" s="35">
        <v>107.22653626274111</v>
      </c>
      <c r="H92" s="35">
        <v>15</v>
      </c>
      <c r="I92" s="46">
        <v>4.6749437577681654</v>
      </c>
      <c r="J92" s="36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>
        <v>12</v>
      </c>
      <c r="V92" s="35">
        <v>15</v>
      </c>
      <c r="W92" s="35">
        <v>4.6749437577681654</v>
      </c>
      <c r="X92" s="35"/>
      <c r="Y92" s="35"/>
    </row>
    <row r="93" spans="1:30" x14ac:dyDescent="0.25">
      <c r="A93" s="32" t="s">
        <v>135</v>
      </c>
      <c r="B93" s="32" t="s">
        <v>21</v>
      </c>
      <c r="C93" s="32" t="s">
        <v>121</v>
      </c>
      <c r="D93" s="32">
        <v>182511.54699999999</v>
      </c>
      <c r="E93" s="32">
        <v>24145.603999999999</v>
      </c>
      <c r="F93" s="32">
        <v>7.5587898730000003</v>
      </c>
      <c r="G93" s="32">
        <v>100</v>
      </c>
      <c r="H93" s="32">
        <v>0</v>
      </c>
      <c r="I93" s="50">
        <v>4.6051701859880918</v>
      </c>
      <c r="J93" s="33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>
        <v>13</v>
      </c>
      <c r="V93" s="32">
        <v>0</v>
      </c>
      <c r="W93" s="32">
        <v>4.6051701859880918</v>
      </c>
      <c r="X93" s="32"/>
      <c r="Y93" s="32"/>
    </row>
    <row r="94" spans="1:30" x14ac:dyDescent="0.25">
      <c r="A94" s="35" t="s">
        <v>136</v>
      </c>
      <c r="B94" s="35" t="s">
        <v>21</v>
      </c>
      <c r="C94" s="35" t="s">
        <v>121</v>
      </c>
      <c r="D94" s="35">
        <v>204929.20300000001</v>
      </c>
      <c r="E94" s="35">
        <v>24744.684000000001</v>
      </c>
      <c r="F94" s="35">
        <v>8.2817466169999996</v>
      </c>
      <c r="G94" s="35">
        <v>100</v>
      </c>
      <c r="H94" s="35">
        <v>0</v>
      </c>
      <c r="I94" s="46">
        <v>4.6051701859880918</v>
      </c>
      <c r="J94" s="36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>
        <v>14</v>
      </c>
      <c r="V94" s="35">
        <v>0</v>
      </c>
      <c r="W94" s="35">
        <v>4.6051701859880918</v>
      </c>
      <c r="X94" s="35"/>
      <c r="Y94" s="35"/>
    </row>
    <row r="95" spans="1:30" x14ac:dyDescent="0.25">
      <c r="A95" s="32" t="s">
        <v>137</v>
      </c>
      <c r="B95" s="32" t="s">
        <v>21</v>
      </c>
      <c r="C95" s="32" t="s">
        <v>121</v>
      </c>
      <c r="D95" s="32">
        <v>119218.234</v>
      </c>
      <c r="E95" s="32">
        <v>22775.488000000001</v>
      </c>
      <c r="F95" s="32">
        <v>5.2344974559999997</v>
      </c>
      <c r="G95" s="32">
        <v>100</v>
      </c>
      <c r="H95" s="32">
        <v>0</v>
      </c>
      <c r="I95" s="50">
        <v>4.6051701859880918</v>
      </c>
      <c r="J95" s="33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>
        <v>15</v>
      </c>
      <c r="V95" s="32">
        <v>0</v>
      </c>
      <c r="W95" s="32">
        <v>4.6051701859880918</v>
      </c>
      <c r="X95" s="32"/>
      <c r="Y95" s="32"/>
    </row>
    <row r="96" spans="1:30" ht="15.75" thickBot="1" x14ac:dyDescent="0.3">
      <c r="A96" s="35"/>
      <c r="B96" s="35"/>
      <c r="C96" s="35"/>
      <c r="D96" s="35"/>
      <c r="E96" s="35"/>
      <c r="F96" s="35"/>
      <c r="G96" s="35"/>
      <c r="H96" s="35"/>
      <c r="I96" s="35"/>
      <c r="J96" s="36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spans="1:30" ht="16.5" thickTop="1" thickBot="1" x14ac:dyDescent="0.3">
      <c r="A97" s="32" t="s">
        <v>38</v>
      </c>
      <c r="B97" s="32" t="s">
        <v>18</v>
      </c>
      <c r="C97" s="32" t="s">
        <v>138</v>
      </c>
      <c r="D97" s="32">
        <v>8.2910000000000004</v>
      </c>
      <c r="E97" s="32">
        <v>18372.601999999999</v>
      </c>
      <c r="F97" s="32">
        <v>4.5126999999999998E-4</v>
      </c>
      <c r="G97" s="32"/>
      <c r="H97" s="32"/>
      <c r="I97" s="32"/>
      <c r="J97" s="33"/>
      <c r="K97" s="32"/>
      <c r="L97" s="32"/>
      <c r="M97" s="32"/>
      <c r="N97" s="32"/>
      <c r="O97" s="32"/>
      <c r="P97" s="32"/>
      <c r="Q97" s="32"/>
      <c r="R97" s="32" t="s">
        <v>139</v>
      </c>
      <c r="S97" s="32"/>
      <c r="T97" s="32">
        <v>7</v>
      </c>
      <c r="U97" s="32"/>
      <c r="V97" s="32"/>
      <c r="W97" s="32"/>
      <c r="X97" s="32"/>
      <c r="Y97" s="32"/>
      <c r="Z97" s="34" t="s">
        <v>41</v>
      </c>
      <c r="AA97" s="34" t="s">
        <v>42</v>
      </c>
      <c r="AB97" s="34" t="s">
        <v>43</v>
      </c>
      <c r="AC97" s="34" t="s">
        <v>44</v>
      </c>
      <c r="AD97" s="34" t="s">
        <v>45</v>
      </c>
    </row>
    <row r="98" spans="1:30" ht="15.75" thickTop="1" x14ac:dyDescent="0.25">
      <c r="A98" s="35" t="s">
        <v>46</v>
      </c>
      <c r="B98" s="35" t="s">
        <v>18</v>
      </c>
      <c r="C98" s="35" t="s">
        <v>138</v>
      </c>
      <c r="D98" s="35">
        <v>8.2910000000000004</v>
      </c>
      <c r="E98" s="35">
        <v>18372.601999999999</v>
      </c>
      <c r="F98" s="35">
        <v>4.5126999999999998E-4</v>
      </c>
      <c r="G98" s="35"/>
      <c r="H98" s="35"/>
      <c r="I98" s="35"/>
      <c r="J98" s="36"/>
      <c r="K98" s="35"/>
      <c r="L98" s="35"/>
      <c r="M98" s="35"/>
      <c r="N98" s="35"/>
      <c r="O98" s="35"/>
      <c r="P98" s="35"/>
      <c r="Q98" s="35"/>
      <c r="R98" s="35" t="s">
        <v>41</v>
      </c>
      <c r="S98" s="35"/>
      <c r="T98" s="35">
        <v>119</v>
      </c>
      <c r="U98" s="35"/>
      <c r="V98" s="35"/>
      <c r="W98" s="35"/>
      <c r="X98" s="35"/>
      <c r="Y98" s="35"/>
      <c r="Z98" s="37">
        <v>120</v>
      </c>
      <c r="AA98" s="38" t="s">
        <v>214</v>
      </c>
      <c r="AB98" s="51" t="s">
        <v>579</v>
      </c>
      <c r="AC98" s="51" t="s">
        <v>579</v>
      </c>
      <c r="AD98" s="51" t="s">
        <v>208</v>
      </c>
    </row>
    <row r="99" spans="1:30" x14ac:dyDescent="0.25">
      <c r="A99" s="32" t="s">
        <v>47</v>
      </c>
      <c r="B99" s="32" t="s">
        <v>18</v>
      </c>
      <c r="C99" s="32" t="s">
        <v>138</v>
      </c>
      <c r="D99" s="32"/>
      <c r="E99" s="32">
        <v>18432.331999999999</v>
      </c>
      <c r="F99" s="32">
        <v>0</v>
      </c>
      <c r="G99" s="32"/>
      <c r="H99" s="32"/>
      <c r="I99" s="32"/>
      <c r="J99" s="33"/>
      <c r="K99" s="32"/>
      <c r="L99" s="32"/>
      <c r="M99" s="32"/>
      <c r="N99" s="32"/>
      <c r="O99" s="32"/>
      <c r="P99" s="32"/>
      <c r="Q99" s="32"/>
      <c r="R99" s="32" t="s">
        <v>48</v>
      </c>
      <c r="S99" s="32"/>
      <c r="T99" s="32">
        <v>133</v>
      </c>
      <c r="U99" s="32"/>
      <c r="V99" s="32"/>
      <c r="W99" s="32"/>
      <c r="X99" s="32"/>
      <c r="Y99" s="32"/>
      <c r="Z99" s="37">
        <v>60</v>
      </c>
      <c r="AA99" s="38" t="s">
        <v>211</v>
      </c>
      <c r="AB99" s="51" t="s">
        <v>580</v>
      </c>
      <c r="AC99" s="52" t="s">
        <v>581</v>
      </c>
      <c r="AD99" s="51" t="s">
        <v>208</v>
      </c>
    </row>
    <row r="100" spans="1:30" x14ac:dyDescent="0.25">
      <c r="A100" s="35" t="s">
        <v>140</v>
      </c>
      <c r="B100" s="35" t="s">
        <v>18</v>
      </c>
      <c r="C100" s="35" t="s">
        <v>138</v>
      </c>
      <c r="D100" s="35"/>
      <c r="E100" s="35">
        <v>12812.118</v>
      </c>
      <c r="F100" s="35"/>
      <c r="G100" s="35">
        <v>-0.21971291360422243</v>
      </c>
      <c r="H100" s="35">
        <v>120</v>
      </c>
      <c r="I100" s="35" t="s">
        <v>208</v>
      </c>
      <c r="J100" s="36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 t="s">
        <v>208</v>
      </c>
      <c r="V100" s="35">
        <v>0</v>
      </c>
      <c r="W100" s="35">
        <v>4.6051701859880918</v>
      </c>
      <c r="X100" s="35"/>
      <c r="Y100" s="35"/>
      <c r="Z100" s="37">
        <v>30</v>
      </c>
      <c r="AA100" s="52" t="s">
        <v>582</v>
      </c>
      <c r="AB100" s="52" t="s">
        <v>583</v>
      </c>
      <c r="AC100" s="52" t="s">
        <v>584</v>
      </c>
      <c r="AD100" s="52" t="s">
        <v>208</v>
      </c>
    </row>
    <row r="101" spans="1:30" x14ac:dyDescent="0.25">
      <c r="A101" s="32" t="s">
        <v>141</v>
      </c>
      <c r="B101" s="32" t="s">
        <v>18</v>
      </c>
      <c r="C101" s="32" t="s">
        <v>138</v>
      </c>
      <c r="D101" s="32">
        <v>16.975999999999999</v>
      </c>
      <c r="E101" s="32">
        <v>12174.076999999999</v>
      </c>
      <c r="F101" s="32">
        <v>1.394438E-3</v>
      </c>
      <c r="G101" s="32">
        <v>0.77236177989329435</v>
      </c>
      <c r="H101" s="32">
        <v>120</v>
      </c>
      <c r="I101" s="50" t="s">
        <v>585</v>
      </c>
      <c r="J101" s="33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 t="s">
        <v>208</v>
      </c>
      <c r="V101" s="32">
        <v>0</v>
      </c>
      <c r="W101" s="32">
        <v>4.6051701859880918</v>
      </c>
      <c r="X101" s="32"/>
      <c r="Y101" s="32"/>
      <c r="Z101" s="37">
        <v>15</v>
      </c>
      <c r="AA101" s="51" t="s">
        <v>586</v>
      </c>
      <c r="AB101" s="51" t="s">
        <v>587</v>
      </c>
      <c r="AC101" s="52" t="s">
        <v>588</v>
      </c>
      <c r="AD101" s="52" t="s">
        <v>208</v>
      </c>
    </row>
    <row r="102" spans="1:30" ht="15.75" thickBot="1" x14ac:dyDescent="0.3">
      <c r="A102" s="35" t="s">
        <v>142</v>
      </c>
      <c r="B102" s="35" t="s">
        <v>18</v>
      </c>
      <c r="C102" s="35" t="s">
        <v>138</v>
      </c>
      <c r="D102" s="35">
        <v>30.716000000000001</v>
      </c>
      <c r="E102" s="35">
        <v>13384.014999999999</v>
      </c>
      <c r="F102" s="35">
        <v>2.2949770000000001E-3</v>
      </c>
      <c r="G102" s="35">
        <v>0.76607110238731002</v>
      </c>
      <c r="H102" s="35">
        <v>120</v>
      </c>
      <c r="I102" s="46" t="s">
        <v>589</v>
      </c>
      <c r="J102" s="36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 t="s">
        <v>208</v>
      </c>
      <c r="V102" s="35">
        <v>0</v>
      </c>
      <c r="W102" s="35">
        <v>4.6051701859880918</v>
      </c>
      <c r="X102" s="35"/>
      <c r="Y102" s="35"/>
      <c r="Z102" s="40">
        <v>0</v>
      </c>
      <c r="AA102" s="41">
        <v>1</v>
      </c>
      <c r="AB102" s="41">
        <v>1</v>
      </c>
      <c r="AC102" s="41">
        <v>1</v>
      </c>
      <c r="AD102" s="41">
        <v>1</v>
      </c>
    </row>
    <row r="103" spans="1:30" ht="16.5" thickTop="1" thickBot="1" x14ac:dyDescent="0.3">
      <c r="A103" s="32" t="s">
        <v>143</v>
      </c>
      <c r="B103" s="32" t="s">
        <v>18</v>
      </c>
      <c r="C103" s="32" t="s">
        <v>138</v>
      </c>
      <c r="D103" s="32">
        <v>3.6760000000000002</v>
      </c>
      <c r="E103" s="32">
        <v>12547.585999999999</v>
      </c>
      <c r="F103" s="32">
        <v>2.9296500000000001E-4</v>
      </c>
      <c r="G103" s="32">
        <v>-5.7561014937529895E-3</v>
      </c>
      <c r="H103" s="32">
        <v>60</v>
      </c>
      <c r="I103" s="32" t="s">
        <v>208</v>
      </c>
      <c r="J103" s="33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 t="s">
        <v>208</v>
      </c>
      <c r="V103" s="32" t="s">
        <v>208</v>
      </c>
      <c r="W103" s="32" t="s">
        <v>208</v>
      </c>
      <c r="X103" s="32"/>
      <c r="Y103" s="32"/>
    </row>
    <row r="104" spans="1:30" x14ac:dyDescent="0.25">
      <c r="A104" s="35" t="s">
        <v>144</v>
      </c>
      <c r="B104" s="35" t="s">
        <v>18</v>
      </c>
      <c r="C104" s="35" t="s">
        <v>138</v>
      </c>
      <c r="D104" s="35">
        <v>19.058</v>
      </c>
      <c r="E104" s="35">
        <v>12680.945</v>
      </c>
      <c r="F104" s="35">
        <v>1.502885E-3</v>
      </c>
      <c r="G104" s="35">
        <v>0.84895375295582931</v>
      </c>
      <c r="H104" s="35">
        <v>60</v>
      </c>
      <c r="I104" s="46" t="s">
        <v>590</v>
      </c>
      <c r="J104" s="36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 t="s">
        <v>208</v>
      </c>
      <c r="V104" s="35" t="s">
        <v>208</v>
      </c>
      <c r="W104" s="35" t="s">
        <v>208</v>
      </c>
      <c r="X104" s="35"/>
      <c r="Y104" s="35"/>
      <c r="Z104" s="42" t="s">
        <v>54</v>
      </c>
      <c r="AA104" s="54" t="s">
        <v>208</v>
      </c>
    </row>
    <row r="105" spans="1:30" x14ac:dyDescent="0.25">
      <c r="A105" s="32" t="s">
        <v>145</v>
      </c>
      <c r="B105" s="32" t="s">
        <v>18</v>
      </c>
      <c r="C105" s="32" t="s">
        <v>138</v>
      </c>
      <c r="D105" s="32">
        <v>36.895000000000003</v>
      </c>
      <c r="E105" s="32">
        <v>12580.503000000001</v>
      </c>
      <c r="F105" s="32">
        <v>2.932713E-3</v>
      </c>
      <c r="G105" s="32">
        <v>1.0110656809189074</v>
      </c>
      <c r="H105" s="32">
        <v>60</v>
      </c>
      <c r="I105" s="50" t="s">
        <v>591</v>
      </c>
      <c r="J105" s="33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 t="s">
        <v>208</v>
      </c>
      <c r="V105" s="32" t="s">
        <v>208</v>
      </c>
      <c r="W105" s="32" t="s">
        <v>208</v>
      </c>
      <c r="X105" s="32"/>
      <c r="Y105" s="32"/>
      <c r="Z105" s="44" t="s">
        <v>56</v>
      </c>
      <c r="AA105" s="45" t="s">
        <v>208</v>
      </c>
    </row>
    <row r="106" spans="1:30" ht="17.25" x14ac:dyDescent="0.25">
      <c r="A106" s="35" t="s">
        <v>146</v>
      </c>
      <c r="B106" s="35" t="s">
        <v>18</v>
      </c>
      <c r="C106" s="35" t="s">
        <v>138</v>
      </c>
      <c r="D106" s="35">
        <v>105.35299999999999</v>
      </c>
      <c r="E106" s="35">
        <v>12616.813</v>
      </c>
      <c r="F106" s="35">
        <v>8.3502070000000001E-3</v>
      </c>
      <c r="G106" s="35">
        <v>5.8785707386495512</v>
      </c>
      <c r="H106" s="35">
        <v>30</v>
      </c>
      <c r="I106" s="46" t="s">
        <v>592</v>
      </c>
      <c r="J106" s="36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 t="s">
        <v>208</v>
      </c>
      <c r="V106" s="35" t="s">
        <v>208</v>
      </c>
      <c r="W106" s="35" t="s">
        <v>208</v>
      </c>
      <c r="X106" s="35"/>
      <c r="Y106" s="35"/>
      <c r="Z106" s="44" t="s">
        <v>58</v>
      </c>
      <c r="AA106" s="55" t="s">
        <v>208</v>
      </c>
    </row>
    <row r="107" spans="1:30" ht="18" x14ac:dyDescent="0.35">
      <c r="A107" s="32" t="s">
        <v>147</v>
      </c>
      <c r="B107" s="32" t="s">
        <v>18</v>
      </c>
      <c r="C107" s="32" t="s">
        <v>138</v>
      </c>
      <c r="D107" s="32">
        <v>40.399000000000001</v>
      </c>
      <c r="E107" s="32">
        <v>12901.85</v>
      </c>
      <c r="F107" s="32">
        <v>3.1312559999999998E-3</v>
      </c>
      <c r="G107" s="32">
        <v>1.9990099810470878</v>
      </c>
      <c r="H107" s="32">
        <v>30</v>
      </c>
      <c r="I107" s="50" t="s">
        <v>593</v>
      </c>
      <c r="J107" s="33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 t="s">
        <v>208</v>
      </c>
      <c r="V107" s="32" t="s">
        <v>208</v>
      </c>
      <c r="W107" s="32" t="s">
        <v>208</v>
      </c>
      <c r="X107" s="32"/>
      <c r="Y107" s="32"/>
      <c r="Z107" s="44" t="s">
        <v>60</v>
      </c>
      <c r="AA107" s="56" t="s">
        <v>208</v>
      </c>
    </row>
    <row r="108" spans="1:30" ht="18.75" x14ac:dyDescent="0.35">
      <c r="A108" s="35" t="s">
        <v>148</v>
      </c>
      <c r="B108" s="35" t="s">
        <v>18</v>
      </c>
      <c r="C108" s="35" t="s">
        <v>138</v>
      </c>
      <c r="D108" s="35">
        <v>202.696</v>
      </c>
      <c r="E108" s="35">
        <v>13343.397999999999</v>
      </c>
      <c r="F108" s="35">
        <v>1.5190733E-2</v>
      </c>
      <c r="G108" s="35">
        <v>5.7201434866753482</v>
      </c>
      <c r="H108" s="35">
        <v>30</v>
      </c>
      <c r="I108" s="46" t="s">
        <v>594</v>
      </c>
      <c r="J108" s="36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 t="s">
        <v>208</v>
      </c>
      <c r="V108" s="35" t="s">
        <v>208</v>
      </c>
      <c r="W108" s="35" t="s">
        <v>208</v>
      </c>
      <c r="X108" s="35"/>
      <c r="Y108" s="35"/>
      <c r="Z108" s="44" t="s">
        <v>62</v>
      </c>
      <c r="AA108" s="56">
        <v>0</v>
      </c>
    </row>
    <row r="109" spans="1:30" ht="15.75" thickBot="1" x14ac:dyDescent="0.3">
      <c r="A109" s="32" t="s">
        <v>149</v>
      </c>
      <c r="B109" s="32" t="s">
        <v>18</v>
      </c>
      <c r="C109" s="32" t="s">
        <v>138</v>
      </c>
      <c r="D109" s="32">
        <v>11.797000000000001</v>
      </c>
      <c r="E109" s="32">
        <v>21410.384999999998</v>
      </c>
      <c r="F109" s="32">
        <v>5.5099399999999996E-4</v>
      </c>
      <c r="G109" s="32">
        <v>0.18268641645908201</v>
      </c>
      <c r="H109" s="32">
        <v>15</v>
      </c>
      <c r="I109" s="50" t="s">
        <v>595</v>
      </c>
      <c r="J109" s="33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 t="s">
        <v>208</v>
      </c>
      <c r="V109" s="32" t="s">
        <v>208</v>
      </c>
      <c r="W109" s="32" t="s">
        <v>208</v>
      </c>
      <c r="X109" s="32"/>
      <c r="Y109" s="32"/>
      <c r="Z109" s="48" t="s">
        <v>7</v>
      </c>
      <c r="AA109" s="49" t="s">
        <v>549</v>
      </c>
    </row>
    <row r="110" spans="1:30" x14ac:dyDescent="0.25">
      <c r="A110" s="35" t="s">
        <v>150</v>
      </c>
      <c r="B110" s="35" t="s">
        <v>18</v>
      </c>
      <c r="C110" s="35" t="s">
        <v>138</v>
      </c>
      <c r="D110" s="35">
        <v>26.279</v>
      </c>
      <c r="E110" s="35">
        <v>21519.021000000001</v>
      </c>
      <c r="F110" s="35">
        <v>1.2211990000000001E-3</v>
      </c>
      <c r="G110" s="35">
        <v>0.65000969250147678</v>
      </c>
      <c r="H110" s="35">
        <v>15</v>
      </c>
      <c r="I110" s="46" t="s">
        <v>596</v>
      </c>
      <c r="J110" s="36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 t="s">
        <v>208</v>
      </c>
      <c r="V110" s="35" t="s">
        <v>208</v>
      </c>
      <c r="W110" s="35" t="s">
        <v>208</v>
      </c>
      <c r="X110" s="35"/>
      <c r="Y110" s="35"/>
    </row>
    <row r="111" spans="1:30" x14ac:dyDescent="0.25">
      <c r="A111" s="32" t="s">
        <v>151</v>
      </c>
      <c r="B111" s="32" t="s">
        <v>18</v>
      </c>
      <c r="C111" s="32" t="s">
        <v>138</v>
      </c>
      <c r="D111" s="32">
        <v>420.27199999999999</v>
      </c>
      <c r="E111" s="32">
        <v>20207.993999999999</v>
      </c>
      <c r="F111" s="32">
        <v>2.0797314000000001E-2</v>
      </c>
      <c r="G111" s="32">
        <v>7.8739844947072939</v>
      </c>
      <c r="H111" s="32">
        <v>15</v>
      </c>
      <c r="I111" s="50" t="s">
        <v>597</v>
      </c>
      <c r="J111" s="33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 t="s">
        <v>208</v>
      </c>
      <c r="V111" s="32" t="s">
        <v>208</v>
      </c>
      <c r="W111" s="32" t="s">
        <v>208</v>
      </c>
      <c r="X111" s="32"/>
      <c r="Y111" s="32"/>
    </row>
    <row r="112" spans="1:30" x14ac:dyDescent="0.25">
      <c r="A112" s="35" t="s">
        <v>152</v>
      </c>
      <c r="B112" s="35" t="s">
        <v>18</v>
      </c>
      <c r="C112" s="35" t="s">
        <v>138</v>
      </c>
      <c r="D112" s="35">
        <v>2628.14</v>
      </c>
      <c r="E112" s="35">
        <v>19151.629000000001</v>
      </c>
      <c r="F112" s="35">
        <v>0.13722801300000001</v>
      </c>
      <c r="G112" s="35">
        <v>100</v>
      </c>
      <c r="H112" s="35">
        <v>0</v>
      </c>
      <c r="I112" s="46">
        <v>4.6051701859880918</v>
      </c>
      <c r="J112" s="36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>
        <v>13</v>
      </c>
      <c r="V112" s="35" t="s">
        <v>208</v>
      </c>
      <c r="W112" s="35" t="s">
        <v>208</v>
      </c>
      <c r="X112" s="35"/>
      <c r="Y112" s="35"/>
    </row>
    <row r="113" spans="1:30" x14ac:dyDescent="0.25">
      <c r="A113" s="32" t="s">
        <v>153</v>
      </c>
      <c r="B113" s="32" t="s">
        <v>18</v>
      </c>
      <c r="C113" s="32" t="s">
        <v>138</v>
      </c>
      <c r="D113" s="32">
        <v>2636.4830000000002</v>
      </c>
      <c r="E113" s="32">
        <v>18580.991999999998</v>
      </c>
      <c r="F113" s="32">
        <v>0.141891402</v>
      </c>
      <c r="G113" s="32">
        <v>100</v>
      </c>
      <c r="H113" s="32">
        <v>0</v>
      </c>
      <c r="I113" s="50">
        <v>4.6051701859880918</v>
      </c>
      <c r="J113" s="33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>
        <v>14</v>
      </c>
      <c r="V113" s="32" t="s">
        <v>208</v>
      </c>
      <c r="W113" s="32" t="s">
        <v>208</v>
      </c>
      <c r="X113" s="32"/>
      <c r="Y113" s="32"/>
    </row>
    <row r="114" spans="1:30" x14ac:dyDescent="0.25">
      <c r="A114" s="35" t="s">
        <v>154</v>
      </c>
      <c r="B114" s="35" t="s">
        <v>18</v>
      </c>
      <c r="C114" s="35" t="s">
        <v>138</v>
      </c>
      <c r="D114" s="35">
        <v>4896.9579999999996</v>
      </c>
      <c r="E114" s="35">
        <v>18790.583999999999</v>
      </c>
      <c r="F114" s="35">
        <v>0.260607015</v>
      </c>
      <c r="G114" s="35">
        <v>100</v>
      </c>
      <c r="H114" s="35">
        <v>0</v>
      </c>
      <c r="I114" s="46">
        <v>4.6051701859880918</v>
      </c>
      <c r="J114" s="36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>
        <v>15</v>
      </c>
      <c r="V114" s="35" t="s">
        <v>208</v>
      </c>
      <c r="W114" s="35" t="s">
        <v>208</v>
      </c>
      <c r="X114" s="35"/>
      <c r="Y114" s="35"/>
    </row>
    <row r="115" spans="1:30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3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</row>
    <row r="116" spans="1:30" ht="15.75" thickBot="1" x14ac:dyDescent="0.3">
      <c r="A116" s="35"/>
      <c r="B116" s="35"/>
      <c r="C116" s="35"/>
      <c r="D116" s="35"/>
      <c r="E116" s="35"/>
      <c r="F116" s="35"/>
      <c r="G116" s="35"/>
      <c r="H116" s="35"/>
      <c r="I116" s="35"/>
      <c r="J116" s="36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1:30" ht="16.5" thickTop="1" thickBot="1" x14ac:dyDescent="0.3">
      <c r="A117" s="32" t="s">
        <v>38</v>
      </c>
      <c r="B117" s="32" t="s">
        <v>20</v>
      </c>
      <c r="C117" s="32" t="s">
        <v>155</v>
      </c>
      <c r="D117" s="32">
        <v>368.04300000000001</v>
      </c>
      <c r="E117" s="32">
        <v>18372.601999999999</v>
      </c>
      <c r="F117" s="32">
        <v>2.0032165000000001E-2</v>
      </c>
      <c r="G117" s="32"/>
      <c r="H117" s="32"/>
      <c r="I117" s="32"/>
      <c r="J117" s="33"/>
      <c r="K117" s="32"/>
      <c r="L117" s="32"/>
      <c r="M117" s="32"/>
      <c r="N117" s="32"/>
      <c r="O117" s="32"/>
      <c r="P117" s="32"/>
      <c r="Q117" s="32"/>
      <c r="R117" s="32" t="s">
        <v>156</v>
      </c>
      <c r="S117" s="32"/>
      <c r="T117" s="32">
        <v>9</v>
      </c>
      <c r="U117" s="32"/>
      <c r="V117" s="32"/>
      <c r="W117" s="32"/>
      <c r="X117" s="32"/>
      <c r="Y117" s="32"/>
      <c r="Z117" s="34" t="s">
        <v>41</v>
      </c>
      <c r="AA117" s="34" t="s">
        <v>42</v>
      </c>
      <c r="AB117" s="34" t="s">
        <v>43</v>
      </c>
      <c r="AC117" s="34" t="s">
        <v>44</v>
      </c>
      <c r="AD117" s="34" t="s">
        <v>45</v>
      </c>
    </row>
    <row r="118" spans="1:30" ht="15.75" thickTop="1" x14ac:dyDescent="0.25">
      <c r="A118" s="35" t="s">
        <v>46</v>
      </c>
      <c r="B118" s="35" t="s">
        <v>20</v>
      </c>
      <c r="C118" s="35" t="s">
        <v>155</v>
      </c>
      <c r="D118" s="35">
        <v>368.04300000000001</v>
      </c>
      <c r="E118" s="35">
        <v>18372.601999999999</v>
      </c>
      <c r="F118" s="35">
        <v>2.0032165000000001E-2</v>
      </c>
      <c r="G118" s="35"/>
      <c r="H118" s="35"/>
      <c r="I118" s="35"/>
      <c r="J118" s="36"/>
      <c r="K118" s="35"/>
      <c r="L118" s="35"/>
      <c r="M118" s="35"/>
      <c r="N118" s="35"/>
      <c r="O118" s="35"/>
      <c r="P118" s="35"/>
      <c r="Q118" s="35"/>
      <c r="R118" s="35" t="s">
        <v>41</v>
      </c>
      <c r="S118" s="35"/>
      <c r="T118" s="35">
        <v>157</v>
      </c>
      <c r="U118" s="35"/>
      <c r="V118" s="35"/>
      <c r="W118" s="35"/>
      <c r="X118" s="35"/>
      <c r="Y118" s="35"/>
      <c r="Z118" s="37">
        <v>120</v>
      </c>
      <c r="AA118" s="51">
        <v>8.042947276707799E-3</v>
      </c>
      <c r="AB118" s="51">
        <v>8.798930372961011E-3</v>
      </c>
      <c r="AC118" s="52">
        <v>1.7716683448183959E-2</v>
      </c>
      <c r="AD118" s="52">
        <v>1.1519520365950922E-2</v>
      </c>
    </row>
    <row r="119" spans="1:30" x14ac:dyDescent="0.25">
      <c r="A119" s="32" t="s">
        <v>47</v>
      </c>
      <c r="B119" s="32" t="s">
        <v>20</v>
      </c>
      <c r="C119" s="32" t="s">
        <v>155</v>
      </c>
      <c r="D119" s="32">
        <v>301.61799999999999</v>
      </c>
      <c r="E119" s="32">
        <v>18432.331999999999</v>
      </c>
      <c r="F119" s="32">
        <v>1.6363529000000002E-2</v>
      </c>
      <c r="G119" s="32"/>
      <c r="H119" s="32"/>
      <c r="I119" s="32"/>
      <c r="J119" s="33"/>
      <c r="K119" s="32"/>
      <c r="L119" s="32"/>
      <c r="M119" s="32"/>
      <c r="N119" s="32"/>
      <c r="O119" s="32"/>
      <c r="P119" s="32"/>
      <c r="Q119" s="32"/>
      <c r="R119" s="32" t="s">
        <v>48</v>
      </c>
      <c r="S119" s="32"/>
      <c r="T119" s="32">
        <v>171</v>
      </c>
      <c r="U119" s="32"/>
      <c r="V119" s="32"/>
      <c r="W119" s="32"/>
      <c r="X119" s="32"/>
      <c r="Y119" s="32"/>
      <c r="Z119" s="37">
        <v>60</v>
      </c>
      <c r="AA119" s="52">
        <v>3.6513272576297509E-2</v>
      </c>
      <c r="AB119" s="52">
        <v>2.396478054309838E-2</v>
      </c>
      <c r="AC119" s="52">
        <v>3.3658004724101215E-2</v>
      </c>
      <c r="AD119" s="52">
        <v>3.1378685947832365E-2</v>
      </c>
    </row>
    <row r="120" spans="1:30" x14ac:dyDescent="0.25">
      <c r="A120" s="35" t="s">
        <v>157</v>
      </c>
      <c r="B120" s="35" t="s">
        <v>20</v>
      </c>
      <c r="C120" s="35" t="s">
        <v>155</v>
      </c>
      <c r="D120" s="35">
        <v>1267.8489999999999</v>
      </c>
      <c r="E120" s="35">
        <v>27416.226999999999</v>
      </c>
      <c r="F120" s="35">
        <v>4.6244474000000001E-2</v>
      </c>
      <c r="G120" s="35">
        <v>0.80429472767077992</v>
      </c>
      <c r="H120" s="35">
        <v>120</v>
      </c>
      <c r="I120" s="46">
        <v>-0.21778950027104535</v>
      </c>
      <c r="J120" s="36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>
        <v>1</v>
      </c>
      <c r="V120" s="35">
        <v>120</v>
      </c>
      <c r="W120" s="35">
        <v>-0.21778950027104535</v>
      </c>
      <c r="X120" s="35"/>
      <c r="Y120" s="35"/>
      <c r="Z120" s="37">
        <v>30</v>
      </c>
      <c r="AA120" s="53">
        <v>0.270489687473561</v>
      </c>
      <c r="AB120" s="53">
        <v>0.19579275355220041</v>
      </c>
      <c r="AC120" s="53">
        <v>0.25206820237083605</v>
      </c>
      <c r="AD120" s="53">
        <v>0.2394502144655325</v>
      </c>
    </row>
    <row r="121" spans="1:30" x14ac:dyDescent="0.25">
      <c r="A121" s="32" t="s">
        <v>158</v>
      </c>
      <c r="B121" s="32" t="s">
        <v>20</v>
      </c>
      <c r="C121" s="32" t="s">
        <v>155</v>
      </c>
      <c r="D121" s="32">
        <v>1156.7280000000001</v>
      </c>
      <c r="E121" s="32">
        <v>18328.328000000001</v>
      </c>
      <c r="F121" s="32">
        <v>6.3111484999999995E-2</v>
      </c>
      <c r="G121" s="32">
        <v>0.87989303729610113</v>
      </c>
      <c r="H121" s="32">
        <v>120</v>
      </c>
      <c r="I121" s="50">
        <v>-0.12795492742466358</v>
      </c>
      <c r="J121" s="33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>
        <v>2</v>
      </c>
      <c r="V121" s="32">
        <v>120</v>
      </c>
      <c r="W121" s="32">
        <v>-0.12795492742466358</v>
      </c>
      <c r="X121" s="32"/>
      <c r="Y121" s="32"/>
      <c r="Z121" s="37">
        <v>15</v>
      </c>
      <c r="AA121" s="53">
        <v>0.42561436294585098</v>
      </c>
      <c r="AB121" s="53">
        <v>0.2251934382039483</v>
      </c>
      <c r="AC121" s="53">
        <v>0.22245504337415445</v>
      </c>
      <c r="AD121" s="53">
        <v>0.2910876148413179</v>
      </c>
    </row>
    <row r="122" spans="1:30" ht="15.75" thickBot="1" x14ac:dyDescent="0.3">
      <c r="A122" s="35" t="s">
        <v>159</v>
      </c>
      <c r="B122" s="35" t="s">
        <v>20</v>
      </c>
      <c r="C122" s="35" t="s">
        <v>155</v>
      </c>
      <c r="D122" s="35">
        <v>1400.6510000000001</v>
      </c>
      <c r="E122" s="35">
        <v>17465.743999999999</v>
      </c>
      <c r="F122" s="35">
        <v>8.0194179000000004E-2</v>
      </c>
      <c r="G122" s="35">
        <v>1.7716683448183959</v>
      </c>
      <c r="H122" s="35">
        <v>120</v>
      </c>
      <c r="I122" s="46">
        <v>0.571921670341757</v>
      </c>
      <c r="J122" s="36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>
        <v>3</v>
      </c>
      <c r="V122" s="35">
        <v>120</v>
      </c>
      <c r="W122" s="35">
        <v>0.571921670341757</v>
      </c>
      <c r="X122" s="35"/>
      <c r="Y122" s="35"/>
      <c r="Z122" s="40">
        <v>0</v>
      </c>
      <c r="AA122" s="41">
        <v>1</v>
      </c>
      <c r="AB122" s="41">
        <v>1</v>
      </c>
      <c r="AC122" s="41">
        <v>1</v>
      </c>
      <c r="AD122" s="41">
        <v>1</v>
      </c>
    </row>
    <row r="123" spans="1:30" ht="16.5" thickTop="1" thickBot="1" x14ac:dyDescent="0.3">
      <c r="A123" s="32" t="s">
        <v>160</v>
      </c>
      <c r="B123" s="32" t="s">
        <v>20</v>
      </c>
      <c r="C123" s="32" t="s">
        <v>155</v>
      </c>
      <c r="D123" s="32">
        <v>2808.62</v>
      </c>
      <c r="E123" s="32">
        <v>19591.486000000001</v>
      </c>
      <c r="F123" s="32">
        <v>0.14335921200000001</v>
      </c>
      <c r="G123" s="32">
        <v>3.6513272576297511</v>
      </c>
      <c r="H123" s="32">
        <v>60</v>
      </c>
      <c r="I123" s="50">
        <v>1.295090733723554</v>
      </c>
      <c r="J123" s="33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>
        <v>4</v>
      </c>
      <c r="V123" s="32">
        <v>60</v>
      </c>
      <c r="W123" s="32">
        <v>1.295090733723554</v>
      </c>
      <c r="X123" s="32"/>
      <c r="Y123" s="32"/>
    </row>
    <row r="124" spans="1:30" x14ac:dyDescent="0.25">
      <c r="A124" s="35" t="s">
        <v>161</v>
      </c>
      <c r="B124" s="35" t="s">
        <v>20</v>
      </c>
      <c r="C124" s="35" t="s">
        <v>155</v>
      </c>
      <c r="D124" s="35">
        <v>2380.5479999999998</v>
      </c>
      <c r="E124" s="35">
        <v>17068.43</v>
      </c>
      <c r="F124" s="35">
        <v>0.13947082399999999</v>
      </c>
      <c r="G124" s="35">
        <v>2.3964780543098381</v>
      </c>
      <c r="H124" s="35">
        <v>60</v>
      </c>
      <c r="I124" s="46">
        <v>0.87400018218352216</v>
      </c>
      <c r="J124" s="36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>
        <v>5</v>
      </c>
      <c r="V124" s="35">
        <v>60</v>
      </c>
      <c r="W124" s="35">
        <v>0.87400018218352216</v>
      </c>
      <c r="X124" s="35"/>
      <c r="Y124" s="35"/>
      <c r="Z124" s="42" t="s">
        <v>54</v>
      </c>
      <c r="AA124" s="54">
        <v>-3.6870583457899522E-2</v>
      </c>
    </row>
    <row r="125" spans="1:30" x14ac:dyDescent="0.25">
      <c r="A125" s="32" t="s">
        <v>162</v>
      </c>
      <c r="B125" s="32" t="s">
        <v>20</v>
      </c>
      <c r="C125" s="32" t="s">
        <v>155</v>
      </c>
      <c r="D125" s="32">
        <v>2299.9189999999999</v>
      </c>
      <c r="E125" s="32">
        <v>16982.623</v>
      </c>
      <c r="F125" s="32">
        <v>0.135427784</v>
      </c>
      <c r="G125" s="32">
        <v>3.3658004724101214</v>
      </c>
      <c r="H125" s="32">
        <v>60</v>
      </c>
      <c r="I125" s="50">
        <v>1.2136658166527954</v>
      </c>
      <c r="J125" s="33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>
        <v>6</v>
      </c>
      <c r="V125" s="32">
        <v>60</v>
      </c>
      <c r="W125" s="32">
        <v>1.2136658166527954</v>
      </c>
      <c r="X125" s="32"/>
      <c r="Y125" s="32"/>
      <c r="Z125" s="44" t="s">
        <v>56</v>
      </c>
      <c r="AA125" s="45">
        <v>4.1185857780151096</v>
      </c>
    </row>
    <row r="126" spans="1:30" ht="17.25" x14ac:dyDescent="0.25">
      <c r="A126" s="35" t="s">
        <v>163</v>
      </c>
      <c r="B126" s="35" t="s">
        <v>20</v>
      </c>
      <c r="C126" s="35" t="s">
        <v>155</v>
      </c>
      <c r="D126" s="35">
        <v>29717.662</v>
      </c>
      <c r="E126" s="35">
        <v>31565.072</v>
      </c>
      <c r="F126" s="35">
        <v>0.94147296700000005</v>
      </c>
      <c r="G126" s="35">
        <v>27.048968747356099</v>
      </c>
      <c r="H126" s="35">
        <v>30</v>
      </c>
      <c r="I126" s="46">
        <v>3.2976488806232815</v>
      </c>
      <c r="J126" s="36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>
        <v>7</v>
      </c>
      <c r="V126" s="35">
        <v>30</v>
      </c>
      <c r="W126" s="35">
        <v>3.2976488806232815</v>
      </c>
      <c r="X126" s="35"/>
      <c r="Y126" s="35"/>
      <c r="Z126" s="44" t="s">
        <v>58</v>
      </c>
      <c r="AA126" s="55">
        <v>0.90126788355064491</v>
      </c>
    </row>
    <row r="127" spans="1:30" ht="18" x14ac:dyDescent="0.35">
      <c r="A127" s="32" t="s">
        <v>164</v>
      </c>
      <c r="B127" s="32" t="s">
        <v>20</v>
      </c>
      <c r="C127" s="32" t="s">
        <v>155</v>
      </c>
      <c r="D127" s="32">
        <v>21093.131000000001</v>
      </c>
      <c r="E127" s="32">
        <v>20996.201000000001</v>
      </c>
      <c r="F127" s="32">
        <v>1.0046165490000001</v>
      </c>
      <c r="G127" s="32">
        <v>19.579275355220041</v>
      </c>
      <c r="H127" s="32">
        <v>30</v>
      </c>
      <c r="I127" s="50">
        <v>2.9744716269803195</v>
      </c>
      <c r="J127" s="33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>
        <v>8</v>
      </c>
      <c r="V127" s="32">
        <v>30</v>
      </c>
      <c r="W127" s="32">
        <v>2.9744716269803195</v>
      </c>
      <c r="X127" s="32"/>
      <c r="Y127" s="32"/>
      <c r="Z127" s="44" t="s">
        <v>60</v>
      </c>
      <c r="AA127" s="56">
        <v>18.799463299825771</v>
      </c>
    </row>
    <row r="128" spans="1:30" ht="18.75" x14ac:dyDescent="0.35">
      <c r="A128" s="35" t="s">
        <v>165</v>
      </c>
      <c r="B128" s="35" t="s">
        <v>20</v>
      </c>
      <c r="C128" s="35" t="s">
        <v>155</v>
      </c>
      <c r="D128" s="35">
        <v>15726.53</v>
      </c>
      <c r="E128" s="35">
        <v>17627.141</v>
      </c>
      <c r="F128" s="35">
        <v>0.89217701299999996</v>
      </c>
      <c r="G128" s="35">
        <v>25.206820237083605</v>
      </c>
      <c r="H128" s="35">
        <v>30</v>
      </c>
      <c r="I128" s="46">
        <v>3.2271146022285224</v>
      </c>
      <c r="J128" s="36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>
        <v>9</v>
      </c>
      <c r="V128" s="35">
        <v>30</v>
      </c>
      <c r="W128" s="35">
        <v>3.2271146022285224</v>
      </c>
      <c r="X128" s="35"/>
      <c r="Y128" s="35"/>
      <c r="Z128" s="44" t="s">
        <v>62</v>
      </c>
      <c r="AA128" s="56">
        <v>73.741166915799042</v>
      </c>
    </row>
    <row r="129" spans="1:30" ht="15.75" thickBot="1" x14ac:dyDescent="0.3">
      <c r="A129" s="32" t="s">
        <v>166</v>
      </c>
      <c r="B129" s="32" t="s">
        <v>20</v>
      </c>
      <c r="C129" s="32" t="s">
        <v>155</v>
      </c>
      <c r="D129" s="32">
        <v>43658.09</v>
      </c>
      <c r="E129" s="32">
        <v>29686.928</v>
      </c>
      <c r="F129" s="32">
        <v>1.4706166300000001</v>
      </c>
      <c r="G129" s="32">
        <v>42.5614362945851</v>
      </c>
      <c r="H129" s="32">
        <v>15</v>
      </c>
      <c r="I129" s="50">
        <v>3.7509485919871004</v>
      </c>
      <c r="J129" s="33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>
        <v>10</v>
      </c>
      <c r="V129" s="32">
        <v>15</v>
      </c>
      <c r="W129" s="32">
        <v>3.7509485919871004</v>
      </c>
      <c r="X129" s="32"/>
      <c r="Y129" s="32"/>
      <c r="Z129" s="48" t="s">
        <v>7</v>
      </c>
      <c r="AA129" s="49" t="s">
        <v>98</v>
      </c>
    </row>
    <row r="130" spans="1:30" x14ac:dyDescent="0.25">
      <c r="A130" s="35" t="s">
        <v>167</v>
      </c>
      <c r="B130" s="35" t="s">
        <v>20</v>
      </c>
      <c r="C130" s="35" t="s">
        <v>155</v>
      </c>
      <c r="D130" s="35">
        <v>28553.375</v>
      </c>
      <c r="E130" s="35">
        <v>24771.99</v>
      </c>
      <c r="F130" s="35">
        <v>1.152647607</v>
      </c>
      <c r="G130" s="35">
        <v>22.51934382039483</v>
      </c>
      <c r="H130" s="35">
        <v>15</v>
      </c>
      <c r="I130" s="46">
        <v>3.1143746652090956</v>
      </c>
      <c r="J130" s="36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>
        <v>11</v>
      </c>
      <c r="V130" s="35">
        <v>15</v>
      </c>
      <c r="W130" s="35">
        <v>3.1143746652090956</v>
      </c>
      <c r="X130" s="35"/>
      <c r="Y130" s="35"/>
    </row>
    <row r="131" spans="1:30" x14ac:dyDescent="0.25">
      <c r="A131" s="32" t="s">
        <v>168</v>
      </c>
      <c r="B131" s="32" t="s">
        <v>20</v>
      </c>
      <c r="C131" s="32" t="s">
        <v>155</v>
      </c>
      <c r="D131" s="32">
        <v>18169.322</v>
      </c>
      <c r="E131" s="32">
        <v>23011.576000000001</v>
      </c>
      <c r="F131" s="32">
        <v>0.78957312599999996</v>
      </c>
      <c r="G131" s="32">
        <v>22.245504337415444</v>
      </c>
      <c r="H131" s="32">
        <v>15</v>
      </c>
      <c r="I131" s="50">
        <v>3.1021399359459521</v>
      </c>
      <c r="J131" s="33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>
        <v>12</v>
      </c>
      <c r="V131" s="32">
        <v>15</v>
      </c>
      <c r="W131" s="32">
        <v>3.1021399359459521</v>
      </c>
      <c r="X131" s="32"/>
      <c r="Y131" s="32"/>
    </row>
    <row r="132" spans="1:30" x14ac:dyDescent="0.25">
      <c r="A132" s="35" t="s">
        <v>169</v>
      </c>
      <c r="B132" s="35" t="s">
        <v>20</v>
      </c>
      <c r="C132" s="35" t="s">
        <v>155</v>
      </c>
      <c r="D132" s="35">
        <v>123322.93</v>
      </c>
      <c r="E132" s="35">
        <v>35955.300999999999</v>
      </c>
      <c r="F132" s="35">
        <v>3.4298956359999999</v>
      </c>
      <c r="G132" s="35">
        <v>100</v>
      </c>
      <c r="H132" s="35">
        <v>0</v>
      </c>
      <c r="I132" s="46">
        <v>4.6051701859880918</v>
      </c>
      <c r="J132" s="36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>
        <v>13</v>
      </c>
      <c r="V132" s="35">
        <v>0</v>
      </c>
      <c r="W132" s="35">
        <v>4.6051701859880918</v>
      </c>
      <c r="X132" s="35"/>
      <c r="Y132" s="35"/>
    </row>
    <row r="133" spans="1:30" x14ac:dyDescent="0.25">
      <c r="A133" s="32" t="s">
        <v>170</v>
      </c>
      <c r="B133" s="32" t="s">
        <v>20</v>
      </c>
      <c r="C133" s="32" t="s">
        <v>155</v>
      </c>
      <c r="D133" s="32">
        <v>166701.65599999999</v>
      </c>
      <c r="E133" s="32">
        <v>32985.656000000003</v>
      </c>
      <c r="F133" s="32">
        <v>5.0537620350000001</v>
      </c>
      <c r="G133" s="32">
        <v>100</v>
      </c>
      <c r="H133" s="32">
        <v>0</v>
      </c>
      <c r="I133" s="50">
        <v>4.6051701859880918</v>
      </c>
      <c r="J133" s="33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>
        <v>14</v>
      </c>
      <c r="V133" s="32">
        <v>0</v>
      </c>
      <c r="W133" s="32">
        <v>4.6051701859880918</v>
      </c>
      <c r="X133" s="32"/>
      <c r="Y133" s="32"/>
    </row>
    <row r="134" spans="1:30" x14ac:dyDescent="0.25">
      <c r="A134" s="35" t="s">
        <v>171</v>
      </c>
      <c r="B134" s="35" t="s">
        <v>20</v>
      </c>
      <c r="C134" s="35" t="s">
        <v>155</v>
      </c>
      <c r="D134" s="35">
        <v>117220.891</v>
      </c>
      <c r="E134" s="35">
        <v>33649.195</v>
      </c>
      <c r="F134" s="35">
        <v>3.4836165029999999</v>
      </c>
      <c r="G134" s="35">
        <v>100</v>
      </c>
      <c r="H134" s="35">
        <v>0</v>
      </c>
      <c r="I134" s="46">
        <v>4.6051701859880918</v>
      </c>
      <c r="J134" s="36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>
        <v>15</v>
      </c>
      <c r="V134" s="35">
        <v>0</v>
      </c>
      <c r="W134" s="35">
        <v>4.6051701859880918</v>
      </c>
      <c r="X134" s="35"/>
      <c r="Y134" s="35"/>
    </row>
    <row r="135" spans="1:30" ht="15.75" thickBot="1" x14ac:dyDescent="0.3">
      <c r="A135" s="32"/>
      <c r="B135" s="32"/>
      <c r="C135" s="32"/>
      <c r="D135" s="32"/>
      <c r="E135" s="32"/>
      <c r="F135" s="32"/>
      <c r="G135" s="32"/>
      <c r="H135" s="32"/>
      <c r="I135" s="32"/>
      <c r="J135" s="33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 spans="1:30" ht="16.5" thickTop="1" thickBot="1" x14ac:dyDescent="0.3">
      <c r="A136" s="35" t="s">
        <v>38</v>
      </c>
      <c r="B136" s="35" t="s">
        <v>26</v>
      </c>
      <c r="C136" s="35" t="s">
        <v>172</v>
      </c>
      <c r="D136" s="35">
        <v>2501.8040000000001</v>
      </c>
      <c r="E136" s="35">
        <v>18372.601999999999</v>
      </c>
      <c r="F136" s="35">
        <v>0.13617036900000001</v>
      </c>
      <c r="G136" s="35"/>
      <c r="H136" s="35"/>
      <c r="I136" s="35"/>
      <c r="J136" s="36"/>
      <c r="K136" s="35"/>
      <c r="L136" s="35"/>
      <c r="M136" s="35"/>
      <c r="N136" s="35"/>
      <c r="O136" s="35"/>
      <c r="P136" s="35"/>
      <c r="Q136" s="35"/>
      <c r="R136" s="35" t="s">
        <v>173</v>
      </c>
      <c r="S136" s="35"/>
      <c r="T136" s="35">
        <v>10</v>
      </c>
      <c r="U136" s="35"/>
      <c r="V136" s="35"/>
      <c r="W136" s="35"/>
      <c r="X136" s="35"/>
      <c r="Y136" s="35"/>
      <c r="Z136" s="34" t="s">
        <v>41</v>
      </c>
      <c r="AA136" s="34" t="s">
        <v>42</v>
      </c>
      <c r="AB136" s="34" t="s">
        <v>43</v>
      </c>
      <c r="AC136" s="34" t="s">
        <v>44</v>
      </c>
      <c r="AD136" s="34" t="s">
        <v>45</v>
      </c>
    </row>
    <row r="137" spans="1:30" ht="15.75" thickTop="1" x14ac:dyDescent="0.25">
      <c r="A137" s="32" t="s">
        <v>46</v>
      </c>
      <c r="B137" s="32" t="s">
        <v>26</v>
      </c>
      <c r="C137" s="32" t="s">
        <v>172</v>
      </c>
      <c r="D137" s="32">
        <v>2501.8040000000001</v>
      </c>
      <c r="E137" s="32">
        <v>18372.601999999999</v>
      </c>
      <c r="F137" s="32">
        <v>0.13617036900000001</v>
      </c>
      <c r="G137" s="32"/>
      <c r="H137" s="32"/>
      <c r="I137" s="32"/>
      <c r="J137" s="33"/>
      <c r="K137" s="32"/>
      <c r="L137" s="32"/>
      <c r="M137" s="32"/>
      <c r="N137" s="32"/>
      <c r="O137" s="32"/>
      <c r="P137" s="32"/>
      <c r="Q137" s="32"/>
      <c r="R137" s="32" t="s">
        <v>41</v>
      </c>
      <c r="S137" s="32"/>
      <c r="T137" s="32">
        <v>176</v>
      </c>
      <c r="U137" s="32"/>
      <c r="V137" s="32"/>
      <c r="W137" s="32"/>
      <c r="X137" s="32"/>
      <c r="Y137" s="32"/>
      <c r="Z137" s="37">
        <v>120</v>
      </c>
      <c r="AA137" s="38" t="s">
        <v>216</v>
      </c>
      <c r="AB137" s="38" t="s">
        <v>217</v>
      </c>
      <c r="AC137" s="38" t="s">
        <v>218</v>
      </c>
      <c r="AD137" s="38" t="s">
        <v>208</v>
      </c>
    </row>
    <row r="138" spans="1:30" x14ac:dyDescent="0.25">
      <c r="A138" s="35" t="s">
        <v>47</v>
      </c>
      <c r="B138" s="35" t="s">
        <v>26</v>
      </c>
      <c r="C138" s="35" t="s">
        <v>172</v>
      </c>
      <c r="D138" s="35">
        <v>2012.325</v>
      </c>
      <c r="E138" s="35">
        <v>18432.331999999999</v>
      </c>
      <c r="F138" s="35">
        <v>0.109173652</v>
      </c>
      <c r="G138" s="35"/>
      <c r="H138" s="35"/>
      <c r="I138" s="35"/>
      <c r="J138" s="36"/>
      <c r="K138" s="35"/>
      <c r="L138" s="35"/>
      <c r="M138" s="35"/>
      <c r="N138" s="35"/>
      <c r="O138" s="35"/>
      <c r="P138" s="35"/>
      <c r="Q138" s="35"/>
      <c r="R138" s="35" t="s">
        <v>48</v>
      </c>
      <c r="S138" s="35"/>
      <c r="T138" s="35">
        <v>190</v>
      </c>
      <c r="U138" s="35"/>
      <c r="V138" s="35"/>
      <c r="W138" s="35"/>
      <c r="X138" s="35"/>
      <c r="Y138" s="35"/>
      <c r="Z138" s="37">
        <v>60</v>
      </c>
      <c r="AA138" s="51">
        <v>6.9010197883393777E-3</v>
      </c>
      <c r="AB138" s="52">
        <v>1.200728505868077E-2</v>
      </c>
      <c r="AC138" s="52">
        <v>1.5783503113389753E-2</v>
      </c>
      <c r="AD138" s="52">
        <v>1.1563935986803301E-2</v>
      </c>
    </row>
    <row r="139" spans="1:30" x14ac:dyDescent="0.25">
      <c r="A139" s="32" t="s">
        <v>174</v>
      </c>
      <c r="B139" s="32" t="s">
        <v>26</v>
      </c>
      <c r="C139" s="32" t="s">
        <v>172</v>
      </c>
      <c r="D139" s="32">
        <v>238.36500000000001</v>
      </c>
      <c r="E139" s="32">
        <v>19626.525000000001</v>
      </c>
      <c r="F139" s="32">
        <v>1.2145044000000001E-2</v>
      </c>
      <c r="G139" s="32">
        <v>-0.59932579211699344</v>
      </c>
      <c r="H139" s="32">
        <v>120</v>
      </c>
      <c r="I139" s="32" t="s">
        <v>208</v>
      </c>
      <c r="J139" s="33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 t="s">
        <v>208</v>
      </c>
      <c r="V139" s="32">
        <v>60</v>
      </c>
      <c r="W139" s="32">
        <v>-0.37091589689999382</v>
      </c>
      <c r="X139" s="32"/>
      <c r="Y139" s="32"/>
      <c r="Z139" s="37">
        <v>30</v>
      </c>
      <c r="AA139" s="53">
        <v>0.12372612744143288</v>
      </c>
      <c r="AB139" s="53">
        <v>0.13289421040629729</v>
      </c>
      <c r="AC139" s="53">
        <v>0.18123061815961072</v>
      </c>
      <c r="AD139" s="53">
        <v>0.14595031866911365</v>
      </c>
    </row>
    <row r="140" spans="1:30" x14ac:dyDescent="0.25">
      <c r="A140" s="35" t="s">
        <v>175</v>
      </c>
      <c r="B140" s="35" t="s">
        <v>26</v>
      </c>
      <c r="C140" s="35" t="s">
        <v>172</v>
      </c>
      <c r="D140" s="35">
        <v>575.93899999999996</v>
      </c>
      <c r="E140" s="35">
        <v>20364.025000000001</v>
      </c>
      <c r="F140" s="35">
        <v>2.8282179000000001E-2</v>
      </c>
      <c r="G140" s="35">
        <v>-0.39209275604315919</v>
      </c>
      <c r="H140" s="35">
        <v>120</v>
      </c>
      <c r="I140" s="35" t="s">
        <v>208</v>
      </c>
      <c r="J140" s="36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 t="s">
        <v>208</v>
      </c>
      <c r="V140" s="35">
        <v>60</v>
      </c>
      <c r="W140" s="35">
        <v>0.18292846081384473</v>
      </c>
      <c r="X140" s="35"/>
      <c r="Y140" s="35"/>
      <c r="Z140" s="37">
        <v>15</v>
      </c>
      <c r="AA140" s="53">
        <v>0.35727444976257977</v>
      </c>
      <c r="AB140" s="53">
        <v>0.3194245020525891</v>
      </c>
      <c r="AC140" s="53">
        <v>0.34678920744521913</v>
      </c>
      <c r="AD140" s="53">
        <v>0.34116271975346263</v>
      </c>
    </row>
    <row r="141" spans="1:30" ht="15.75" thickBot="1" x14ac:dyDescent="0.3">
      <c r="A141" s="32" t="s">
        <v>176</v>
      </c>
      <c r="B141" s="32" t="s">
        <v>26</v>
      </c>
      <c r="C141" s="32" t="s">
        <v>172</v>
      </c>
      <c r="D141" s="32">
        <v>684.00800000000004</v>
      </c>
      <c r="E141" s="32">
        <v>27527.824000000001</v>
      </c>
      <c r="F141" s="32">
        <v>2.4847878E-2</v>
      </c>
      <c r="G141" s="32">
        <v>-0.40623567969655522</v>
      </c>
      <c r="H141" s="32">
        <v>120</v>
      </c>
      <c r="I141" s="32" t="s">
        <v>208</v>
      </c>
      <c r="J141" s="33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 t="s">
        <v>208</v>
      </c>
      <c r="V141" s="32">
        <v>60</v>
      </c>
      <c r="W141" s="32">
        <v>0.45638019483223002</v>
      </c>
      <c r="X141" s="32"/>
      <c r="Y141" s="32"/>
      <c r="Z141" s="40">
        <v>0</v>
      </c>
      <c r="AA141" s="41">
        <v>1</v>
      </c>
      <c r="AB141" s="41">
        <v>1</v>
      </c>
      <c r="AC141" s="41">
        <v>1</v>
      </c>
      <c r="AD141" s="41">
        <v>1</v>
      </c>
    </row>
    <row r="142" spans="1:30" ht="16.5" thickTop="1" thickBot="1" x14ac:dyDescent="0.3">
      <c r="A142" s="35" t="s">
        <v>177</v>
      </c>
      <c r="B142" s="35" t="s">
        <v>26</v>
      </c>
      <c r="C142" s="35" t="s">
        <v>172</v>
      </c>
      <c r="D142" s="35">
        <v>5842.0529999999999</v>
      </c>
      <c r="E142" s="35">
        <v>22502.303</v>
      </c>
      <c r="F142" s="35">
        <v>0.25962022600000001</v>
      </c>
      <c r="G142" s="35">
        <v>0.69010197883393776</v>
      </c>
      <c r="H142" s="35">
        <v>60</v>
      </c>
      <c r="I142" s="46">
        <v>-0.37091589689999382</v>
      </c>
      <c r="J142" s="36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>
        <v>4</v>
      </c>
      <c r="V142" s="35">
        <v>30</v>
      </c>
      <c r="W142" s="35">
        <v>2.5154853802811319</v>
      </c>
      <c r="X142" s="35"/>
      <c r="Y142" s="35"/>
    </row>
    <row r="143" spans="1:30" x14ac:dyDescent="0.25">
      <c r="A143" s="32" t="s">
        <v>178</v>
      </c>
      <c r="B143" s="32" t="s">
        <v>26</v>
      </c>
      <c r="C143" s="32" t="s">
        <v>172</v>
      </c>
      <c r="D143" s="32">
        <v>7988.5559999999996</v>
      </c>
      <c r="E143" s="32">
        <v>18577.782999999999</v>
      </c>
      <c r="F143" s="32">
        <v>0.430005884</v>
      </c>
      <c r="G143" s="32">
        <v>1.200728505868077</v>
      </c>
      <c r="H143" s="32">
        <v>60</v>
      </c>
      <c r="I143" s="50">
        <v>0.18292846081384473</v>
      </c>
      <c r="J143" s="33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>
        <v>5</v>
      </c>
      <c r="V143" s="32">
        <v>30</v>
      </c>
      <c r="W143" s="32">
        <v>2.5869683082419788</v>
      </c>
      <c r="X143" s="32"/>
      <c r="Y143" s="32"/>
      <c r="Z143" s="42" t="s">
        <v>54</v>
      </c>
      <c r="AA143" s="54">
        <v>-7.4953245244116729E-2</v>
      </c>
    </row>
    <row r="144" spans="1:30" x14ac:dyDescent="0.25">
      <c r="A144" s="35" t="s">
        <v>179</v>
      </c>
      <c r="B144" s="35" t="s">
        <v>26</v>
      </c>
      <c r="C144" s="35" t="s">
        <v>172</v>
      </c>
      <c r="D144" s="35">
        <v>10550.616</v>
      </c>
      <c r="E144" s="35">
        <v>20106.752</v>
      </c>
      <c r="F144" s="35">
        <v>0.524730001</v>
      </c>
      <c r="G144" s="35">
        <v>1.5783503113389754</v>
      </c>
      <c r="H144" s="35">
        <v>60</v>
      </c>
      <c r="I144" s="46">
        <v>0.45638019483223002</v>
      </c>
      <c r="J144" s="36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>
        <v>6</v>
      </c>
      <c r="V144" s="35">
        <v>30</v>
      </c>
      <c r="W144" s="35">
        <v>2.8971852607310566</v>
      </c>
      <c r="X144" s="35"/>
      <c r="Y144" s="35"/>
      <c r="Z144" s="44" t="s">
        <v>56</v>
      </c>
      <c r="AA144" s="45">
        <v>4.6899834634801865</v>
      </c>
    </row>
    <row r="145" spans="1:30" ht="17.25" x14ac:dyDescent="0.25">
      <c r="A145" s="32" t="s">
        <v>180</v>
      </c>
      <c r="B145" s="32" t="s">
        <v>26</v>
      </c>
      <c r="C145" s="32" t="s">
        <v>172</v>
      </c>
      <c r="D145" s="32">
        <v>42471.074000000001</v>
      </c>
      <c r="E145" s="32">
        <v>16976.192999999999</v>
      </c>
      <c r="F145" s="32">
        <v>2.5018020239999998</v>
      </c>
      <c r="G145" s="32">
        <v>12.372612744143288</v>
      </c>
      <c r="H145" s="32">
        <v>30</v>
      </c>
      <c r="I145" s="50">
        <v>2.5154853802811319</v>
      </c>
      <c r="J145" s="33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>
        <v>7</v>
      </c>
      <c r="V145" s="32">
        <v>15</v>
      </c>
      <c r="W145" s="32">
        <v>3.5759191602776852</v>
      </c>
      <c r="X145" s="32"/>
      <c r="Y145" s="32"/>
      <c r="Z145" s="44" t="s">
        <v>58</v>
      </c>
      <c r="AA145" s="55">
        <v>0.98066530181706479</v>
      </c>
    </row>
    <row r="146" spans="1:30" ht="18" x14ac:dyDescent="0.35">
      <c r="A146" s="35" t="s">
        <v>181</v>
      </c>
      <c r="B146" s="35" t="s">
        <v>26</v>
      </c>
      <c r="C146" s="35" t="s">
        <v>172</v>
      </c>
      <c r="D146" s="35">
        <v>59994.52</v>
      </c>
      <c r="E146" s="35">
        <v>17245.346000000001</v>
      </c>
      <c r="F146" s="35">
        <v>3.4788817810000001</v>
      </c>
      <c r="G146" s="35">
        <v>13.289421040629728</v>
      </c>
      <c r="H146" s="35">
        <v>30</v>
      </c>
      <c r="I146" s="46">
        <v>2.5869683082419788</v>
      </c>
      <c r="J146" s="36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>
        <v>8</v>
      </c>
      <c r="V146" s="35">
        <v>15</v>
      </c>
      <c r="W146" s="35">
        <v>3.4639358525953425</v>
      </c>
      <c r="X146" s="35"/>
      <c r="Y146" s="35"/>
      <c r="Z146" s="44" t="s">
        <v>60</v>
      </c>
      <c r="AA146" s="45">
        <v>9.2477274106333933</v>
      </c>
    </row>
    <row r="147" spans="1:30" ht="18.75" x14ac:dyDescent="0.35">
      <c r="A147" s="32" t="s">
        <v>182</v>
      </c>
      <c r="B147" s="32" t="s">
        <v>26</v>
      </c>
      <c r="C147" s="32" t="s">
        <v>172</v>
      </c>
      <c r="D147" s="32">
        <v>87707.726999999999</v>
      </c>
      <c r="E147" s="32">
        <v>18692.835999999999</v>
      </c>
      <c r="F147" s="32">
        <v>4.6920503130000002</v>
      </c>
      <c r="G147" s="32">
        <v>18.123061815961073</v>
      </c>
      <c r="H147" s="32">
        <v>30</v>
      </c>
      <c r="I147" s="50">
        <v>2.8971852607310566</v>
      </c>
      <c r="J147" s="33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>
        <v>9</v>
      </c>
      <c r="V147" s="32">
        <v>15</v>
      </c>
      <c r="W147" s="32">
        <v>3.5461320310279159</v>
      </c>
      <c r="X147" s="32"/>
      <c r="Y147" s="32"/>
      <c r="Z147" s="44" t="s">
        <v>62</v>
      </c>
      <c r="AA147" s="47">
        <v>149.90649048823346</v>
      </c>
    </row>
    <row r="148" spans="1:30" ht="15.75" thickBot="1" x14ac:dyDescent="0.3">
      <c r="A148" s="35" t="s">
        <v>183</v>
      </c>
      <c r="B148" s="35" t="s">
        <v>26</v>
      </c>
      <c r="C148" s="35" t="s">
        <v>172</v>
      </c>
      <c r="D148" s="35">
        <v>202905.109</v>
      </c>
      <c r="E148" s="35">
        <v>29051.976999999999</v>
      </c>
      <c r="F148" s="35">
        <v>6.9842100250000003</v>
      </c>
      <c r="G148" s="35">
        <v>35.727444976257978</v>
      </c>
      <c r="H148" s="35">
        <v>15</v>
      </c>
      <c r="I148" s="46">
        <v>3.5759191602776852</v>
      </c>
      <c r="J148" s="36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>
        <v>10</v>
      </c>
      <c r="V148" s="35">
        <v>0</v>
      </c>
      <c r="W148" s="35">
        <v>4.6051701859880918</v>
      </c>
      <c r="X148" s="35"/>
      <c r="Y148" s="35"/>
      <c r="Z148" s="48" t="s">
        <v>7</v>
      </c>
      <c r="AA148" s="49" t="s">
        <v>2</v>
      </c>
    </row>
    <row r="149" spans="1:30" x14ac:dyDescent="0.25">
      <c r="A149" s="32" t="s">
        <v>184</v>
      </c>
      <c r="B149" s="32" t="s">
        <v>26</v>
      </c>
      <c r="C149" s="32" t="s">
        <v>172</v>
      </c>
      <c r="D149" s="32">
        <v>245118.641</v>
      </c>
      <c r="E149" s="32">
        <v>29953.366999999998</v>
      </c>
      <c r="F149" s="32">
        <v>8.1833418259999995</v>
      </c>
      <c r="G149" s="32">
        <v>31.942450205258911</v>
      </c>
      <c r="H149" s="32">
        <v>15</v>
      </c>
      <c r="I149" s="50">
        <v>3.4639358525953425</v>
      </c>
      <c r="J149" s="33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>
        <v>11</v>
      </c>
      <c r="V149" s="32">
        <v>0</v>
      </c>
      <c r="W149" s="32">
        <v>4.6051701859880918</v>
      </c>
      <c r="X149" s="32"/>
      <c r="Y149" s="32"/>
    </row>
    <row r="150" spans="1:30" x14ac:dyDescent="0.25">
      <c r="A150" s="35" t="s">
        <v>185</v>
      </c>
      <c r="B150" s="35" t="s">
        <v>26</v>
      </c>
      <c r="C150" s="35" t="s">
        <v>172</v>
      </c>
      <c r="D150" s="35">
        <v>277298.34399999998</v>
      </c>
      <c r="E150" s="35">
        <v>31290.088</v>
      </c>
      <c r="F150" s="35">
        <v>8.8621784639999994</v>
      </c>
      <c r="G150" s="35">
        <v>34.678920744521911</v>
      </c>
      <c r="H150" s="35">
        <v>15</v>
      </c>
      <c r="I150" s="46">
        <v>3.5461320310279159</v>
      </c>
      <c r="J150" s="36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>
        <v>12</v>
      </c>
      <c r="V150" s="35">
        <v>0</v>
      </c>
      <c r="W150" s="35">
        <v>4.6051701859880918</v>
      </c>
      <c r="X150" s="35"/>
      <c r="Y150" s="35"/>
    </row>
    <row r="151" spans="1:30" x14ac:dyDescent="0.25">
      <c r="A151" s="32" t="s">
        <v>186</v>
      </c>
      <c r="B151" s="32" t="s">
        <v>26</v>
      </c>
      <c r="C151" s="32" t="s">
        <v>172</v>
      </c>
      <c r="D151" s="32">
        <v>447083.43800000002</v>
      </c>
      <c r="E151" s="32">
        <v>23141.195</v>
      </c>
      <c r="F151" s="32">
        <v>19.319807730000001</v>
      </c>
      <c r="G151" s="32">
        <v>100</v>
      </c>
      <c r="H151" s="32">
        <v>0</v>
      </c>
      <c r="I151" s="50">
        <v>4.6051701859880918</v>
      </c>
      <c r="J151" s="33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>
        <v>13</v>
      </c>
      <c r="V151" s="32" t="s">
        <v>208</v>
      </c>
      <c r="W151" s="32" t="s">
        <v>208</v>
      </c>
      <c r="X151" s="32"/>
      <c r="Y151" s="32"/>
    </row>
    <row r="152" spans="1:30" x14ac:dyDescent="0.25">
      <c r="A152" s="35" t="s">
        <v>187</v>
      </c>
      <c r="B152" s="35" t="s">
        <v>26</v>
      </c>
      <c r="C152" s="35" t="s">
        <v>172</v>
      </c>
      <c r="D152" s="35">
        <v>641049.06299999997</v>
      </c>
      <c r="E152" s="35">
        <v>25289.865000000002</v>
      </c>
      <c r="F152" s="35">
        <v>25.348061879999999</v>
      </c>
      <c r="G152" s="35">
        <v>100</v>
      </c>
      <c r="H152" s="35">
        <v>0</v>
      </c>
      <c r="I152" s="46">
        <v>4.6051701859880918</v>
      </c>
      <c r="J152" s="36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>
        <v>14</v>
      </c>
      <c r="V152" s="35" t="s">
        <v>208</v>
      </c>
      <c r="W152" s="35" t="s">
        <v>208</v>
      </c>
      <c r="X152" s="35"/>
      <c r="Y152" s="35"/>
    </row>
    <row r="153" spans="1:30" x14ac:dyDescent="0.25">
      <c r="A153" s="32" t="s">
        <v>188</v>
      </c>
      <c r="B153" s="32" t="s">
        <v>26</v>
      </c>
      <c r="C153" s="32" t="s">
        <v>172</v>
      </c>
      <c r="D153" s="32">
        <v>816343.68799999997</v>
      </c>
      <c r="E153" s="32">
        <v>32246.916000000001</v>
      </c>
      <c r="F153" s="32">
        <v>25.31540343</v>
      </c>
      <c r="G153" s="32">
        <v>100</v>
      </c>
      <c r="H153" s="32">
        <v>0</v>
      </c>
      <c r="I153" s="50">
        <v>4.6051701859880918</v>
      </c>
      <c r="J153" s="33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>
        <v>15</v>
      </c>
      <c r="V153" s="32" t="s">
        <v>208</v>
      </c>
      <c r="W153" s="32" t="s">
        <v>208</v>
      </c>
      <c r="X153" s="32"/>
      <c r="Y153" s="32"/>
    </row>
    <row r="154" spans="1:30" ht="15.75" thickBot="1" x14ac:dyDescent="0.3">
      <c r="A154" s="35"/>
      <c r="B154" s="35"/>
      <c r="C154" s="35"/>
      <c r="D154" s="35"/>
      <c r="E154" s="35"/>
      <c r="F154" s="35"/>
      <c r="G154" s="35"/>
      <c r="H154" s="35"/>
      <c r="I154" s="35"/>
      <c r="J154" s="36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spans="1:30" ht="16.5" thickTop="1" thickBot="1" x14ac:dyDescent="0.3">
      <c r="A155" s="32" t="s">
        <v>38</v>
      </c>
      <c r="B155" s="32" t="s">
        <v>27</v>
      </c>
      <c r="C155" s="32" t="s">
        <v>189</v>
      </c>
      <c r="D155" s="32">
        <v>4230.817</v>
      </c>
      <c r="E155" s="32">
        <v>18372.601999999999</v>
      </c>
      <c r="F155" s="32">
        <v>0.230278596</v>
      </c>
      <c r="G155" s="32"/>
      <c r="H155" s="32"/>
      <c r="I155" s="32"/>
      <c r="J155" s="33"/>
      <c r="K155" s="32"/>
      <c r="L155" s="32"/>
      <c r="M155" s="32"/>
      <c r="N155" s="32"/>
      <c r="O155" s="32"/>
      <c r="P155" s="32"/>
      <c r="Q155" s="32"/>
      <c r="R155" s="32" t="s">
        <v>190</v>
      </c>
      <c r="S155" s="32"/>
      <c r="T155" s="32">
        <v>11</v>
      </c>
      <c r="U155" s="32"/>
      <c r="V155" s="32"/>
      <c r="W155" s="32"/>
      <c r="X155" s="32"/>
      <c r="Y155" s="32"/>
      <c r="Z155" s="34" t="s">
        <v>41</v>
      </c>
      <c r="AA155" s="34" t="s">
        <v>42</v>
      </c>
      <c r="AB155" s="34" t="s">
        <v>43</v>
      </c>
      <c r="AC155" s="34" t="s">
        <v>44</v>
      </c>
      <c r="AD155" s="34" t="s">
        <v>45</v>
      </c>
    </row>
    <row r="156" spans="1:30" ht="15.75" thickTop="1" x14ac:dyDescent="0.25">
      <c r="A156" s="35" t="s">
        <v>46</v>
      </c>
      <c r="B156" s="35" t="s">
        <v>27</v>
      </c>
      <c r="C156" s="35" t="s">
        <v>189</v>
      </c>
      <c r="D156" s="35">
        <v>4230.817</v>
      </c>
      <c r="E156" s="35">
        <v>18372.601999999999</v>
      </c>
      <c r="F156" s="35">
        <v>0.230278596</v>
      </c>
      <c r="G156" s="35"/>
      <c r="H156" s="35"/>
      <c r="I156" s="35"/>
      <c r="J156" s="36"/>
      <c r="K156" s="35"/>
      <c r="L156" s="35"/>
      <c r="M156" s="35"/>
      <c r="N156" s="35"/>
      <c r="O156" s="35"/>
      <c r="P156" s="35"/>
      <c r="Q156" s="35"/>
      <c r="R156" s="35" t="s">
        <v>41</v>
      </c>
      <c r="S156" s="35"/>
      <c r="T156" s="35">
        <v>195</v>
      </c>
      <c r="U156" s="35"/>
      <c r="V156" s="35"/>
      <c r="W156" s="35"/>
      <c r="X156" s="35"/>
      <c r="Y156" s="35"/>
      <c r="Z156" s="37">
        <v>120</v>
      </c>
      <c r="AA156" s="38" t="s">
        <v>219</v>
      </c>
      <c r="AB156" s="38" t="s">
        <v>218</v>
      </c>
      <c r="AC156" s="38" t="s">
        <v>220</v>
      </c>
      <c r="AD156" s="38" t="s">
        <v>208</v>
      </c>
    </row>
    <row r="157" spans="1:30" x14ac:dyDescent="0.25">
      <c r="A157" s="32" t="s">
        <v>47</v>
      </c>
      <c r="B157" s="32" t="s">
        <v>27</v>
      </c>
      <c r="C157" s="32" t="s">
        <v>189</v>
      </c>
      <c r="D157" s="32">
        <v>3286.7629999999999</v>
      </c>
      <c r="E157" s="32">
        <v>18432.331999999999</v>
      </c>
      <c r="F157" s="32">
        <v>0.17831509300000001</v>
      </c>
      <c r="G157" s="32"/>
      <c r="H157" s="32"/>
      <c r="I157" s="32"/>
      <c r="J157" s="33"/>
      <c r="K157" s="32"/>
      <c r="L157" s="32"/>
      <c r="M157" s="32"/>
      <c r="N157" s="32"/>
      <c r="O157" s="32"/>
      <c r="P157" s="32"/>
      <c r="Q157" s="32"/>
      <c r="R157" s="32" t="s">
        <v>48</v>
      </c>
      <c r="S157" s="32"/>
      <c r="T157" s="32">
        <v>209</v>
      </c>
      <c r="U157" s="32"/>
      <c r="V157" s="32"/>
      <c r="W157" s="32"/>
      <c r="X157" s="32"/>
      <c r="Y157" s="32"/>
      <c r="Z157" s="37">
        <v>60</v>
      </c>
      <c r="AA157" s="52">
        <v>1.1377126455179198E-2</v>
      </c>
      <c r="AB157" s="52">
        <v>3.097422294284842E-2</v>
      </c>
      <c r="AC157" s="52">
        <v>2.4343582514771877E-2</v>
      </c>
      <c r="AD157" s="52">
        <v>2.2231643970933166E-2</v>
      </c>
    </row>
    <row r="158" spans="1:30" x14ac:dyDescent="0.25">
      <c r="A158" s="35" t="s">
        <v>191</v>
      </c>
      <c r="B158" s="35" t="s">
        <v>27</v>
      </c>
      <c r="C158" s="35" t="s">
        <v>189</v>
      </c>
      <c r="D158" s="35">
        <v>1800.3889999999999</v>
      </c>
      <c r="E158" s="35">
        <v>18325.032999999999</v>
      </c>
      <c r="F158" s="35">
        <v>9.8247518000000006E-2</v>
      </c>
      <c r="G158" s="35">
        <v>-0.47697017710839124</v>
      </c>
      <c r="H158" s="35">
        <v>120</v>
      </c>
      <c r="I158" s="35" t="s">
        <v>208</v>
      </c>
      <c r="J158" s="36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 t="s">
        <v>208</v>
      </c>
      <c r="V158" s="35">
        <v>60</v>
      </c>
      <c r="W158" s="35">
        <v>0.12901979548631043</v>
      </c>
      <c r="X158" s="35"/>
      <c r="Y158" s="35"/>
      <c r="Z158" s="37">
        <v>30</v>
      </c>
      <c r="AA158" s="53">
        <v>0.1458547663912208</v>
      </c>
      <c r="AB158" s="53">
        <v>0.27319346910296327</v>
      </c>
      <c r="AC158" s="53">
        <v>0.21131615721778688</v>
      </c>
      <c r="AD158" s="53">
        <v>0.21012146423732367</v>
      </c>
    </row>
    <row r="159" spans="1:30" x14ac:dyDescent="0.25">
      <c r="A159" s="32" t="s">
        <v>192</v>
      </c>
      <c r="B159" s="32" t="s">
        <v>27</v>
      </c>
      <c r="C159" s="32" t="s">
        <v>189</v>
      </c>
      <c r="D159" s="32">
        <v>2411.6149999999998</v>
      </c>
      <c r="E159" s="32">
        <v>22099.912</v>
      </c>
      <c r="F159" s="32">
        <v>0.109123285</v>
      </c>
      <c r="G159" s="32">
        <v>-0.40642796319290025</v>
      </c>
      <c r="H159" s="32">
        <v>120</v>
      </c>
      <c r="I159" s="32" t="s">
        <v>208</v>
      </c>
      <c r="J159" s="33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 t="s">
        <v>208</v>
      </c>
      <c r="V159" s="32">
        <v>60</v>
      </c>
      <c r="W159" s="32">
        <v>1.1305702476156367</v>
      </c>
      <c r="X159" s="32"/>
      <c r="Y159" s="32"/>
      <c r="Z159" s="37">
        <v>15</v>
      </c>
      <c r="AA159" s="53">
        <v>0.27577047749050854</v>
      </c>
      <c r="AB159" s="53">
        <v>0.34228055333080076</v>
      </c>
      <c r="AC159" s="53">
        <v>0.31930909237115618</v>
      </c>
      <c r="AD159" s="53">
        <v>0.31245337439748849</v>
      </c>
    </row>
    <row r="160" spans="1:30" ht="15.75" thickBot="1" x14ac:dyDescent="0.3">
      <c r="A160" s="35" t="s">
        <v>193</v>
      </c>
      <c r="B160" s="35" t="s">
        <v>27</v>
      </c>
      <c r="C160" s="35" t="s">
        <v>189</v>
      </c>
      <c r="D160" s="35">
        <v>2712.1469999999999</v>
      </c>
      <c r="E160" s="35">
        <v>21252.026999999998</v>
      </c>
      <c r="F160" s="35">
        <v>0.127618274</v>
      </c>
      <c r="G160" s="35">
        <v>-0.31953093810284461</v>
      </c>
      <c r="H160" s="35">
        <v>120</v>
      </c>
      <c r="I160" s="35" t="s">
        <v>208</v>
      </c>
      <c r="J160" s="36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 t="s">
        <v>208</v>
      </c>
      <c r="V160" s="35">
        <v>60</v>
      </c>
      <c r="W160" s="35">
        <v>0.88968317004393771</v>
      </c>
      <c r="X160" s="35"/>
      <c r="Y160" s="35"/>
      <c r="Z160" s="40">
        <v>0</v>
      </c>
      <c r="AA160" s="41">
        <v>1</v>
      </c>
      <c r="AB160" s="41">
        <v>1</v>
      </c>
      <c r="AC160" s="41">
        <v>1</v>
      </c>
      <c r="AD160" s="41">
        <v>1</v>
      </c>
    </row>
    <row r="161" spans="1:27" ht="16.5" thickTop="1" thickBot="1" x14ac:dyDescent="0.3">
      <c r="A161" s="32" t="s">
        <v>194</v>
      </c>
      <c r="B161" s="32" t="s">
        <v>27</v>
      </c>
      <c r="C161" s="32" t="s">
        <v>189</v>
      </c>
      <c r="D161" s="32">
        <v>8123.7110000000002</v>
      </c>
      <c r="E161" s="32">
        <v>16695.738000000001</v>
      </c>
      <c r="F161" s="32">
        <v>0.48657393900000001</v>
      </c>
      <c r="G161" s="32">
        <v>1.1377126455179198</v>
      </c>
      <c r="H161" s="32">
        <v>60</v>
      </c>
      <c r="I161" s="50">
        <v>0.12901979548631043</v>
      </c>
      <c r="J161" s="33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>
        <v>4</v>
      </c>
      <c r="V161" s="32">
        <v>30</v>
      </c>
      <c r="W161" s="32">
        <v>2.6800262828763488</v>
      </c>
      <c r="X161" s="32"/>
      <c r="Y161" s="32"/>
    </row>
    <row r="162" spans="1:27" x14ac:dyDescent="0.25">
      <c r="A162" s="35" t="s">
        <v>195</v>
      </c>
      <c r="B162" s="35" t="s">
        <v>27</v>
      </c>
      <c r="C162" s="35" t="s">
        <v>189</v>
      </c>
      <c r="D162" s="35">
        <v>26767.866999999998</v>
      </c>
      <c r="E162" s="35">
        <v>26653.620999999999</v>
      </c>
      <c r="F162" s="35">
        <v>1.004286322</v>
      </c>
      <c r="G162" s="35">
        <v>3.0974222942848422</v>
      </c>
      <c r="H162" s="35">
        <v>60</v>
      </c>
      <c r="I162" s="46">
        <v>1.1305702476156367</v>
      </c>
      <c r="J162" s="36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>
        <v>5</v>
      </c>
      <c r="V162" s="35">
        <v>30</v>
      </c>
      <c r="W162" s="35">
        <v>3.307595129230045</v>
      </c>
      <c r="X162" s="35"/>
      <c r="Y162" s="35"/>
      <c r="Z162" s="42" t="s">
        <v>54</v>
      </c>
      <c r="AA162" s="54">
        <v>-6.3027006422542123E-2</v>
      </c>
    </row>
    <row r="163" spans="1:27" x14ac:dyDescent="0.25">
      <c r="A163" s="32" t="s">
        <v>196</v>
      </c>
      <c r="B163" s="32" t="s">
        <v>27</v>
      </c>
      <c r="C163" s="32" t="s">
        <v>189</v>
      </c>
      <c r="D163" s="32">
        <v>19604.484</v>
      </c>
      <c r="E163" s="32">
        <v>22713.59</v>
      </c>
      <c r="F163" s="32">
        <v>0.86311692699999998</v>
      </c>
      <c r="G163" s="32">
        <v>2.4343582514771875</v>
      </c>
      <c r="H163" s="32">
        <v>60</v>
      </c>
      <c r="I163" s="50">
        <v>0.88968317004393771</v>
      </c>
      <c r="J163" s="33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>
        <v>6</v>
      </c>
      <c r="V163" s="32">
        <v>30</v>
      </c>
      <c r="W163" s="32">
        <v>3.0507702944773798</v>
      </c>
      <c r="X163" s="32"/>
      <c r="Y163" s="32"/>
      <c r="Z163" s="44" t="s">
        <v>56</v>
      </c>
      <c r="AA163" s="45">
        <v>4.5975238704731876</v>
      </c>
    </row>
    <row r="164" spans="1:27" ht="17.25" x14ac:dyDescent="0.25">
      <c r="A164" s="35" t="s">
        <v>197</v>
      </c>
      <c r="B164" s="35" t="s">
        <v>27</v>
      </c>
      <c r="C164" s="35" t="s">
        <v>189</v>
      </c>
      <c r="D164" s="35">
        <v>76097.195000000007</v>
      </c>
      <c r="E164" s="35">
        <v>20452.27</v>
      </c>
      <c r="F164" s="35">
        <v>3.7207212209999998</v>
      </c>
      <c r="G164" s="35">
        <v>14.58547663912208</v>
      </c>
      <c r="H164" s="35">
        <v>30</v>
      </c>
      <c r="I164" s="46">
        <v>2.6800262828763488</v>
      </c>
      <c r="J164" s="36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>
        <v>7</v>
      </c>
      <c r="V164" s="35">
        <v>15</v>
      </c>
      <c r="W164" s="35">
        <v>3.3169838234540032</v>
      </c>
      <c r="X164" s="35"/>
      <c r="Y164" s="35"/>
      <c r="Z164" s="44" t="s">
        <v>58</v>
      </c>
      <c r="AA164" s="55">
        <v>0.95062398310508944</v>
      </c>
    </row>
    <row r="165" spans="1:27" ht="18" x14ac:dyDescent="0.35">
      <c r="A165" s="32" t="s">
        <v>198</v>
      </c>
      <c r="B165" s="32" t="s">
        <v>27</v>
      </c>
      <c r="C165" s="32" t="s">
        <v>189</v>
      </c>
      <c r="D165" s="32">
        <v>137821.125</v>
      </c>
      <c r="E165" s="32">
        <v>19161.785</v>
      </c>
      <c r="F165" s="32">
        <v>7.1924992899999998</v>
      </c>
      <c r="G165" s="32">
        <v>27.319346910296328</v>
      </c>
      <c r="H165" s="32">
        <v>30</v>
      </c>
      <c r="I165" s="50">
        <v>3.307595129230045</v>
      </c>
      <c r="J165" s="33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>
        <v>8</v>
      </c>
      <c r="V165" s="32">
        <v>15</v>
      </c>
      <c r="W165" s="32">
        <v>3.5330456391572853</v>
      </c>
      <c r="X165" s="32"/>
      <c r="Y165" s="32"/>
      <c r="Z165" s="44" t="s">
        <v>60</v>
      </c>
      <c r="AA165" s="56">
        <v>10.997621811719675</v>
      </c>
    </row>
    <row r="166" spans="1:27" ht="18.75" x14ac:dyDescent="0.35">
      <c r="A166" s="35" t="s">
        <v>199</v>
      </c>
      <c r="B166" s="35" t="s">
        <v>27</v>
      </c>
      <c r="C166" s="35" t="s">
        <v>189</v>
      </c>
      <c r="D166" s="35">
        <v>105680.867</v>
      </c>
      <c r="E166" s="35">
        <v>18044.401999999998</v>
      </c>
      <c r="F166" s="35">
        <v>5.8567120709999996</v>
      </c>
      <c r="G166" s="35">
        <v>21.131615721778687</v>
      </c>
      <c r="H166" s="35">
        <v>30</v>
      </c>
      <c r="I166" s="46">
        <v>3.0507702944773798</v>
      </c>
      <c r="J166" s="36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>
        <v>9</v>
      </c>
      <c r="V166" s="35">
        <v>15</v>
      </c>
      <c r="W166" s="35">
        <v>3.4635744822722643</v>
      </c>
      <c r="X166" s="35"/>
      <c r="Y166" s="35"/>
      <c r="Z166" s="44" t="s">
        <v>62</v>
      </c>
      <c r="AA166" s="47">
        <v>126.05401284508424</v>
      </c>
    </row>
    <row r="167" spans="1:27" ht="15.75" thickBot="1" x14ac:dyDescent="0.3">
      <c r="A167" s="32" t="s">
        <v>200</v>
      </c>
      <c r="B167" s="32" t="s">
        <v>27</v>
      </c>
      <c r="C167" s="32" t="s">
        <v>189</v>
      </c>
      <c r="D167" s="32">
        <v>153653.109</v>
      </c>
      <c r="E167" s="32">
        <v>22446.986000000001</v>
      </c>
      <c r="F167" s="32">
        <v>6.8451554699999999</v>
      </c>
      <c r="G167" s="32">
        <v>27.577047749050855</v>
      </c>
      <c r="H167" s="32">
        <v>15</v>
      </c>
      <c r="I167" s="50">
        <v>3.3169838234540032</v>
      </c>
      <c r="J167" s="33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>
        <v>10</v>
      </c>
      <c r="V167" s="32">
        <v>0</v>
      </c>
      <c r="W167" s="32">
        <v>4.6051701859880918</v>
      </c>
      <c r="X167" s="32"/>
      <c r="Y167" s="32"/>
      <c r="Z167" s="48" t="s">
        <v>7</v>
      </c>
      <c r="AA167" s="49" t="s">
        <v>2</v>
      </c>
    </row>
    <row r="168" spans="1:27" x14ac:dyDescent="0.25">
      <c r="A168" s="35" t="s">
        <v>201</v>
      </c>
      <c r="B168" s="35" t="s">
        <v>27</v>
      </c>
      <c r="C168" s="35" t="s">
        <v>189</v>
      </c>
      <c r="D168" s="35">
        <v>224243.18799999999</v>
      </c>
      <c r="E168" s="35">
        <v>25034.028999999999</v>
      </c>
      <c r="F168" s="35">
        <v>8.9575348819999991</v>
      </c>
      <c r="G168" s="35">
        <v>34.228055333080079</v>
      </c>
      <c r="H168" s="35">
        <v>15</v>
      </c>
      <c r="I168" s="46">
        <v>3.5330456391572853</v>
      </c>
      <c r="J168" s="36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>
        <v>11</v>
      </c>
      <c r="V168" s="35">
        <v>0</v>
      </c>
      <c r="W168" s="35">
        <v>4.6051701859880918</v>
      </c>
      <c r="X168" s="35"/>
      <c r="Y168" s="35"/>
    </row>
    <row r="169" spans="1:27" x14ac:dyDescent="0.25">
      <c r="A169" s="32" t="s">
        <v>202</v>
      </c>
      <c r="B169" s="32" t="s">
        <v>27</v>
      </c>
      <c r="C169" s="32" t="s">
        <v>189</v>
      </c>
      <c r="D169" s="32">
        <v>229604.42199999999</v>
      </c>
      <c r="E169" s="32">
        <v>26267.68</v>
      </c>
      <c r="F169" s="32">
        <v>8.7409478870000008</v>
      </c>
      <c r="G169" s="32">
        <v>31.930909237115618</v>
      </c>
      <c r="H169" s="32">
        <v>15</v>
      </c>
      <c r="I169" s="50">
        <v>3.4635744822722643</v>
      </c>
      <c r="J169" s="33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>
        <v>12</v>
      </c>
      <c r="V169" s="32">
        <v>0</v>
      </c>
      <c r="W169" s="32">
        <v>4.6051701859880918</v>
      </c>
      <c r="X169" s="32"/>
      <c r="Y169" s="32"/>
    </row>
    <row r="170" spans="1:27" x14ac:dyDescent="0.25">
      <c r="A170" s="35" t="s">
        <v>203</v>
      </c>
      <c r="B170" s="35" t="s">
        <v>27</v>
      </c>
      <c r="C170" s="35" t="s">
        <v>189</v>
      </c>
      <c r="D170" s="35">
        <v>723010.875</v>
      </c>
      <c r="E170" s="35">
        <v>29799.324000000001</v>
      </c>
      <c r="F170" s="35">
        <v>24.262660289999999</v>
      </c>
      <c r="G170" s="35">
        <v>100</v>
      </c>
      <c r="H170" s="35">
        <v>0</v>
      </c>
      <c r="I170" s="46">
        <v>4.6051701859880918</v>
      </c>
      <c r="J170" s="36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>
        <v>13</v>
      </c>
      <c r="V170" s="35" t="s">
        <v>208</v>
      </c>
      <c r="W170" s="35" t="s">
        <v>208</v>
      </c>
      <c r="X170" s="35"/>
      <c r="Y170" s="35"/>
    </row>
    <row r="171" spans="1:27" x14ac:dyDescent="0.25">
      <c r="A171" s="32" t="s">
        <v>204</v>
      </c>
      <c r="B171" s="32" t="s">
        <v>27</v>
      </c>
      <c r="C171" s="32" t="s">
        <v>189</v>
      </c>
      <c r="D171" s="32">
        <v>832461</v>
      </c>
      <c r="E171" s="32">
        <v>32314.853999999999</v>
      </c>
      <c r="F171" s="32">
        <v>25.760939539999999</v>
      </c>
      <c r="G171" s="32">
        <v>100</v>
      </c>
      <c r="H171" s="32">
        <v>0</v>
      </c>
      <c r="I171" s="50">
        <v>4.6051701859880918</v>
      </c>
      <c r="J171" s="33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>
        <v>14</v>
      </c>
      <c r="V171" s="32" t="s">
        <v>208</v>
      </c>
      <c r="W171" s="32" t="s">
        <v>208</v>
      </c>
      <c r="X171" s="32"/>
      <c r="Y171" s="32"/>
    </row>
    <row r="172" spans="1:27" x14ac:dyDescent="0.25">
      <c r="A172" s="35" t="s">
        <v>205</v>
      </c>
      <c r="B172" s="35" t="s">
        <v>27</v>
      </c>
      <c r="C172" s="35" t="s">
        <v>189</v>
      </c>
      <c r="D172" s="35">
        <v>815134.43799999997</v>
      </c>
      <c r="E172" s="35">
        <v>30279.217000000001</v>
      </c>
      <c r="F172" s="35">
        <v>26.920591699999999</v>
      </c>
      <c r="G172" s="35">
        <v>100</v>
      </c>
      <c r="H172" s="35">
        <v>0</v>
      </c>
      <c r="I172" s="46">
        <v>4.6051701859880918</v>
      </c>
      <c r="J172" s="36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>
        <v>15</v>
      </c>
      <c r="V172" s="35" t="s">
        <v>208</v>
      </c>
      <c r="W172" s="35" t="s">
        <v>208</v>
      </c>
      <c r="X172" s="35"/>
      <c r="Y172" s="35"/>
    </row>
  </sheetData>
  <conditionalFormatting sqref="I5">
    <cfRule type="expression" dxfId="1015" priority="385">
      <formula>ISTEXT($I$5)</formula>
    </cfRule>
  </conditionalFormatting>
  <conditionalFormatting sqref="I6">
    <cfRule type="expression" dxfId="1014" priority="384">
      <formula>ISTEXT($I$6)</formula>
    </cfRule>
  </conditionalFormatting>
  <conditionalFormatting sqref="I7">
    <cfRule type="expression" dxfId="1013" priority="383">
      <formula>ISTEXT($I$7)</formula>
    </cfRule>
  </conditionalFormatting>
  <conditionalFormatting sqref="I8">
    <cfRule type="expression" dxfId="1012" priority="382">
      <formula>ISTEXT($I$8)</formula>
    </cfRule>
  </conditionalFormatting>
  <conditionalFormatting sqref="I9">
    <cfRule type="expression" dxfId="1011" priority="381">
      <formula>ISTEXT($I$9)</formula>
    </cfRule>
  </conditionalFormatting>
  <conditionalFormatting sqref="I10">
    <cfRule type="expression" dxfId="1010" priority="380">
      <formula>ISTEXT($I$10)</formula>
    </cfRule>
  </conditionalFormatting>
  <conditionalFormatting sqref="I11">
    <cfRule type="expression" dxfId="1009" priority="379">
      <formula>ISTEXT($I$11)</formula>
    </cfRule>
  </conditionalFormatting>
  <conditionalFormatting sqref="I12">
    <cfRule type="expression" dxfId="1008" priority="378">
      <formula>ISTEXT($I$12)</formula>
    </cfRule>
  </conditionalFormatting>
  <conditionalFormatting sqref="I13">
    <cfRule type="expression" dxfId="1007" priority="377">
      <formula>ISTEXT($I$13)</formula>
    </cfRule>
  </conditionalFormatting>
  <conditionalFormatting sqref="I14">
    <cfRule type="expression" dxfId="1006" priority="376">
      <formula>ISTEXT($I$14)</formula>
    </cfRule>
  </conditionalFormatting>
  <conditionalFormatting sqref="I15">
    <cfRule type="expression" dxfId="1005" priority="375">
      <formula>ISTEXT($I$15)</formula>
    </cfRule>
  </conditionalFormatting>
  <conditionalFormatting sqref="I16">
    <cfRule type="expression" dxfId="1004" priority="374">
      <formula>ISTEXT($I$16)</formula>
    </cfRule>
  </conditionalFormatting>
  <conditionalFormatting sqref="I17">
    <cfRule type="expression" dxfId="1003" priority="373">
      <formula>ISTEXT($I$17)</formula>
    </cfRule>
  </conditionalFormatting>
  <conditionalFormatting sqref="I18">
    <cfRule type="expression" dxfId="1002" priority="372">
      <formula>ISTEXT($I$18)</formula>
    </cfRule>
  </conditionalFormatting>
  <conditionalFormatting sqref="I19">
    <cfRule type="expression" dxfId="1001" priority="371">
      <formula>ISTEXT($I$19)</formula>
    </cfRule>
  </conditionalFormatting>
  <conditionalFormatting sqref="I24">
    <cfRule type="expression" dxfId="1000" priority="370">
      <formula>ISTEXT($I$24)</formula>
    </cfRule>
  </conditionalFormatting>
  <conditionalFormatting sqref="I25">
    <cfRule type="expression" dxfId="999" priority="369">
      <formula>ISTEXT($I$25)</formula>
    </cfRule>
  </conditionalFormatting>
  <conditionalFormatting sqref="I26">
    <cfRule type="expression" dxfId="998" priority="368">
      <formula>ISTEXT($I$26)</formula>
    </cfRule>
  </conditionalFormatting>
  <conditionalFormatting sqref="I27">
    <cfRule type="expression" dxfId="997" priority="367">
      <formula>ISTEXT($I$27)</formula>
    </cfRule>
  </conditionalFormatting>
  <conditionalFormatting sqref="I28">
    <cfRule type="expression" dxfId="996" priority="366">
      <formula>ISTEXT($I$28)</formula>
    </cfRule>
  </conditionalFormatting>
  <conditionalFormatting sqref="I29">
    <cfRule type="expression" dxfId="995" priority="365">
      <formula>ISTEXT($I$29)</formula>
    </cfRule>
  </conditionalFormatting>
  <conditionalFormatting sqref="I30">
    <cfRule type="expression" dxfId="994" priority="364">
      <formula>ISTEXT($I$30)</formula>
    </cfRule>
  </conditionalFormatting>
  <conditionalFormatting sqref="I31">
    <cfRule type="expression" dxfId="993" priority="363">
      <formula>ISTEXT($I$31)</formula>
    </cfRule>
  </conditionalFormatting>
  <conditionalFormatting sqref="I32">
    <cfRule type="expression" dxfId="992" priority="362">
      <formula>ISTEXT($I$32)</formula>
    </cfRule>
  </conditionalFormatting>
  <conditionalFormatting sqref="I33">
    <cfRule type="expression" dxfId="991" priority="361">
      <formula>ISTEXT($I$33)</formula>
    </cfRule>
  </conditionalFormatting>
  <conditionalFormatting sqref="I34">
    <cfRule type="expression" dxfId="990" priority="360">
      <formula>ISTEXT($I$34)</formula>
    </cfRule>
  </conditionalFormatting>
  <conditionalFormatting sqref="I35">
    <cfRule type="expression" dxfId="989" priority="359">
      <formula>ISTEXT($I$35)</formula>
    </cfRule>
  </conditionalFormatting>
  <conditionalFormatting sqref="I36">
    <cfRule type="expression" dxfId="988" priority="358">
      <formula>ISTEXT($I$36)</formula>
    </cfRule>
  </conditionalFormatting>
  <conditionalFormatting sqref="I37">
    <cfRule type="expression" dxfId="987" priority="357">
      <formula>ISTEXT($I$37)</formula>
    </cfRule>
  </conditionalFormatting>
  <conditionalFormatting sqref="I38">
    <cfRule type="expression" dxfId="986" priority="356">
      <formula>ISTEXT($I$38)</formula>
    </cfRule>
  </conditionalFormatting>
  <conditionalFormatting sqref="I43">
    <cfRule type="expression" dxfId="985" priority="355">
      <formula>ISTEXT($I$43)</formula>
    </cfRule>
  </conditionalFormatting>
  <conditionalFormatting sqref="I44">
    <cfRule type="expression" dxfId="984" priority="354">
      <formula>ISTEXT($I$44)</formula>
    </cfRule>
  </conditionalFormatting>
  <conditionalFormatting sqref="I45">
    <cfRule type="expression" dxfId="983" priority="353">
      <formula>ISTEXT($I$45)</formula>
    </cfRule>
  </conditionalFormatting>
  <conditionalFormatting sqref="I46">
    <cfRule type="expression" dxfId="982" priority="352">
      <formula>ISTEXT($I$46)</formula>
    </cfRule>
  </conditionalFormatting>
  <conditionalFormatting sqref="I47">
    <cfRule type="expression" dxfId="981" priority="351">
      <formula>ISTEXT($I$47)</formula>
    </cfRule>
  </conditionalFormatting>
  <conditionalFormatting sqref="I48">
    <cfRule type="expression" dxfId="980" priority="350">
      <formula>ISTEXT($I$48)</formula>
    </cfRule>
  </conditionalFormatting>
  <conditionalFormatting sqref="I49">
    <cfRule type="expression" dxfId="979" priority="349">
      <formula>ISTEXT($I$49)</formula>
    </cfRule>
  </conditionalFormatting>
  <conditionalFormatting sqref="I50">
    <cfRule type="expression" dxfId="978" priority="348">
      <formula>ISTEXT($I$50)</formula>
    </cfRule>
  </conditionalFormatting>
  <conditionalFormatting sqref="I51">
    <cfRule type="expression" dxfId="977" priority="347">
      <formula>ISTEXT($I$51)</formula>
    </cfRule>
  </conditionalFormatting>
  <conditionalFormatting sqref="I52">
    <cfRule type="expression" dxfId="976" priority="346">
      <formula>ISTEXT($I$52)</formula>
    </cfRule>
  </conditionalFormatting>
  <conditionalFormatting sqref="I53">
    <cfRule type="expression" dxfId="975" priority="345">
      <formula>ISTEXT($I$53)</formula>
    </cfRule>
  </conditionalFormatting>
  <conditionalFormatting sqref="I54">
    <cfRule type="expression" dxfId="974" priority="344">
      <formula>ISTEXT($I$54)</formula>
    </cfRule>
  </conditionalFormatting>
  <conditionalFormatting sqref="I55">
    <cfRule type="expression" dxfId="973" priority="343">
      <formula>ISTEXT($I$55)</formula>
    </cfRule>
  </conditionalFormatting>
  <conditionalFormatting sqref="I56">
    <cfRule type="expression" dxfId="972" priority="342">
      <formula>ISTEXT($I$56)</formula>
    </cfRule>
  </conditionalFormatting>
  <conditionalFormatting sqref="I57">
    <cfRule type="expression" dxfId="971" priority="341">
      <formula>ISTEXT($I$57)</formula>
    </cfRule>
  </conditionalFormatting>
  <conditionalFormatting sqref="I62">
    <cfRule type="expression" dxfId="970" priority="325">
      <formula>ISTEXT($I$62)</formula>
    </cfRule>
  </conditionalFormatting>
  <conditionalFormatting sqref="I63">
    <cfRule type="expression" dxfId="969" priority="324">
      <formula>ISTEXT($I$63)</formula>
    </cfRule>
  </conditionalFormatting>
  <conditionalFormatting sqref="I64">
    <cfRule type="expression" dxfId="968" priority="323">
      <formula>ISTEXT($I$64)</formula>
    </cfRule>
  </conditionalFormatting>
  <conditionalFormatting sqref="I65">
    <cfRule type="expression" dxfId="967" priority="322">
      <formula>ISTEXT($I$65)</formula>
    </cfRule>
  </conditionalFormatting>
  <conditionalFormatting sqref="I66">
    <cfRule type="expression" dxfId="966" priority="321">
      <formula>ISTEXT($I$66)</formula>
    </cfRule>
  </conditionalFormatting>
  <conditionalFormatting sqref="I67">
    <cfRule type="expression" dxfId="965" priority="320">
      <formula>ISTEXT($I$67)</formula>
    </cfRule>
  </conditionalFormatting>
  <conditionalFormatting sqref="I68">
    <cfRule type="expression" dxfId="964" priority="319">
      <formula>ISTEXT($I$68)</formula>
    </cfRule>
  </conditionalFormatting>
  <conditionalFormatting sqref="I69">
    <cfRule type="expression" dxfId="963" priority="318">
      <formula>ISTEXT($I$69)</formula>
    </cfRule>
  </conditionalFormatting>
  <conditionalFormatting sqref="I70">
    <cfRule type="expression" dxfId="962" priority="317">
      <formula>ISTEXT($I$70)</formula>
    </cfRule>
  </conditionalFormatting>
  <conditionalFormatting sqref="I71">
    <cfRule type="expression" dxfId="961" priority="316">
      <formula>ISTEXT($I$71)</formula>
    </cfRule>
  </conditionalFormatting>
  <conditionalFormatting sqref="I72">
    <cfRule type="expression" dxfId="960" priority="315">
      <formula>ISTEXT($I$72)</formula>
    </cfRule>
  </conditionalFormatting>
  <conditionalFormatting sqref="I73">
    <cfRule type="expression" dxfId="959" priority="314">
      <formula>ISTEXT($I$73)</formula>
    </cfRule>
  </conditionalFormatting>
  <conditionalFormatting sqref="I74">
    <cfRule type="expression" dxfId="958" priority="313">
      <formula>ISTEXT($I$74)</formula>
    </cfRule>
  </conditionalFormatting>
  <conditionalFormatting sqref="I75">
    <cfRule type="expression" dxfId="957" priority="312">
      <formula>ISTEXT($I$75)</formula>
    </cfRule>
  </conditionalFormatting>
  <conditionalFormatting sqref="I76">
    <cfRule type="expression" dxfId="956" priority="311">
      <formula>ISTEXT($I$76)</formula>
    </cfRule>
  </conditionalFormatting>
  <conditionalFormatting sqref="I81">
    <cfRule type="expression" dxfId="955" priority="310">
      <formula>ISTEXT($I$81)</formula>
    </cfRule>
  </conditionalFormatting>
  <conditionalFormatting sqref="I82">
    <cfRule type="expression" dxfId="954" priority="309">
      <formula>ISTEXT($I$82)</formula>
    </cfRule>
  </conditionalFormatting>
  <conditionalFormatting sqref="I83">
    <cfRule type="expression" dxfId="953" priority="308">
      <formula>ISTEXT($I$83)</formula>
    </cfRule>
  </conditionalFormatting>
  <conditionalFormatting sqref="I84">
    <cfRule type="expression" dxfId="952" priority="307">
      <formula>ISTEXT($I$84)</formula>
    </cfRule>
  </conditionalFormatting>
  <conditionalFormatting sqref="I85">
    <cfRule type="expression" dxfId="951" priority="306">
      <formula>ISTEXT($I$85)</formula>
    </cfRule>
  </conditionalFormatting>
  <conditionalFormatting sqref="I86">
    <cfRule type="expression" dxfId="950" priority="305">
      <formula>ISTEXT($I$86)</formula>
    </cfRule>
  </conditionalFormatting>
  <conditionalFormatting sqref="I87">
    <cfRule type="expression" dxfId="949" priority="304">
      <formula>ISTEXT($I$87)</formula>
    </cfRule>
  </conditionalFormatting>
  <conditionalFormatting sqref="I88">
    <cfRule type="expression" dxfId="948" priority="303">
      <formula>ISTEXT($I$88)</formula>
    </cfRule>
  </conditionalFormatting>
  <conditionalFormatting sqref="I89">
    <cfRule type="expression" dxfId="947" priority="302">
      <formula>ISTEXT($I$89)</formula>
    </cfRule>
  </conditionalFormatting>
  <conditionalFormatting sqref="I90">
    <cfRule type="expression" dxfId="946" priority="301">
      <formula>ISTEXT($I$90)</formula>
    </cfRule>
  </conditionalFormatting>
  <conditionalFormatting sqref="I91">
    <cfRule type="expression" dxfId="945" priority="300">
      <formula>ISTEXT($I$91)</formula>
    </cfRule>
  </conditionalFormatting>
  <conditionalFormatting sqref="I92">
    <cfRule type="expression" dxfId="944" priority="299">
      <formula>ISTEXT($I$92)</formula>
    </cfRule>
  </conditionalFormatting>
  <conditionalFormatting sqref="I93">
    <cfRule type="expression" dxfId="943" priority="298">
      <formula>ISTEXT($I$93)</formula>
    </cfRule>
  </conditionalFormatting>
  <conditionalFormatting sqref="I94">
    <cfRule type="expression" dxfId="942" priority="297">
      <formula>ISTEXT($I$94)</formula>
    </cfRule>
  </conditionalFormatting>
  <conditionalFormatting sqref="I95">
    <cfRule type="expression" dxfId="941" priority="296">
      <formula>ISTEXT($I$95)</formula>
    </cfRule>
  </conditionalFormatting>
  <conditionalFormatting sqref="I100">
    <cfRule type="expression" dxfId="940" priority="295">
      <formula>ISTEXT($I$100)</formula>
    </cfRule>
  </conditionalFormatting>
  <conditionalFormatting sqref="I101">
    <cfRule type="expression" dxfId="939" priority="294">
      <formula>ISTEXT($I$101)</formula>
    </cfRule>
  </conditionalFormatting>
  <conditionalFormatting sqref="I102">
    <cfRule type="expression" dxfId="938" priority="293">
      <formula>ISTEXT($I$102)</formula>
    </cfRule>
  </conditionalFormatting>
  <conditionalFormatting sqref="I103">
    <cfRule type="expression" dxfId="937" priority="292">
      <formula>ISTEXT($I$103)</formula>
    </cfRule>
  </conditionalFormatting>
  <conditionalFormatting sqref="I104">
    <cfRule type="expression" dxfId="936" priority="291">
      <formula>ISTEXT($I$104)</formula>
    </cfRule>
  </conditionalFormatting>
  <conditionalFormatting sqref="I105">
    <cfRule type="expression" dxfId="935" priority="290">
      <formula>ISTEXT($I$105)</formula>
    </cfRule>
  </conditionalFormatting>
  <conditionalFormatting sqref="I106">
    <cfRule type="expression" dxfId="934" priority="289">
      <formula>ISTEXT($I$106)</formula>
    </cfRule>
  </conditionalFormatting>
  <conditionalFormatting sqref="I107">
    <cfRule type="expression" dxfId="933" priority="288">
      <formula>ISTEXT($I$107)</formula>
    </cfRule>
  </conditionalFormatting>
  <conditionalFormatting sqref="I108">
    <cfRule type="expression" dxfId="932" priority="287">
      <formula>ISTEXT($I$108)</formula>
    </cfRule>
  </conditionalFormatting>
  <conditionalFormatting sqref="I109">
    <cfRule type="expression" dxfId="931" priority="286">
      <formula>ISTEXT($I$109)</formula>
    </cfRule>
  </conditionalFormatting>
  <conditionalFormatting sqref="I110">
    <cfRule type="expression" dxfId="930" priority="285">
      <formula>ISTEXT($I$110)</formula>
    </cfRule>
  </conditionalFormatting>
  <conditionalFormatting sqref="I111">
    <cfRule type="expression" dxfId="929" priority="284">
      <formula>ISTEXT($I$111)</formula>
    </cfRule>
  </conditionalFormatting>
  <conditionalFormatting sqref="I112">
    <cfRule type="expression" dxfId="928" priority="283">
      <formula>ISTEXT($I$112)</formula>
    </cfRule>
  </conditionalFormatting>
  <conditionalFormatting sqref="I113">
    <cfRule type="expression" dxfId="927" priority="282">
      <formula>ISTEXT($I$113)</formula>
    </cfRule>
  </conditionalFormatting>
  <conditionalFormatting sqref="I114">
    <cfRule type="expression" dxfId="926" priority="281">
      <formula>ISTEXT($I$114)</formula>
    </cfRule>
  </conditionalFormatting>
  <conditionalFormatting sqref="I120">
    <cfRule type="expression" dxfId="910" priority="265">
      <formula>ISTEXT($I$120)</formula>
    </cfRule>
  </conditionalFormatting>
  <conditionalFormatting sqref="I121">
    <cfRule type="expression" dxfId="909" priority="264">
      <formula>ISTEXT($I$121)</formula>
    </cfRule>
  </conditionalFormatting>
  <conditionalFormatting sqref="I122">
    <cfRule type="expression" dxfId="908" priority="263">
      <formula>ISTEXT($I$122)</formula>
    </cfRule>
  </conditionalFormatting>
  <conditionalFormatting sqref="I123">
    <cfRule type="expression" dxfId="907" priority="262">
      <formula>ISTEXT($I$123)</formula>
    </cfRule>
  </conditionalFormatting>
  <conditionalFormatting sqref="I124">
    <cfRule type="expression" dxfId="906" priority="261">
      <formula>ISTEXT($I$124)</formula>
    </cfRule>
  </conditionalFormatting>
  <conditionalFormatting sqref="I125">
    <cfRule type="expression" dxfId="905" priority="260">
      <formula>ISTEXT($I$125)</formula>
    </cfRule>
  </conditionalFormatting>
  <conditionalFormatting sqref="I126">
    <cfRule type="expression" dxfId="904" priority="259">
      <formula>ISTEXT($I$126)</formula>
    </cfRule>
  </conditionalFormatting>
  <conditionalFormatting sqref="I127">
    <cfRule type="expression" dxfId="903" priority="258">
      <formula>ISTEXT($I$127)</formula>
    </cfRule>
  </conditionalFormatting>
  <conditionalFormatting sqref="I128">
    <cfRule type="expression" dxfId="902" priority="257">
      <formula>ISTEXT($I$128)</formula>
    </cfRule>
  </conditionalFormatting>
  <conditionalFormatting sqref="I129">
    <cfRule type="expression" dxfId="901" priority="256">
      <formula>ISTEXT($I$129)</formula>
    </cfRule>
  </conditionalFormatting>
  <conditionalFormatting sqref="I130">
    <cfRule type="expression" dxfId="900" priority="255">
      <formula>ISTEXT($I$130)</formula>
    </cfRule>
  </conditionalFormatting>
  <conditionalFormatting sqref="I131">
    <cfRule type="expression" dxfId="899" priority="254">
      <formula>ISTEXT($I$131)</formula>
    </cfRule>
  </conditionalFormatting>
  <conditionalFormatting sqref="I132">
    <cfRule type="expression" dxfId="898" priority="253">
      <formula>ISTEXT($I$132)</formula>
    </cfRule>
  </conditionalFormatting>
  <conditionalFormatting sqref="I133">
    <cfRule type="expression" dxfId="897" priority="252">
      <formula>ISTEXT($I$133)</formula>
    </cfRule>
  </conditionalFormatting>
  <conditionalFormatting sqref="I134">
    <cfRule type="expression" dxfId="896" priority="251">
      <formula>ISTEXT($I$134)</formula>
    </cfRule>
  </conditionalFormatting>
  <conditionalFormatting sqref="I139">
    <cfRule type="expression" dxfId="895" priority="250">
      <formula>ISTEXT($I$139)</formula>
    </cfRule>
  </conditionalFormatting>
  <conditionalFormatting sqref="I140">
    <cfRule type="expression" dxfId="894" priority="249">
      <formula>ISTEXT($I$140)</formula>
    </cfRule>
  </conditionalFormatting>
  <conditionalFormatting sqref="I141">
    <cfRule type="expression" dxfId="893" priority="248">
      <formula>ISTEXT($I$141)</formula>
    </cfRule>
  </conditionalFormatting>
  <conditionalFormatting sqref="I142">
    <cfRule type="expression" dxfId="892" priority="247">
      <formula>ISTEXT($I$142)</formula>
    </cfRule>
  </conditionalFormatting>
  <conditionalFormatting sqref="I143">
    <cfRule type="expression" dxfId="891" priority="246">
      <formula>ISTEXT($I$143)</formula>
    </cfRule>
  </conditionalFormatting>
  <conditionalFormatting sqref="I144">
    <cfRule type="expression" dxfId="890" priority="245">
      <formula>ISTEXT($I$144)</formula>
    </cfRule>
  </conditionalFormatting>
  <conditionalFormatting sqref="I145">
    <cfRule type="expression" dxfId="889" priority="244">
      <formula>ISTEXT($I$145)</formula>
    </cfRule>
  </conditionalFormatting>
  <conditionalFormatting sqref="I146">
    <cfRule type="expression" dxfId="888" priority="243">
      <formula>ISTEXT($I$146)</formula>
    </cfRule>
  </conditionalFormatting>
  <conditionalFormatting sqref="I147">
    <cfRule type="expression" dxfId="887" priority="242">
      <formula>ISTEXT($I$147)</formula>
    </cfRule>
  </conditionalFormatting>
  <conditionalFormatting sqref="I148">
    <cfRule type="expression" dxfId="886" priority="241">
      <formula>ISTEXT($I$148)</formula>
    </cfRule>
  </conditionalFormatting>
  <conditionalFormatting sqref="I149">
    <cfRule type="expression" dxfId="885" priority="240">
      <formula>ISTEXT($I$149)</formula>
    </cfRule>
  </conditionalFormatting>
  <conditionalFormatting sqref="I150">
    <cfRule type="expression" dxfId="884" priority="239">
      <formula>ISTEXT($I$150)</formula>
    </cfRule>
  </conditionalFormatting>
  <conditionalFormatting sqref="I151">
    <cfRule type="expression" dxfId="883" priority="238">
      <formula>ISTEXT($I$151)</formula>
    </cfRule>
  </conditionalFormatting>
  <conditionalFormatting sqref="I152">
    <cfRule type="expression" dxfId="882" priority="237">
      <formula>ISTEXT($I$152)</formula>
    </cfRule>
  </conditionalFormatting>
  <conditionalFormatting sqref="I153">
    <cfRule type="expression" dxfId="881" priority="236">
      <formula>ISTEXT($I$153)</formula>
    </cfRule>
  </conditionalFormatting>
  <conditionalFormatting sqref="I158">
    <cfRule type="expression" dxfId="880" priority="235">
      <formula>ISTEXT($I$158)</formula>
    </cfRule>
  </conditionalFormatting>
  <conditionalFormatting sqref="I159">
    <cfRule type="expression" dxfId="879" priority="234">
      <formula>ISTEXT($I$159)</formula>
    </cfRule>
  </conditionalFormatting>
  <conditionalFormatting sqref="I160">
    <cfRule type="expression" dxfId="878" priority="233">
      <formula>ISTEXT($I$160)</formula>
    </cfRule>
  </conditionalFormatting>
  <conditionalFormatting sqref="I161">
    <cfRule type="expression" dxfId="877" priority="232">
      <formula>ISTEXT($I$161)</formula>
    </cfRule>
  </conditionalFormatting>
  <conditionalFormatting sqref="I162">
    <cfRule type="expression" dxfId="876" priority="231">
      <formula>ISTEXT($I$162)</formula>
    </cfRule>
  </conditionalFormatting>
  <conditionalFormatting sqref="I163">
    <cfRule type="expression" dxfId="875" priority="230">
      <formula>ISTEXT($I$163)</formula>
    </cfRule>
  </conditionalFormatting>
  <conditionalFormatting sqref="I164">
    <cfRule type="expression" dxfId="874" priority="229">
      <formula>ISTEXT($I$164)</formula>
    </cfRule>
  </conditionalFormatting>
  <conditionalFormatting sqref="I165">
    <cfRule type="expression" dxfId="873" priority="228">
      <formula>ISTEXT($I$165)</formula>
    </cfRule>
  </conditionalFormatting>
  <conditionalFormatting sqref="I166">
    <cfRule type="expression" dxfId="872" priority="227">
      <formula>ISTEXT($I$166)</formula>
    </cfRule>
  </conditionalFormatting>
  <conditionalFormatting sqref="I167">
    <cfRule type="expression" dxfId="871" priority="226">
      <formula>ISTEXT($I$167)</formula>
    </cfRule>
  </conditionalFormatting>
  <conditionalFormatting sqref="I168">
    <cfRule type="expression" dxfId="870" priority="225">
      <formula>ISTEXT($I$168)</formula>
    </cfRule>
  </conditionalFormatting>
  <conditionalFormatting sqref="I169">
    <cfRule type="expression" dxfId="869" priority="224">
      <formula>ISTEXT($I$169)</formula>
    </cfRule>
  </conditionalFormatting>
  <conditionalFormatting sqref="I170">
    <cfRule type="expression" dxfId="868" priority="223">
      <formula>ISTEXT($I$170)</formula>
    </cfRule>
  </conditionalFormatting>
  <conditionalFormatting sqref="I171">
    <cfRule type="expression" dxfId="867" priority="222">
      <formula>ISTEXT($I$171)</formula>
    </cfRule>
  </conditionalFormatting>
  <conditionalFormatting sqref="I172">
    <cfRule type="expression" dxfId="866" priority="221">
      <formula>ISTEXT($I$172)</formula>
    </cfRule>
  </conditionalFormatting>
  <conditionalFormatting sqref="AA3">
    <cfRule type="expression" dxfId="865" priority="220">
      <formula>ISTEXT($AA$3)</formula>
    </cfRule>
  </conditionalFormatting>
  <conditionalFormatting sqref="AB3">
    <cfRule type="expression" dxfId="864" priority="219">
      <formula>ISTEXT($AB$3)</formula>
    </cfRule>
  </conditionalFormatting>
  <conditionalFormatting sqref="AC3">
    <cfRule type="expression" dxfId="863" priority="218">
      <formula>ISTEXT($AC$3)</formula>
    </cfRule>
  </conditionalFormatting>
  <conditionalFormatting sqref="AD3">
    <cfRule type="expression" dxfId="862" priority="217">
      <formula>ISTEXT($AD$3)</formula>
    </cfRule>
  </conditionalFormatting>
  <conditionalFormatting sqref="AA4">
    <cfRule type="expression" dxfId="861" priority="216">
      <formula>ISTEXT($AA$4)</formula>
    </cfRule>
  </conditionalFormatting>
  <conditionalFormatting sqref="AB4">
    <cfRule type="expression" dxfId="860" priority="215">
      <formula>ISTEXT($AB$4)</formula>
    </cfRule>
  </conditionalFormatting>
  <conditionalFormatting sqref="AC4">
    <cfRule type="expression" dxfId="859" priority="214">
      <formula>ISTEXT($AC$4)</formula>
    </cfRule>
  </conditionalFormatting>
  <conditionalFormatting sqref="AD4">
    <cfRule type="expression" dxfId="858" priority="213">
      <formula>ISTEXT($AD$4)</formula>
    </cfRule>
  </conditionalFormatting>
  <conditionalFormatting sqref="AA5">
    <cfRule type="expression" dxfId="857" priority="212">
      <formula>ISTEXT($AA$5)</formula>
    </cfRule>
  </conditionalFormatting>
  <conditionalFormatting sqref="AB5">
    <cfRule type="expression" dxfId="856" priority="211">
      <formula>ISTEXT($AB$5)</formula>
    </cfRule>
  </conditionalFormatting>
  <conditionalFormatting sqref="AC5">
    <cfRule type="expression" dxfId="855" priority="210">
      <formula>ISTEXT($AC$5)</formula>
    </cfRule>
  </conditionalFormatting>
  <conditionalFormatting sqref="AD5">
    <cfRule type="expression" dxfId="854" priority="209">
      <formula>ISTEXT($AD$5)</formula>
    </cfRule>
  </conditionalFormatting>
  <conditionalFormatting sqref="AA6">
    <cfRule type="expression" dxfId="853" priority="208">
      <formula>ISTEXT($AA$6)</formula>
    </cfRule>
  </conditionalFormatting>
  <conditionalFormatting sqref="AB6">
    <cfRule type="expression" dxfId="852" priority="207">
      <formula>ISTEXT($AB$6)</formula>
    </cfRule>
  </conditionalFormatting>
  <conditionalFormatting sqref="AC6">
    <cfRule type="expression" dxfId="851" priority="206">
      <formula>ISTEXT($AC$6)</formula>
    </cfRule>
  </conditionalFormatting>
  <conditionalFormatting sqref="AD6">
    <cfRule type="expression" dxfId="850" priority="205">
      <formula>ISTEXT($AD$6)</formula>
    </cfRule>
  </conditionalFormatting>
  <conditionalFormatting sqref="AA7">
    <cfRule type="expression" dxfId="849" priority="204">
      <formula>ISTEXT($AA$7)</formula>
    </cfRule>
  </conditionalFormatting>
  <conditionalFormatting sqref="AB7">
    <cfRule type="expression" dxfId="848" priority="203">
      <formula>ISTEXT($AB$7)</formula>
    </cfRule>
  </conditionalFormatting>
  <conditionalFormatting sqref="AC7">
    <cfRule type="expression" dxfId="847" priority="202">
      <formula>ISTEXT($AC$7)</formula>
    </cfRule>
  </conditionalFormatting>
  <conditionalFormatting sqref="AD7">
    <cfRule type="expression" dxfId="846" priority="201">
      <formula>ISTEXT($AD$7)</formula>
    </cfRule>
  </conditionalFormatting>
  <conditionalFormatting sqref="AA22">
    <cfRule type="expression" dxfId="845" priority="200">
      <formula>ISTEXT($AA$22)</formula>
    </cfRule>
  </conditionalFormatting>
  <conditionalFormatting sqref="AB22">
    <cfRule type="expression" dxfId="844" priority="199">
      <formula>ISTEXT($AB$22)</formula>
    </cfRule>
  </conditionalFormatting>
  <conditionalFormatting sqref="AC22">
    <cfRule type="expression" dxfId="843" priority="198">
      <formula>ISTEXT($AC$22)</formula>
    </cfRule>
  </conditionalFormatting>
  <conditionalFormatting sqref="AD22">
    <cfRule type="expression" dxfId="842" priority="197">
      <formula>ISTEXT($AD$22)</formula>
    </cfRule>
  </conditionalFormatting>
  <conditionalFormatting sqref="AA23">
    <cfRule type="expression" dxfId="841" priority="196">
      <formula>ISTEXT($AA$23)</formula>
    </cfRule>
  </conditionalFormatting>
  <conditionalFormatting sqref="AB23">
    <cfRule type="expression" dxfId="840" priority="195">
      <formula>ISTEXT($AB$23)</formula>
    </cfRule>
  </conditionalFormatting>
  <conditionalFormatting sqref="AC23">
    <cfRule type="expression" dxfId="839" priority="194">
      <formula>ISTEXT($AC$23)</formula>
    </cfRule>
  </conditionalFormatting>
  <conditionalFormatting sqref="AD23">
    <cfRule type="expression" dxfId="838" priority="193">
      <formula>ISTEXT($AD$23)</formula>
    </cfRule>
  </conditionalFormatting>
  <conditionalFormatting sqref="AA24">
    <cfRule type="expression" dxfId="837" priority="192">
      <formula>ISTEXT($AA$24)</formula>
    </cfRule>
  </conditionalFormatting>
  <conditionalFormatting sqref="AB24">
    <cfRule type="expression" dxfId="836" priority="191">
      <formula>ISTEXT($AB$24)</formula>
    </cfRule>
  </conditionalFormatting>
  <conditionalFormatting sqref="AC24">
    <cfRule type="expression" dxfId="835" priority="190">
      <formula>ISTEXT($AC$24)</formula>
    </cfRule>
  </conditionalFormatting>
  <conditionalFormatting sqref="AD24">
    <cfRule type="expression" dxfId="834" priority="189">
      <formula>ISTEXT($AD$24)</formula>
    </cfRule>
  </conditionalFormatting>
  <conditionalFormatting sqref="AA25">
    <cfRule type="expression" dxfId="833" priority="188">
      <formula>ISTEXT($AA$25)</formula>
    </cfRule>
  </conditionalFormatting>
  <conditionalFormatting sqref="AB25">
    <cfRule type="expression" dxfId="832" priority="187">
      <formula>ISTEXT($AB$25)</formula>
    </cfRule>
  </conditionalFormatting>
  <conditionalFormatting sqref="AC25">
    <cfRule type="expression" dxfId="831" priority="186">
      <formula>ISTEXT($AC$25)</formula>
    </cfRule>
  </conditionalFormatting>
  <conditionalFormatting sqref="AD25">
    <cfRule type="expression" dxfId="830" priority="185">
      <formula>ISTEXT($AD$25)</formula>
    </cfRule>
  </conditionalFormatting>
  <conditionalFormatting sqref="AA26">
    <cfRule type="expression" dxfId="829" priority="184">
      <formula>ISTEXT($AA$26)</formula>
    </cfRule>
  </conditionalFormatting>
  <conditionalFormatting sqref="AB26">
    <cfRule type="expression" dxfId="828" priority="183">
      <formula>ISTEXT($AB$26)</formula>
    </cfRule>
  </conditionalFormatting>
  <conditionalFormatting sqref="AC26">
    <cfRule type="expression" dxfId="827" priority="182">
      <formula>ISTEXT($AC$26)</formula>
    </cfRule>
  </conditionalFormatting>
  <conditionalFormatting sqref="AD26">
    <cfRule type="expression" dxfId="826" priority="181">
      <formula>ISTEXT($AD$26)</formula>
    </cfRule>
  </conditionalFormatting>
  <conditionalFormatting sqref="AA41">
    <cfRule type="expression" dxfId="825" priority="180">
      <formula>ISTEXT($AA$41)</formula>
    </cfRule>
  </conditionalFormatting>
  <conditionalFormatting sqref="AB41">
    <cfRule type="expression" dxfId="824" priority="179">
      <formula>ISTEXT($AB$41)</formula>
    </cfRule>
  </conditionalFormatting>
  <conditionalFormatting sqref="AC41">
    <cfRule type="expression" dxfId="823" priority="178">
      <formula>ISTEXT($AC$41)</formula>
    </cfRule>
  </conditionalFormatting>
  <conditionalFormatting sqref="AD41">
    <cfRule type="expression" dxfId="822" priority="177">
      <formula>ISTEXT($AD$41)</formula>
    </cfRule>
  </conditionalFormatting>
  <conditionalFormatting sqref="AA42">
    <cfRule type="expression" dxfId="821" priority="176">
      <formula>ISTEXT($AA$42)</formula>
    </cfRule>
  </conditionalFormatting>
  <conditionalFormatting sqref="AB42">
    <cfRule type="expression" dxfId="820" priority="175">
      <formula>ISTEXT($AB$42)</formula>
    </cfRule>
  </conditionalFormatting>
  <conditionalFormatting sqref="AC42">
    <cfRule type="expression" dxfId="819" priority="174">
      <formula>ISTEXT($AC$42)</formula>
    </cfRule>
  </conditionalFormatting>
  <conditionalFormatting sqref="AD42">
    <cfRule type="expression" dxfId="818" priority="173">
      <formula>ISTEXT($AD$42)</formula>
    </cfRule>
  </conditionalFormatting>
  <conditionalFormatting sqref="AA43">
    <cfRule type="expression" dxfId="817" priority="172">
      <formula>ISTEXT($AA$43)</formula>
    </cfRule>
  </conditionalFormatting>
  <conditionalFormatting sqref="AB43">
    <cfRule type="expression" dxfId="816" priority="171">
      <formula>ISTEXT($AB$43)</formula>
    </cfRule>
  </conditionalFormatting>
  <conditionalFormatting sqref="AC43">
    <cfRule type="expression" dxfId="815" priority="170">
      <formula>ISTEXT($AC$43)</formula>
    </cfRule>
  </conditionalFormatting>
  <conditionalFormatting sqref="AD43">
    <cfRule type="expression" dxfId="814" priority="169">
      <formula>ISTEXT($AD$43)</formula>
    </cfRule>
  </conditionalFormatting>
  <conditionalFormatting sqref="AA44">
    <cfRule type="expression" dxfId="813" priority="168">
      <formula>ISTEXT($AA$44)</formula>
    </cfRule>
  </conditionalFormatting>
  <conditionalFormatting sqref="AB44">
    <cfRule type="expression" dxfId="812" priority="167">
      <formula>ISTEXT($AB$44)</formula>
    </cfRule>
  </conditionalFormatting>
  <conditionalFormatting sqref="AC44">
    <cfRule type="expression" dxfId="811" priority="166">
      <formula>ISTEXT($AC$44)</formula>
    </cfRule>
  </conditionalFormatting>
  <conditionalFormatting sqref="AD44">
    <cfRule type="expression" dxfId="810" priority="165">
      <formula>ISTEXT($AD$44)</formula>
    </cfRule>
  </conditionalFormatting>
  <conditionalFormatting sqref="AA45">
    <cfRule type="expression" dxfId="809" priority="164">
      <formula>ISTEXT($AA$45)</formula>
    </cfRule>
  </conditionalFormatting>
  <conditionalFormatting sqref="AB45">
    <cfRule type="expression" dxfId="808" priority="163">
      <formula>ISTEXT($AB$45)</formula>
    </cfRule>
  </conditionalFormatting>
  <conditionalFormatting sqref="AC45">
    <cfRule type="expression" dxfId="807" priority="162">
      <formula>ISTEXT($AC$45)</formula>
    </cfRule>
  </conditionalFormatting>
  <conditionalFormatting sqref="AD45">
    <cfRule type="expression" dxfId="806" priority="161">
      <formula>ISTEXT($AD$45)</formula>
    </cfRule>
  </conditionalFormatting>
  <conditionalFormatting sqref="AA60">
    <cfRule type="expression" dxfId="805" priority="140">
      <formula>ISTEXT($AA$60)</formula>
    </cfRule>
  </conditionalFormatting>
  <conditionalFormatting sqref="AB60">
    <cfRule type="expression" dxfId="804" priority="139">
      <formula>ISTEXT($AB$60)</formula>
    </cfRule>
  </conditionalFormatting>
  <conditionalFormatting sqref="AC60">
    <cfRule type="expression" dxfId="803" priority="138">
      <formula>ISTEXT($AC$60)</formula>
    </cfRule>
  </conditionalFormatting>
  <conditionalFormatting sqref="AD60">
    <cfRule type="expression" dxfId="802" priority="137">
      <formula>ISTEXT($AD$60)</formula>
    </cfRule>
  </conditionalFormatting>
  <conditionalFormatting sqref="AA61">
    <cfRule type="expression" dxfId="801" priority="136">
      <formula>ISTEXT($AA$61)</formula>
    </cfRule>
  </conditionalFormatting>
  <conditionalFormatting sqref="AB61">
    <cfRule type="expression" dxfId="800" priority="135">
      <formula>ISTEXT($AB$61)</formula>
    </cfRule>
  </conditionalFormatting>
  <conditionalFormatting sqref="AC61">
    <cfRule type="expression" dxfId="799" priority="134">
      <formula>ISTEXT($AC$61)</formula>
    </cfRule>
  </conditionalFormatting>
  <conditionalFormatting sqref="AD61">
    <cfRule type="expression" dxfId="798" priority="133">
      <formula>ISTEXT($AD$61)</formula>
    </cfRule>
  </conditionalFormatting>
  <conditionalFormatting sqref="AA62">
    <cfRule type="expression" dxfId="797" priority="132">
      <formula>ISTEXT($AA$62)</formula>
    </cfRule>
  </conditionalFormatting>
  <conditionalFormatting sqref="AB62">
    <cfRule type="expression" dxfId="796" priority="131">
      <formula>ISTEXT($AB$62)</formula>
    </cfRule>
  </conditionalFormatting>
  <conditionalFormatting sqref="AC62">
    <cfRule type="expression" dxfId="795" priority="130">
      <formula>ISTEXT($AC$62)</formula>
    </cfRule>
  </conditionalFormatting>
  <conditionalFormatting sqref="AD62">
    <cfRule type="expression" dxfId="794" priority="129">
      <formula>ISTEXT($AD$62)</formula>
    </cfRule>
  </conditionalFormatting>
  <conditionalFormatting sqref="AA63">
    <cfRule type="expression" dxfId="793" priority="128">
      <formula>ISTEXT($AA$63)</formula>
    </cfRule>
  </conditionalFormatting>
  <conditionalFormatting sqref="AB63">
    <cfRule type="expression" dxfId="792" priority="127">
      <formula>ISTEXT($AB$63)</formula>
    </cfRule>
  </conditionalFormatting>
  <conditionalFormatting sqref="AC63">
    <cfRule type="expression" dxfId="791" priority="126">
      <formula>ISTEXT($AC$63)</formula>
    </cfRule>
  </conditionalFormatting>
  <conditionalFormatting sqref="AD63">
    <cfRule type="expression" dxfId="790" priority="125">
      <formula>ISTEXT($AD$63)</formula>
    </cfRule>
  </conditionalFormatting>
  <conditionalFormatting sqref="AA64">
    <cfRule type="expression" dxfId="789" priority="124">
      <formula>ISTEXT($AA$64)</formula>
    </cfRule>
  </conditionalFormatting>
  <conditionalFormatting sqref="AB64">
    <cfRule type="expression" dxfId="788" priority="123">
      <formula>ISTEXT($AB$64)</formula>
    </cfRule>
  </conditionalFormatting>
  <conditionalFormatting sqref="AC64">
    <cfRule type="expression" dxfId="787" priority="122">
      <formula>ISTEXT($AC$64)</formula>
    </cfRule>
  </conditionalFormatting>
  <conditionalFormatting sqref="AD64">
    <cfRule type="expression" dxfId="786" priority="121">
      <formula>ISTEXT($AD$64)</formula>
    </cfRule>
  </conditionalFormatting>
  <conditionalFormatting sqref="AA79">
    <cfRule type="expression" dxfId="785" priority="120">
      <formula>ISTEXT($AA$79)</formula>
    </cfRule>
  </conditionalFormatting>
  <conditionalFormatting sqref="AB79">
    <cfRule type="expression" dxfId="784" priority="119">
      <formula>ISTEXT($AB$79)</formula>
    </cfRule>
  </conditionalFormatting>
  <conditionalFormatting sqref="AC79">
    <cfRule type="expression" dxfId="783" priority="118">
      <formula>ISTEXT($AC$79)</formula>
    </cfRule>
  </conditionalFormatting>
  <conditionalFormatting sqref="AD79">
    <cfRule type="expression" dxfId="782" priority="117">
      <formula>ISTEXT($AD$79)</formula>
    </cfRule>
  </conditionalFormatting>
  <conditionalFormatting sqref="AA80">
    <cfRule type="expression" dxfId="781" priority="116">
      <formula>ISTEXT($AA$80)</formula>
    </cfRule>
  </conditionalFormatting>
  <conditionalFormatting sqref="AB80">
    <cfRule type="expression" dxfId="780" priority="115">
      <formula>ISTEXT($AB$80)</formula>
    </cfRule>
  </conditionalFormatting>
  <conditionalFormatting sqref="AC80">
    <cfRule type="expression" dxfId="779" priority="114">
      <formula>ISTEXT($AC$80)</formula>
    </cfRule>
  </conditionalFormatting>
  <conditionalFormatting sqref="AD80">
    <cfRule type="expression" dxfId="778" priority="113">
      <formula>ISTEXT($AD$80)</formula>
    </cfRule>
  </conditionalFormatting>
  <conditionalFormatting sqref="AA81">
    <cfRule type="expression" dxfId="777" priority="112">
      <formula>ISTEXT($AA$81)</formula>
    </cfRule>
  </conditionalFormatting>
  <conditionalFormatting sqref="AB81">
    <cfRule type="expression" dxfId="776" priority="111">
      <formula>ISTEXT($AB$81)</formula>
    </cfRule>
  </conditionalFormatting>
  <conditionalFormatting sqref="AC81">
    <cfRule type="expression" dxfId="775" priority="110">
      <formula>ISTEXT($AC$81)</formula>
    </cfRule>
  </conditionalFormatting>
  <conditionalFormatting sqref="AD81">
    <cfRule type="expression" dxfId="774" priority="109">
      <formula>ISTEXT($AD$81)</formula>
    </cfRule>
  </conditionalFormatting>
  <conditionalFormatting sqref="AA82">
    <cfRule type="expression" dxfId="773" priority="108">
      <formula>ISTEXT($AA$82)</formula>
    </cfRule>
  </conditionalFormatting>
  <conditionalFormatting sqref="AB82">
    <cfRule type="expression" dxfId="772" priority="107">
      <formula>ISTEXT($AB$82)</formula>
    </cfRule>
  </conditionalFormatting>
  <conditionalFormatting sqref="AC82">
    <cfRule type="expression" dxfId="771" priority="106">
      <formula>ISTEXT($AC$82)</formula>
    </cfRule>
  </conditionalFormatting>
  <conditionalFormatting sqref="AD82">
    <cfRule type="expression" dxfId="770" priority="105">
      <formula>ISTEXT($AD$82)</formula>
    </cfRule>
  </conditionalFormatting>
  <conditionalFormatting sqref="AA83">
    <cfRule type="expression" dxfId="769" priority="104">
      <formula>ISTEXT($AA$83)</formula>
    </cfRule>
  </conditionalFormatting>
  <conditionalFormatting sqref="AB83">
    <cfRule type="expression" dxfId="768" priority="103">
      <formula>ISTEXT($AB$83)</formula>
    </cfRule>
  </conditionalFormatting>
  <conditionalFormatting sqref="AC83">
    <cfRule type="expression" dxfId="767" priority="102">
      <formula>ISTEXT($AC$83)</formula>
    </cfRule>
  </conditionalFormatting>
  <conditionalFormatting sqref="AD83">
    <cfRule type="expression" dxfId="766" priority="101">
      <formula>ISTEXT($AD$83)</formula>
    </cfRule>
  </conditionalFormatting>
  <conditionalFormatting sqref="AA98">
    <cfRule type="expression" dxfId="765" priority="100">
      <formula>ISTEXT($AA$98)</formula>
    </cfRule>
  </conditionalFormatting>
  <conditionalFormatting sqref="AB98">
    <cfRule type="expression" dxfId="764" priority="99">
      <formula>ISTEXT($AB$98)</formula>
    </cfRule>
  </conditionalFormatting>
  <conditionalFormatting sqref="AC98">
    <cfRule type="expression" dxfId="763" priority="98">
      <formula>ISTEXT($AC$98)</formula>
    </cfRule>
  </conditionalFormatting>
  <conditionalFormatting sqref="AD98">
    <cfRule type="expression" dxfId="762" priority="97">
      <formula>ISTEXT($AD$98)</formula>
    </cfRule>
  </conditionalFormatting>
  <conditionalFormatting sqref="AA99">
    <cfRule type="expression" dxfId="761" priority="96">
      <formula>ISTEXT($AA$99)</formula>
    </cfRule>
  </conditionalFormatting>
  <conditionalFormatting sqref="AB99">
    <cfRule type="expression" dxfId="760" priority="95">
      <formula>ISTEXT($AB$99)</formula>
    </cfRule>
  </conditionalFormatting>
  <conditionalFormatting sqref="AC99">
    <cfRule type="expression" dxfId="759" priority="94">
      <formula>ISTEXT($AC$99)</formula>
    </cfRule>
  </conditionalFormatting>
  <conditionalFormatting sqref="AD99">
    <cfRule type="expression" dxfId="758" priority="93">
      <formula>ISTEXT($AD$99)</formula>
    </cfRule>
  </conditionalFormatting>
  <conditionalFormatting sqref="AA100">
    <cfRule type="expression" dxfId="757" priority="92">
      <formula>ISTEXT($AA$100)</formula>
    </cfRule>
  </conditionalFormatting>
  <conditionalFormatting sqref="AB100">
    <cfRule type="expression" dxfId="756" priority="91">
      <formula>ISTEXT($AB$100)</formula>
    </cfRule>
  </conditionalFormatting>
  <conditionalFormatting sqref="AC100">
    <cfRule type="expression" dxfId="755" priority="90">
      <formula>ISTEXT($AC$100)</formula>
    </cfRule>
  </conditionalFormatting>
  <conditionalFormatting sqref="AD100">
    <cfRule type="expression" dxfId="754" priority="89">
      <formula>ISTEXT($AD$100)</formula>
    </cfRule>
  </conditionalFormatting>
  <conditionalFormatting sqref="AA101">
    <cfRule type="expression" dxfId="753" priority="88">
      <formula>ISTEXT($AA$101)</formula>
    </cfRule>
  </conditionalFormatting>
  <conditionalFormatting sqref="AB101">
    <cfRule type="expression" dxfId="752" priority="87">
      <formula>ISTEXT($AB$101)</formula>
    </cfRule>
  </conditionalFormatting>
  <conditionalFormatting sqref="AC101">
    <cfRule type="expression" dxfId="751" priority="86">
      <formula>ISTEXT($AC$101)</formula>
    </cfRule>
  </conditionalFormatting>
  <conditionalFormatting sqref="AD101">
    <cfRule type="expression" dxfId="750" priority="85">
      <formula>ISTEXT($AD$101)</formula>
    </cfRule>
  </conditionalFormatting>
  <conditionalFormatting sqref="AA102">
    <cfRule type="expression" dxfId="749" priority="84">
      <formula>ISTEXT($AA$102)</formula>
    </cfRule>
  </conditionalFormatting>
  <conditionalFormatting sqref="AB102">
    <cfRule type="expression" dxfId="748" priority="83">
      <formula>ISTEXT($AB$102)</formula>
    </cfRule>
  </conditionalFormatting>
  <conditionalFormatting sqref="AC102">
    <cfRule type="expression" dxfId="747" priority="82">
      <formula>ISTEXT($AC$102)</formula>
    </cfRule>
  </conditionalFormatting>
  <conditionalFormatting sqref="AD102">
    <cfRule type="expression" dxfId="746" priority="81">
      <formula>ISTEXT($AD$102)</formula>
    </cfRule>
  </conditionalFormatting>
  <conditionalFormatting sqref="AA118">
    <cfRule type="expression" dxfId="725" priority="60">
      <formula>ISTEXT($AA$118)</formula>
    </cfRule>
  </conditionalFormatting>
  <conditionalFormatting sqref="AB118">
    <cfRule type="expression" dxfId="724" priority="59">
      <formula>ISTEXT($AB$118)</formula>
    </cfRule>
  </conditionalFormatting>
  <conditionalFormatting sqref="AC118">
    <cfRule type="expression" dxfId="723" priority="58">
      <formula>ISTEXT($AC$118)</formula>
    </cfRule>
  </conditionalFormatting>
  <conditionalFormatting sqref="AD118">
    <cfRule type="expression" dxfId="722" priority="57">
      <formula>ISTEXT($AD$118)</formula>
    </cfRule>
  </conditionalFormatting>
  <conditionalFormatting sqref="AA119">
    <cfRule type="expression" dxfId="721" priority="56">
      <formula>ISTEXT($AA$119)</formula>
    </cfRule>
  </conditionalFormatting>
  <conditionalFormatting sqref="AB119">
    <cfRule type="expression" dxfId="720" priority="55">
      <formula>ISTEXT($AB$119)</formula>
    </cfRule>
  </conditionalFormatting>
  <conditionalFormatting sqref="AC119">
    <cfRule type="expression" dxfId="719" priority="54">
      <formula>ISTEXT($AC$119)</formula>
    </cfRule>
  </conditionalFormatting>
  <conditionalFormatting sqref="AD119">
    <cfRule type="expression" dxfId="718" priority="53">
      <formula>ISTEXT($AD$119)</formula>
    </cfRule>
  </conditionalFormatting>
  <conditionalFormatting sqref="AA120">
    <cfRule type="expression" dxfId="717" priority="52">
      <formula>ISTEXT($AA$120)</formula>
    </cfRule>
  </conditionalFormatting>
  <conditionalFormatting sqref="AB120">
    <cfRule type="expression" dxfId="716" priority="51">
      <formula>ISTEXT($AB$120)</formula>
    </cfRule>
  </conditionalFormatting>
  <conditionalFormatting sqref="AC120">
    <cfRule type="expression" dxfId="715" priority="50">
      <formula>ISTEXT($AC$120)</formula>
    </cfRule>
  </conditionalFormatting>
  <conditionalFormatting sqref="AD120">
    <cfRule type="expression" dxfId="714" priority="49">
      <formula>ISTEXT($AD$120)</formula>
    </cfRule>
  </conditionalFormatting>
  <conditionalFormatting sqref="AA121">
    <cfRule type="expression" dxfId="713" priority="48">
      <formula>ISTEXT($AA$121)</formula>
    </cfRule>
  </conditionalFormatting>
  <conditionalFormatting sqref="AB121">
    <cfRule type="expression" dxfId="712" priority="47">
      <formula>ISTEXT($AB$121)</formula>
    </cfRule>
  </conditionalFormatting>
  <conditionalFormatting sqref="AC121">
    <cfRule type="expression" dxfId="711" priority="46">
      <formula>ISTEXT($AC$121)</formula>
    </cfRule>
  </conditionalFormatting>
  <conditionalFormatting sqref="AD121">
    <cfRule type="expression" dxfId="710" priority="45">
      <formula>ISTEXT($AD$121)</formula>
    </cfRule>
  </conditionalFormatting>
  <conditionalFormatting sqref="AA122">
    <cfRule type="expression" dxfId="709" priority="44">
      <formula>ISTEXT($AA$122)</formula>
    </cfRule>
  </conditionalFormatting>
  <conditionalFormatting sqref="AB122">
    <cfRule type="expression" dxfId="708" priority="43">
      <formula>ISTEXT($AB$122)</formula>
    </cfRule>
  </conditionalFormatting>
  <conditionalFormatting sqref="AC122">
    <cfRule type="expression" dxfId="707" priority="42">
      <formula>ISTEXT($AC$122)</formula>
    </cfRule>
  </conditionalFormatting>
  <conditionalFormatting sqref="AD122">
    <cfRule type="expression" dxfId="706" priority="41">
      <formula>ISTEXT($AD$122)</formula>
    </cfRule>
  </conditionalFormatting>
  <conditionalFormatting sqref="AA137">
    <cfRule type="expression" dxfId="705" priority="40">
      <formula>ISTEXT($AA$137)</formula>
    </cfRule>
  </conditionalFormatting>
  <conditionalFormatting sqref="AB137">
    <cfRule type="expression" dxfId="704" priority="39">
      <formula>ISTEXT($AB$137)</formula>
    </cfRule>
  </conditionalFormatting>
  <conditionalFormatting sqref="AC137">
    <cfRule type="expression" dxfId="703" priority="38">
      <formula>ISTEXT($AC$137)</formula>
    </cfRule>
  </conditionalFormatting>
  <conditionalFormatting sqref="AD137">
    <cfRule type="expression" dxfId="702" priority="37">
      <formula>ISTEXT($AD$137)</formula>
    </cfRule>
  </conditionalFormatting>
  <conditionalFormatting sqref="AA138">
    <cfRule type="expression" dxfId="701" priority="36">
      <formula>ISTEXT($AA$138)</formula>
    </cfRule>
  </conditionalFormatting>
  <conditionalFormatting sqref="AB138">
    <cfRule type="expression" dxfId="700" priority="35">
      <formula>ISTEXT($AB$138)</formula>
    </cfRule>
  </conditionalFormatting>
  <conditionalFormatting sqref="AC138">
    <cfRule type="expression" dxfId="699" priority="34">
      <formula>ISTEXT($AC$138)</formula>
    </cfRule>
  </conditionalFormatting>
  <conditionalFormatting sqref="AD138">
    <cfRule type="expression" dxfId="698" priority="33">
      <formula>ISTEXT($AD$138)</formula>
    </cfRule>
  </conditionalFormatting>
  <conditionalFormatting sqref="AA139">
    <cfRule type="expression" dxfId="697" priority="32">
      <formula>ISTEXT($AA$139)</formula>
    </cfRule>
  </conditionalFormatting>
  <conditionalFormatting sqref="AB139">
    <cfRule type="expression" dxfId="696" priority="31">
      <formula>ISTEXT($AB$139)</formula>
    </cfRule>
  </conditionalFormatting>
  <conditionalFormatting sqref="AC139">
    <cfRule type="expression" dxfId="695" priority="30">
      <formula>ISTEXT($AC$139)</formula>
    </cfRule>
  </conditionalFormatting>
  <conditionalFormatting sqref="AD139">
    <cfRule type="expression" dxfId="694" priority="29">
      <formula>ISTEXT($AD$139)</formula>
    </cfRule>
  </conditionalFormatting>
  <conditionalFormatting sqref="AA140">
    <cfRule type="expression" dxfId="693" priority="28">
      <formula>ISTEXT($AA$140)</formula>
    </cfRule>
  </conditionalFormatting>
  <conditionalFormatting sqref="AB140">
    <cfRule type="expression" dxfId="692" priority="27">
      <formula>ISTEXT($AB$140)</formula>
    </cfRule>
  </conditionalFormatting>
  <conditionalFormatting sqref="AC140">
    <cfRule type="expression" dxfId="691" priority="26">
      <formula>ISTEXT($AC$140)</formula>
    </cfRule>
  </conditionalFormatting>
  <conditionalFormatting sqref="AD140">
    <cfRule type="expression" dxfId="690" priority="25">
      <formula>ISTEXT($AD$140)</formula>
    </cfRule>
  </conditionalFormatting>
  <conditionalFormatting sqref="AA141">
    <cfRule type="expression" dxfId="689" priority="24">
      <formula>ISTEXT($AA$141)</formula>
    </cfRule>
  </conditionalFormatting>
  <conditionalFormatting sqref="AB141">
    <cfRule type="expression" dxfId="688" priority="23">
      <formula>ISTEXT($AB$141)</formula>
    </cfRule>
  </conditionalFormatting>
  <conditionalFormatting sqref="AC141">
    <cfRule type="expression" dxfId="687" priority="22">
      <formula>ISTEXT($AC$141)</formula>
    </cfRule>
  </conditionalFormatting>
  <conditionalFormatting sqref="AD141">
    <cfRule type="expression" dxfId="686" priority="21">
      <formula>ISTEXT($AD$141)</formula>
    </cfRule>
  </conditionalFormatting>
  <conditionalFormatting sqref="AA156">
    <cfRule type="expression" dxfId="685" priority="20">
      <formula>ISTEXT($AA$156)</formula>
    </cfRule>
  </conditionalFormatting>
  <conditionalFormatting sqref="AB156">
    <cfRule type="expression" dxfId="684" priority="19">
      <formula>ISTEXT($AB$156)</formula>
    </cfRule>
  </conditionalFormatting>
  <conditionalFormatting sqref="AC156">
    <cfRule type="expression" dxfId="683" priority="18">
      <formula>ISTEXT($AC$156)</formula>
    </cfRule>
  </conditionalFormatting>
  <conditionalFormatting sqref="AD156">
    <cfRule type="expression" dxfId="682" priority="17">
      <formula>ISTEXT($AD$156)</formula>
    </cfRule>
  </conditionalFormatting>
  <conditionalFormatting sqref="AA157">
    <cfRule type="expression" dxfId="681" priority="16">
      <formula>ISTEXT($AA$157)</formula>
    </cfRule>
  </conditionalFormatting>
  <conditionalFormatting sqref="AB157">
    <cfRule type="expression" dxfId="680" priority="15">
      <formula>ISTEXT($AB$157)</formula>
    </cfRule>
  </conditionalFormatting>
  <conditionalFormatting sqref="AC157">
    <cfRule type="expression" dxfId="679" priority="14">
      <formula>ISTEXT($AC$157)</formula>
    </cfRule>
  </conditionalFormatting>
  <conditionalFormatting sqref="AD157">
    <cfRule type="expression" dxfId="678" priority="13">
      <formula>ISTEXT($AD$157)</formula>
    </cfRule>
  </conditionalFormatting>
  <conditionalFormatting sqref="AA158">
    <cfRule type="expression" dxfId="677" priority="12">
      <formula>ISTEXT($AA$158)</formula>
    </cfRule>
  </conditionalFormatting>
  <conditionalFormatting sqref="AB158">
    <cfRule type="expression" dxfId="676" priority="11">
      <formula>ISTEXT($AB$158)</formula>
    </cfRule>
  </conditionalFormatting>
  <conditionalFormatting sqref="AC158">
    <cfRule type="expression" dxfId="675" priority="10">
      <formula>ISTEXT($AC$158)</formula>
    </cfRule>
  </conditionalFormatting>
  <conditionalFormatting sqref="AD158">
    <cfRule type="expression" dxfId="674" priority="9">
      <formula>ISTEXT($AD$158)</formula>
    </cfRule>
  </conditionalFormatting>
  <conditionalFormatting sqref="AA159">
    <cfRule type="expression" dxfId="673" priority="8">
      <formula>ISTEXT($AA$159)</formula>
    </cfRule>
  </conditionalFormatting>
  <conditionalFormatting sqref="AB159">
    <cfRule type="expression" dxfId="672" priority="7">
      <formula>ISTEXT($AB$159)</formula>
    </cfRule>
  </conditionalFormatting>
  <conditionalFormatting sqref="AC159">
    <cfRule type="expression" dxfId="671" priority="6">
      <formula>ISTEXT($AC$159)</formula>
    </cfRule>
  </conditionalFormatting>
  <conditionalFormatting sqref="AD159">
    <cfRule type="expression" dxfId="670" priority="5">
      <formula>ISTEXT($AD$159)</formula>
    </cfRule>
  </conditionalFormatting>
  <conditionalFormatting sqref="AA160">
    <cfRule type="expression" dxfId="669" priority="4">
      <formula>ISTEXT($AA$160)</formula>
    </cfRule>
  </conditionalFormatting>
  <conditionalFormatting sqref="AB160">
    <cfRule type="expression" dxfId="668" priority="3">
      <formula>ISTEXT($AB$160)</formula>
    </cfRule>
  </conditionalFormatting>
  <conditionalFormatting sqref="AC160">
    <cfRule type="expression" dxfId="667" priority="2">
      <formula>ISTEXT($AC$160)</formula>
    </cfRule>
  </conditionalFormatting>
  <conditionalFormatting sqref="AD160">
    <cfRule type="expression" dxfId="666" priority="1">
      <formula>ISTEXT($AD$160)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3"/>
  <sheetViews>
    <sheetView zoomScale="85" zoomScaleNormal="85" workbookViewId="0">
      <selection activeCell="D104" sqref="D104"/>
    </sheetView>
  </sheetViews>
  <sheetFormatPr defaultRowHeight="15" x14ac:dyDescent="0.25"/>
  <cols>
    <col min="1" max="1" width="64" style="28" bestFit="1" customWidth="1"/>
    <col min="2" max="2" width="15.85546875" style="28" bestFit="1" customWidth="1"/>
    <col min="3" max="3" width="16.5703125" style="28" bestFit="1" customWidth="1"/>
    <col min="4" max="4" width="12" style="28" bestFit="1" customWidth="1"/>
    <col min="5" max="5" width="11" style="28" bestFit="1" customWidth="1"/>
    <col min="6" max="6" width="8.7109375" style="28" customWidth="1"/>
    <col min="7" max="7" width="12.42578125" style="28" bestFit="1" customWidth="1"/>
    <col min="8" max="8" width="11.5703125" style="28" bestFit="1" customWidth="1"/>
    <col min="9" max="9" width="14.7109375" style="28" bestFit="1" customWidth="1"/>
    <col min="10" max="10" width="8.7109375" style="31" customWidth="1"/>
    <col min="11" max="11" width="8.7109375" style="28" hidden="1" customWidth="1"/>
    <col min="12" max="17" width="8.7109375" style="28" customWidth="1"/>
    <col min="18" max="18" width="22.5703125" style="28" bestFit="1" customWidth="1"/>
    <col min="19" max="19" width="8.7109375" style="28" customWidth="1"/>
    <col min="20" max="25" width="8.7109375" style="28" hidden="1" customWidth="1"/>
    <col min="26" max="26" width="20.5703125" style="31" bestFit="1" customWidth="1"/>
    <col min="27" max="29" width="21" style="31" bestFit="1" customWidth="1"/>
    <col min="30" max="30" width="8.28515625" style="28" bestFit="1" customWidth="1"/>
    <col min="31" max="44" width="8.7109375" style="28" customWidth="1"/>
    <col min="45" max="16384" width="9.140625" style="28"/>
  </cols>
  <sheetData>
    <row r="1" spans="1:30" ht="15.75" thickBot="1" x14ac:dyDescent="0.3">
      <c r="A1" s="25" t="s">
        <v>28</v>
      </c>
      <c r="B1" s="25" t="s">
        <v>29</v>
      </c>
      <c r="C1" s="25" t="s">
        <v>0</v>
      </c>
      <c r="D1" s="25" t="s">
        <v>30</v>
      </c>
      <c r="E1" s="25" t="s">
        <v>31</v>
      </c>
      <c r="F1" s="25" t="s">
        <v>32</v>
      </c>
      <c r="G1" s="26" t="s">
        <v>33</v>
      </c>
      <c r="H1" s="26" t="s">
        <v>34</v>
      </c>
      <c r="I1" s="26" t="s">
        <v>35</v>
      </c>
      <c r="J1" s="27"/>
      <c r="K1" s="26"/>
      <c r="R1" s="29" t="s">
        <v>36</v>
      </c>
      <c r="Z1" s="30" t="s">
        <v>37</v>
      </c>
    </row>
    <row r="2" spans="1:30" ht="16.5" thickTop="1" thickBot="1" x14ac:dyDescent="0.3">
      <c r="A2" s="32" t="s">
        <v>342</v>
      </c>
      <c r="B2" s="32" t="s">
        <v>19</v>
      </c>
      <c r="C2" s="32" t="s">
        <v>39</v>
      </c>
      <c r="D2" s="32">
        <v>1.2649999999999999</v>
      </c>
      <c r="E2" s="32">
        <v>116572.164</v>
      </c>
      <c r="F2" s="32">
        <v>1.08516E-5</v>
      </c>
      <c r="G2" s="32"/>
      <c r="H2" s="32"/>
      <c r="I2" s="32"/>
      <c r="J2" s="33"/>
      <c r="K2" s="32"/>
      <c r="L2" s="32"/>
      <c r="M2" s="32"/>
      <c r="N2" s="32"/>
      <c r="O2" s="32"/>
      <c r="P2" s="32"/>
      <c r="Q2" s="32"/>
      <c r="R2" s="32" t="s">
        <v>40</v>
      </c>
      <c r="S2" s="32"/>
      <c r="T2" s="32">
        <v>1</v>
      </c>
      <c r="U2" s="32"/>
      <c r="V2" s="32"/>
      <c r="W2" s="32"/>
      <c r="X2" s="32"/>
      <c r="Y2" s="32"/>
      <c r="Z2" s="34" t="s">
        <v>41</v>
      </c>
      <c r="AA2" s="34" t="s">
        <v>42</v>
      </c>
      <c r="AB2" s="34" t="s">
        <v>43</v>
      </c>
      <c r="AC2" s="34" t="s">
        <v>44</v>
      </c>
      <c r="AD2" s="34" t="s">
        <v>45</v>
      </c>
    </row>
    <row r="3" spans="1:30" ht="15.75" thickTop="1" x14ac:dyDescent="0.25">
      <c r="A3" s="35" t="s">
        <v>345</v>
      </c>
      <c r="B3" s="35" t="s">
        <v>19</v>
      </c>
      <c r="C3" s="35" t="s">
        <v>39</v>
      </c>
      <c r="D3" s="35">
        <v>1.2649999999999999</v>
      </c>
      <c r="E3" s="35">
        <v>116572.164</v>
      </c>
      <c r="F3" s="35">
        <v>1.08516E-5</v>
      </c>
      <c r="G3" s="35"/>
      <c r="H3" s="35"/>
      <c r="I3" s="35"/>
      <c r="J3" s="36"/>
      <c r="K3" s="35"/>
      <c r="L3" s="35"/>
      <c r="M3" s="35"/>
      <c r="N3" s="35"/>
      <c r="O3" s="35"/>
      <c r="P3" s="35"/>
      <c r="Q3" s="35"/>
      <c r="R3" s="35" t="s">
        <v>41</v>
      </c>
      <c r="S3" s="35"/>
      <c r="T3" s="35">
        <v>5</v>
      </c>
      <c r="U3" s="35"/>
      <c r="V3" s="35"/>
      <c r="W3" s="35"/>
      <c r="X3" s="35"/>
      <c r="Y3" s="35"/>
      <c r="Z3" s="37">
        <v>120</v>
      </c>
      <c r="AA3" s="53">
        <v>0.10764125559482415</v>
      </c>
      <c r="AB3" s="52">
        <v>4.1739432508094615E-2</v>
      </c>
      <c r="AC3" s="52">
        <v>4.9260852580058252E-2</v>
      </c>
      <c r="AD3" s="52">
        <v>6.6213846894325676E-2</v>
      </c>
    </row>
    <row r="4" spans="1:30" ht="15.75" thickBot="1" x14ac:dyDescent="0.3">
      <c r="A4" s="32" t="s">
        <v>346</v>
      </c>
      <c r="B4" s="32" t="s">
        <v>19</v>
      </c>
      <c r="C4" s="32" t="s">
        <v>39</v>
      </c>
      <c r="D4" s="32">
        <v>1</v>
      </c>
      <c r="E4" s="32">
        <v>116401.18</v>
      </c>
      <c r="F4" s="32">
        <v>8.5909782014237312E-6</v>
      </c>
      <c r="G4" s="32"/>
      <c r="H4" s="32"/>
      <c r="I4" s="32"/>
      <c r="J4" s="33"/>
      <c r="K4" s="32"/>
      <c r="L4" s="32"/>
      <c r="M4" s="32"/>
      <c r="N4" s="32"/>
      <c r="O4" s="32"/>
      <c r="P4" s="32"/>
      <c r="Q4" s="32"/>
      <c r="R4" s="32" t="s">
        <v>48</v>
      </c>
      <c r="S4" s="32"/>
      <c r="T4" s="32">
        <v>10</v>
      </c>
      <c r="U4" s="32"/>
      <c r="V4" s="32"/>
      <c r="W4" s="32"/>
      <c r="X4" s="32"/>
      <c r="Y4" s="32"/>
      <c r="Z4" s="40">
        <v>0</v>
      </c>
      <c r="AA4" s="41">
        <v>1</v>
      </c>
      <c r="AB4" s="41">
        <v>1</v>
      </c>
      <c r="AC4" s="41">
        <v>1</v>
      </c>
      <c r="AD4" s="41">
        <v>1</v>
      </c>
    </row>
    <row r="5" spans="1:30" ht="16.5" thickTop="1" thickBot="1" x14ac:dyDescent="0.3">
      <c r="A5" s="35" t="s">
        <v>420</v>
      </c>
      <c r="B5" s="35" t="s">
        <v>19</v>
      </c>
      <c r="C5" s="35" t="s">
        <v>39</v>
      </c>
      <c r="D5" s="35">
        <v>35291.328000000001</v>
      </c>
      <c r="E5" s="35">
        <v>97942.710999999996</v>
      </c>
      <c r="F5" s="35">
        <v>0.36032623200000002</v>
      </c>
      <c r="G5" s="35">
        <v>10.764125559482416</v>
      </c>
      <c r="H5" s="35">
        <v>120</v>
      </c>
      <c r="I5" s="46">
        <v>2.376218897557163</v>
      </c>
      <c r="J5" s="36"/>
      <c r="K5" s="35"/>
      <c r="L5" s="35"/>
      <c r="M5" s="35"/>
      <c r="N5" s="35"/>
      <c r="O5" s="35"/>
      <c r="P5" s="35"/>
      <c r="Q5" s="35"/>
      <c r="R5" s="35"/>
      <c r="S5" s="35"/>
      <c r="T5" s="35"/>
      <c r="U5" s="35">
        <v>1</v>
      </c>
      <c r="V5" s="35">
        <v>120</v>
      </c>
      <c r="W5" s="35">
        <v>2.376218897557163</v>
      </c>
      <c r="X5" s="35"/>
      <c r="Y5" s="35"/>
    </row>
    <row r="6" spans="1:30" x14ac:dyDescent="0.25">
      <c r="A6" s="32" t="s">
        <v>421</v>
      </c>
      <c r="B6" s="32" t="s">
        <v>19</v>
      </c>
      <c r="C6" s="32" t="s">
        <v>39</v>
      </c>
      <c r="D6" s="32">
        <v>9542.0220000000008</v>
      </c>
      <c r="E6" s="32">
        <v>91611.883000000002</v>
      </c>
      <c r="F6" s="32">
        <v>0.104157034</v>
      </c>
      <c r="G6" s="32">
        <v>4.1739432508094616</v>
      </c>
      <c r="H6" s="32">
        <v>120</v>
      </c>
      <c r="I6" s="50">
        <v>1.4288612126855984</v>
      </c>
      <c r="J6" s="33"/>
      <c r="K6" s="32"/>
      <c r="L6" s="32"/>
      <c r="M6" s="32"/>
      <c r="N6" s="32"/>
      <c r="O6" s="32"/>
      <c r="P6" s="32"/>
      <c r="Q6" s="32"/>
      <c r="R6" s="32"/>
      <c r="S6" s="32"/>
      <c r="T6" s="32"/>
      <c r="U6" s="32">
        <v>2</v>
      </c>
      <c r="V6" s="32">
        <v>120</v>
      </c>
      <c r="W6" s="32">
        <v>1.4288612126855984</v>
      </c>
      <c r="X6" s="32"/>
      <c r="Y6" s="32"/>
      <c r="Z6" s="42" t="s">
        <v>54</v>
      </c>
      <c r="AA6" s="54">
        <v>-2.3377460667824979E-2</v>
      </c>
    </row>
    <row r="7" spans="1:30" x14ac:dyDescent="0.25">
      <c r="A7" s="35" t="s">
        <v>422</v>
      </c>
      <c r="B7" s="35" t="s">
        <v>19</v>
      </c>
      <c r="C7" s="35" t="s">
        <v>39</v>
      </c>
      <c r="D7" s="35">
        <v>12747.406999999999</v>
      </c>
      <c r="E7" s="35">
        <v>91245.804999999993</v>
      </c>
      <c r="F7" s="35">
        <v>0.139704034</v>
      </c>
      <c r="G7" s="35">
        <v>4.9260852580058252</v>
      </c>
      <c r="H7" s="35">
        <v>120</v>
      </c>
      <c r="I7" s="46">
        <v>1.5945446073045217</v>
      </c>
      <c r="J7" s="36"/>
      <c r="K7" s="35"/>
      <c r="L7" s="35"/>
      <c r="M7" s="35"/>
      <c r="N7" s="35"/>
      <c r="O7" s="35"/>
      <c r="P7" s="35"/>
      <c r="Q7" s="35"/>
      <c r="R7" s="35"/>
      <c r="S7" s="35"/>
      <c r="T7" s="35"/>
      <c r="U7" s="35">
        <v>3</v>
      </c>
      <c r="V7" s="35">
        <v>120</v>
      </c>
      <c r="W7" s="35">
        <v>1.5945446073045217</v>
      </c>
      <c r="X7" s="35"/>
      <c r="Y7" s="35"/>
      <c r="Z7" s="44" t="s">
        <v>56</v>
      </c>
      <c r="AA7" s="45">
        <v>4.6051701859880918</v>
      </c>
    </row>
    <row r="8" spans="1:30" ht="17.25" x14ac:dyDescent="0.25">
      <c r="A8" s="32" t="s">
        <v>423</v>
      </c>
      <c r="B8" s="32" t="s">
        <v>19</v>
      </c>
      <c r="C8" s="32" t="s">
        <v>39</v>
      </c>
      <c r="D8" s="32">
        <v>306033.65600000002</v>
      </c>
      <c r="E8" s="32">
        <v>91424.57</v>
      </c>
      <c r="F8" s="32">
        <v>3.3473896129999998</v>
      </c>
      <c r="G8" s="32">
        <v>100</v>
      </c>
      <c r="H8" s="32">
        <v>0</v>
      </c>
      <c r="I8" s="50">
        <v>4.6051701859880918</v>
      </c>
      <c r="J8" s="33"/>
      <c r="K8" s="32"/>
      <c r="L8" s="32"/>
      <c r="M8" s="32"/>
      <c r="N8" s="32"/>
      <c r="O8" s="32"/>
      <c r="P8" s="32"/>
      <c r="Q8" s="32"/>
      <c r="R8" s="32"/>
      <c r="S8" s="32"/>
      <c r="T8" s="32"/>
      <c r="U8" s="32">
        <v>4</v>
      </c>
      <c r="V8" s="32">
        <v>0</v>
      </c>
      <c r="W8" s="32">
        <v>4.6051701859880918</v>
      </c>
      <c r="X8" s="32"/>
      <c r="Y8" s="32"/>
      <c r="Z8" s="44" t="s">
        <v>58</v>
      </c>
      <c r="AA8" s="55">
        <v>0.95843106251661359</v>
      </c>
    </row>
    <row r="9" spans="1:30" ht="18" x14ac:dyDescent="0.35">
      <c r="A9" s="35" t="s">
        <v>424</v>
      </c>
      <c r="B9" s="35" t="s">
        <v>19</v>
      </c>
      <c r="C9" s="35" t="s">
        <v>39</v>
      </c>
      <c r="D9" s="35">
        <v>221524.21900000001</v>
      </c>
      <c r="E9" s="35">
        <v>88780.891000000003</v>
      </c>
      <c r="F9" s="35">
        <v>2.4951790470000001</v>
      </c>
      <c r="G9" s="35">
        <v>100</v>
      </c>
      <c r="H9" s="35">
        <v>0</v>
      </c>
      <c r="I9" s="46">
        <v>4.6051701859880918</v>
      </c>
      <c r="J9" s="36"/>
      <c r="K9" s="35"/>
      <c r="L9" s="35"/>
      <c r="M9" s="35"/>
      <c r="N9" s="35"/>
      <c r="O9" s="35"/>
      <c r="P9" s="35"/>
      <c r="Q9" s="35"/>
      <c r="R9" s="35"/>
      <c r="S9" s="35"/>
      <c r="T9" s="35"/>
      <c r="U9" s="35">
        <v>5</v>
      </c>
      <c r="V9" s="35">
        <v>0</v>
      </c>
      <c r="W9" s="35">
        <v>4.6051701859880918</v>
      </c>
      <c r="X9" s="35"/>
      <c r="Y9" s="35"/>
      <c r="Z9" s="44" t="s">
        <v>60</v>
      </c>
      <c r="AA9" s="56">
        <v>29.650234061304282</v>
      </c>
    </row>
    <row r="10" spans="1:30" ht="18.75" x14ac:dyDescent="0.35">
      <c r="A10" s="32" t="s">
        <v>425</v>
      </c>
      <c r="B10" s="32" t="s">
        <v>19</v>
      </c>
      <c r="C10" s="32" t="s">
        <v>39</v>
      </c>
      <c r="D10" s="32">
        <v>249182.45300000001</v>
      </c>
      <c r="E10" s="32">
        <v>87869.93</v>
      </c>
      <c r="F10" s="32">
        <v>2.8358103049999999</v>
      </c>
      <c r="G10" s="32">
        <v>100</v>
      </c>
      <c r="H10" s="32">
        <v>0</v>
      </c>
      <c r="I10" s="50">
        <v>4.6051701859880918</v>
      </c>
      <c r="J10" s="33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>
        <v>6</v>
      </c>
      <c r="V10" s="32">
        <v>0</v>
      </c>
      <c r="W10" s="32">
        <v>4.6051701859880918</v>
      </c>
      <c r="X10" s="32"/>
      <c r="Y10" s="32"/>
      <c r="Z10" s="44" t="s">
        <v>62</v>
      </c>
      <c r="AA10" s="56">
        <v>46.754921335649954</v>
      </c>
    </row>
    <row r="11" spans="1:30" ht="15.75" thickBot="1" x14ac:dyDescent="0.3">
      <c r="A11" s="35"/>
      <c r="B11" s="35"/>
      <c r="C11" s="35"/>
      <c r="D11" s="35"/>
      <c r="E11" s="35"/>
      <c r="F11" s="35"/>
      <c r="G11" s="35"/>
      <c r="H11" s="35"/>
      <c r="I11" s="46"/>
      <c r="J11" s="36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48" t="s">
        <v>7</v>
      </c>
      <c r="AA11" s="49" t="s">
        <v>98</v>
      </c>
    </row>
    <row r="12" spans="1:30" x14ac:dyDescent="0.25">
      <c r="A12" s="32"/>
      <c r="B12" s="32"/>
      <c r="C12" s="32"/>
      <c r="D12" s="32"/>
      <c r="E12" s="32"/>
      <c r="F12" s="32"/>
      <c r="G12" s="32"/>
      <c r="H12" s="32"/>
      <c r="I12" s="50"/>
      <c r="J12" s="33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30" x14ac:dyDescent="0.25">
      <c r="A13" s="35"/>
      <c r="B13" s="35"/>
      <c r="C13" s="35"/>
      <c r="D13" s="35"/>
      <c r="E13" s="35"/>
      <c r="F13" s="35"/>
      <c r="G13" s="35"/>
      <c r="H13" s="35"/>
      <c r="I13" s="46"/>
      <c r="J13" s="36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30" x14ac:dyDescent="0.25">
      <c r="A14" s="32"/>
      <c r="B14" s="32"/>
      <c r="C14" s="32"/>
      <c r="D14" s="32"/>
      <c r="E14" s="32"/>
      <c r="F14" s="32"/>
      <c r="G14" s="32"/>
      <c r="H14" s="32"/>
      <c r="I14" s="50"/>
      <c r="J14" s="33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30" x14ac:dyDescent="0.25">
      <c r="A15" s="35"/>
      <c r="B15" s="35"/>
      <c r="C15" s="35"/>
      <c r="D15" s="35"/>
      <c r="E15" s="35"/>
      <c r="F15" s="35"/>
      <c r="G15" s="35"/>
      <c r="H15" s="35"/>
      <c r="I15" s="46"/>
      <c r="J15" s="36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30" x14ac:dyDescent="0.25">
      <c r="A16" s="32"/>
      <c r="B16" s="32"/>
      <c r="C16" s="32"/>
      <c r="D16" s="32"/>
      <c r="E16" s="32"/>
      <c r="F16" s="32"/>
      <c r="G16" s="32"/>
      <c r="H16" s="32"/>
      <c r="I16" s="50"/>
      <c r="J16" s="3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30" x14ac:dyDescent="0.25">
      <c r="A17" s="35"/>
      <c r="B17" s="35"/>
      <c r="C17" s="35"/>
      <c r="D17" s="35"/>
      <c r="E17" s="35"/>
      <c r="F17" s="35"/>
      <c r="G17" s="35"/>
      <c r="H17" s="35"/>
      <c r="I17" s="46"/>
      <c r="J17" s="36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30" x14ac:dyDescent="0.25">
      <c r="A18" s="32"/>
      <c r="B18" s="32"/>
      <c r="C18" s="32"/>
      <c r="D18" s="32"/>
      <c r="E18" s="32"/>
      <c r="F18" s="32"/>
      <c r="G18" s="32"/>
      <c r="H18" s="32"/>
      <c r="I18" s="50"/>
      <c r="J18" s="33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30" x14ac:dyDescent="0.25">
      <c r="A19" s="35"/>
      <c r="B19" s="35"/>
      <c r="C19" s="35"/>
      <c r="D19" s="35"/>
      <c r="E19" s="35"/>
      <c r="F19" s="35"/>
      <c r="G19" s="35"/>
      <c r="H19" s="35"/>
      <c r="I19" s="46"/>
      <c r="J19" s="36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30" x14ac:dyDescent="0.25">
      <c r="A20" s="32"/>
      <c r="B20" s="32"/>
      <c r="C20" s="32"/>
      <c r="D20" s="32"/>
      <c r="E20" s="32"/>
      <c r="F20" s="32"/>
      <c r="G20" s="32"/>
      <c r="H20" s="32"/>
      <c r="I20" s="50"/>
      <c r="J20" s="33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30" ht="15.75" thickBot="1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6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30" ht="16.5" thickTop="1" thickBot="1" x14ac:dyDescent="0.3">
      <c r="A22" s="32" t="s">
        <v>342</v>
      </c>
      <c r="B22" s="32" t="s">
        <v>23</v>
      </c>
      <c r="C22" s="32" t="s">
        <v>69</v>
      </c>
      <c r="D22" s="32">
        <v>18.359000000000002</v>
      </c>
      <c r="E22" s="32">
        <v>116572.164</v>
      </c>
      <c r="F22" s="32">
        <v>1.5749000000000001E-4</v>
      </c>
      <c r="G22" s="32"/>
      <c r="H22" s="32"/>
      <c r="I22" s="32"/>
      <c r="J22" s="33"/>
      <c r="K22" s="32"/>
      <c r="L22" s="32"/>
      <c r="M22" s="32"/>
      <c r="N22" s="32"/>
      <c r="O22" s="32"/>
      <c r="P22" s="32"/>
      <c r="Q22" s="32"/>
      <c r="R22" s="32" t="s">
        <v>70</v>
      </c>
      <c r="S22" s="32"/>
      <c r="T22" s="32">
        <v>2</v>
      </c>
      <c r="U22" s="32"/>
      <c r="V22" s="32"/>
      <c r="W22" s="32"/>
      <c r="X22" s="32"/>
      <c r="Y22" s="32"/>
      <c r="Z22" s="34" t="s">
        <v>41</v>
      </c>
      <c r="AA22" s="34" t="s">
        <v>42</v>
      </c>
      <c r="AB22" s="34" t="s">
        <v>43</v>
      </c>
      <c r="AC22" s="34" t="s">
        <v>44</v>
      </c>
      <c r="AD22" s="34" t="s">
        <v>45</v>
      </c>
    </row>
    <row r="23" spans="1:30" ht="15.75" thickTop="1" x14ac:dyDescent="0.25">
      <c r="A23" s="35" t="s">
        <v>345</v>
      </c>
      <c r="B23" s="35" t="s">
        <v>23</v>
      </c>
      <c r="C23" s="35" t="s">
        <v>69</v>
      </c>
      <c r="D23" s="35">
        <v>18.359000000000002</v>
      </c>
      <c r="E23" s="35">
        <v>116572.164</v>
      </c>
      <c r="F23" s="35">
        <v>1.5749000000000001E-4</v>
      </c>
      <c r="G23" s="35"/>
      <c r="H23" s="35"/>
      <c r="I23" s="35"/>
      <c r="J23" s="36"/>
      <c r="K23" s="35"/>
      <c r="L23" s="35"/>
      <c r="M23" s="35"/>
      <c r="N23" s="35"/>
      <c r="O23" s="35"/>
      <c r="P23" s="35"/>
      <c r="Q23" s="35"/>
      <c r="R23" s="35" t="s">
        <v>41</v>
      </c>
      <c r="S23" s="35"/>
      <c r="T23" s="35">
        <v>25</v>
      </c>
      <c r="U23" s="35"/>
      <c r="V23" s="35"/>
      <c r="W23" s="35"/>
      <c r="X23" s="35"/>
      <c r="Y23" s="35"/>
      <c r="Z23" s="37">
        <v>120</v>
      </c>
      <c r="AA23" s="53">
        <v>0.52691188511656206</v>
      </c>
      <c r="AB23" s="53">
        <v>0.12989658763189146</v>
      </c>
      <c r="AC23" s="53">
        <v>0.25168262176580114</v>
      </c>
      <c r="AD23" s="53">
        <v>0.3028303648380849</v>
      </c>
    </row>
    <row r="24" spans="1:30" ht="15.75" thickBot="1" x14ac:dyDescent="0.3">
      <c r="A24" s="32" t="s">
        <v>346</v>
      </c>
      <c r="B24" s="32" t="s">
        <v>23</v>
      </c>
      <c r="C24" s="32" t="s">
        <v>69</v>
      </c>
      <c r="D24" s="32">
        <v>5.0640000000000001</v>
      </c>
      <c r="E24" s="32">
        <v>116401.18</v>
      </c>
      <c r="F24" s="32">
        <v>4.3504699999999997E-5</v>
      </c>
      <c r="G24" s="32"/>
      <c r="H24" s="32"/>
      <c r="I24" s="32"/>
      <c r="J24" s="33"/>
      <c r="K24" s="32"/>
      <c r="L24" s="32"/>
      <c r="M24" s="32"/>
      <c r="N24" s="32"/>
      <c r="O24" s="32"/>
      <c r="P24" s="32"/>
      <c r="Q24" s="32"/>
      <c r="R24" s="32" t="s">
        <v>48</v>
      </c>
      <c r="S24" s="32"/>
      <c r="T24" s="32">
        <v>30</v>
      </c>
      <c r="U24" s="32"/>
      <c r="V24" s="32"/>
      <c r="W24" s="32"/>
      <c r="X24" s="32"/>
      <c r="Y24" s="32"/>
      <c r="Z24" s="40">
        <v>0</v>
      </c>
      <c r="AA24" s="41">
        <v>1</v>
      </c>
      <c r="AB24" s="41">
        <v>1</v>
      </c>
      <c r="AC24" s="41">
        <v>1</v>
      </c>
      <c r="AD24" s="41">
        <v>1</v>
      </c>
    </row>
    <row r="25" spans="1:30" ht="16.5" thickTop="1" thickBot="1" x14ac:dyDescent="0.3">
      <c r="A25" s="35" t="s">
        <v>426</v>
      </c>
      <c r="B25" s="35" t="s">
        <v>23</v>
      </c>
      <c r="C25" s="35" t="s">
        <v>69</v>
      </c>
      <c r="D25" s="35">
        <v>861.12699999999995</v>
      </c>
      <c r="E25" s="35">
        <v>89884.460999999996</v>
      </c>
      <c r="F25" s="35">
        <v>9.5803769999999993E-3</v>
      </c>
      <c r="G25" s="35">
        <v>52.691188511656208</v>
      </c>
      <c r="H25" s="35">
        <v>120</v>
      </c>
      <c r="I25" s="46">
        <v>3.9644482406503454</v>
      </c>
      <c r="J25" s="36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>
        <v>1</v>
      </c>
      <c r="V25" s="35">
        <v>120</v>
      </c>
      <c r="W25" s="35">
        <v>3.9644482406503454</v>
      </c>
      <c r="X25" s="35"/>
      <c r="Y25" s="35"/>
    </row>
    <row r="26" spans="1:30" x14ac:dyDescent="0.25">
      <c r="A26" s="32" t="s">
        <v>427</v>
      </c>
      <c r="B26" s="32" t="s">
        <v>23</v>
      </c>
      <c r="C26" s="32" t="s">
        <v>69</v>
      </c>
      <c r="D26" s="32">
        <v>514.37099999999998</v>
      </c>
      <c r="E26" s="32">
        <v>97993.468999999997</v>
      </c>
      <c r="F26" s="32">
        <v>5.2490339999999996E-3</v>
      </c>
      <c r="G26" s="32">
        <v>12.989658763189146</v>
      </c>
      <c r="H26" s="32">
        <v>120</v>
      </c>
      <c r="I26" s="50">
        <v>2.5641535611449453</v>
      </c>
      <c r="J26" s="33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>
        <v>2</v>
      </c>
      <c r="V26" s="32">
        <v>120</v>
      </c>
      <c r="W26" s="32">
        <v>2.5641535611449453</v>
      </c>
      <c r="X26" s="32"/>
      <c r="Y26" s="32"/>
      <c r="Z26" s="42" t="s">
        <v>54</v>
      </c>
      <c r="AA26" s="54">
        <v>-1.1281458313463227E-2</v>
      </c>
    </row>
    <row r="27" spans="1:30" x14ac:dyDescent="0.25">
      <c r="A27" s="35" t="s">
        <v>428</v>
      </c>
      <c r="B27" s="35" t="s">
        <v>23</v>
      </c>
      <c r="C27" s="35" t="s">
        <v>69</v>
      </c>
      <c r="D27" s="35">
        <v>959.173</v>
      </c>
      <c r="E27" s="35">
        <v>91609.108999999997</v>
      </c>
      <c r="F27" s="35">
        <v>1.047028E-2</v>
      </c>
      <c r="G27" s="35">
        <v>25.168262176580114</v>
      </c>
      <c r="H27" s="35">
        <v>120</v>
      </c>
      <c r="I27" s="46">
        <v>3.2255837633222226</v>
      </c>
      <c r="J27" s="36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>
        <v>3</v>
      </c>
      <c r="V27" s="35">
        <v>120</v>
      </c>
      <c r="W27" s="35">
        <v>3.2255837633222226</v>
      </c>
      <c r="X27" s="35"/>
      <c r="Y27" s="35"/>
      <c r="Z27" s="44" t="s">
        <v>56</v>
      </c>
      <c r="AA27" s="45">
        <v>4.6051701859880918</v>
      </c>
    </row>
    <row r="28" spans="1:30" ht="17.25" x14ac:dyDescent="0.25">
      <c r="A28" s="32" t="s">
        <v>429</v>
      </c>
      <c r="B28" s="32" t="s">
        <v>23</v>
      </c>
      <c r="C28" s="32" t="s">
        <v>69</v>
      </c>
      <c r="D28" s="32">
        <v>1521.3009999999999</v>
      </c>
      <c r="E28" s="32">
        <v>84166.797000000006</v>
      </c>
      <c r="F28" s="32">
        <v>1.8074835000000001E-2</v>
      </c>
      <c r="G28" s="32">
        <v>100</v>
      </c>
      <c r="H28" s="32">
        <v>0</v>
      </c>
      <c r="I28" s="50">
        <v>4.6051701859880918</v>
      </c>
      <c r="J28" s="33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>
        <v>4</v>
      </c>
      <c r="V28" s="32">
        <v>0</v>
      </c>
      <c r="W28" s="32">
        <v>4.6051701859880918</v>
      </c>
      <c r="X28" s="32"/>
      <c r="Y28" s="32"/>
      <c r="Z28" s="44" t="s">
        <v>58</v>
      </c>
      <c r="AA28" s="55">
        <v>0.73692017400849108</v>
      </c>
    </row>
    <row r="29" spans="1:30" ht="18" x14ac:dyDescent="0.35">
      <c r="A29" s="35" t="s">
        <v>430</v>
      </c>
      <c r="B29" s="35" t="s">
        <v>23</v>
      </c>
      <c r="C29" s="35" t="s">
        <v>69</v>
      </c>
      <c r="D29" s="35">
        <v>3535.346</v>
      </c>
      <c r="E29" s="35">
        <v>89256.351999999999</v>
      </c>
      <c r="F29" s="35">
        <v>3.9608901000000002E-2</v>
      </c>
      <c r="G29" s="35">
        <v>100</v>
      </c>
      <c r="H29" s="35">
        <v>0</v>
      </c>
      <c r="I29" s="46">
        <v>4.6051701859880918</v>
      </c>
      <c r="J29" s="36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>
        <v>5</v>
      </c>
      <c r="V29" s="35">
        <v>0</v>
      </c>
      <c r="W29" s="35">
        <v>4.6051701859880918</v>
      </c>
      <c r="X29" s="35"/>
      <c r="Y29" s="35"/>
      <c r="Z29" s="44" t="s">
        <v>60</v>
      </c>
      <c r="AA29" s="56">
        <v>61.441274815752095</v>
      </c>
    </row>
    <row r="30" spans="1:30" ht="18.75" x14ac:dyDescent="0.35">
      <c r="A30" s="32" t="s">
        <v>431</v>
      </c>
      <c r="B30" s="32" t="s">
        <v>23</v>
      </c>
      <c r="C30" s="32" t="s">
        <v>69</v>
      </c>
      <c r="D30" s="32">
        <v>3730.902</v>
      </c>
      <c r="E30" s="32">
        <v>90455.241999999998</v>
      </c>
      <c r="F30" s="32">
        <v>4.1245835000000002E-2</v>
      </c>
      <c r="G30" s="32">
        <v>100</v>
      </c>
      <c r="H30" s="32">
        <v>0</v>
      </c>
      <c r="I30" s="50">
        <v>4.6051701859880918</v>
      </c>
      <c r="J30" s="33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>
        <v>6</v>
      </c>
      <c r="V30" s="32">
        <v>0</v>
      </c>
      <c r="W30" s="32">
        <v>4.6051701859880918</v>
      </c>
      <c r="X30" s="32"/>
      <c r="Y30" s="32"/>
      <c r="Z30" s="44" t="s">
        <v>62</v>
      </c>
      <c r="AA30" s="56">
        <v>22.562916626926455</v>
      </c>
    </row>
    <row r="31" spans="1:30" ht="15.75" thickBot="1" x14ac:dyDescent="0.3">
      <c r="A31" s="35"/>
      <c r="B31" s="35"/>
      <c r="C31" s="35"/>
      <c r="D31" s="35"/>
      <c r="E31" s="35"/>
      <c r="F31" s="35"/>
      <c r="G31" s="35"/>
      <c r="H31" s="35"/>
      <c r="I31" s="46"/>
      <c r="J31" s="36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48" t="s">
        <v>7</v>
      </c>
      <c r="AA31" s="49" t="s">
        <v>98</v>
      </c>
    </row>
    <row r="32" spans="1:30" x14ac:dyDescent="0.25">
      <c r="A32" s="32"/>
      <c r="B32" s="32"/>
      <c r="C32" s="32"/>
      <c r="D32" s="32"/>
      <c r="E32" s="32"/>
      <c r="F32" s="32"/>
      <c r="G32" s="32"/>
      <c r="H32" s="32"/>
      <c r="I32" s="50"/>
      <c r="J32" s="33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30" x14ac:dyDescent="0.25">
      <c r="A33" s="35"/>
      <c r="B33" s="35"/>
      <c r="C33" s="35"/>
      <c r="D33" s="35"/>
      <c r="E33" s="35"/>
      <c r="F33" s="35"/>
      <c r="G33" s="35"/>
      <c r="H33" s="35"/>
      <c r="I33" s="46"/>
      <c r="J33" s="36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1:30" x14ac:dyDescent="0.25">
      <c r="A34" s="32"/>
      <c r="B34" s="32"/>
      <c r="C34" s="32"/>
      <c r="D34" s="32"/>
      <c r="E34" s="32"/>
      <c r="F34" s="32"/>
      <c r="G34" s="32"/>
      <c r="H34" s="32"/>
      <c r="I34" s="50"/>
      <c r="J34" s="33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spans="1:30" x14ac:dyDescent="0.25">
      <c r="A35" s="35"/>
      <c r="B35" s="35"/>
      <c r="C35" s="35"/>
      <c r="D35" s="35"/>
      <c r="E35" s="35"/>
      <c r="F35" s="35"/>
      <c r="G35" s="35"/>
      <c r="H35" s="35"/>
      <c r="I35" s="46"/>
      <c r="J35" s="36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1:30" x14ac:dyDescent="0.25">
      <c r="A36" s="32"/>
      <c r="B36" s="32"/>
      <c r="C36" s="32"/>
      <c r="D36" s="32"/>
      <c r="E36" s="32"/>
      <c r="F36" s="32"/>
      <c r="G36" s="32"/>
      <c r="H36" s="32"/>
      <c r="I36" s="50"/>
      <c r="J36" s="33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spans="1:30" x14ac:dyDescent="0.25">
      <c r="A37" s="35"/>
      <c r="B37" s="35"/>
      <c r="C37" s="35"/>
      <c r="D37" s="35"/>
      <c r="E37" s="35"/>
      <c r="F37" s="35"/>
      <c r="G37" s="35"/>
      <c r="H37" s="35"/>
      <c r="I37" s="46"/>
      <c r="J37" s="36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spans="1:30" x14ac:dyDescent="0.25">
      <c r="A38" s="32"/>
      <c r="B38" s="32"/>
      <c r="C38" s="32"/>
      <c r="D38" s="32"/>
      <c r="E38" s="32"/>
      <c r="F38" s="32"/>
      <c r="G38" s="32"/>
      <c r="H38" s="32"/>
      <c r="I38" s="50"/>
      <c r="J38" s="33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spans="1:30" x14ac:dyDescent="0.25">
      <c r="A39" s="35"/>
      <c r="B39" s="35"/>
      <c r="C39" s="35"/>
      <c r="D39" s="35"/>
      <c r="E39" s="35"/>
      <c r="F39" s="35"/>
      <c r="G39" s="35"/>
      <c r="H39" s="35"/>
      <c r="I39" s="46"/>
      <c r="J39" s="36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1:30" x14ac:dyDescent="0.25">
      <c r="A40" s="32"/>
      <c r="B40" s="32"/>
      <c r="C40" s="32"/>
      <c r="D40" s="32"/>
      <c r="E40" s="32"/>
      <c r="F40" s="32"/>
      <c r="G40" s="32"/>
      <c r="H40" s="32"/>
      <c r="I40" s="50"/>
      <c r="J40" s="33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spans="1:30" ht="15.75" thickBot="1" x14ac:dyDescent="0.3">
      <c r="A41" s="35"/>
      <c r="B41" s="35"/>
      <c r="C41" s="35"/>
      <c r="D41" s="35"/>
      <c r="E41" s="35"/>
      <c r="F41" s="35"/>
      <c r="G41" s="35"/>
      <c r="H41" s="35"/>
      <c r="I41" s="35"/>
      <c r="J41" s="36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1:30" ht="16.5" thickTop="1" thickBot="1" x14ac:dyDescent="0.3">
      <c r="A42" s="32" t="s">
        <v>342</v>
      </c>
      <c r="B42" s="32" t="s">
        <v>25</v>
      </c>
      <c r="C42" s="32" t="s">
        <v>86</v>
      </c>
      <c r="D42" s="32">
        <v>30.076000000000001</v>
      </c>
      <c r="E42" s="32">
        <v>116572.164</v>
      </c>
      <c r="F42" s="32">
        <v>2.5800299999999998E-4</v>
      </c>
      <c r="G42" s="32"/>
      <c r="H42" s="32"/>
      <c r="I42" s="32"/>
      <c r="J42" s="33"/>
      <c r="K42" s="32"/>
      <c r="L42" s="32"/>
      <c r="M42" s="32"/>
      <c r="N42" s="32"/>
      <c r="O42" s="32"/>
      <c r="P42" s="32"/>
      <c r="Q42" s="32"/>
      <c r="R42" s="32" t="s">
        <v>87</v>
      </c>
      <c r="S42" s="32"/>
      <c r="T42" s="32">
        <v>3</v>
      </c>
      <c r="U42" s="32"/>
      <c r="V42" s="32"/>
      <c r="W42" s="32"/>
      <c r="X42" s="32"/>
      <c r="Y42" s="32"/>
      <c r="Z42" s="34" t="s">
        <v>41</v>
      </c>
      <c r="AA42" s="34" t="s">
        <v>42</v>
      </c>
      <c r="AB42" s="34" t="s">
        <v>43</v>
      </c>
      <c r="AC42" s="34" t="s">
        <v>44</v>
      </c>
      <c r="AD42" s="34" t="s">
        <v>45</v>
      </c>
    </row>
    <row r="43" spans="1:30" ht="15.75" thickTop="1" x14ac:dyDescent="0.25">
      <c r="A43" s="35" t="s">
        <v>345</v>
      </c>
      <c r="B43" s="35" t="s">
        <v>25</v>
      </c>
      <c r="C43" s="35" t="s">
        <v>86</v>
      </c>
      <c r="D43" s="35">
        <v>30.076000000000001</v>
      </c>
      <c r="E43" s="35">
        <v>116572.164</v>
      </c>
      <c r="F43" s="35">
        <v>2.5800299999999998E-4</v>
      </c>
      <c r="G43" s="35"/>
      <c r="H43" s="35"/>
      <c r="I43" s="35"/>
      <c r="J43" s="36"/>
      <c r="K43" s="35"/>
      <c r="L43" s="35"/>
      <c r="M43" s="35"/>
      <c r="N43" s="35"/>
      <c r="O43" s="35"/>
      <c r="P43" s="35"/>
      <c r="Q43" s="35"/>
      <c r="R43" s="35" t="s">
        <v>41</v>
      </c>
      <c r="S43" s="35"/>
      <c r="T43" s="35">
        <v>45</v>
      </c>
      <c r="U43" s="35"/>
      <c r="V43" s="35"/>
      <c r="W43" s="35"/>
      <c r="X43" s="35"/>
      <c r="Y43" s="35"/>
      <c r="Z43" s="37">
        <v>120</v>
      </c>
      <c r="AA43" s="53">
        <v>0.98356667965994604</v>
      </c>
      <c r="AB43" s="53">
        <v>0.83293329094345259</v>
      </c>
      <c r="AC43" s="53">
        <v>0.90659904106603084</v>
      </c>
      <c r="AD43" s="53">
        <v>0.90769967055647649</v>
      </c>
    </row>
    <row r="44" spans="1:30" ht="15.75" thickBot="1" x14ac:dyDescent="0.3">
      <c r="A44" s="32" t="s">
        <v>346</v>
      </c>
      <c r="B44" s="32" t="s">
        <v>25</v>
      </c>
      <c r="C44" s="32" t="s">
        <v>86</v>
      </c>
      <c r="D44" s="32">
        <v>40.003999999999998</v>
      </c>
      <c r="E44" s="32">
        <v>116401.18</v>
      </c>
      <c r="F44" s="32">
        <v>3.4367399999999998E-4</v>
      </c>
      <c r="G44" s="32"/>
      <c r="H44" s="32"/>
      <c r="I44" s="32"/>
      <c r="J44" s="33"/>
      <c r="K44" s="32"/>
      <c r="L44" s="32"/>
      <c r="M44" s="32"/>
      <c r="N44" s="32"/>
      <c r="O44" s="32"/>
      <c r="P44" s="32"/>
      <c r="Q44" s="32"/>
      <c r="R44" s="32" t="s">
        <v>48</v>
      </c>
      <c r="S44" s="32"/>
      <c r="T44" s="32">
        <v>50</v>
      </c>
      <c r="U44" s="32"/>
      <c r="V44" s="32"/>
      <c r="W44" s="32"/>
      <c r="X44" s="32"/>
      <c r="Y44" s="32"/>
      <c r="Z44" s="40">
        <v>0</v>
      </c>
      <c r="AA44" s="41">
        <v>1</v>
      </c>
      <c r="AB44" s="41">
        <v>1</v>
      </c>
      <c r="AC44" s="41">
        <v>1</v>
      </c>
      <c r="AD44" s="41">
        <v>1</v>
      </c>
    </row>
    <row r="45" spans="1:30" ht="16.5" thickTop="1" thickBot="1" x14ac:dyDescent="0.3">
      <c r="A45" s="35" t="s">
        <v>432</v>
      </c>
      <c r="B45" s="35" t="s">
        <v>25</v>
      </c>
      <c r="C45" s="35" t="s">
        <v>86</v>
      </c>
      <c r="D45" s="35">
        <v>148479.53099999999</v>
      </c>
      <c r="E45" s="35">
        <v>96092.281000000003</v>
      </c>
      <c r="F45" s="35">
        <v>1.5451764640000001</v>
      </c>
      <c r="G45" s="35">
        <v>98.356667965994603</v>
      </c>
      <c r="H45" s="35">
        <v>120</v>
      </c>
      <c r="I45" s="46">
        <v>4.5886003408692959</v>
      </c>
      <c r="J45" s="36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>
        <v>1</v>
      </c>
      <c r="V45" s="35">
        <v>120</v>
      </c>
      <c r="W45" s="35">
        <v>4.5886003408692959</v>
      </c>
      <c r="X45" s="35"/>
      <c r="Y45" s="35"/>
    </row>
    <row r="46" spans="1:30" x14ac:dyDescent="0.25">
      <c r="A46" s="32" t="s">
        <v>433</v>
      </c>
      <c r="B46" s="32" t="s">
        <v>25</v>
      </c>
      <c r="C46" s="32" t="s">
        <v>86</v>
      </c>
      <c r="D46" s="32">
        <v>83220.914000000004</v>
      </c>
      <c r="E46" s="32">
        <v>92862.508000000002</v>
      </c>
      <c r="F46" s="32">
        <v>0.89617344799999998</v>
      </c>
      <c r="G46" s="32">
        <v>83.293329094345253</v>
      </c>
      <c r="H46" s="32">
        <v>120</v>
      </c>
      <c r="I46" s="50">
        <v>4.4223684630649727</v>
      </c>
      <c r="J46" s="33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>
        <v>2</v>
      </c>
      <c r="V46" s="32">
        <v>120</v>
      </c>
      <c r="W46" s="32">
        <v>4.4223684630649727</v>
      </c>
      <c r="X46" s="32"/>
      <c r="Y46" s="32"/>
      <c r="Z46" s="42" t="s">
        <v>54</v>
      </c>
      <c r="AA46" s="63">
        <v>-8.2618490623165785E-4</v>
      </c>
    </row>
    <row r="47" spans="1:30" x14ac:dyDescent="0.25">
      <c r="A47" s="35" t="s">
        <v>434</v>
      </c>
      <c r="B47" s="35" t="s">
        <v>25</v>
      </c>
      <c r="C47" s="35" t="s">
        <v>86</v>
      </c>
      <c r="D47" s="35">
        <v>103035.586</v>
      </c>
      <c r="E47" s="35">
        <v>101171.648</v>
      </c>
      <c r="F47" s="35">
        <v>1.0184235210000001</v>
      </c>
      <c r="G47" s="35">
        <v>90.659904106603079</v>
      </c>
      <c r="H47" s="35">
        <v>120</v>
      </c>
      <c r="I47" s="46">
        <v>4.50711518778661</v>
      </c>
      <c r="J47" s="36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>
        <v>3</v>
      </c>
      <c r="V47" s="35">
        <v>120</v>
      </c>
      <c r="W47" s="35">
        <v>4.50711518778661</v>
      </c>
      <c r="X47" s="35"/>
      <c r="Y47" s="35"/>
      <c r="Z47" s="44" t="s">
        <v>56</v>
      </c>
      <c r="AA47" s="45">
        <v>4.6051701859880927</v>
      </c>
    </row>
    <row r="48" spans="1:30" ht="17.25" x14ac:dyDescent="0.25">
      <c r="A48" s="32" t="s">
        <v>435</v>
      </c>
      <c r="B48" s="32" t="s">
        <v>25</v>
      </c>
      <c r="C48" s="32" t="s">
        <v>86</v>
      </c>
      <c r="D48" s="32">
        <v>137642.65599999999</v>
      </c>
      <c r="E48" s="32">
        <v>87615.327999999994</v>
      </c>
      <c r="F48" s="32">
        <v>1.5709883090000001</v>
      </c>
      <c r="G48" s="32">
        <v>100</v>
      </c>
      <c r="H48" s="32">
        <v>0</v>
      </c>
      <c r="I48" s="50">
        <v>4.6051701859880918</v>
      </c>
      <c r="J48" s="33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>
        <v>4</v>
      </c>
      <c r="V48" s="32">
        <v>0</v>
      </c>
      <c r="W48" s="32">
        <v>4.6051701859880918</v>
      </c>
      <c r="X48" s="32"/>
      <c r="Y48" s="32"/>
      <c r="Z48" s="44" t="s">
        <v>58</v>
      </c>
      <c r="AA48" s="55">
        <v>0.51620102105748766</v>
      </c>
    </row>
    <row r="49" spans="1:30" ht="18" x14ac:dyDescent="0.35">
      <c r="A49" s="35" t="s">
        <v>436</v>
      </c>
      <c r="B49" s="35" t="s">
        <v>25</v>
      </c>
      <c r="C49" s="35" t="s">
        <v>86</v>
      </c>
      <c r="D49" s="35">
        <v>96829.968999999997</v>
      </c>
      <c r="E49" s="35">
        <v>90001.789000000004</v>
      </c>
      <c r="F49" s="35">
        <v>1.075867159</v>
      </c>
      <c r="G49" s="35">
        <v>100</v>
      </c>
      <c r="H49" s="35">
        <v>0</v>
      </c>
      <c r="I49" s="46">
        <v>4.6051701859880918</v>
      </c>
      <c r="J49" s="36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>
        <v>5</v>
      </c>
      <c r="V49" s="35">
        <v>0</v>
      </c>
      <c r="W49" s="35">
        <v>4.6051701859880918</v>
      </c>
      <c r="X49" s="35"/>
      <c r="Y49" s="35"/>
      <c r="Z49" s="44" t="s">
        <v>60</v>
      </c>
      <c r="AA49" s="47">
        <v>838.97342511555212</v>
      </c>
    </row>
    <row r="50" spans="1:30" ht="18.75" x14ac:dyDescent="0.35">
      <c r="A50" s="32" t="s">
        <v>437</v>
      </c>
      <c r="B50" s="32" t="s">
        <v>25</v>
      </c>
      <c r="C50" s="32" t="s">
        <v>86</v>
      </c>
      <c r="D50" s="32">
        <v>90015.851999999999</v>
      </c>
      <c r="E50" s="32">
        <v>80134.077999999994</v>
      </c>
      <c r="F50" s="32">
        <v>1.123315501</v>
      </c>
      <c r="G50" s="32">
        <v>100</v>
      </c>
      <c r="H50" s="32">
        <v>0</v>
      </c>
      <c r="I50" s="50">
        <v>4.6051701859880918</v>
      </c>
      <c r="J50" s="33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>
        <v>6</v>
      </c>
      <c r="V50" s="32">
        <v>0</v>
      </c>
      <c r="W50" s="32">
        <v>4.6051701859880918</v>
      </c>
      <c r="X50" s="32"/>
      <c r="Y50" s="32"/>
      <c r="Z50" s="44" t="s">
        <v>62</v>
      </c>
      <c r="AA50" s="45">
        <v>1.6523698124633157</v>
      </c>
    </row>
    <row r="51" spans="1:30" ht="15.75" thickBot="1" x14ac:dyDescent="0.3">
      <c r="A51" s="35"/>
      <c r="B51" s="35"/>
      <c r="C51" s="35"/>
      <c r="D51" s="35"/>
      <c r="E51" s="35"/>
      <c r="F51" s="35"/>
      <c r="G51" s="35"/>
      <c r="H51" s="35"/>
      <c r="I51" s="46"/>
      <c r="J51" s="36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48" t="s">
        <v>7</v>
      </c>
      <c r="AA51" s="49" t="s">
        <v>98</v>
      </c>
    </row>
    <row r="52" spans="1:30" x14ac:dyDescent="0.25">
      <c r="A52" s="32"/>
      <c r="B52" s="32"/>
      <c r="C52" s="32"/>
      <c r="D52" s="32"/>
      <c r="E52" s="32"/>
      <c r="F52" s="32"/>
      <c r="G52" s="32"/>
      <c r="H52" s="32"/>
      <c r="I52" s="50"/>
      <c r="J52" s="33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</row>
    <row r="53" spans="1:30" x14ac:dyDescent="0.25">
      <c r="A53" s="35"/>
      <c r="B53" s="35"/>
      <c r="C53" s="35"/>
      <c r="D53" s="35"/>
      <c r="E53" s="35"/>
      <c r="F53" s="35"/>
      <c r="G53" s="35"/>
      <c r="H53" s="35"/>
      <c r="I53" s="46"/>
      <c r="J53" s="36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spans="1:30" x14ac:dyDescent="0.25">
      <c r="A54" s="32"/>
      <c r="B54" s="32"/>
      <c r="C54" s="32"/>
      <c r="D54" s="32"/>
      <c r="E54" s="32"/>
      <c r="F54" s="32"/>
      <c r="G54" s="32"/>
      <c r="H54" s="32"/>
      <c r="I54" s="50"/>
      <c r="J54" s="33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</row>
    <row r="55" spans="1:30" x14ac:dyDescent="0.25">
      <c r="A55" s="35"/>
      <c r="B55" s="35"/>
      <c r="C55" s="35"/>
      <c r="D55" s="35"/>
      <c r="E55" s="35"/>
      <c r="F55" s="35"/>
      <c r="G55" s="35"/>
      <c r="H55" s="35"/>
      <c r="I55" s="46"/>
      <c r="J55" s="36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spans="1:30" x14ac:dyDescent="0.25">
      <c r="A56" s="32"/>
      <c r="B56" s="32"/>
      <c r="C56" s="32"/>
      <c r="D56" s="32"/>
      <c r="E56" s="32"/>
      <c r="F56" s="32"/>
      <c r="G56" s="32"/>
      <c r="H56" s="32"/>
      <c r="I56" s="50"/>
      <c r="J56" s="33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spans="1:30" x14ac:dyDescent="0.25">
      <c r="A57" s="35"/>
      <c r="B57" s="35"/>
      <c r="C57" s="35"/>
      <c r="D57" s="35"/>
      <c r="E57" s="35"/>
      <c r="F57" s="35"/>
      <c r="G57" s="35"/>
      <c r="H57" s="35"/>
      <c r="I57" s="46"/>
      <c r="J57" s="36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spans="1:30" x14ac:dyDescent="0.25">
      <c r="A58" s="32"/>
      <c r="B58" s="32"/>
      <c r="C58" s="32"/>
      <c r="D58" s="32"/>
      <c r="E58" s="32"/>
      <c r="F58" s="32"/>
      <c r="G58" s="32"/>
      <c r="H58" s="32"/>
      <c r="I58" s="50"/>
      <c r="J58" s="33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</row>
    <row r="59" spans="1:30" x14ac:dyDescent="0.25">
      <c r="A59" s="35"/>
      <c r="B59" s="35"/>
      <c r="C59" s="35"/>
      <c r="D59" s="35"/>
      <c r="E59" s="35"/>
      <c r="F59" s="35"/>
      <c r="G59" s="35"/>
      <c r="H59" s="35"/>
      <c r="I59" s="46"/>
      <c r="J59" s="36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spans="1:30" x14ac:dyDescent="0.25">
      <c r="A60" s="32"/>
      <c r="B60" s="32"/>
      <c r="C60" s="32"/>
      <c r="D60" s="32"/>
      <c r="E60" s="32"/>
      <c r="F60" s="32"/>
      <c r="G60" s="32"/>
      <c r="H60" s="32"/>
      <c r="I60" s="50"/>
      <c r="J60" s="33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</row>
    <row r="61" spans="1:30" x14ac:dyDescent="0.25">
      <c r="A61" s="35"/>
      <c r="B61" s="35"/>
      <c r="C61" s="35"/>
      <c r="D61" s="35"/>
      <c r="E61" s="35"/>
      <c r="F61" s="35"/>
      <c r="G61" s="35"/>
      <c r="H61" s="35"/>
      <c r="I61" s="35"/>
      <c r="J61" s="36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1:30" ht="15.75" thickBot="1" x14ac:dyDescent="0.3">
      <c r="A62" s="35"/>
      <c r="B62" s="35"/>
      <c r="C62" s="35"/>
      <c r="D62" s="35"/>
      <c r="E62" s="35"/>
      <c r="F62" s="35"/>
      <c r="G62" s="35"/>
      <c r="H62" s="35"/>
      <c r="I62" s="35"/>
      <c r="J62" s="36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1:30" ht="16.5" thickTop="1" thickBot="1" x14ac:dyDescent="0.3">
      <c r="A63" s="32" t="s">
        <v>342</v>
      </c>
      <c r="B63" s="32" t="s">
        <v>17</v>
      </c>
      <c r="C63" s="32" t="s">
        <v>104</v>
      </c>
      <c r="D63" s="32">
        <v>1073.3119999999999</v>
      </c>
      <c r="E63" s="32">
        <v>116572.164</v>
      </c>
      <c r="F63" s="32">
        <v>9.2072749999999991E-3</v>
      </c>
      <c r="G63" s="32"/>
      <c r="H63" s="32"/>
      <c r="I63" s="32"/>
      <c r="J63" s="33"/>
      <c r="K63" s="32"/>
      <c r="L63" s="32"/>
      <c r="M63" s="32"/>
      <c r="N63" s="32"/>
      <c r="O63" s="32"/>
      <c r="P63" s="32"/>
      <c r="Q63" s="32"/>
      <c r="R63" s="32" t="s">
        <v>105</v>
      </c>
      <c r="S63" s="32"/>
      <c r="T63" s="32">
        <v>5</v>
      </c>
      <c r="U63" s="32"/>
      <c r="V63" s="32"/>
      <c r="W63" s="32"/>
      <c r="X63" s="32"/>
      <c r="Y63" s="32"/>
      <c r="Z63" s="34" t="s">
        <v>41</v>
      </c>
      <c r="AA63" s="34" t="s">
        <v>42</v>
      </c>
      <c r="AB63" s="34" t="s">
        <v>43</v>
      </c>
      <c r="AC63" s="34" t="s">
        <v>44</v>
      </c>
      <c r="AD63" s="34" t="s">
        <v>45</v>
      </c>
    </row>
    <row r="64" spans="1:30" ht="15.75" thickTop="1" x14ac:dyDescent="0.25">
      <c r="A64" s="35" t="s">
        <v>345</v>
      </c>
      <c r="B64" s="35" t="s">
        <v>17</v>
      </c>
      <c r="C64" s="35" t="s">
        <v>104</v>
      </c>
      <c r="D64" s="35">
        <v>1073.3119999999999</v>
      </c>
      <c r="E64" s="35">
        <v>116572.164</v>
      </c>
      <c r="F64" s="35">
        <v>9.2072749999999991E-3</v>
      </c>
      <c r="G64" s="35"/>
      <c r="H64" s="35"/>
      <c r="I64" s="35"/>
      <c r="J64" s="36"/>
      <c r="K64" s="35"/>
      <c r="L64" s="35"/>
      <c r="M64" s="35"/>
      <c r="N64" s="35"/>
      <c r="O64" s="35"/>
      <c r="P64" s="35"/>
      <c r="Q64" s="35"/>
      <c r="R64" s="35" t="s">
        <v>41</v>
      </c>
      <c r="S64" s="35"/>
      <c r="T64" s="35">
        <v>85</v>
      </c>
      <c r="U64" s="35"/>
      <c r="V64" s="35"/>
      <c r="W64" s="35"/>
      <c r="X64" s="35"/>
      <c r="Y64" s="35"/>
      <c r="Z64" s="37">
        <v>120</v>
      </c>
      <c r="AA64" s="53">
        <v>0.60766915405651767</v>
      </c>
      <c r="AB64" s="53">
        <v>0.52989917761717209</v>
      </c>
      <c r="AC64" s="53">
        <v>0.37635434331264533</v>
      </c>
      <c r="AD64" s="53">
        <v>0.50464089166211168</v>
      </c>
    </row>
    <row r="65" spans="1:30" ht="15.75" thickBot="1" x14ac:dyDescent="0.3">
      <c r="A65" s="32" t="s">
        <v>346</v>
      </c>
      <c r="B65" s="32" t="s">
        <v>17</v>
      </c>
      <c r="C65" s="32" t="s">
        <v>104</v>
      </c>
      <c r="D65" s="32">
        <v>556.755</v>
      </c>
      <c r="E65" s="32">
        <v>116401.18</v>
      </c>
      <c r="F65" s="32">
        <v>4.7830700000000004E-3</v>
      </c>
      <c r="G65" s="32"/>
      <c r="H65" s="32"/>
      <c r="I65" s="32"/>
      <c r="J65" s="33"/>
      <c r="K65" s="32"/>
      <c r="L65" s="32"/>
      <c r="M65" s="32"/>
      <c r="N65" s="32"/>
      <c r="O65" s="32"/>
      <c r="P65" s="32"/>
      <c r="Q65" s="32"/>
      <c r="R65" s="32" t="s">
        <v>48</v>
      </c>
      <c r="S65" s="32"/>
      <c r="T65" s="32">
        <v>90</v>
      </c>
      <c r="U65" s="32"/>
      <c r="V65" s="32"/>
      <c r="W65" s="32"/>
      <c r="X65" s="32"/>
      <c r="Y65" s="32"/>
      <c r="Z65" s="40">
        <v>0</v>
      </c>
      <c r="AA65" s="41">
        <v>1</v>
      </c>
      <c r="AB65" s="41">
        <v>1</v>
      </c>
      <c r="AC65" s="41">
        <v>1</v>
      </c>
      <c r="AD65" s="41">
        <v>1</v>
      </c>
    </row>
    <row r="66" spans="1:30" ht="16.5" thickTop="1" thickBot="1" x14ac:dyDescent="0.3">
      <c r="A66" s="35" t="s">
        <v>438</v>
      </c>
      <c r="B66" s="35" t="s">
        <v>17</v>
      </c>
      <c r="C66" s="35" t="s">
        <v>104</v>
      </c>
      <c r="D66" s="35">
        <v>481261.40600000002</v>
      </c>
      <c r="E66" s="35">
        <v>98873.156000000003</v>
      </c>
      <c r="F66" s="35">
        <v>4.8674627719999997</v>
      </c>
      <c r="G66" s="35">
        <v>60.766915405651766</v>
      </c>
      <c r="H66" s="35">
        <v>120</v>
      </c>
      <c r="I66" s="46">
        <v>4.1070454863540178</v>
      </c>
      <c r="J66" s="36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>
        <v>1</v>
      </c>
      <c r="V66" s="35">
        <v>120</v>
      </c>
      <c r="W66" s="35">
        <v>4.1070454863540178</v>
      </c>
      <c r="X66" s="35"/>
      <c r="Y66" s="35"/>
    </row>
    <row r="67" spans="1:30" x14ac:dyDescent="0.25">
      <c r="A67" s="32" t="s">
        <v>439</v>
      </c>
      <c r="B67" s="32" t="s">
        <v>17</v>
      </c>
      <c r="C67" s="32" t="s">
        <v>104</v>
      </c>
      <c r="D67" s="32">
        <v>453714.59399999998</v>
      </c>
      <c r="E67" s="32">
        <v>96223.016000000003</v>
      </c>
      <c r="F67" s="32">
        <v>4.7152397930000003</v>
      </c>
      <c r="G67" s="32">
        <v>52.989917761717209</v>
      </c>
      <c r="H67" s="32">
        <v>120</v>
      </c>
      <c r="I67" s="50">
        <v>3.9701016645449312</v>
      </c>
      <c r="J67" s="33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>
        <v>2</v>
      </c>
      <c r="V67" s="32">
        <v>120</v>
      </c>
      <c r="W67" s="32">
        <v>3.9701016645449312</v>
      </c>
      <c r="X67" s="32"/>
      <c r="Y67" s="32"/>
      <c r="Z67" s="42" t="s">
        <v>54</v>
      </c>
      <c r="AA67" s="57">
        <v>-5.8622705500683461E-3</v>
      </c>
    </row>
    <row r="68" spans="1:30" x14ac:dyDescent="0.25">
      <c r="A68" s="35" t="s">
        <v>440</v>
      </c>
      <c r="B68" s="35" t="s">
        <v>17</v>
      </c>
      <c r="C68" s="35" t="s">
        <v>104</v>
      </c>
      <c r="D68" s="35">
        <v>334128.96899999998</v>
      </c>
      <c r="E68" s="35">
        <v>89024.616999999998</v>
      </c>
      <c r="F68" s="35">
        <v>3.7532199550000001</v>
      </c>
      <c r="G68" s="35">
        <v>37.635434331264534</v>
      </c>
      <c r="H68" s="35">
        <v>120</v>
      </c>
      <c r="I68" s="46">
        <v>3.6279460090407221</v>
      </c>
      <c r="J68" s="36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>
        <v>3</v>
      </c>
      <c r="V68" s="35">
        <v>120</v>
      </c>
      <c r="W68" s="35">
        <v>3.6279460090407221</v>
      </c>
      <c r="X68" s="35"/>
      <c r="Y68" s="35"/>
      <c r="Z68" s="44" t="s">
        <v>56</v>
      </c>
      <c r="AA68" s="45">
        <v>4.6051701859880918</v>
      </c>
    </row>
    <row r="69" spans="1:30" ht="17.25" x14ac:dyDescent="0.25">
      <c r="A69" s="32" t="s">
        <v>441</v>
      </c>
      <c r="B69" s="32" t="s">
        <v>17</v>
      </c>
      <c r="C69" s="32" t="s">
        <v>104</v>
      </c>
      <c r="D69" s="32">
        <v>729270.81299999997</v>
      </c>
      <c r="E69" s="32">
        <v>91101.210999999996</v>
      </c>
      <c r="F69" s="32">
        <v>8.0050616780000006</v>
      </c>
      <c r="G69" s="32">
        <v>100</v>
      </c>
      <c r="H69" s="32">
        <v>0</v>
      </c>
      <c r="I69" s="50">
        <v>4.6051701859880918</v>
      </c>
      <c r="J69" s="33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>
        <v>4</v>
      </c>
      <c r="V69" s="32">
        <v>0</v>
      </c>
      <c r="W69" s="32">
        <v>4.6051701859880918</v>
      </c>
      <c r="X69" s="32"/>
      <c r="Y69" s="32"/>
      <c r="Z69" s="44" t="s">
        <v>58</v>
      </c>
      <c r="AA69" s="55">
        <v>0.85905888550852849</v>
      </c>
    </row>
    <row r="70" spans="1:30" ht="18" x14ac:dyDescent="0.35">
      <c r="A70" s="35" t="s">
        <v>442</v>
      </c>
      <c r="B70" s="35" t="s">
        <v>17</v>
      </c>
      <c r="C70" s="35" t="s">
        <v>104</v>
      </c>
      <c r="D70" s="35">
        <v>804787.18799999997</v>
      </c>
      <c r="E70" s="35">
        <v>90511.851999999999</v>
      </c>
      <c r="F70" s="35">
        <v>8.8915116659999995</v>
      </c>
      <c r="G70" s="35">
        <v>100</v>
      </c>
      <c r="H70" s="35">
        <v>0</v>
      </c>
      <c r="I70" s="46">
        <v>4.6051701859880918</v>
      </c>
      <c r="J70" s="36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>
        <v>5</v>
      </c>
      <c r="V70" s="35">
        <v>0</v>
      </c>
      <c r="W70" s="35">
        <v>4.6051701859880918</v>
      </c>
      <c r="X70" s="35"/>
      <c r="Y70" s="35"/>
      <c r="Z70" s="44" t="s">
        <v>60</v>
      </c>
      <c r="AA70" s="47">
        <v>118.23868834437607</v>
      </c>
    </row>
    <row r="71" spans="1:30" ht="18.75" x14ac:dyDescent="0.35">
      <c r="A71" s="32" t="s">
        <v>443</v>
      </c>
      <c r="B71" s="32" t="s">
        <v>17</v>
      </c>
      <c r="C71" s="32" t="s">
        <v>104</v>
      </c>
      <c r="D71" s="32">
        <v>911626.625</v>
      </c>
      <c r="E71" s="32">
        <v>91531.016000000003</v>
      </c>
      <c r="F71" s="32">
        <v>9.9597564280000004</v>
      </c>
      <c r="G71" s="32">
        <v>100</v>
      </c>
      <c r="H71" s="32">
        <v>0</v>
      </c>
      <c r="I71" s="50">
        <v>4.6051701859880918</v>
      </c>
      <c r="J71" s="33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>
        <v>6</v>
      </c>
      <c r="V71" s="32">
        <v>0</v>
      </c>
      <c r="W71" s="32">
        <v>4.6051701859880918</v>
      </c>
      <c r="X71" s="32"/>
      <c r="Y71" s="32"/>
      <c r="Z71" s="44" t="s">
        <v>62</v>
      </c>
      <c r="AA71" s="56">
        <v>11.724541100136692</v>
      </c>
    </row>
    <row r="72" spans="1:30" ht="15.75" thickBot="1" x14ac:dyDescent="0.3">
      <c r="A72" s="35"/>
      <c r="B72" s="35"/>
      <c r="C72" s="35"/>
      <c r="D72" s="35"/>
      <c r="E72" s="35"/>
      <c r="F72" s="35"/>
      <c r="G72" s="35"/>
      <c r="H72" s="35"/>
      <c r="I72" s="46"/>
      <c r="J72" s="36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48" t="s">
        <v>7</v>
      </c>
      <c r="AA72" s="49" t="s">
        <v>98</v>
      </c>
    </row>
    <row r="73" spans="1:30" x14ac:dyDescent="0.25">
      <c r="A73" s="32"/>
      <c r="B73" s="32"/>
      <c r="C73" s="32"/>
      <c r="D73" s="32"/>
      <c r="E73" s="32"/>
      <c r="F73" s="32"/>
      <c r="G73" s="32"/>
      <c r="H73" s="32"/>
      <c r="I73" s="50"/>
      <c r="J73" s="33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 spans="1:30" x14ac:dyDescent="0.25">
      <c r="A74" s="35"/>
      <c r="B74" s="35"/>
      <c r="C74" s="35"/>
      <c r="D74" s="35"/>
      <c r="E74" s="35"/>
      <c r="F74" s="35"/>
      <c r="G74" s="35"/>
      <c r="H74" s="35"/>
      <c r="I74" s="46"/>
      <c r="J74" s="36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spans="1:30" x14ac:dyDescent="0.25">
      <c r="A75" s="32"/>
      <c r="B75" s="32"/>
      <c r="C75" s="32"/>
      <c r="D75" s="32"/>
      <c r="E75" s="32"/>
      <c r="F75" s="32"/>
      <c r="G75" s="32"/>
      <c r="H75" s="32"/>
      <c r="I75" s="50"/>
      <c r="J75" s="33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</row>
    <row r="76" spans="1:30" x14ac:dyDescent="0.25">
      <c r="A76" s="35"/>
      <c r="B76" s="35"/>
      <c r="C76" s="35"/>
      <c r="D76" s="35"/>
      <c r="E76" s="35"/>
      <c r="F76" s="35"/>
      <c r="G76" s="35"/>
      <c r="H76" s="35"/>
      <c r="I76" s="46"/>
      <c r="J76" s="36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spans="1:30" x14ac:dyDescent="0.25">
      <c r="A77" s="32"/>
      <c r="B77" s="32"/>
      <c r="C77" s="32"/>
      <c r="D77" s="32"/>
      <c r="E77" s="32"/>
      <c r="F77" s="32"/>
      <c r="G77" s="32"/>
      <c r="H77" s="32"/>
      <c r="I77" s="50"/>
      <c r="J77" s="33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 spans="1:30" x14ac:dyDescent="0.25">
      <c r="A78" s="35"/>
      <c r="B78" s="35"/>
      <c r="C78" s="35"/>
      <c r="D78" s="35"/>
      <c r="E78" s="35"/>
      <c r="F78" s="35"/>
      <c r="G78" s="35"/>
      <c r="H78" s="35"/>
      <c r="I78" s="46"/>
      <c r="J78" s="36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spans="1:30" x14ac:dyDescent="0.25">
      <c r="A79" s="32"/>
      <c r="B79" s="32"/>
      <c r="C79" s="32"/>
      <c r="D79" s="32"/>
      <c r="E79" s="32"/>
      <c r="F79" s="32"/>
      <c r="G79" s="32"/>
      <c r="H79" s="32"/>
      <c r="I79" s="50"/>
      <c r="J79" s="33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</row>
    <row r="80" spans="1:30" x14ac:dyDescent="0.25">
      <c r="A80" s="35"/>
      <c r="B80" s="35"/>
      <c r="C80" s="35"/>
      <c r="D80" s="35"/>
      <c r="E80" s="35"/>
      <c r="F80" s="35"/>
      <c r="G80" s="35"/>
      <c r="H80" s="35"/>
      <c r="I80" s="46"/>
      <c r="J80" s="36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spans="1:30" x14ac:dyDescent="0.25">
      <c r="A81" s="32"/>
      <c r="B81" s="32"/>
      <c r="C81" s="32"/>
      <c r="D81" s="32"/>
      <c r="E81" s="32"/>
      <c r="F81" s="32"/>
      <c r="G81" s="32"/>
      <c r="H81" s="32"/>
      <c r="I81" s="50"/>
      <c r="J81" s="33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</row>
    <row r="82" spans="1:30" ht="15.75" thickBot="1" x14ac:dyDescent="0.3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spans="1:30" ht="16.5" thickTop="1" thickBot="1" x14ac:dyDescent="0.3">
      <c r="A83" s="32" t="s">
        <v>342</v>
      </c>
      <c r="B83" s="32" t="s">
        <v>21</v>
      </c>
      <c r="C83" s="32" t="s">
        <v>121</v>
      </c>
      <c r="D83" s="32">
        <v>1617.153</v>
      </c>
      <c r="E83" s="32">
        <v>116572.164</v>
      </c>
      <c r="F83" s="32">
        <v>1.3872549E-2</v>
      </c>
      <c r="G83" s="32"/>
      <c r="H83" s="32"/>
      <c r="I83" s="32"/>
      <c r="J83" s="33"/>
      <c r="K83" s="32"/>
      <c r="L83" s="32"/>
      <c r="M83" s="32"/>
      <c r="N83" s="32"/>
      <c r="O83" s="32"/>
      <c r="P83" s="32"/>
      <c r="Q83" s="32"/>
      <c r="R83" s="32" t="s">
        <v>122</v>
      </c>
      <c r="S83" s="32"/>
      <c r="T83" s="32">
        <v>6</v>
      </c>
      <c r="U83" s="32"/>
      <c r="V83" s="32"/>
      <c r="W83" s="32"/>
      <c r="X83" s="32"/>
      <c r="Y83" s="32"/>
      <c r="Z83" s="34" t="s">
        <v>41</v>
      </c>
      <c r="AA83" s="34" t="s">
        <v>42</v>
      </c>
      <c r="AB83" s="34" t="s">
        <v>43</v>
      </c>
      <c r="AC83" s="34" t="s">
        <v>44</v>
      </c>
      <c r="AD83" s="34" t="s">
        <v>45</v>
      </c>
    </row>
    <row r="84" spans="1:30" ht="15.75" thickTop="1" x14ac:dyDescent="0.25">
      <c r="A84" s="35" t="s">
        <v>345</v>
      </c>
      <c r="B84" s="35" t="s">
        <v>21</v>
      </c>
      <c r="C84" s="35" t="s">
        <v>121</v>
      </c>
      <c r="D84" s="35">
        <v>1617.153</v>
      </c>
      <c r="E84" s="35">
        <v>116572.164</v>
      </c>
      <c r="F84" s="35">
        <v>1.3872549E-2</v>
      </c>
      <c r="G84" s="35"/>
      <c r="H84" s="35"/>
      <c r="I84" s="35"/>
      <c r="J84" s="36"/>
      <c r="K84" s="35"/>
      <c r="L84" s="35"/>
      <c r="M84" s="35"/>
      <c r="N84" s="35"/>
      <c r="O84" s="35"/>
      <c r="P84" s="35"/>
      <c r="Q84" s="35"/>
      <c r="R84" s="35" t="s">
        <v>41</v>
      </c>
      <c r="S84" s="35"/>
      <c r="T84" s="35">
        <v>105</v>
      </c>
      <c r="U84" s="35"/>
      <c r="V84" s="35"/>
      <c r="W84" s="35"/>
      <c r="X84" s="35"/>
      <c r="Y84" s="35"/>
      <c r="Z84" s="37">
        <v>120</v>
      </c>
      <c r="AA84" s="53">
        <v>0.84647147482409868</v>
      </c>
      <c r="AB84" s="53">
        <v>0.92421876538782821</v>
      </c>
      <c r="AC84" s="53">
        <v>0.86104405435648179</v>
      </c>
      <c r="AD84" s="53">
        <v>0.87724476485613623</v>
      </c>
    </row>
    <row r="85" spans="1:30" ht="15.75" thickBot="1" x14ac:dyDescent="0.3">
      <c r="A85" s="32" t="s">
        <v>346</v>
      </c>
      <c r="B85" s="32" t="s">
        <v>21</v>
      </c>
      <c r="C85" s="32" t="s">
        <v>121</v>
      </c>
      <c r="D85" s="32">
        <v>1286.1679999999999</v>
      </c>
      <c r="E85" s="32">
        <v>116401.18</v>
      </c>
      <c r="F85" s="32">
        <v>1.1049441E-2</v>
      </c>
      <c r="G85" s="32"/>
      <c r="H85" s="32"/>
      <c r="I85" s="32"/>
      <c r="J85" s="33"/>
      <c r="K85" s="32"/>
      <c r="L85" s="32"/>
      <c r="M85" s="32"/>
      <c r="N85" s="32"/>
      <c r="O85" s="32"/>
      <c r="P85" s="32"/>
      <c r="Q85" s="32"/>
      <c r="R85" s="32" t="s">
        <v>48</v>
      </c>
      <c r="S85" s="32"/>
      <c r="T85" s="32">
        <v>110</v>
      </c>
      <c r="U85" s="32"/>
      <c r="V85" s="32"/>
      <c r="W85" s="32"/>
      <c r="X85" s="32"/>
      <c r="Y85" s="32"/>
      <c r="Z85" s="40">
        <v>0</v>
      </c>
      <c r="AA85" s="41">
        <v>1</v>
      </c>
      <c r="AB85" s="41">
        <v>1</v>
      </c>
      <c r="AC85" s="41">
        <v>1</v>
      </c>
      <c r="AD85" s="41">
        <v>1</v>
      </c>
    </row>
    <row r="86" spans="1:30" ht="16.5" thickTop="1" thickBot="1" x14ac:dyDescent="0.3">
      <c r="A86" s="35" t="s">
        <v>444</v>
      </c>
      <c r="B86" s="35" t="s">
        <v>21</v>
      </c>
      <c r="C86" s="35" t="s">
        <v>121</v>
      </c>
      <c r="D86" s="35">
        <v>368793.90600000002</v>
      </c>
      <c r="E86" s="35">
        <v>91429.164000000004</v>
      </c>
      <c r="F86" s="35">
        <v>4.0336572039999998</v>
      </c>
      <c r="G86" s="35">
        <v>84.647147482409864</v>
      </c>
      <c r="H86" s="35">
        <v>120</v>
      </c>
      <c r="I86" s="46">
        <v>4.438491410225299</v>
      </c>
      <c r="J86" s="36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>
        <v>1</v>
      </c>
      <c r="V86" s="35">
        <v>120</v>
      </c>
      <c r="W86" s="35">
        <v>4.438491410225299</v>
      </c>
      <c r="X86" s="35"/>
      <c r="Y86" s="35"/>
    </row>
    <row r="87" spans="1:30" x14ac:dyDescent="0.25">
      <c r="A87" s="32" t="s">
        <v>445</v>
      </c>
      <c r="B87" s="32" t="s">
        <v>21</v>
      </c>
      <c r="C87" s="32" t="s">
        <v>121</v>
      </c>
      <c r="D87" s="32">
        <v>414260.09399999998</v>
      </c>
      <c r="E87" s="32">
        <v>92110.460999999996</v>
      </c>
      <c r="F87" s="32">
        <v>4.497427214</v>
      </c>
      <c r="G87" s="32">
        <v>92.421876538782826</v>
      </c>
      <c r="H87" s="32">
        <v>120</v>
      </c>
      <c r="I87" s="50">
        <v>4.526363709702367</v>
      </c>
      <c r="J87" s="33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>
        <v>2</v>
      </c>
      <c r="V87" s="32">
        <v>120</v>
      </c>
      <c r="W87" s="32">
        <v>4.526363709702367</v>
      </c>
      <c r="X87" s="32"/>
      <c r="Y87" s="32"/>
      <c r="Z87" s="42" t="s">
        <v>54</v>
      </c>
      <c r="AA87" s="57">
        <v>-1.0974857261441848E-3</v>
      </c>
    </row>
    <row r="88" spans="1:30" x14ac:dyDescent="0.25">
      <c r="A88" s="35" t="s">
        <v>446</v>
      </c>
      <c r="B88" s="35" t="s">
        <v>21</v>
      </c>
      <c r="C88" s="35" t="s">
        <v>121</v>
      </c>
      <c r="D88" s="35">
        <v>514069.875</v>
      </c>
      <c r="E88" s="35">
        <v>96773.07</v>
      </c>
      <c r="F88" s="35">
        <v>5.3121170490000003</v>
      </c>
      <c r="G88" s="35">
        <v>86.104405435648175</v>
      </c>
      <c r="H88" s="35">
        <v>120</v>
      </c>
      <c r="I88" s="46">
        <v>4.4555605766247028</v>
      </c>
      <c r="J88" s="36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>
        <v>3</v>
      </c>
      <c r="V88" s="35">
        <v>120</v>
      </c>
      <c r="W88" s="35">
        <v>4.4555605766247028</v>
      </c>
      <c r="X88" s="35"/>
      <c r="Y88" s="35"/>
      <c r="Z88" s="44" t="s">
        <v>56</v>
      </c>
      <c r="AA88" s="45">
        <v>4.6051701859880927</v>
      </c>
    </row>
    <row r="89" spans="1:30" ht="17.25" x14ac:dyDescent="0.25">
      <c r="A89" s="32" t="s">
        <v>447</v>
      </c>
      <c r="B89" s="32" t="s">
        <v>21</v>
      </c>
      <c r="C89" s="32" t="s">
        <v>121</v>
      </c>
      <c r="D89" s="32">
        <v>437210.71899999998</v>
      </c>
      <c r="E89" s="32">
        <v>91794.773000000001</v>
      </c>
      <c r="F89" s="32">
        <v>4.7629151930000004</v>
      </c>
      <c r="G89" s="32">
        <v>100</v>
      </c>
      <c r="H89" s="32">
        <v>0</v>
      </c>
      <c r="I89" s="50">
        <v>4.6051701859880918</v>
      </c>
      <c r="J89" s="33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>
        <v>4</v>
      </c>
      <c r="V89" s="32">
        <v>0</v>
      </c>
      <c r="W89" s="32">
        <v>4.6051701859880918</v>
      </c>
      <c r="X89" s="32"/>
      <c r="Y89" s="32"/>
      <c r="Z89" s="44" t="s">
        <v>58</v>
      </c>
      <c r="AA89" s="55">
        <v>0.85697672907759392</v>
      </c>
    </row>
    <row r="90" spans="1:30" ht="18" x14ac:dyDescent="0.35">
      <c r="A90" s="35" t="s">
        <v>448</v>
      </c>
      <c r="B90" s="35" t="s">
        <v>21</v>
      </c>
      <c r="C90" s="35" t="s">
        <v>121</v>
      </c>
      <c r="D90" s="35">
        <v>447101.46899999998</v>
      </c>
      <c r="E90" s="35">
        <v>91899.125</v>
      </c>
      <c r="F90" s="35">
        <v>4.8651330359999996</v>
      </c>
      <c r="G90" s="35">
        <v>100</v>
      </c>
      <c r="H90" s="35">
        <v>0</v>
      </c>
      <c r="I90" s="46">
        <v>4.6051701859880918</v>
      </c>
      <c r="J90" s="36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>
        <v>5</v>
      </c>
      <c r="V90" s="35">
        <v>0</v>
      </c>
      <c r="W90" s="35">
        <v>4.6051701859880918</v>
      </c>
      <c r="X90" s="35"/>
      <c r="Y90" s="35"/>
      <c r="Z90" s="44" t="s">
        <v>60</v>
      </c>
      <c r="AA90" s="47">
        <v>631.57739918421635</v>
      </c>
    </row>
    <row r="91" spans="1:30" ht="18.75" x14ac:dyDescent="0.35">
      <c r="A91" s="32" t="s">
        <v>449</v>
      </c>
      <c r="B91" s="32" t="s">
        <v>21</v>
      </c>
      <c r="C91" s="32" t="s">
        <v>121</v>
      </c>
      <c r="D91" s="32">
        <v>557990.31299999997</v>
      </c>
      <c r="E91" s="32">
        <v>90475.57</v>
      </c>
      <c r="F91" s="32">
        <v>6.1673036489999999</v>
      </c>
      <c r="G91" s="32">
        <v>100</v>
      </c>
      <c r="H91" s="32">
        <v>0</v>
      </c>
      <c r="I91" s="50">
        <v>4.6051701859880918</v>
      </c>
      <c r="J91" s="33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>
        <v>6</v>
      </c>
      <c r="V91" s="32">
        <v>0</v>
      </c>
      <c r="W91" s="32">
        <v>4.6051701859880918</v>
      </c>
      <c r="X91" s="32"/>
      <c r="Y91" s="32"/>
      <c r="Z91" s="44" t="s">
        <v>62</v>
      </c>
      <c r="AA91" s="45">
        <v>2.1949714522883697</v>
      </c>
    </row>
    <row r="92" spans="1:30" ht="15.75" thickBot="1" x14ac:dyDescent="0.3">
      <c r="A92" s="35"/>
      <c r="B92" s="35"/>
      <c r="C92" s="35"/>
      <c r="D92" s="35"/>
      <c r="E92" s="35"/>
      <c r="F92" s="35"/>
      <c r="G92" s="35"/>
      <c r="H92" s="35"/>
      <c r="I92" s="46"/>
      <c r="J92" s="36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48" t="s">
        <v>7</v>
      </c>
      <c r="AA92" s="49" t="s">
        <v>98</v>
      </c>
    </row>
    <row r="93" spans="1:30" x14ac:dyDescent="0.25">
      <c r="A93" s="32"/>
      <c r="B93" s="32"/>
      <c r="C93" s="32"/>
      <c r="D93" s="32"/>
      <c r="E93" s="32"/>
      <c r="F93" s="32"/>
      <c r="G93" s="32"/>
      <c r="H93" s="32"/>
      <c r="I93" s="50"/>
      <c r="J93" s="33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</row>
    <row r="94" spans="1:30" x14ac:dyDescent="0.25">
      <c r="A94" s="35"/>
      <c r="B94" s="35"/>
      <c r="C94" s="35"/>
      <c r="D94" s="35"/>
      <c r="E94" s="35"/>
      <c r="F94" s="35"/>
      <c r="G94" s="35"/>
      <c r="H94" s="35"/>
      <c r="I94" s="46"/>
      <c r="J94" s="36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spans="1:30" x14ac:dyDescent="0.25">
      <c r="A95" s="32"/>
      <c r="B95" s="32"/>
      <c r="C95" s="32"/>
      <c r="D95" s="32"/>
      <c r="E95" s="32"/>
      <c r="F95" s="32"/>
      <c r="G95" s="32"/>
      <c r="H95" s="32"/>
      <c r="I95" s="50"/>
      <c r="J95" s="33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</row>
    <row r="96" spans="1:30" x14ac:dyDescent="0.25">
      <c r="A96" s="35"/>
      <c r="B96" s="35"/>
      <c r="C96" s="35"/>
      <c r="D96" s="35"/>
      <c r="E96" s="35"/>
      <c r="F96" s="35"/>
      <c r="G96" s="35"/>
      <c r="H96" s="35"/>
      <c r="I96" s="46"/>
      <c r="J96" s="36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spans="1:30" x14ac:dyDescent="0.25">
      <c r="A97" s="32"/>
      <c r="B97" s="32"/>
      <c r="C97" s="32"/>
      <c r="D97" s="32"/>
      <c r="E97" s="32"/>
      <c r="F97" s="32"/>
      <c r="G97" s="32"/>
      <c r="H97" s="32"/>
      <c r="I97" s="50"/>
      <c r="J97" s="33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</row>
    <row r="98" spans="1:30" x14ac:dyDescent="0.25">
      <c r="A98" s="35"/>
      <c r="B98" s="35"/>
      <c r="C98" s="35"/>
      <c r="D98" s="35"/>
      <c r="E98" s="35"/>
      <c r="F98" s="35"/>
      <c r="G98" s="35"/>
      <c r="H98" s="35"/>
      <c r="I98" s="46"/>
      <c r="J98" s="36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spans="1:30" x14ac:dyDescent="0.25">
      <c r="A99" s="32"/>
      <c r="B99" s="32"/>
      <c r="C99" s="32"/>
      <c r="D99" s="32"/>
      <c r="E99" s="32"/>
      <c r="F99" s="32"/>
      <c r="G99" s="32"/>
      <c r="H99" s="32"/>
      <c r="I99" s="50"/>
      <c r="J99" s="33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</row>
    <row r="100" spans="1:30" x14ac:dyDescent="0.25">
      <c r="A100" s="35"/>
      <c r="B100" s="35"/>
      <c r="C100" s="35"/>
      <c r="D100" s="35"/>
      <c r="E100" s="35"/>
      <c r="F100" s="35"/>
      <c r="G100" s="35"/>
      <c r="H100" s="35"/>
      <c r="I100" s="46"/>
      <c r="J100" s="36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spans="1:30" x14ac:dyDescent="0.25">
      <c r="A101" s="32"/>
      <c r="B101" s="32"/>
      <c r="C101" s="32"/>
      <c r="D101" s="32"/>
      <c r="E101" s="32"/>
      <c r="F101" s="32"/>
      <c r="G101" s="32"/>
      <c r="H101" s="32"/>
      <c r="I101" s="50"/>
      <c r="J101" s="33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</row>
    <row r="102" spans="1:30" ht="15.75" thickBot="1" x14ac:dyDescent="0.3">
      <c r="A102" s="35"/>
      <c r="B102" s="35"/>
      <c r="C102" s="35"/>
      <c r="D102" s="35"/>
      <c r="E102" s="35"/>
      <c r="F102" s="35"/>
      <c r="G102" s="35"/>
      <c r="H102" s="35"/>
      <c r="I102" s="35"/>
      <c r="J102" s="36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spans="1:30" ht="16.5" thickTop="1" thickBot="1" x14ac:dyDescent="0.3">
      <c r="A103" s="32" t="s">
        <v>342</v>
      </c>
      <c r="B103" s="32" t="s">
        <v>18</v>
      </c>
      <c r="C103" s="32" t="s">
        <v>138</v>
      </c>
      <c r="D103" s="32">
        <v>1</v>
      </c>
      <c r="E103" s="32">
        <v>116572.164</v>
      </c>
      <c r="F103" s="32">
        <v>8.5783772530807606E-6</v>
      </c>
      <c r="G103" s="32"/>
      <c r="H103" s="32"/>
      <c r="I103" s="32"/>
      <c r="J103" s="33"/>
      <c r="K103" s="32"/>
      <c r="L103" s="32"/>
      <c r="M103" s="32"/>
      <c r="N103" s="32"/>
      <c r="O103" s="32"/>
      <c r="P103" s="32"/>
      <c r="Q103" s="32"/>
      <c r="R103" s="32" t="s">
        <v>139</v>
      </c>
      <c r="S103" s="32"/>
      <c r="T103" s="32">
        <v>7</v>
      </c>
      <c r="U103" s="32"/>
      <c r="V103" s="32"/>
      <c r="W103" s="32"/>
      <c r="X103" s="32"/>
      <c r="Y103" s="32"/>
      <c r="Z103" s="34" t="s">
        <v>41</v>
      </c>
      <c r="AA103" s="34" t="s">
        <v>42</v>
      </c>
      <c r="AB103" s="34" t="s">
        <v>43</v>
      </c>
      <c r="AC103" s="34" t="s">
        <v>44</v>
      </c>
      <c r="AD103" s="34" t="s">
        <v>45</v>
      </c>
    </row>
    <row r="104" spans="1:30" ht="15.75" thickTop="1" x14ac:dyDescent="0.25">
      <c r="A104" s="35" t="s">
        <v>345</v>
      </c>
      <c r="B104" s="35" t="s">
        <v>18</v>
      </c>
      <c r="C104" s="35" t="s">
        <v>138</v>
      </c>
      <c r="D104" s="35">
        <v>1</v>
      </c>
      <c r="E104" s="35">
        <v>116572.164</v>
      </c>
      <c r="F104" s="35">
        <v>8.5783772530807606E-6</v>
      </c>
      <c r="G104" s="35"/>
      <c r="H104" s="35"/>
      <c r="I104" s="35"/>
      <c r="J104" s="36"/>
      <c r="K104" s="35"/>
      <c r="L104" s="35"/>
      <c r="M104" s="35"/>
      <c r="N104" s="35"/>
      <c r="O104" s="35"/>
      <c r="P104" s="35"/>
      <c r="Q104" s="35"/>
      <c r="R104" s="35" t="s">
        <v>41</v>
      </c>
      <c r="S104" s="35"/>
      <c r="T104" s="35">
        <v>125</v>
      </c>
      <c r="U104" s="35"/>
      <c r="V104" s="35"/>
      <c r="W104" s="35"/>
      <c r="X104" s="35"/>
      <c r="Y104" s="35"/>
      <c r="Z104" s="37">
        <v>120</v>
      </c>
      <c r="AA104" s="53">
        <v>0.35196338901453234</v>
      </c>
      <c r="AB104" s="52">
        <v>7.7021178146121111E-2</v>
      </c>
      <c r="AC104" s="53">
        <v>0.27456000076465048</v>
      </c>
      <c r="AD104" s="53">
        <v>0.23451485597510133</v>
      </c>
    </row>
    <row r="105" spans="1:30" ht="15.75" thickBot="1" x14ac:dyDescent="0.3">
      <c r="A105" s="32" t="s">
        <v>346</v>
      </c>
      <c r="B105" s="32" t="s">
        <v>18</v>
      </c>
      <c r="C105" s="32" t="s">
        <v>138</v>
      </c>
      <c r="D105" s="32">
        <v>6.9459999999999997</v>
      </c>
      <c r="E105" s="32">
        <v>116401.18</v>
      </c>
      <c r="F105" s="32">
        <v>5.9672900000000003E-5</v>
      </c>
      <c r="G105" s="32"/>
      <c r="H105" s="32"/>
      <c r="I105" s="32"/>
      <c r="J105" s="33"/>
      <c r="K105" s="32"/>
      <c r="L105" s="32"/>
      <c r="M105" s="32"/>
      <c r="N105" s="32"/>
      <c r="O105" s="32"/>
      <c r="P105" s="32"/>
      <c r="Q105" s="32"/>
      <c r="R105" s="32" t="s">
        <v>48</v>
      </c>
      <c r="S105" s="32"/>
      <c r="T105" s="32">
        <v>130</v>
      </c>
      <c r="U105" s="32"/>
      <c r="V105" s="32"/>
      <c r="W105" s="32"/>
      <c r="X105" s="32"/>
      <c r="Y105" s="32"/>
      <c r="Z105" s="40">
        <v>0</v>
      </c>
      <c r="AA105" s="41">
        <v>1</v>
      </c>
      <c r="AB105" s="41">
        <v>1</v>
      </c>
      <c r="AC105" s="41">
        <v>1</v>
      </c>
      <c r="AD105" s="41">
        <v>1</v>
      </c>
    </row>
    <row r="106" spans="1:30" ht="16.5" thickTop="1" thickBot="1" x14ac:dyDescent="0.3">
      <c r="A106" s="35" t="s">
        <v>450</v>
      </c>
      <c r="B106" s="35" t="s">
        <v>18</v>
      </c>
      <c r="C106" s="35" t="s">
        <v>138</v>
      </c>
      <c r="D106" s="35">
        <v>1053.702</v>
      </c>
      <c r="E106" s="35">
        <v>99335.875</v>
      </c>
      <c r="F106" s="35">
        <v>1.0607467000000001E-2</v>
      </c>
      <c r="G106" s="35">
        <v>35.196338901453231</v>
      </c>
      <c r="H106" s="35">
        <v>120</v>
      </c>
      <c r="I106" s="46">
        <v>3.5609420687133517</v>
      </c>
      <c r="J106" s="36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>
        <v>1</v>
      </c>
      <c r="V106" s="35">
        <v>120</v>
      </c>
      <c r="W106" s="35">
        <v>3.5609420687133517</v>
      </c>
      <c r="X106" s="35"/>
      <c r="Y106" s="35"/>
    </row>
    <row r="107" spans="1:30" x14ac:dyDescent="0.25">
      <c r="A107" s="32" t="s">
        <v>451</v>
      </c>
      <c r="B107" s="32" t="s">
        <v>18</v>
      </c>
      <c r="C107" s="32" t="s">
        <v>138</v>
      </c>
      <c r="D107" s="32">
        <v>187.92400000000001</v>
      </c>
      <c r="E107" s="32">
        <v>86855.733999999997</v>
      </c>
      <c r="F107" s="32">
        <v>2.1636340000000002E-3</v>
      </c>
      <c r="G107" s="32">
        <v>7.7021178146121114</v>
      </c>
      <c r="H107" s="32">
        <v>120</v>
      </c>
      <c r="I107" s="50">
        <v>2.041495331901551</v>
      </c>
      <c r="J107" s="33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>
        <v>2</v>
      </c>
      <c r="V107" s="32">
        <v>120</v>
      </c>
      <c r="W107" s="32">
        <v>2.041495331901551</v>
      </c>
      <c r="X107" s="32"/>
      <c r="Y107" s="32"/>
      <c r="Z107" s="42" t="s">
        <v>54</v>
      </c>
      <c r="AA107" s="54">
        <v>-1.3612467864607828E-2</v>
      </c>
    </row>
    <row r="108" spans="1:30" x14ac:dyDescent="0.25">
      <c r="A108" s="35" t="s">
        <v>452</v>
      </c>
      <c r="B108" s="35" t="s">
        <v>18</v>
      </c>
      <c r="C108" s="35" t="s">
        <v>138</v>
      </c>
      <c r="D108" s="35">
        <v>403.601</v>
      </c>
      <c r="E108" s="35">
        <v>91710.093999999997</v>
      </c>
      <c r="F108" s="35">
        <v>4.4008349999999996E-3</v>
      </c>
      <c r="G108" s="35">
        <v>27.456000076465049</v>
      </c>
      <c r="H108" s="35">
        <v>120</v>
      </c>
      <c r="I108" s="46">
        <v>3.312584726090555</v>
      </c>
      <c r="J108" s="36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>
        <v>3</v>
      </c>
      <c r="V108" s="35">
        <v>120</v>
      </c>
      <c r="W108" s="35">
        <v>3.312584726090555</v>
      </c>
      <c r="X108" s="35"/>
      <c r="Y108" s="35"/>
      <c r="Z108" s="44" t="s">
        <v>56</v>
      </c>
      <c r="AA108" s="45">
        <v>4.6051701859880918</v>
      </c>
    </row>
    <row r="109" spans="1:30" ht="17.25" x14ac:dyDescent="0.25">
      <c r="A109" s="32" t="s">
        <v>453</v>
      </c>
      <c r="B109" s="32" t="s">
        <v>18</v>
      </c>
      <c r="C109" s="32" t="s">
        <v>138</v>
      </c>
      <c r="D109" s="32">
        <v>2787.8879999999999</v>
      </c>
      <c r="E109" s="32">
        <v>92649.085999999996</v>
      </c>
      <c r="F109" s="32">
        <v>3.0090830999999998E-2</v>
      </c>
      <c r="G109" s="32">
        <v>100</v>
      </c>
      <c r="H109" s="32">
        <v>0</v>
      </c>
      <c r="I109" s="50">
        <v>4.6051701859880918</v>
      </c>
      <c r="J109" s="33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>
        <v>4</v>
      </c>
      <c r="V109" s="32">
        <v>0</v>
      </c>
      <c r="W109" s="32">
        <v>4.6051701859880918</v>
      </c>
      <c r="X109" s="32"/>
      <c r="Y109" s="32"/>
      <c r="Z109" s="44" t="s">
        <v>58</v>
      </c>
      <c r="AA109" s="55">
        <v>0.75076889892878862</v>
      </c>
    </row>
    <row r="110" spans="1:30" ht="18" x14ac:dyDescent="0.35">
      <c r="A110" s="35" t="s">
        <v>454</v>
      </c>
      <c r="B110" s="35" t="s">
        <v>18</v>
      </c>
      <c r="C110" s="35" t="s">
        <v>138</v>
      </c>
      <c r="D110" s="35">
        <v>2546.3539999999998</v>
      </c>
      <c r="E110" s="35">
        <v>91646.491999999998</v>
      </c>
      <c r="F110" s="35">
        <v>2.7784521999999999E-2</v>
      </c>
      <c r="G110" s="35">
        <v>100</v>
      </c>
      <c r="H110" s="35">
        <v>0</v>
      </c>
      <c r="I110" s="46">
        <v>4.6051701859880918</v>
      </c>
      <c r="J110" s="36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>
        <v>5</v>
      </c>
      <c r="V110" s="35">
        <v>0</v>
      </c>
      <c r="W110" s="35">
        <v>4.6051701859880918</v>
      </c>
      <c r="X110" s="35"/>
      <c r="Y110" s="35"/>
      <c r="Z110" s="44" t="s">
        <v>60</v>
      </c>
      <c r="AA110" s="56">
        <v>50.920023279696075</v>
      </c>
    </row>
    <row r="111" spans="1:30" ht="18.75" x14ac:dyDescent="0.35">
      <c r="A111" s="32" t="s">
        <v>455</v>
      </c>
      <c r="B111" s="32" t="s">
        <v>18</v>
      </c>
      <c r="C111" s="32" t="s">
        <v>138</v>
      </c>
      <c r="D111" s="32">
        <v>1372.2439999999999</v>
      </c>
      <c r="E111" s="32">
        <v>85974.726999999999</v>
      </c>
      <c r="F111" s="32">
        <v>1.5961016000000001E-2</v>
      </c>
      <c r="G111" s="32">
        <v>100</v>
      </c>
      <c r="H111" s="32">
        <v>0</v>
      </c>
      <c r="I111" s="50">
        <v>4.6051701859880918</v>
      </c>
      <c r="J111" s="33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>
        <v>6</v>
      </c>
      <c r="V111" s="32">
        <v>0</v>
      </c>
      <c r="W111" s="32">
        <v>4.6051701859880918</v>
      </c>
      <c r="X111" s="32"/>
      <c r="Y111" s="32"/>
      <c r="Z111" s="44" t="s">
        <v>62</v>
      </c>
      <c r="AA111" s="56">
        <v>27.224935729215655</v>
      </c>
    </row>
    <row r="112" spans="1:30" ht="15.75" thickBot="1" x14ac:dyDescent="0.3">
      <c r="A112" s="35"/>
      <c r="B112" s="35"/>
      <c r="C112" s="35"/>
      <c r="D112" s="35"/>
      <c r="E112" s="35"/>
      <c r="F112" s="35"/>
      <c r="G112" s="35"/>
      <c r="H112" s="35"/>
      <c r="I112" s="46"/>
      <c r="J112" s="36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48" t="s">
        <v>7</v>
      </c>
      <c r="AA112" s="49" t="s">
        <v>98</v>
      </c>
    </row>
    <row r="113" spans="1:30" x14ac:dyDescent="0.25">
      <c r="A113" s="32"/>
      <c r="B113" s="32"/>
      <c r="C113" s="32"/>
      <c r="D113" s="32"/>
      <c r="E113" s="32"/>
      <c r="F113" s="32"/>
      <c r="G113" s="32"/>
      <c r="H113" s="32"/>
      <c r="I113" s="50"/>
      <c r="J113" s="33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</row>
    <row r="114" spans="1:30" x14ac:dyDescent="0.25">
      <c r="A114" s="35"/>
      <c r="B114" s="35"/>
      <c r="C114" s="35"/>
      <c r="D114" s="35"/>
      <c r="E114" s="35"/>
      <c r="F114" s="35"/>
      <c r="G114" s="35"/>
      <c r="H114" s="35"/>
      <c r="I114" s="46"/>
      <c r="J114" s="36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spans="1:30" x14ac:dyDescent="0.25">
      <c r="A115" s="32"/>
      <c r="B115" s="32"/>
      <c r="C115" s="32"/>
      <c r="D115" s="32"/>
      <c r="E115" s="32"/>
      <c r="F115" s="32"/>
      <c r="G115" s="32"/>
      <c r="H115" s="32"/>
      <c r="I115" s="50"/>
      <c r="J115" s="33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</row>
    <row r="116" spans="1:30" x14ac:dyDescent="0.25">
      <c r="A116" s="35"/>
      <c r="B116" s="35"/>
      <c r="C116" s="35"/>
      <c r="D116" s="35"/>
      <c r="E116" s="35"/>
      <c r="F116" s="35"/>
      <c r="G116" s="35"/>
      <c r="H116" s="35"/>
      <c r="I116" s="46"/>
      <c r="J116" s="36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1:30" x14ac:dyDescent="0.25">
      <c r="A117" s="32"/>
      <c r="B117" s="32"/>
      <c r="C117" s="32"/>
      <c r="D117" s="32"/>
      <c r="E117" s="32"/>
      <c r="F117" s="32"/>
      <c r="G117" s="32"/>
      <c r="H117" s="32"/>
      <c r="I117" s="50"/>
      <c r="J117" s="33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</row>
    <row r="118" spans="1:30" x14ac:dyDescent="0.25">
      <c r="A118" s="35"/>
      <c r="B118" s="35"/>
      <c r="C118" s="35"/>
      <c r="D118" s="35"/>
      <c r="E118" s="35"/>
      <c r="F118" s="35"/>
      <c r="G118" s="35"/>
      <c r="H118" s="35"/>
      <c r="I118" s="46"/>
      <c r="J118" s="36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spans="1:30" x14ac:dyDescent="0.25">
      <c r="A119" s="32"/>
      <c r="B119" s="32"/>
      <c r="C119" s="32"/>
      <c r="D119" s="32"/>
      <c r="E119" s="32"/>
      <c r="F119" s="32"/>
      <c r="G119" s="32"/>
      <c r="H119" s="32"/>
      <c r="I119" s="50"/>
      <c r="J119" s="33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</row>
    <row r="120" spans="1:30" x14ac:dyDescent="0.25">
      <c r="A120" s="35"/>
      <c r="B120" s="35"/>
      <c r="C120" s="35"/>
      <c r="D120" s="35"/>
      <c r="E120" s="35"/>
      <c r="F120" s="35"/>
      <c r="G120" s="35"/>
      <c r="H120" s="35"/>
      <c r="I120" s="46"/>
      <c r="J120" s="36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spans="1:30" x14ac:dyDescent="0.25">
      <c r="A121" s="32"/>
      <c r="B121" s="32"/>
      <c r="C121" s="32"/>
      <c r="D121" s="32"/>
      <c r="E121" s="32"/>
      <c r="F121" s="32"/>
      <c r="G121" s="32"/>
      <c r="H121" s="32"/>
      <c r="I121" s="50"/>
      <c r="J121" s="33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</row>
    <row r="122" spans="1:30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6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spans="1:30" x14ac:dyDescent="0.25">
      <c r="A123" s="32"/>
      <c r="B123" s="32"/>
      <c r="C123" s="32"/>
      <c r="D123" s="32"/>
      <c r="E123" s="32"/>
      <c r="F123" s="32"/>
      <c r="G123" s="32"/>
      <c r="H123" s="32"/>
      <c r="I123" s="50"/>
      <c r="J123" s="33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</row>
    <row r="124" spans="1:30" ht="15.75" thickBot="1" x14ac:dyDescent="0.3">
      <c r="A124" s="35"/>
      <c r="B124" s="35"/>
      <c r="C124" s="35"/>
      <c r="D124" s="35"/>
      <c r="E124" s="35"/>
      <c r="F124" s="35"/>
      <c r="G124" s="35"/>
      <c r="H124" s="35"/>
      <c r="I124" s="35"/>
      <c r="J124" s="36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spans="1:30" ht="16.5" thickTop="1" thickBot="1" x14ac:dyDescent="0.3">
      <c r="A125" s="32" t="s">
        <v>342</v>
      </c>
      <c r="B125" s="32" t="s">
        <v>20</v>
      </c>
      <c r="C125" s="32" t="s">
        <v>155</v>
      </c>
      <c r="D125" s="32">
        <v>623.03200000000004</v>
      </c>
      <c r="E125" s="32">
        <v>116572.164</v>
      </c>
      <c r="F125" s="32">
        <v>5.3446040000000002E-3</v>
      </c>
      <c r="G125" s="32"/>
      <c r="H125" s="32"/>
      <c r="I125" s="32"/>
      <c r="J125" s="33"/>
      <c r="K125" s="32"/>
      <c r="L125" s="32"/>
      <c r="M125" s="32"/>
      <c r="N125" s="32"/>
      <c r="O125" s="32"/>
      <c r="P125" s="32"/>
      <c r="Q125" s="32"/>
      <c r="R125" s="32" t="s">
        <v>156</v>
      </c>
      <c r="S125" s="32"/>
      <c r="T125" s="32">
        <v>9</v>
      </c>
      <c r="U125" s="32"/>
      <c r="V125" s="32"/>
      <c r="W125" s="32"/>
      <c r="X125" s="32"/>
      <c r="Y125" s="32"/>
      <c r="Z125" s="34" t="s">
        <v>41</v>
      </c>
      <c r="AA125" s="34" t="s">
        <v>42</v>
      </c>
      <c r="AB125" s="34" t="s">
        <v>43</v>
      </c>
      <c r="AC125" s="34" t="s">
        <v>44</v>
      </c>
      <c r="AD125" s="34" t="s">
        <v>45</v>
      </c>
    </row>
    <row r="126" spans="1:30" ht="15.75" thickTop="1" x14ac:dyDescent="0.25">
      <c r="A126" s="35" t="s">
        <v>345</v>
      </c>
      <c r="B126" s="35" t="s">
        <v>20</v>
      </c>
      <c r="C126" s="35" t="s">
        <v>155</v>
      </c>
      <c r="D126" s="35">
        <v>623.03200000000004</v>
      </c>
      <c r="E126" s="35">
        <v>116572.164</v>
      </c>
      <c r="F126" s="35">
        <v>5.3446040000000002E-3</v>
      </c>
      <c r="G126" s="35"/>
      <c r="H126" s="35"/>
      <c r="I126" s="35"/>
      <c r="J126" s="36"/>
      <c r="K126" s="35"/>
      <c r="L126" s="35"/>
      <c r="M126" s="35"/>
      <c r="N126" s="35"/>
      <c r="O126" s="35"/>
      <c r="P126" s="35"/>
      <c r="Q126" s="35"/>
      <c r="R126" s="35" t="s">
        <v>41</v>
      </c>
      <c r="S126" s="35"/>
      <c r="T126" s="35">
        <v>165</v>
      </c>
      <c r="U126" s="35"/>
      <c r="V126" s="35"/>
      <c r="W126" s="35"/>
      <c r="X126" s="35"/>
      <c r="Y126" s="35"/>
      <c r="Z126" s="37">
        <v>120</v>
      </c>
      <c r="AA126" s="53">
        <v>0.76050053930364403</v>
      </c>
      <c r="AB126" s="53">
        <v>0.7708174746435581</v>
      </c>
      <c r="AC126" s="53">
        <v>0.71770156542056585</v>
      </c>
      <c r="AD126" s="53">
        <v>0.7496731931225894</v>
      </c>
    </row>
    <row r="127" spans="1:30" ht="15.75" thickBot="1" x14ac:dyDescent="0.3">
      <c r="A127" s="32" t="s">
        <v>346</v>
      </c>
      <c r="B127" s="32" t="s">
        <v>20</v>
      </c>
      <c r="C127" s="32" t="s">
        <v>155</v>
      </c>
      <c r="D127" s="32">
        <v>445.90499999999997</v>
      </c>
      <c r="E127" s="32">
        <v>116401.18</v>
      </c>
      <c r="F127" s="32">
        <v>3.8307599999999999E-3</v>
      </c>
      <c r="G127" s="32"/>
      <c r="H127" s="32"/>
      <c r="I127" s="32"/>
      <c r="J127" s="33"/>
      <c r="K127" s="32"/>
      <c r="L127" s="32"/>
      <c r="M127" s="32"/>
      <c r="N127" s="32"/>
      <c r="O127" s="32"/>
      <c r="P127" s="32"/>
      <c r="Q127" s="32"/>
      <c r="R127" s="32" t="s">
        <v>48</v>
      </c>
      <c r="S127" s="32"/>
      <c r="T127" s="32">
        <v>170</v>
      </c>
      <c r="U127" s="32"/>
      <c r="V127" s="32"/>
      <c r="W127" s="32"/>
      <c r="X127" s="32"/>
      <c r="Y127" s="32"/>
      <c r="Z127" s="40">
        <v>0</v>
      </c>
      <c r="AA127" s="41">
        <v>1</v>
      </c>
      <c r="AB127" s="41">
        <v>1</v>
      </c>
      <c r="AC127" s="41">
        <v>1</v>
      </c>
      <c r="AD127" s="41">
        <v>1</v>
      </c>
    </row>
    <row r="128" spans="1:30" ht="16.5" thickTop="1" thickBot="1" x14ac:dyDescent="0.3">
      <c r="A128" s="35" t="s">
        <v>456</v>
      </c>
      <c r="B128" s="35" t="s">
        <v>20</v>
      </c>
      <c r="C128" s="35" t="s">
        <v>155</v>
      </c>
      <c r="D128" s="35">
        <v>128973.375</v>
      </c>
      <c r="E128" s="35">
        <v>101402.31299999999</v>
      </c>
      <c r="F128" s="35">
        <v>1.271897762</v>
      </c>
      <c r="G128" s="35">
        <v>76.050053930364399</v>
      </c>
      <c r="H128" s="35">
        <v>120</v>
      </c>
      <c r="I128" s="46">
        <v>4.3313917278485663</v>
      </c>
      <c r="J128" s="36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>
        <v>1</v>
      </c>
      <c r="V128" s="35">
        <v>120</v>
      </c>
      <c r="W128" s="35">
        <v>4.3313917278485663</v>
      </c>
      <c r="X128" s="35"/>
      <c r="Y128" s="35"/>
    </row>
    <row r="129" spans="1:27" x14ac:dyDescent="0.25">
      <c r="A129" s="32" t="s">
        <v>457</v>
      </c>
      <c r="B129" s="32" t="s">
        <v>20</v>
      </c>
      <c r="C129" s="32" t="s">
        <v>155</v>
      </c>
      <c r="D129" s="32">
        <v>113161.875</v>
      </c>
      <c r="E129" s="32">
        <v>97781.422000000006</v>
      </c>
      <c r="F129" s="32">
        <v>1.157294225</v>
      </c>
      <c r="G129" s="32">
        <v>77.081747464355814</v>
      </c>
      <c r="H129" s="32">
        <v>120</v>
      </c>
      <c r="I129" s="50">
        <v>4.3448665140774052</v>
      </c>
      <c r="J129" s="33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>
        <v>2</v>
      </c>
      <c r="V129" s="32">
        <v>120</v>
      </c>
      <c r="W129" s="32">
        <v>4.3448665140774052</v>
      </c>
      <c r="X129" s="32"/>
      <c r="Y129" s="32"/>
      <c r="Z129" s="42" t="s">
        <v>54</v>
      </c>
      <c r="AA129" s="57">
        <v>-2.4049543706551892E-3</v>
      </c>
    </row>
    <row r="130" spans="1:27" x14ac:dyDescent="0.25">
      <c r="A130" s="35" t="s">
        <v>458</v>
      </c>
      <c r="B130" s="35" t="s">
        <v>20</v>
      </c>
      <c r="C130" s="35" t="s">
        <v>155</v>
      </c>
      <c r="D130" s="35">
        <v>135956.609</v>
      </c>
      <c r="E130" s="35">
        <v>97244.68</v>
      </c>
      <c r="F130" s="35">
        <v>1.398087885</v>
      </c>
      <c r="G130" s="35">
        <v>71.770156542056583</v>
      </c>
      <c r="H130" s="35">
        <v>120</v>
      </c>
      <c r="I130" s="46">
        <v>4.2734687426024358</v>
      </c>
      <c r="J130" s="36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>
        <v>3</v>
      </c>
      <c r="V130" s="35">
        <v>120</v>
      </c>
      <c r="W130" s="35">
        <v>4.2734687426024358</v>
      </c>
      <c r="X130" s="35"/>
      <c r="Y130" s="35"/>
      <c r="Z130" s="44" t="s">
        <v>56</v>
      </c>
      <c r="AA130" s="45">
        <v>4.6051701859880918</v>
      </c>
    </row>
    <row r="131" spans="1:27" ht="17.25" x14ac:dyDescent="0.25">
      <c r="A131" s="32" t="s">
        <v>459</v>
      </c>
      <c r="B131" s="32" t="s">
        <v>20</v>
      </c>
      <c r="C131" s="32" t="s">
        <v>155</v>
      </c>
      <c r="D131" s="32">
        <v>197901.70300000001</v>
      </c>
      <c r="E131" s="32">
        <v>118438.484</v>
      </c>
      <c r="F131" s="32">
        <v>1.6709239789999999</v>
      </c>
      <c r="G131" s="32">
        <v>100</v>
      </c>
      <c r="H131" s="32">
        <v>0</v>
      </c>
      <c r="I131" s="50">
        <v>4.6051701859880918</v>
      </c>
      <c r="J131" s="33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>
        <v>4</v>
      </c>
      <c r="V131" s="32">
        <v>0</v>
      </c>
      <c r="W131" s="32">
        <v>4.6051701859880918</v>
      </c>
      <c r="X131" s="32"/>
      <c r="Y131" s="32"/>
      <c r="Z131" s="44" t="s">
        <v>58</v>
      </c>
      <c r="AA131" s="55">
        <v>0.9774811592476863</v>
      </c>
    </row>
    <row r="132" spans="1:27" ht="18" x14ac:dyDescent="0.35">
      <c r="A132" s="35" t="s">
        <v>460</v>
      </c>
      <c r="B132" s="35" t="s">
        <v>20</v>
      </c>
      <c r="C132" s="35" t="s">
        <v>155</v>
      </c>
      <c r="D132" s="35">
        <v>153033.43799999999</v>
      </c>
      <c r="E132" s="35">
        <v>102025.93</v>
      </c>
      <c r="F132" s="35">
        <v>1.4999465139999999</v>
      </c>
      <c r="G132" s="35">
        <v>100</v>
      </c>
      <c r="H132" s="35">
        <v>0</v>
      </c>
      <c r="I132" s="46">
        <v>4.6051701859880918</v>
      </c>
      <c r="J132" s="36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>
        <v>5</v>
      </c>
      <c r="V132" s="35">
        <v>0</v>
      </c>
      <c r="W132" s="35">
        <v>4.6051701859880918</v>
      </c>
      <c r="X132" s="35"/>
      <c r="Y132" s="35"/>
      <c r="Z132" s="44" t="s">
        <v>60</v>
      </c>
      <c r="AA132" s="47">
        <v>288.21635413029026</v>
      </c>
    </row>
    <row r="133" spans="1:27" ht="18.75" x14ac:dyDescent="0.35">
      <c r="A133" s="32" t="s">
        <v>461</v>
      </c>
      <c r="B133" s="32" t="s">
        <v>20</v>
      </c>
      <c r="C133" s="32" t="s">
        <v>155</v>
      </c>
      <c r="D133" s="32">
        <v>186616.71900000001</v>
      </c>
      <c r="E133" s="32">
        <v>95892.491999999998</v>
      </c>
      <c r="F133" s="32">
        <v>1.946103549</v>
      </c>
      <c r="G133" s="32">
        <v>100</v>
      </c>
      <c r="H133" s="32">
        <v>0</v>
      </c>
      <c r="I133" s="50">
        <v>4.6051701859880918</v>
      </c>
      <c r="J133" s="33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>
        <v>6</v>
      </c>
      <c r="V133" s="32">
        <v>0</v>
      </c>
      <c r="W133" s="32">
        <v>4.6051701859880918</v>
      </c>
      <c r="X133" s="32"/>
      <c r="Y133" s="32"/>
      <c r="Z133" s="44" t="s">
        <v>62</v>
      </c>
      <c r="AA133" s="45">
        <v>4.8099087413103785</v>
      </c>
    </row>
    <row r="134" spans="1:27" ht="15.75" thickBot="1" x14ac:dyDescent="0.3">
      <c r="A134" s="35"/>
      <c r="B134" s="35"/>
      <c r="C134" s="35"/>
      <c r="D134" s="35"/>
      <c r="E134" s="35"/>
      <c r="F134" s="35"/>
      <c r="G134" s="35"/>
      <c r="H134" s="35"/>
      <c r="I134" s="46"/>
      <c r="J134" s="36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48" t="s">
        <v>7</v>
      </c>
      <c r="AA134" s="49" t="s">
        <v>98</v>
      </c>
    </row>
    <row r="135" spans="1:27" x14ac:dyDescent="0.25">
      <c r="A135" s="32"/>
      <c r="B135" s="32"/>
      <c r="C135" s="32"/>
      <c r="D135" s="32"/>
      <c r="E135" s="32"/>
      <c r="F135" s="32"/>
      <c r="G135" s="32"/>
      <c r="H135" s="32"/>
      <c r="I135" s="50"/>
      <c r="J135" s="33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 spans="1:27" x14ac:dyDescent="0.25">
      <c r="A136" s="35"/>
      <c r="B136" s="35"/>
      <c r="C136" s="35"/>
      <c r="D136" s="35"/>
      <c r="E136" s="35"/>
      <c r="F136" s="35"/>
      <c r="G136" s="35"/>
      <c r="H136" s="35"/>
      <c r="I136" s="46"/>
      <c r="J136" s="36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spans="1:27" x14ac:dyDescent="0.25">
      <c r="A137" s="32"/>
      <c r="B137" s="32"/>
      <c r="C137" s="32"/>
      <c r="D137" s="32"/>
      <c r="E137" s="32"/>
      <c r="F137" s="32"/>
      <c r="G137" s="32"/>
      <c r="H137" s="32"/>
      <c r="I137" s="50"/>
      <c r="J137" s="33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</row>
    <row r="138" spans="1:27" x14ac:dyDescent="0.25">
      <c r="A138" s="35"/>
      <c r="B138" s="35"/>
      <c r="C138" s="35"/>
      <c r="D138" s="35"/>
      <c r="E138" s="35"/>
      <c r="F138" s="35"/>
      <c r="G138" s="35"/>
      <c r="H138" s="35"/>
      <c r="I138" s="46"/>
      <c r="J138" s="36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spans="1:27" x14ac:dyDescent="0.25">
      <c r="A139" s="32"/>
      <c r="B139" s="32"/>
      <c r="C139" s="32"/>
      <c r="D139" s="32"/>
      <c r="E139" s="32"/>
      <c r="F139" s="32"/>
      <c r="G139" s="32"/>
      <c r="H139" s="32"/>
      <c r="I139" s="50"/>
      <c r="J139" s="33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</row>
    <row r="140" spans="1:27" x14ac:dyDescent="0.25">
      <c r="A140" s="35"/>
      <c r="B140" s="35"/>
      <c r="C140" s="35"/>
      <c r="D140" s="35"/>
      <c r="E140" s="35"/>
      <c r="F140" s="35"/>
      <c r="G140" s="35"/>
      <c r="H140" s="35"/>
      <c r="I140" s="46"/>
      <c r="J140" s="36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spans="1:27" x14ac:dyDescent="0.25">
      <c r="A141" s="32"/>
      <c r="B141" s="32"/>
      <c r="C141" s="32"/>
      <c r="D141" s="32"/>
      <c r="E141" s="32"/>
      <c r="F141" s="32"/>
      <c r="G141" s="32"/>
      <c r="H141" s="32"/>
      <c r="I141" s="50"/>
      <c r="J141" s="33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 spans="1:27" x14ac:dyDescent="0.25">
      <c r="A142" s="35"/>
      <c r="B142" s="35"/>
      <c r="C142" s="35"/>
      <c r="D142" s="35"/>
      <c r="E142" s="35"/>
      <c r="F142" s="35"/>
      <c r="G142" s="35"/>
      <c r="H142" s="35"/>
      <c r="I142" s="46"/>
      <c r="J142" s="36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spans="1:27" x14ac:dyDescent="0.25">
      <c r="A143" s="32"/>
      <c r="B143" s="32"/>
      <c r="C143" s="32"/>
      <c r="D143" s="32"/>
      <c r="E143" s="32"/>
      <c r="F143" s="32"/>
      <c r="G143" s="32"/>
      <c r="H143" s="32"/>
      <c r="I143" s="50"/>
      <c r="J143" s="33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</row>
    <row r="144" spans="1:27" ht="15.75" thickBot="1" x14ac:dyDescent="0.3">
      <c r="A144" s="35"/>
      <c r="B144" s="35"/>
      <c r="C144" s="35"/>
      <c r="D144" s="35"/>
      <c r="E144" s="35"/>
      <c r="F144" s="35"/>
      <c r="G144" s="35"/>
      <c r="H144" s="35"/>
      <c r="I144" s="35"/>
      <c r="J144" s="36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spans="1:30" ht="16.5" thickTop="1" thickBot="1" x14ac:dyDescent="0.3">
      <c r="A145" s="32" t="s">
        <v>342</v>
      </c>
      <c r="B145" s="32" t="s">
        <v>26</v>
      </c>
      <c r="C145" s="32" t="s">
        <v>172</v>
      </c>
      <c r="D145" s="32">
        <v>3121.9839999999999</v>
      </c>
      <c r="E145" s="32">
        <v>116572.164</v>
      </c>
      <c r="F145" s="32">
        <v>2.6781557000000001E-2</v>
      </c>
      <c r="G145" s="32"/>
      <c r="H145" s="32"/>
      <c r="I145" s="32"/>
      <c r="J145" s="33"/>
      <c r="K145" s="32"/>
      <c r="L145" s="32"/>
      <c r="M145" s="32"/>
      <c r="N145" s="32"/>
      <c r="O145" s="32"/>
      <c r="P145" s="32"/>
      <c r="Q145" s="32"/>
      <c r="R145" s="32" t="s">
        <v>173</v>
      </c>
      <c r="S145" s="32"/>
      <c r="T145" s="32">
        <v>10</v>
      </c>
      <c r="U145" s="32"/>
      <c r="V145" s="32"/>
      <c r="W145" s="32"/>
      <c r="X145" s="32"/>
      <c r="Y145" s="32"/>
      <c r="Z145" s="34" t="s">
        <v>41</v>
      </c>
      <c r="AA145" s="34" t="s">
        <v>42</v>
      </c>
      <c r="AB145" s="34" t="s">
        <v>43</v>
      </c>
      <c r="AC145" s="34" t="s">
        <v>44</v>
      </c>
      <c r="AD145" s="34" t="s">
        <v>45</v>
      </c>
    </row>
    <row r="146" spans="1:30" ht="15.75" thickTop="1" x14ac:dyDescent="0.25">
      <c r="A146" s="35" t="s">
        <v>345</v>
      </c>
      <c r="B146" s="35" t="s">
        <v>26</v>
      </c>
      <c r="C146" s="35" t="s">
        <v>172</v>
      </c>
      <c r="D146" s="35">
        <v>3121.9839999999999</v>
      </c>
      <c r="E146" s="35">
        <v>116572.164</v>
      </c>
      <c r="F146" s="35">
        <v>2.6781557000000001E-2</v>
      </c>
      <c r="G146" s="35"/>
      <c r="H146" s="35"/>
      <c r="I146" s="35"/>
      <c r="J146" s="36"/>
      <c r="K146" s="35"/>
      <c r="L146" s="35"/>
      <c r="M146" s="35"/>
      <c r="N146" s="35"/>
      <c r="O146" s="35"/>
      <c r="P146" s="35"/>
      <c r="Q146" s="35"/>
      <c r="R146" s="35" t="s">
        <v>41</v>
      </c>
      <c r="S146" s="35"/>
      <c r="T146" s="35">
        <v>185</v>
      </c>
      <c r="U146" s="35"/>
      <c r="V146" s="35"/>
      <c r="W146" s="35"/>
      <c r="X146" s="35"/>
      <c r="Y146" s="35"/>
      <c r="Z146" s="37">
        <v>120</v>
      </c>
      <c r="AA146" s="53">
        <v>0.90648304592676443</v>
      </c>
      <c r="AB146" s="53">
        <v>0.88840455790969619</v>
      </c>
      <c r="AC146" s="53">
        <v>0.92618590131819378</v>
      </c>
      <c r="AD146" s="53">
        <v>0.90702450171821802</v>
      </c>
    </row>
    <row r="147" spans="1:30" ht="15.75" thickBot="1" x14ac:dyDescent="0.3">
      <c r="A147" s="32" t="s">
        <v>346</v>
      </c>
      <c r="B147" s="32" t="s">
        <v>26</v>
      </c>
      <c r="C147" s="32" t="s">
        <v>172</v>
      </c>
      <c r="D147" s="32">
        <v>2555.5419999999999</v>
      </c>
      <c r="E147" s="32">
        <v>116401.18</v>
      </c>
      <c r="F147" s="32">
        <v>2.1954606000000002E-2</v>
      </c>
      <c r="G147" s="32"/>
      <c r="H147" s="32"/>
      <c r="I147" s="32"/>
      <c r="J147" s="33"/>
      <c r="K147" s="32"/>
      <c r="L147" s="32"/>
      <c r="M147" s="32"/>
      <c r="N147" s="32"/>
      <c r="O147" s="32"/>
      <c r="P147" s="32"/>
      <c r="Q147" s="32"/>
      <c r="R147" s="32" t="s">
        <v>48</v>
      </c>
      <c r="S147" s="32"/>
      <c r="T147" s="32">
        <v>190</v>
      </c>
      <c r="U147" s="32"/>
      <c r="V147" s="32"/>
      <c r="W147" s="32"/>
      <c r="X147" s="32"/>
      <c r="Y147" s="32"/>
      <c r="Z147" s="40">
        <v>0</v>
      </c>
      <c r="AA147" s="41">
        <v>1</v>
      </c>
      <c r="AB147" s="41">
        <v>1</v>
      </c>
      <c r="AC147" s="41">
        <v>1</v>
      </c>
      <c r="AD147" s="41">
        <v>1</v>
      </c>
    </row>
    <row r="148" spans="1:30" ht="16.5" thickTop="1" thickBot="1" x14ac:dyDescent="0.3">
      <c r="A148" s="35" t="s">
        <v>462</v>
      </c>
      <c r="B148" s="35" t="s">
        <v>26</v>
      </c>
      <c r="C148" s="35" t="s">
        <v>172</v>
      </c>
      <c r="D148" s="35">
        <v>1700100.75</v>
      </c>
      <c r="E148" s="35">
        <v>93079.851999999999</v>
      </c>
      <c r="F148" s="35">
        <v>18.26497049</v>
      </c>
      <c r="G148" s="35">
        <v>90.648304592676439</v>
      </c>
      <c r="H148" s="35">
        <v>120</v>
      </c>
      <c r="I148" s="46">
        <v>4.5069872342424686</v>
      </c>
      <c r="J148" s="36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>
        <v>1</v>
      </c>
      <c r="V148" s="35">
        <v>120</v>
      </c>
      <c r="W148" s="35">
        <v>4.5069872342424686</v>
      </c>
      <c r="X148" s="35"/>
      <c r="Y148" s="35"/>
    </row>
    <row r="149" spans="1:30" x14ac:dyDescent="0.25">
      <c r="A149" s="32" t="s">
        <v>463</v>
      </c>
      <c r="B149" s="32" t="s">
        <v>26</v>
      </c>
      <c r="C149" s="32" t="s">
        <v>172</v>
      </c>
      <c r="D149" s="32">
        <v>1401888.5</v>
      </c>
      <c r="E149" s="32">
        <v>92745.758000000002</v>
      </c>
      <c r="F149" s="32">
        <v>15.115392119999999</v>
      </c>
      <c r="G149" s="32">
        <v>88.840455790969614</v>
      </c>
      <c r="H149" s="32">
        <v>120</v>
      </c>
      <c r="I149" s="50">
        <v>4.4868421294832324</v>
      </c>
      <c r="J149" s="33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>
        <v>2</v>
      </c>
      <c r="V149" s="32">
        <v>120</v>
      </c>
      <c r="W149" s="32">
        <v>4.4868421294832324</v>
      </c>
      <c r="X149" s="32"/>
      <c r="Y149" s="32"/>
      <c r="Z149" s="42" t="s">
        <v>54</v>
      </c>
      <c r="AA149" s="63">
        <v>-8.144203204790084E-4</v>
      </c>
    </row>
    <row r="150" spans="1:30" x14ac:dyDescent="0.25">
      <c r="A150" s="35" t="s">
        <v>464</v>
      </c>
      <c r="B150" s="35" t="s">
        <v>26</v>
      </c>
      <c r="C150" s="35" t="s">
        <v>172</v>
      </c>
      <c r="D150" s="35">
        <v>1579101.5</v>
      </c>
      <c r="E150" s="35">
        <v>95623.945000000007</v>
      </c>
      <c r="F150" s="35">
        <v>16.513661930000001</v>
      </c>
      <c r="G150" s="35">
        <v>92.618590131819374</v>
      </c>
      <c r="H150" s="35">
        <v>120</v>
      </c>
      <c r="I150" s="46">
        <v>4.5284898788661314</v>
      </c>
      <c r="J150" s="36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>
        <v>3</v>
      </c>
      <c r="V150" s="35">
        <v>120</v>
      </c>
      <c r="W150" s="35">
        <v>4.5284898788661314</v>
      </c>
      <c r="X150" s="35"/>
      <c r="Y150" s="35"/>
      <c r="Z150" s="44" t="s">
        <v>56</v>
      </c>
      <c r="AA150" s="45">
        <v>4.6051701859880927</v>
      </c>
    </row>
    <row r="151" spans="1:30" ht="17.25" x14ac:dyDescent="0.25">
      <c r="A151" s="32" t="s">
        <v>465</v>
      </c>
      <c r="B151" s="32" t="s">
        <v>26</v>
      </c>
      <c r="C151" s="32" t="s">
        <v>172</v>
      </c>
      <c r="D151" s="32">
        <v>1754733.25</v>
      </c>
      <c r="E151" s="32">
        <v>87097.922000000006</v>
      </c>
      <c r="F151" s="32">
        <v>20.146671810000001</v>
      </c>
      <c r="G151" s="32">
        <v>100</v>
      </c>
      <c r="H151" s="32">
        <v>0</v>
      </c>
      <c r="I151" s="50">
        <v>4.6051701859880918</v>
      </c>
      <c r="J151" s="33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>
        <v>4</v>
      </c>
      <c r="V151" s="32">
        <v>0</v>
      </c>
      <c r="W151" s="32">
        <v>4.6051701859880918</v>
      </c>
      <c r="X151" s="32"/>
      <c r="Y151" s="32"/>
      <c r="Z151" s="44" t="s">
        <v>58</v>
      </c>
      <c r="AA151" s="55">
        <v>0.94290180545802937</v>
      </c>
    </row>
    <row r="152" spans="1:30" ht="18" x14ac:dyDescent="0.35">
      <c r="A152" s="35" t="s">
        <v>466</v>
      </c>
      <c r="B152" s="35" t="s">
        <v>26</v>
      </c>
      <c r="C152" s="35" t="s">
        <v>172</v>
      </c>
      <c r="D152" s="35">
        <v>1481148.25</v>
      </c>
      <c r="E152" s="35">
        <v>87070.414000000004</v>
      </c>
      <c r="F152" s="35">
        <v>17.010924630000002</v>
      </c>
      <c r="G152" s="35">
        <v>100</v>
      </c>
      <c r="H152" s="35">
        <v>0</v>
      </c>
      <c r="I152" s="46">
        <v>4.6051701859880918</v>
      </c>
      <c r="J152" s="36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>
        <v>5</v>
      </c>
      <c r="V152" s="35">
        <v>0</v>
      </c>
      <c r="W152" s="35">
        <v>4.6051701859880918</v>
      </c>
      <c r="X152" s="35"/>
      <c r="Y152" s="35"/>
      <c r="Z152" s="44" t="s">
        <v>60</v>
      </c>
      <c r="AA152" s="47">
        <v>851.09268903342775</v>
      </c>
    </row>
    <row r="153" spans="1:30" ht="18.75" x14ac:dyDescent="0.35">
      <c r="A153" s="32" t="s">
        <v>467</v>
      </c>
      <c r="B153" s="32" t="s">
        <v>26</v>
      </c>
      <c r="C153" s="32" t="s">
        <v>172</v>
      </c>
      <c r="D153" s="32">
        <v>1797213.625</v>
      </c>
      <c r="E153" s="32">
        <v>100809.93799999999</v>
      </c>
      <c r="F153" s="32">
        <v>17.82774259</v>
      </c>
      <c r="G153" s="32">
        <v>100</v>
      </c>
      <c r="H153" s="32">
        <v>0</v>
      </c>
      <c r="I153" s="50">
        <v>4.6051701859880918</v>
      </c>
      <c r="J153" s="33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>
        <v>6</v>
      </c>
      <c r="V153" s="32">
        <v>0</v>
      </c>
      <c r="W153" s="32">
        <v>4.6051701859880918</v>
      </c>
      <c r="X153" s="32"/>
      <c r="Y153" s="32"/>
      <c r="Z153" s="44" t="s">
        <v>62</v>
      </c>
      <c r="AA153" s="45">
        <v>1.6288406409580167</v>
      </c>
    </row>
    <row r="154" spans="1:30" ht="15.75" thickBot="1" x14ac:dyDescent="0.3">
      <c r="A154" s="35"/>
      <c r="B154" s="35"/>
      <c r="C154" s="35"/>
      <c r="D154" s="35"/>
      <c r="E154" s="35"/>
      <c r="F154" s="35"/>
      <c r="G154" s="35"/>
      <c r="H154" s="35"/>
      <c r="I154" s="46"/>
      <c r="J154" s="36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48" t="s">
        <v>7</v>
      </c>
      <c r="AA154" s="49" t="s">
        <v>2</v>
      </c>
    </row>
    <row r="155" spans="1:30" x14ac:dyDescent="0.25">
      <c r="A155" s="32"/>
      <c r="B155" s="32"/>
      <c r="C155" s="32"/>
      <c r="D155" s="32"/>
      <c r="E155" s="32"/>
      <c r="F155" s="32"/>
      <c r="G155" s="32"/>
      <c r="H155" s="32"/>
      <c r="I155" s="50"/>
      <c r="J155" s="33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</row>
    <row r="156" spans="1:30" x14ac:dyDescent="0.25">
      <c r="A156" s="35"/>
      <c r="B156" s="35"/>
      <c r="C156" s="35"/>
      <c r="D156" s="35"/>
      <c r="E156" s="35"/>
      <c r="F156" s="35"/>
      <c r="G156" s="35"/>
      <c r="H156" s="35"/>
      <c r="I156" s="46"/>
      <c r="J156" s="36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spans="1:30" x14ac:dyDescent="0.25">
      <c r="A157" s="32"/>
      <c r="B157" s="32"/>
      <c r="C157" s="32"/>
      <c r="D157" s="32"/>
      <c r="E157" s="32"/>
      <c r="F157" s="32"/>
      <c r="G157" s="32"/>
      <c r="H157" s="32"/>
      <c r="I157" s="50"/>
      <c r="J157" s="33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</row>
    <row r="158" spans="1:30" x14ac:dyDescent="0.25">
      <c r="A158" s="35"/>
      <c r="B158" s="35"/>
      <c r="C158" s="35"/>
      <c r="D158" s="35"/>
      <c r="E158" s="35"/>
      <c r="F158" s="35"/>
      <c r="G158" s="35"/>
      <c r="H158" s="35"/>
      <c r="I158" s="46"/>
      <c r="J158" s="36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spans="1:30" x14ac:dyDescent="0.25">
      <c r="A159" s="32"/>
      <c r="B159" s="32"/>
      <c r="C159" s="32"/>
      <c r="D159" s="32"/>
      <c r="E159" s="32"/>
      <c r="F159" s="32"/>
      <c r="G159" s="32"/>
      <c r="H159" s="32"/>
      <c r="I159" s="50"/>
      <c r="J159" s="33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</row>
    <row r="160" spans="1:30" x14ac:dyDescent="0.25">
      <c r="A160" s="35"/>
      <c r="B160" s="35"/>
      <c r="C160" s="35"/>
      <c r="D160" s="35"/>
      <c r="E160" s="35"/>
      <c r="F160" s="35"/>
      <c r="G160" s="35"/>
      <c r="H160" s="35"/>
      <c r="I160" s="46"/>
      <c r="J160" s="36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spans="1:30" x14ac:dyDescent="0.25">
      <c r="A161" s="32"/>
      <c r="B161" s="32"/>
      <c r="C161" s="32"/>
      <c r="D161" s="32"/>
      <c r="E161" s="32"/>
      <c r="F161" s="32"/>
      <c r="G161" s="32"/>
      <c r="H161" s="32"/>
      <c r="I161" s="50"/>
      <c r="J161" s="33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</row>
    <row r="162" spans="1:30" x14ac:dyDescent="0.25">
      <c r="A162" s="35"/>
      <c r="B162" s="35"/>
      <c r="C162" s="35"/>
      <c r="D162" s="35"/>
      <c r="E162" s="35"/>
      <c r="F162" s="35"/>
      <c r="G162" s="35"/>
      <c r="H162" s="35"/>
      <c r="I162" s="46"/>
      <c r="J162" s="36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spans="1:30" x14ac:dyDescent="0.25">
      <c r="A163" s="32"/>
      <c r="B163" s="32"/>
      <c r="C163" s="32"/>
      <c r="D163" s="32"/>
      <c r="E163" s="32"/>
      <c r="F163" s="32"/>
      <c r="G163" s="32"/>
      <c r="H163" s="32"/>
      <c r="I163" s="50"/>
      <c r="J163" s="33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</row>
    <row r="164" spans="1:30" ht="15.75" thickBot="1" x14ac:dyDescent="0.3">
      <c r="A164" s="35"/>
      <c r="B164" s="35"/>
      <c r="C164" s="35"/>
      <c r="D164" s="35"/>
      <c r="E164" s="35"/>
      <c r="F164" s="35"/>
      <c r="G164" s="35"/>
      <c r="H164" s="35"/>
      <c r="I164" s="35"/>
      <c r="J164" s="36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spans="1:30" ht="16.5" thickTop="1" thickBot="1" x14ac:dyDescent="0.3">
      <c r="A165" s="32" t="s">
        <v>342</v>
      </c>
      <c r="B165" s="32" t="s">
        <v>27</v>
      </c>
      <c r="C165" s="32" t="s">
        <v>189</v>
      </c>
      <c r="D165" s="32">
        <v>2244.625</v>
      </c>
      <c r="E165" s="32">
        <v>116572.164</v>
      </c>
      <c r="F165" s="32">
        <v>1.925524E-2</v>
      </c>
      <c r="G165" s="32"/>
      <c r="H165" s="32"/>
      <c r="I165" s="32"/>
      <c r="J165" s="33"/>
      <c r="K165" s="32"/>
      <c r="L165" s="32"/>
      <c r="M165" s="32"/>
      <c r="N165" s="32"/>
      <c r="O165" s="32"/>
      <c r="P165" s="32"/>
      <c r="Q165" s="32"/>
      <c r="R165" s="32" t="s">
        <v>190</v>
      </c>
      <c r="S165" s="32"/>
      <c r="T165" s="32">
        <v>11</v>
      </c>
      <c r="U165" s="32"/>
      <c r="V165" s="32"/>
      <c r="W165" s="32"/>
      <c r="X165" s="32"/>
      <c r="Y165" s="32"/>
      <c r="Z165" s="34" t="s">
        <v>41</v>
      </c>
      <c r="AA165" s="34" t="s">
        <v>42</v>
      </c>
      <c r="AB165" s="34" t="s">
        <v>43</v>
      </c>
      <c r="AC165" s="34" t="s">
        <v>44</v>
      </c>
      <c r="AD165" s="34" t="s">
        <v>45</v>
      </c>
    </row>
    <row r="166" spans="1:30" ht="15.75" thickTop="1" x14ac:dyDescent="0.25">
      <c r="A166" s="35" t="s">
        <v>345</v>
      </c>
      <c r="B166" s="35" t="s">
        <v>27</v>
      </c>
      <c r="C166" s="35" t="s">
        <v>189</v>
      </c>
      <c r="D166" s="35">
        <v>2244.625</v>
      </c>
      <c r="E166" s="35">
        <v>116572.164</v>
      </c>
      <c r="F166" s="35">
        <v>1.925524E-2</v>
      </c>
      <c r="G166" s="35"/>
      <c r="H166" s="35"/>
      <c r="I166" s="35"/>
      <c r="J166" s="36"/>
      <c r="K166" s="35"/>
      <c r="L166" s="35"/>
      <c r="M166" s="35"/>
      <c r="N166" s="35"/>
      <c r="O166" s="35"/>
      <c r="P166" s="35"/>
      <c r="Q166" s="35"/>
      <c r="R166" s="35" t="s">
        <v>41</v>
      </c>
      <c r="S166" s="35"/>
      <c r="T166" s="35">
        <v>205</v>
      </c>
      <c r="U166" s="35"/>
      <c r="V166" s="35"/>
      <c r="W166" s="35"/>
      <c r="X166" s="35"/>
      <c r="Y166" s="35"/>
      <c r="Z166" s="37">
        <v>120</v>
      </c>
      <c r="AA166" s="53">
        <v>0.892453773793774</v>
      </c>
      <c r="AB166" s="53">
        <v>0.95651209504943591</v>
      </c>
      <c r="AC166" s="58">
        <v>1.0715118190828259</v>
      </c>
      <c r="AD166" s="53">
        <v>0.973492562642012</v>
      </c>
    </row>
    <row r="167" spans="1:30" ht="15.75" thickBot="1" x14ac:dyDescent="0.3">
      <c r="A167" s="32" t="s">
        <v>346</v>
      </c>
      <c r="B167" s="32" t="s">
        <v>27</v>
      </c>
      <c r="C167" s="32" t="s">
        <v>189</v>
      </c>
      <c r="D167" s="32">
        <v>2395.5520000000001</v>
      </c>
      <c r="E167" s="32">
        <v>116401.18</v>
      </c>
      <c r="F167" s="32">
        <v>2.0580134999999999E-2</v>
      </c>
      <c r="G167" s="32"/>
      <c r="H167" s="32"/>
      <c r="I167" s="32"/>
      <c r="J167" s="33"/>
      <c r="K167" s="32"/>
      <c r="L167" s="32"/>
      <c r="M167" s="32"/>
      <c r="N167" s="32"/>
      <c r="O167" s="32"/>
      <c r="P167" s="32"/>
      <c r="Q167" s="32"/>
      <c r="R167" s="32" t="s">
        <v>48</v>
      </c>
      <c r="S167" s="32"/>
      <c r="T167" s="32">
        <v>210</v>
      </c>
      <c r="U167" s="32"/>
      <c r="V167" s="32"/>
      <c r="W167" s="32"/>
      <c r="X167" s="32"/>
      <c r="Y167" s="32"/>
      <c r="Z167" s="40">
        <v>0</v>
      </c>
      <c r="AA167" s="41">
        <v>1</v>
      </c>
      <c r="AB167" s="41">
        <v>1</v>
      </c>
      <c r="AC167" s="41">
        <v>1</v>
      </c>
      <c r="AD167" s="41">
        <v>1</v>
      </c>
    </row>
    <row r="168" spans="1:30" ht="16.5" thickTop="1" thickBot="1" x14ac:dyDescent="0.3">
      <c r="A168" s="35" t="s">
        <v>468</v>
      </c>
      <c r="B168" s="35" t="s">
        <v>27</v>
      </c>
      <c r="C168" s="35" t="s">
        <v>189</v>
      </c>
      <c r="D168" s="35">
        <v>2542945.5</v>
      </c>
      <c r="E168" s="35">
        <v>94958.327999999994</v>
      </c>
      <c r="F168" s="35">
        <v>26.77959431</v>
      </c>
      <c r="G168" s="35">
        <v>89.245377379377402</v>
      </c>
      <c r="H168" s="35">
        <v>120</v>
      </c>
      <c r="I168" s="46">
        <v>4.4913896252497887</v>
      </c>
      <c r="J168" s="36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>
        <v>1</v>
      </c>
      <c r="V168" s="35">
        <v>120</v>
      </c>
      <c r="W168" s="35">
        <v>4.4913896252497887</v>
      </c>
      <c r="X168" s="35"/>
      <c r="Y168" s="35"/>
    </row>
    <row r="169" spans="1:30" x14ac:dyDescent="0.25">
      <c r="A169" s="32" t="s">
        <v>469</v>
      </c>
      <c r="B169" s="32" t="s">
        <v>27</v>
      </c>
      <c r="C169" s="32" t="s">
        <v>189</v>
      </c>
      <c r="D169" s="32">
        <v>2953280</v>
      </c>
      <c r="E169" s="32">
        <v>101177.54700000001</v>
      </c>
      <c r="F169" s="32">
        <v>29.189084810000001</v>
      </c>
      <c r="G169" s="32">
        <v>95.651209504943594</v>
      </c>
      <c r="H169" s="32">
        <v>120</v>
      </c>
      <c r="I169" s="50">
        <v>4.5607083409181124</v>
      </c>
      <c r="J169" s="33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>
        <v>2</v>
      </c>
      <c r="V169" s="32">
        <v>120</v>
      </c>
      <c r="W169" s="32">
        <v>4.5607083409181124</v>
      </c>
      <c r="X169" s="32"/>
      <c r="Y169" s="32"/>
      <c r="Z169" s="42" t="s">
        <v>54</v>
      </c>
      <c r="AA169" s="63">
        <v>-2.4769955424725794E-4</v>
      </c>
    </row>
    <row r="170" spans="1:30" x14ac:dyDescent="0.25">
      <c r="A170" s="35" t="s">
        <v>470</v>
      </c>
      <c r="B170" s="35" t="s">
        <v>27</v>
      </c>
      <c r="C170" s="35" t="s">
        <v>189</v>
      </c>
      <c r="D170" s="35">
        <v>3097681</v>
      </c>
      <c r="E170" s="35">
        <v>99037.085999999996</v>
      </c>
      <c r="F170" s="35">
        <v>31.277990150000001</v>
      </c>
      <c r="G170" s="35">
        <v>107.1511819082826</v>
      </c>
      <c r="H170" s="35">
        <v>120</v>
      </c>
      <c r="I170" s="46">
        <v>4.6742407522673615</v>
      </c>
      <c r="J170" s="36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>
        <v>3</v>
      </c>
      <c r="V170" s="35">
        <v>120</v>
      </c>
      <c r="W170" s="35">
        <v>4.6742407522673615</v>
      </c>
      <c r="X170" s="35"/>
      <c r="Y170" s="35"/>
      <c r="Z170" s="44" t="s">
        <v>56</v>
      </c>
      <c r="AA170" s="45">
        <v>4.6051701859880918</v>
      </c>
    </row>
    <row r="171" spans="1:30" ht="17.25" x14ac:dyDescent="0.25">
      <c r="A171" s="32" t="s">
        <v>471</v>
      </c>
      <c r="B171" s="32" t="s">
        <v>27</v>
      </c>
      <c r="C171" s="32" t="s">
        <v>189</v>
      </c>
      <c r="D171" s="32">
        <v>3333347.5</v>
      </c>
      <c r="E171" s="32">
        <v>111095.55499999999</v>
      </c>
      <c r="F171" s="32">
        <v>30.004328260000001</v>
      </c>
      <c r="G171" s="32">
        <v>100</v>
      </c>
      <c r="H171" s="32">
        <v>0</v>
      </c>
      <c r="I171" s="50">
        <v>4.6051701859880918</v>
      </c>
      <c r="J171" s="33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>
        <v>4</v>
      </c>
      <c r="V171" s="32">
        <v>0</v>
      </c>
      <c r="W171" s="32">
        <v>4.6051701859880918</v>
      </c>
      <c r="X171" s="32"/>
      <c r="Y171" s="32"/>
      <c r="Z171" s="44" t="s">
        <v>58</v>
      </c>
      <c r="AA171" s="62">
        <v>7.2149639635640722E-2</v>
      </c>
    </row>
    <row r="172" spans="1:30" ht="18" x14ac:dyDescent="0.35">
      <c r="A172" s="35" t="s">
        <v>472</v>
      </c>
      <c r="B172" s="35" t="s">
        <v>27</v>
      </c>
      <c r="C172" s="35" t="s">
        <v>189</v>
      </c>
      <c r="D172" s="35">
        <v>3214410.5</v>
      </c>
      <c r="E172" s="35">
        <v>105337.758</v>
      </c>
      <c r="F172" s="35">
        <v>30.51527355</v>
      </c>
      <c r="G172" s="35">
        <v>100</v>
      </c>
      <c r="H172" s="35">
        <v>0</v>
      </c>
      <c r="I172" s="46">
        <v>4.6051701859880918</v>
      </c>
      <c r="J172" s="36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>
        <v>5</v>
      </c>
      <c r="V172" s="35">
        <v>0</v>
      </c>
      <c r="W172" s="35">
        <v>4.6051701859880918</v>
      </c>
      <c r="X172" s="35"/>
      <c r="Y172" s="35"/>
      <c r="Z172" s="44" t="s">
        <v>60</v>
      </c>
      <c r="AA172" s="47">
        <v>2798.3384252199094</v>
      </c>
    </row>
    <row r="173" spans="1:30" ht="18.75" x14ac:dyDescent="0.35">
      <c r="A173" s="32" t="s">
        <v>473</v>
      </c>
      <c r="B173" s="32" t="s">
        <v>27</v>
      </c>
      <c r="C173" s="32" t="s">
        <v>189</v>
      </c>
      <c r="D173" s="32">
        <v>2304818.25</v>
      </c>
      <c r="E173" s="32">
        <v>78954.202999999994</v>
      </c>
      <c r="F173" s="32">
        <v>29.191837320000001</v>
      </c>
      <c r="G173" s="32">
        <v>100</v>
      </c>
      <c r="H173" s="32">
        <v>0</v>
      </c>
      <c r="I173" s="50">
        <v>4.6051701859880918</v>
      </c>
      <c r="J173" s="33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>
        <v>6</v>
      </c>
      <c r="V173" s="32">
        <v>0</v>
      </c>
      <c r="W173" s="32">
        <v>4.6051701859880918</v>
      </c>
      <c r="X173" s="32"/>
      <c r="Y173" s="32"/>
      <c r="Z173" s="44" t="s">
        <v>62</v>
      </c>
      <c r="AA173" s="55">
        <v>0.49539910849451591</v>
      </c>
    </row>
    <row r="174" spans="1:30" ht="15.75" thickBot="1" x14ac:dyDescent="0.3">
      <c r="A174" s="35"/>
      <c r="B174" s="35"/>
      <c r="C174" s="35"/>
      <c r="D174" s="35"/>
      <c r="E174" s="35"/>
      <c r="F174" s="35"/>
      <c r="G174" s="35"/>
      <c r="H174" s="35"/>
      <c r="I174" s="46"/>
      <c r="J174" s="36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48" t="s">
        <v>7</v>
      </c>
      <c r="AA174" s="49" t="s">
        <v>2</v>
      </c>
    </row>
    <row r="175" spans="1:30" x14ac:dyDescent="0.25">
      <c r="A175" s="25"/>
      <c r="B175" s="25"/>
      <c r="C175" s="25"/>
      <c r="D175" s="25"/>
      <c r="E175" s="25"/>
      <c r="F175" s="25"/>
      <c r="I175" s="26"/>
    </row>
    <row r="176" spans="1:30" x14ac:dyDescent="0.25">
      <c r="A176" s="25"/>
      <c r="B176" s="25"/>
      <c r="C176" s="25"/>
      <c r="D176" s="25"/>
      <c r="E176" s="25"/>
      <c r="F176" s="25"/>
      <c r="I176" s="26"/>
    </row>
    <row r="177" spans="1:9" x14ac:dyDescent="0.25">
      <c r="A177" s="25"/>
      <c r="B177" s="25"/>
      <c r="C177" s="25"/>
      <c r="D177" s="25"/>
      <c r="E177" s="25"/>
      <c r="F177" s="25"/>
      <c r="I177" s="26"/>
    </row>
    <row r="178" spans="1:9" x14ac:dyDescent="0.25">
      <c r="A178" s="25"/>
      <c r="B178" s="25"/>
      <c r="C178" s="25"/>
      <c r="D178" s="25"/>
      <c r="E178" s="25"/>
      <c r="F178" s="25"/>
      <c r="I178" s="26"/>
    </row>
    <row r="179" spans="1:9" x14ac:dyDescent="0.25">
      <c r="A179" s="25"/>
      <c r="B179" s="25"/>
      <c r="C179" s="25"/>
      <c r="D179" s="25"/>
      <c r="E179" s="25"/>
      <c r="F179" s="25"/>
      <c r="I179" s="26"/>
    </row>
    <row r="180" spans="1:9" x14ac:dyDescent="0.25">
      <c r="A180" s="25"/>
      <c r="B180" s="25"/>
      <c r="C180" s="25"/>
      <c r="D180" s="25"/>
      <c r="E180" s="25"/>
      <c r="F180" s="25"/>
      <c r="I180" s="26"/>
    </row>
    <row r="181" spans="1:9" x14ac:dyDescent="0.25">
      <c r="A181" s="25"/>
      <c r="B181" s="25"/>
      <c r="C181" s="25"/>
      <c r="D181" s="25"/>
      <c r="E181" s="25"/>
      <c r="F181" s="25"/>
      <c r="I181" s="26"/>
    </row>
    <row r="182" spans="1:9" x14ac:dyDescent="0.25">
      <c r="A182" s="25"/>
      <c r="B182" s="25"/>
      <c r="C182" s="25"/>
      <c r="D182" s="25"/>
      <c r="E182" s="25"/>
      <c r="F182" s="25"/>
      <c r="I182" s="26"/>
    </row>
    <row r="183" spans="1:9" x14ac:dyDescent="0.25">
      <c r="A183" s="25"/>
      <c r="B183" s="25"/>
      <c r="C183" s="25"/>
      <c r="D183" s="25"/>
      <c r="E183" s="25"/>
      <c r="F183" s="25"/>
      <c r="I183" s="26"/>
    </row>
  </sheetData>
  <conditionalFormatting sqref="I5">
    <cfRule type="expression" dxfId="665" priority="154">
      <formula>ISTEXT($I$5)</formula>
    </cfRule>
  </conditionalFormatting>
  <conditionalFormatting sqref="I6">
    <cfRule type="expression" dxfId="664" priority="153">
      <formula>ISTEXT($I$6)</formula>
    </cfRule>
  </conditionalFormatting>
  <conditionalFormatting sqref="I7">
    <cfRule type="expression" dxfId="663" priority="152">
      <formula>ISTEXT($I$7)</formula>
    </cfRule>
  </conditionalFormatting>
  <conditionalFormatting sqref="I8">
    <cfRule type="expression" dxfId="662" priority="151">
      <formula>ISTEXT($I$8)</formula>
    </cfRule>
  </conditionalFormatting>
  <conditionalFormatting sqref="I9">
    <cfRule type="expression" dxfId="661" priority="150">
      <formula>ISTEXT($I$9)</formula>
    </cfRule>
  </conditionalFormatting>
  <conditionalFormatting sqref="I10:I20">
    <cfRule type="expression" dxfId="660" priority="149">
      <formula>ISTEXT($I$10)</formula>
    </cfRule>
  </conditionalFormatting>
  <conditionalFormatting sqref="I25">
    <cfRule type="expression" dxfId="659" priority="148">
      <formula>ISTEXT($I$25)</formula>
    </cfRule>
  </conditionalFormatting>
  <conditionalFormatting sqref="I26">
    <cfRule type="expression" dxfId="658" priority="147">
      <formula>ISTEXT($I$26)</formula>
    </cfRule>
  </conditionalFormatting>
  <conditionalFormatting sqref="I27">
    <cfRule type="expression" dxfId="657" priority="146">
      <formula>ISTEXT($I$27)</formula>
    </cfRule>
  </conditionalFormatting>
  <conditionalFormatting sqref="I28">
    <cfRule type="expression" dxfId="656" priority="145">
      <formula>ISTEXT($I$28)</formula>
    </cfRule>
  </conditionalFormatting>
  <conditionalFormatting sqref="I29">
    <cfRule type="expression" dxfId="655" priority="144">
      <formula>ISTEXT($I$29)</formula>
    </cfRule>
  </conditionalFormatting>
  <conditionalFormatting sqref="I30:I40">
    <cfRule type="expression" dxfId="654" priority="143">
      <formula>ISTEXT($I$30)</formula>
    </cfRule>
  </conditionalFormatting>
  <conditionalFormatting sqref="I45">
    <cfRule type="expression" dxfId="653" priority="142">
      <formula>ISTEXT($I$45)</formula>
    </cfRule>
  </conditionalFormatting>
  <conditionalFormatting sqref="I46">
    <cfRule type="expression" dxfId="652" priority="141">
      <formula>ISTEXT($I$46)</formula>
    </cfRule>
  </conditionalFormatting>
  <conditionalFormatting sqref="I47">
    <cfRule type="expression" dxfId="651" priority="140">
      <formula>ISTEXT($I$47)</formula>
    </cfRule>
  </conditionalFormatting>
  <conditionalFormatting sqref="I48">
    <cfRule type="expression" dxfId="650" priority="139">
      <formula>ISTEXT($I$48)</formula>
    </cfRule>
  </conditionalFormatting>
  <conditionalFormatting sqref="I49">
    <cfRule type="expression" dxfId="649" priority="138">
      <formula>ISTEXT($I$49)</formula>
    </cfRule>
  </conditionalFormatting>
  <conditionalFormatting sqref="I50:I60">
    <cfRule type="expression" dxfId="648" priority="137">
      <formula>ISTEXT($I$50)</formula>
    </cfRule>
  </conditionalFormatting>
  <conditionalFormatting sqref="I66">
    <cfRule type="expression" dxfId="647" priority="130">
      <formula>ISTEXT($I$66)</formula>
    </cfRule>
  </conditionalFormatting>
  <conditionalFormatting sqref="I67">
    <cfRule type="expression" dxfId="646" priority="129">
      <formula>ISTEXT($I$67)</formula>
    </cfRule>
  </conditionalFormatting>
  <conditionalFormatting sqref="I68">
    <cfRule type="expression" dxfId="645" priority="128">
      <formula>ISTEXT($I$68)</formula>
    </cfRule>
  </conditionalFormatting>
  <conditionalFormatting sqref="I69">
    <cfRule type="expression" dxfId="644" priority="127">
      <formula>ISTEXT($I$69)</formula>
    </cfRule>
  </conditionalFormatting>
  <conditionalFormatting sqref="I70">
    <cfRule type="expression" dxfId="643" priority="126">
      <formula>ISTEXT($I$70)</formula>
    </cfRule>
  </conditionalFormatting>
  <conditionalFormatting sqref="I71:I81">
    <cfRule type="expression" dxfId="642" priority="125">
      <formula>ISTEXT($I$71)</formula>
    </cfRule>
  </conditionalFormatting>
  <conditionalFormatting sqref="I86">
    <cfRule type="expression" dxfId="641" priority="124">
      <formula>ISTEXT($I$86)</formula>
    </cfRule>
  </conditionalFormatting>
  <conditionalFormatting sqref="I87">
    <cfRule type="expression" dxfId="640" priority="123">
      <formula>ISTEXT($I$87)</formula>
    </cfRule>
  </conditionalFormatting>
  <conditionalFormatting sqref="I88">
    <cfRule type="expression" dxfId="639" priority="122">
      <formula>ISTEXT($I$88)</formula>
    </cfRule>
  </conditionalFormatting>
  <conditionalFormatting sqref="I89">
    <cfRule type="expression" dxfId="638" priority="121">
      <formula>ISTEXT($I$89)</formula>
    </cfRule>
  </conditionalFormatting>
  <conditionalFormatting sqref="I90">
    <cfRule type="expression" dxfId="637" priority="120">
      <formula>ISTEXT($I$90)</formula>
    </cfRule>
  </conditionalFormatting>
  <conditionalFormatting sqref="I91:I101">
    <cfRule type="expression" dxfId="636" priority="119">
      <formula>ISTEXT($I$91)</formula>
    </cfRule>
  </conditionalFormatting>
  <conditionalFormatting sqref="I106">
    <cfRule type="expression" dxfId="635" priority="118">
      <formula>ISTEXT($I$106)</formula>
    </cfRule>
  </conditionalFormatting>
  <conditionalFormatting sqref="I107">
    <cfRule type="expression" dxfId="634" priority="117">
      <formula>ISTEXT($I$107)</formula>
    </cfRule>
  </conditionalFormatting>
  <conditionalFormatting sqref="I108">
    <cfRule type="expression" dxfId="633" priority="116">
      <formula>ISTEXT($I$108)</formula>
    </cfRule>
  </conditionalFormatting>
  <conditionalFormatting sqref="I109">
    <cfRule type="expression" dxfId="632" priority="115">
      <formula>ISTEXT($I$109)</formula>
    </cfRule>
  </conditionalFormatting>
  <conditionalFormatting sqref="I110">
    <cfRule type="expression" dxfId="631" priority="114">
      <formula>ISTEXT($I$110)</formula>
    </cfRule>
  </conditionalFormatting>
  <conditionalFormatting sqref="I111:I121">
    <cfRule type="expression" dxfId="630" priority="113">
      <formula>ISTEXT($I$111)</formula>
    </cfRule>
  </conditionalFormatting>
  <conditionalFormatting sqref="I128">
    <cfRule type="expression" dxfId="629" priority="106">
      <formula>ISTEXT($I$128)</formula>
    </cfRule>
  </conditionalFormatting>
  <conditionalFormatting sqref="I129">
    <cfRule type="expression" dxfId="628" priority="105">
      <formula>ISTEXT($I$129)</formula>
    </cfRule>
  </conditionalFormatting>
  <conditionalFormatting sqref="I130">
    <cfRule type="expression" dxfId="627" priority="104">
      <formula>ISTEXT($I$130)</formula>
    </cfRule>
  </conditionalFormatting>
  <conditionalFormatting sqref="I131">
    <cfRule type="expression" dxfId="626" priority="103">
      <formula>ISTEXT($I$131)</formula>
    </cfRule>
  </conditionalFormatting>
  <conditionalFormatting sqref="I132">
    <cfRule type="expression" dxfId="625" priority="102">
      <formula>ISTEXT($I$132)</formula>
    </cfRule>
  </conditionalFormatting>
  <conditionalFormatting sqref="I133:I143">
    <cfRule type="expression" dxfId="624" priority="101">
      <formula>ISTEXT($I$133)</formula>
    </cfRule>
  </conditionalFormatting>
  <conditionalFormatting sqref="I148">
    <cfRule type="expression" dxfId="623" priority="100">
      <formula>ISTEXT($I$148)</formula>
    </cfRule>
  </conditionalFormatting>
  <conditionalFormatting sqref="I149">
    <cfRule type="expression" dxfId="622" priority="99">
      <formula>ISTEXT($I$149)</formula>
    </cfRule>
  </conditionalFormatting>
  <conditionalFormatting sqref="I150">
    <cfRule type="expression" dxfId="621" priority="98">
      <formula>ISTEXT($I$150)</formula>
    </cfRule>
  </conditionalFormatting>
  <conditionalFormatting sqref="I151">
    <cfRule type="expression" dxfId="620" priority="97">
      <formula>ISTEXT($I$151)</formula>
    </cfRule>
  </conditionalFormatting>
  <conditionalFormatting sqref="I152">
    <cfRule type="expression" dxfId="619" priority="96">
      <formula>ISTEXT($I$152)</formula>
    </cfRule>
  </conditionalFormatting>
  <conditionalFormatting sqref="I153:I163">
    <cfRule type="expression" dxfId="618" priority="95">
      <formula>ISTEXT($I$153)</formula>
    </cfRule>
  </conditionalFormatting>
  <conditionalFormatting sqref="I168">
    <cfRule type="expression" dxfId="617" priority="94">
      <formula>ISTEXT($I$168)</formula>
    </cfRule>
  </conditionalFormatting>
  <conditionalFormatting sqref="I169">
    <cfRule type="expression" dxfId="616" priority="93">
      <formula>ISTEXT($I$169)</formula>
    </cfRule>
  </conditionalFormatting>
  <conditionalFormatting sqref="I170">
    <cfRule type="expression" dxfId="615" priority="92">
      <formula>ISTEXT($I$170)</formula>
    </cfRule>
  </conditionalFormatting>
  <conditionalFormatting sqref="I171">
    <cfRule type="expression" dxfId="614" priority="91">
      <formula>ISTEXT($I$171)</formula>
    </cfRule>
  </conditionalFormatting>
  <conditionalFormatting sqref="I172">
    <cfRule type="expression" dxfId="613" priority="90">
      <formula>ISTEXT($I$172)</formula>
    </cfRule>
  </conditionalFormatting>
  <conditionalFormatting sqref="I173:I183">
    <cfRule type="expression" dxfId="612" priority="89">
      <formula>ISTEXT($I$173)</formula>
    </cfRule>
  </conditionalFormatting>
  <conditionalFormatting sqref="AA3">
    <cfRule type="expression" dxfId="611" priority="88">
      <formula>ISTEXT($AA$3)</formula>
    </cfRule>
  </conditionalFormatting>
  <conditionalFormatting sqref="AB3">
    <cfRule type="expression" dxfId="610" priority="87">
      <formula>ISTEXT($AB$3)</formula>
    </cfRule>
  </conditionalFormatting>
  <conditionalFormatting sqref="AC3">
    <cfRule type="expression" dxfId="609" priority="86">
      <formula>ISTEXT($AC$3)</formula>
    </cfRule>
  </conditionalFormatting>
  <conditionalFormatting sqref="AD3">
    <cfRule type="expression" dxfId="608" priority="85">
      <formula>ISTEXT($AD$3)</formula>
    </cfRule>
  </conditionalFormatting>
  <conditionalFormatting sqref="AA4">
    <cfRule type="expression" dxfId="607" priority="84">
      <formula>ISTEXT($AA$4)</formula>
    </cfRule>
  </conditionalFormatting>
  <conditionalFormatting sqref="AB4">
    <cfRule type="expression" dxfId="606" priority="83">
      <formula>ISTEXT($AB$4)</formula>
    </cfRule>
  </conditionalFormatting>
  <conditionalFormatting sqref="AC4">
    <cfRule type="expression" dxfId="605" priority="82">
      <formula>ISTEXT($AC$4)</formula>
    </cfRule>
  </conditionalFormatting>
  <conditionalFormatting sqref="AD4">
    <cfRule type="expression" dxfId="604" priority="81">
      <formula>ISTEXT($AD$4)</formula>
    </cfRule>
  </conditionalFormatting>
  <conditionalFormatting sqref="AA23">
    <cfRule type="expression" dxfId="603" priority="80">
      <formula>ISTEXT($AA$23)</formula>
    </cfRule>
  </conditionalFormatting>
  <conditionalFormatting sqref="AB23">
    <cfRule type="expression" dxfId="602" priority="79">
      <formula>ISTEXT($AB$23)</formula>
    </cfRule>
  </conditionalFormatting>
  <conditionalFormatting sqref="AC23">
    <cfRule type="expression" dxfId="601" priority="78">
      <formula>ISTEXT($AC$23)</formula>
    </cfRule>
  </conditionalFormatting>
  <conditionalFormatting sqref="AD23">
    <cfRule type="expression" dxfId="600" priority="77">
      <formula>ISTEXT($AD$23)</formula>
    </cfRule>
  </conditionalFormatting>
  <conditionalFormatting sqref="AA24">
    <cfRule type="expression" dxfId="599" priority="76">
      <formula>ISTEXT($AA$24)</formula>
    </cfRule>
  </conditionalFormatting>
  <conditionalFormatting sqref="AB24">
    <cfRule type="expression" dxfId="598" priority="75">
      <formula>ISTEXT($AB$24)</formula>
    </cfRule>
  </conditionalFormatting>
  <conditionalFormatting sqref="AC24">
    <cfRule type="expression" dxfId="597" priority="74">
      <formula>ISTEXT($AC$24)</formula>
    </cfRule>
  </conditionalFormatting>
  <conditionalFormatting sqref="AD24">
    <cfRule type="expression" dxfId="596" priority="73">
      <formula>ISTEXT($AD$24)</formula>
    </cfRule>
  </conditionalFormatting>
  <conditionalFormatting sqref="AA43">
    <cfRule type="expression" dxfId="595" priority="72">
      <formula>ISTEXT($AA$43)</formula>
    </cfRule>
  </conditionalFormatting>
  <conditionalFormatting sqref="AB43">
    <cfRule type="expression" dxfId="594" priority="71">
      <formula>ISTEXT($AB$43)</formula>
    </cfRule>
  </conditionalFormatting>
  <conditionalFormatting sqref="AC43">
    <cfRule type="expression" dxfId="593" priority="70">
      <formula>ISTEXT($AC$43)</formula>
    </cfRule>
  </conditionalFormatting>
  <conditionalFormatting sqref="AD43">
    <cfRule type="expression" dxfId="592" priority="69">
      <formula>ISTEXT($AD$43)</formula>
    </cfRule>
  </conditionalFormatting>
  <conditionalFormatting sqref="AA44">
    <cfRule type="expression" dxfId="591" priority="68">
      <formula>ISTEXT($AA$44)</formula>
    </cfRule>
  </conditionalFormatting>
  <conditionalFormatting sqref="AB44">
    <cfRule type="expression" dxfId="590" priority="67">
      <formula>ISTEXT($AB$44)</formula>
    </cfRule>
  </conditionalFormatting>
  <conditionalFormatting sqref="AC44">
    <cfRule type="expression" dxfId="589" priority="66">
      <formula>ISTEXT($AC$44)</formula>
    </cfRule>
  </conditionalFormatting>
  <conditionalFormatting sqref="AD44">
    <cfRule type="expression" dxfId="588" priority="65">
      <formula>ISTEXT($AD$44)</formula>
    </cfRule>
  </conditionalFormatting>
  <conditionalFormatting sqref="AA64">
    <cfRule type="expression" dxfId="587" priority="56">
      <formula>ISTEXT($AA$64)</formula>
    </cfRule>
  </conditionalFormatting>
  <conditionalFormatting sqref="AB64">
    <cfRule type="expression" dxfId="586" priority="55">
      <formula>ISTEXT($AB$64)</formula>
    </cfRule>
  </conditionalFormatting>
  <conditionalFormatting sqref="AC64">
    <cfRule type="expression" dxfId="585" priority="54">
      <formula>ISTEXT($AC$64)</formula>
    </cfRule>
  </conditionalFormatting>
  <conditionalFormatting sqref="AD64">
    <cfRule type="expression" dxfId="584" priority="53">
      <formula>ISTEXT($AD$64)</formula>
    </cfRule>
  </conditionalFormatting>
  <conditionalFormatting sqref="AA65">
    <cfRule type="expression" dxfId="583" priority="52">
      <formula>ISTEXT($AA$65)</formula>
    </cfRule>
  </conditionalFormatting>
  <conditionalFormatting sqref="AB65">
    <cfRule type="expression" dxfId="582" priority="51">
      <formula>ISTEXT($AB$65)</formula>
    </cfRule>
  </conditionalFormatting>
  <conditionalFormatting sqref="AC65">
    <cfRule type="expression" dxfId="581" priority="50">
      <formula>ISTEXT($AC$65)</formula>
    </cfRule>
  </conditionalFormatting>
  <conditionalFormatting sqref="AD65">
    <cfRule type="expression" dxfId="580" priority="49">
      <formula>ISTEXT($AD$65)</formula>
    </cfRule>
  </conditionalFormatting>
  <conditionalFormatting sqref="AA84">
    <cfRule type="expression" dxfId="579" priority="48">
      <formula>ISTEXT($AA$84)</formula>
    </cfRule>
  </conditionalFormatting>
  <conditionalFormatting sqref="AB84">
    <cfRule type="expression" dxfId="578" priority="47">
      <formula>ISTEXT($AB$84)</formula>
    </cfRule>
  </conditionalFormatting>
  <conditionalFormatting sqref="AC84">
    <cfRule type="expression" dxfId="577" priority="46">
      <formula>ISTEXT($AC$84)</formula>
    </cfRule>
  </conditionalFormatting>
  <conditionalFormatting sqref="AD84">
    <cfRule type="expression" dxfId="576" priority="45">
      <formula>ISTEXT($AD$84)</formula>
    </cfRule>
  </conditionalFormatting>
  <conditionalFormatting sqref="AA85">
    <cfRule type="expression" dxfId="575" priority="44">
      <formula>ISTEXT($AA$85)</formula>
    </cfRule>
  </conditionalFormatting>
  <conditionalFormatting sqref="AB85">
    <cfRule type="expression" dxfId="574" priority="43">
      <formula>ISTEXT($AB$85)</formula>
    </cfRule>
  </conditionalFormatting>
  <conditionalFormatting sqref="AC85">
    <cfRule type="expression" dxfId="573" priority="42">
      <formula>ISTEXT($AC$85)</formula>
    </cfRule>
  </conditionalFormatting>
  <conditionalFormatting sqref="AD85">
    <cfRule type="expression" dxfId="572" priority="41">
      <formula>ISTEXT($AD$85)</formula>
    </cfRule>
  </conditionalFormatting>
  <conditionalFormatting sqref="AA104">
    <cfRule type="expression" dxfId="571" priority="40">
      <formula>ISTEXT($AA$104)</formula>
    </cfRule>
  </conditionalFormatting>
  <conditionalFormatting sqref="AB104">
    <cfRule type="expression" dxfId="570" priority="39">
      <formula>ISTEXT($AB$104)</formula>
    </cfRule>
  </conditionalFormatting>
  <conditionalFormatting sqref="AC104">
    <cfRule type="expression" dxfId="569" priority="38">
      <formula>ISTEXT($AC$104)</formula>
    </cfRule>
  </conditionalFormatting>
  <conditionalFormatting sqref="AD104">
    <cfRule type="expression" dxfId="568" priority="37">
      <formula>ISTEXT($AD$104)</formula>
    </cfRule>
  </conditionalFormatting>
  <conditionalFormatting sqref="AA105">
    <cfRule type="expression" dxfId="567" priority="36">
      <formula>ISTEXT($AA$105)</formula>
    </cfRule>
  </conditionalFormatting>
  <conditionalFormatting sqref="AB105">
    <cfRule type="expression" dxfId="566" priority="35">
      <formula>ISTEXT($AB$105)</formula>
    </cfRule>
  </conditionalFormatting>
  <conditionalFormatting sqref="AC105">
    <cfRule type="expression" dxfId="565" priority="34">
      <formula>ISTEXT($AC$105)</formula>
    </cfRule>
  </conditionalFormatting>
  <conditionalFormatting sqref="AD105">
    <cfRule type="expression" dxfId="564" priority="33">
      <formula>ISTEXT($AD$105)</formula>
    </cfRule>
  </conditionalFormatting>
  <conditionalFormatting sqref="AA126">
    <cfRule type="expression" dxfId="563" priority="24">
      <formula>ISTEXT($AA$126)</formula>
    </cfRule>
  </conditionalFormatting>
  <conditionalFormatting sqref="AB126">
    <cfRule type="expression" dxfId="562" priority="23">
      <formula>ISTEXT($AB$126)</formula>
    </cfRule>
  </conditionalFormatting>
  <conditionalFormatting sqref="AC126">
    <cfRule type="expression" dxfId="561" priority="22">
      <formula>ISTEXT($AC$126)</formula>
    </cfRule>
  </conditionalFormatting>
  <conditionalFormatting sqref="AD126">
    <cfRule type="expression" dxfId="560" priority="21">
      <formula>ISTEXT($AD$126)</formula>
    </cfRule>
  </conditionalFormatting>
  <conditionalFormatting sqref="AA127">
    <cfRule type="expression" dxfId="559" priority="20">
      <formula>ISTEXT($AA$127)</formula>
    </cfRule>
  </conditionalFormatting>
  <conditionalFormatting sqref="AB127">
    <cfRule type="expression" dxfId="558" priority="19">
      <formula>ISTEXT($AB$127)</formula>
    </cfRule>
  </conditionalFormatting>
  <conditionalFormatting sqref="AC127">
    <cfRule type="expression" dxfId="557" priority="18">
      <formula>ISTEXT($AC$127)</formula>
    </cfRule>
  </conditionalFormatting>
  <conditionalFormatting sqref="AD127">
    <cfRule type="expression" dxfId="556" priority="17">
      <formula>ISTEXT($AD$127)</formula>
    </cfRule>
  </conditionalFormatting>
  <conditionalFormatting sqref="AA146">
    <cfRule type="expression" dxfId="555" priority="16">
      <formula>ISTEXT($AA$146)</formula>
    </cfRule>
  </conditionalFormatting>
  <conditionalFormatting sqref="AB146">
    <cfRule type="expression" dxfId="554" priority="15">
      <formula>ISTEXT($AB$146)</formula>
    </cfRule>
  </conditionalFormatting>
  <conditionalFormatting sqref="AC146">
    <cfRule type="expression" dxfId="553" priority="14">
      <formula>ISTEXT($AC$146)</formula>
    </cfRule>
  </conditionalFormatting>
  <conditionalFormatting sqref="AD146">
    <cfRule type="expression" dxfId="552" priority="13">
      <formula>ISTEXT($AD$146)</formula>
    </cfRule>
  </conditionalFormatting>
  <conditionalFormatting sqref="AA147">
    <cfRule type="expression" dxfId="551" priority="12">
      <formula>ISTEXT($AA$147)</formula>
    </cfRule>
  </conditionalFormatting>
  <conditionalFormatting sqref="AB147">
    <cfRule type="expression" dxfId="550" priority="11">
      <formula>ISTEXT($AB$147)</formula>
    </cfRule>
  </conditionalFormatting>
  <conditionalFormatting sqref="AC147">
    <cfRule type="expression" dxfId="549" priority="10">
      <formula>ISTEXT($AC$147)</formula>
    </cfRule>
  </conditionalFormatting>
  <conditionalFormatting sqref="AD147">
    <cfRule type="expression" dxfId="548" priority="9">
      <formula>ISTEXT($AD$147)</formula>
    </cfRule>
  </conditionalFormatting>
  <conditionalFormatting sqref="AA166">
    <cfRule type="expression" dxfId="547" priority="8">
      <formula>ISTEXT($AA$166)</formula>
    </cfRule>
  </conditionalFormatting>
  <conditionalFormatting sqref="AB166">
    <cfRule type="expression" dxfId="546" priority="7">
      <formula>ISTEXT($AB$166)</formula>
    </cfRule>
  </conditionalFormatting>
  <conditionalFormatting sqref="AC166">
    <cfRule type="expression" dxfId="545" priority="6">
      <formula>ISTEXT($AC$166)</formula>
    </cfRule>
  </conditionalFormatting>
  <conditionalFormatting sqref="AD166">
    <cfRule type="expression" dxfId="544" priority="5">
      <formula>ISTEXT($AD$166)</formula>
    </cfRule>
  </conditionalFormatting>
  <conditionalFormatting sqref="AA167">
    <cfRule type="expression" dxfId="543" priority="4">
      <formula>ISTEXT($AA$167)</formula>
    </cfRule>
  </conditionalFormatting>
  <conditionalFormatting sqref="AB167">
    <cfRule type="expression" dxfId="542" priority="3">
      <formula>ISTEXT($AB$167)</formula>
    </cfRule>
  </conditionalFormatting>
  <conditionalFormatting sqref="AC167">
    <cfRule type="expression" dxfId="541" priority="2">
      <formula>ISTEXT($AC$167)</formula>
    </cfRule>
  </conditionalFormatting>
  <conditionalFormatting sqref="AD167">
    <cfRule type="expression" dxfId="540" priority="1">
      <formula>ISTEXT($AD$167)</formula>
    </cfRule>
  </conditionalFormatting>
  <conditionalFormatting sqref="I123">
    <cfRule type="expression" dxfId="539" priority="386">
      <formula>ISTEXT(#REF!)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5"/>
  <sheetViews>
    <sheetView topLeftCell="B1" workbookViewId="0">
      <selection activeCell="AA9" sqref="AA9"/>
    </sheetView>
  </sheetViews>
  <sheetFormatPr defaultRowHeight="15" x14ac:dyDescent="0.25"/>
  <cols>
    <col min="1" max="1" width="66" style="28" bestFit="1" customWidth="1"/>
    <col min="2" max="2" width="15.85546875" style="28" bestFit="1" customWidth="1"/>
    <col min="3" max="3" width="16.5703125" style="28" bestFit="1" customWidth="1"/>
    <col min="4" max="4" width="12" style="28" bestFit="1" customWidth="1"/>
    <col min="5" max="5" width="11" style="28" bestFit="1" customWidth="1"/>
    <col min="6" max="6" width="8.7109375" style="28" customWidth="1"/>
    <col min="7" max="7" width="12.42578125" style="28" bestFit="1" customWidth="1"/>
    <col min="8" max="8" width="11.5703125" style="28" bestFit="1" customWidth="1"/>
    <col min="9" max="9" width="14.7109375" style="28" bestFit="1" customWidth="1"/>
    <col min="10" max="10" width="8.7109375" style="31" customWidth="1"/>
    <col min="11" max="11" width="8.7109375" style="28" hidden="1" customWidth="1"/>
    <col min="12" max="17" width="8.7109375" style="28" customWidth="1"/>
    <col min="18" max="18" width="22.5703125" style="28" bestFit="1" customWidth="1"/>
    <col min="19" max="19" width="8.7109375" style="28" customWidth="1"/>
    <col min="20" max="25" width="8.7109375" style="28" hidden="1" customWidth="1"/>
    <col min="26" max="26" width="20.5703125" style="31" bestFit="1" customWidth="1"/>
    <col min="27" max="29" width="21" style="31" bestFit="1" customWidth="1"/>
    <col min="30" max="30" width="10.140625" style="28" bestFit="1" customWidth="1"/>
    <col min="31" max="44" width="8.7109375" style="28" customWidth="1"/>
    <col min="45" max="16384" width="9.140625" style="28"/>
  </cols>
  <sheetData>
    <row r="1" spans="1:30" ht="15.75" thickBot="1" x14ac:dyDescent="0.3">
      <c r="A1" s="25" t="s">
        <v>28</v>
      </c>
      <c r="B1" s="25" t="s">
        <v>29</v>
      </c>
      <c r="C1" s="25" t="s">
        <v>0</v>
      </c>
      <c r="D1" s="25" t="s">
        <v>30</v>
      </c>
      <c r="E1" s="25" t="s">
        <v>31</v>
      </c>
      <c r="F1" s="25" t="s">
        <v>32</v>
      </c>
      <c r="G1" s="26" t="s">
        <v>33</v>
      </c>
      <c r="H1" s="26" t="s">
        <v>34</v>
      </c>
      <c r="I1" s="26" t="s">
        <v>35</v>
      </c>
      <c r="J1" s="27"/>
      <c r="K1" s="26"/>
      <c r="R1" s="29" t="s">
        <v>36</v>
      </c>
      <c r="Z1" s="30" t="s">
        <v>37</v>
      </c>
    </row>
    <row r="2" spans="1:30" ht="16.5" thickTop="1" thickBot="1" x14ac:dyDescent="0.3">
      <c r="A2" s="32" t="s">
        <v>38</v>
      </c>
      <c r="B2" s="32" t="s">
        <v>19</v>
      </c>
      <c r="C2" s="32" t="s">
        <v>39</v>
      </c>
      <c r="D2" s="32">
        <v>6.7590000000000003</v>
      </c>
      <c r="E2" s="32">
        <v>18372.601999999999</v>
      </c>
      <c r="F2" s="32">
        <v>3.6788499999999998E-4</v>
      </c>
      <c r="G2" s="32"/>
      <c r="H2" s="32"/>
      <c r="I2" s="32"/>
      <c r="J2" s="33"/>
      <c r="K2" s="32"/>
      <c r="L2" s="32"/>
      <c r="M2" s="32"/>
      <c r="N2" s="32"/>
      <c r="O2" s="32"/>
      <c r="P2" s="32"/>
      <c r="Q2" s="32"/>
      <c r="R2" s="32" t="s">
        <v>40</v>
      </c>
      <c r="S2" s="32"/>
      <c r="T2" s="32">
        <v>1</v>
      </c>
      <c r="U2" s="32"/>
      <c r="V2" s="32"/>
      <c r="W2" s="32"/>
      <c r="X2" s="32"/>
      <c r="Y2" s="32"/>
      <c r="Z2" s="34" t="s">
        <v>41</v>
      </c>
      <c r="AA2" s="34" t="s">
        <v>42</v>
      </c>
      <c r="AB2" s="34" t="s">
        <v>43</v>
      </c>
      <c r="AC2" s="34" t="s">
        <v>44</v>
      </c>
      <c r="AD2" s="34" t="s">
        <v>45</v>
      </c>
    </row>
    <row r="3" spans="1:30" ht="15.75" thickTop="1" x14ac:dyDescent="0.25">
      <c r="A3" s="35" t="s">
        <v>46</v>
      </c>
      <c r="B3" s="35" t="s">
        <v>19</v>
      </c>
      <c r="C3" s="35" t="s">
        <v>39</v>
      </c>
      <c r="D3" s="35">
        <v>6.7590000000000003</v>
      </c>
      <c r="E3" s="35">
        <v>18372.601999999999</v>
      </c>
      <c r="F3" s="35">
        <v>3.6788499999999998E-4</v>
      </c>
      <c r="G3" s="35"/>
      <c r="H3" s="35"/>
      <c r="I3" s="35"/>
      <c r="J3" s="36"/>
      <c r="K3" s="35"/>
      <c r="L3" s="35"/>
      <c r="M3" s="35"/>
      <c r="N3" s="35"/>
      <c r="O3" s="35"/>
      <c r="P3" s="35"/>
      <c r="Q3" s="35"/>
      <c r="R3" s="35" t="s">
        <v>41</v>
      </c>
      <c r="S3" s="35"/>
      <c r="T3" s="35">
        <v>5</v>
      </c>
      <c r="U3" s="35"/>
      <c r="V3" s="35"/>
      <c r="W3" s="35"/>
      <c r="X3" s="35"/>
      <c r="Y3" s="35"/>
      <c r="Z3" s="37">
        <v>120</v>
      </c>
      <c r="AA3" s="38" t="s">
        <v>332</v>
      </c>
      <c r="AB3" s="60" t="s">
        <v>332</v>
      </c>
      <c r="AC3" s="38" t="s">
        <v>332</v>
      </c>
      <c r="AD3" s="60" t="s">
        <v>208</v>
      </c>
    </row>
    <row r="4" spans="1:30" x14ac:dyDescent="0.25">
      <c r="A4" s="32" t="s">
        <v>47</v>
      </c>
      <c r="B4" s="32" t="s">
        <v>19</v>
      </c>
      <c r="C4" s="32" t="s">
        <v>39</v>
      </c>
      <c r="D4" s="32">
        <v>3.2989999999999999</v>
      </c>
      <c r="E4" s="32">
        <v>18432.331999999999</v>
      </c>
      <c r="F4" s="32">
        <v>1.7897900000000001E-4</v>
      </c>
      <c r="G4" s="32"/>
      <c r="H4" s="32"/>
      <c r="I4" s="32"/>
      <c r="J4" s="33"/>
      <c r="K4" s="32"/>
      <c r="L4" s="32"/>
      <c r="M4" s="32"/>
      <c r="N4" s="32"/>
      <c r="O4" s="32"/>
      <c r="P4" s="32"/>
      <c r="Q4" s="32"/>
      <c r="R4" s="32" t="s">
        <v>48</v>
      </c>
      <c r="S4" s="32"/>
      <c r="T4" s="32">
        <v>19</v>
      </c>
      <c r="U4" s="32"/>
      <c r="V4" s="32"/>
      <c r="W4" s="32"/>
      <c r="X4" s="32"/>
      <c r="Y4" s="32"/>
      <c r="Z4" s="37">
        <v>60</v>
      </c>
      <c r="AA4" s="38" t="s">
        <v>332</v>
      </c>
      <c r="AB4" s="38" t="s">
        <v>332</v>
      </c>
      <c r="AC4" s="38" t="s">
        <v>332</v>
      </c>
      <c r="AD4" s="38" t="s">
        <v>208</v>
      </c>
    </row>
    <row r="5" spans="1:30" x14ac:dyDescent="0.25">
      <c r="A5" s="35" t="s">
        <v>224</v>
      </c>
      <c r="B5" s="35" t="s">
        <v>19</v>
      </c>
      <c r="C5" s="35" t="s">
        <v>39</v>
      </c>
      <c r="D5" s="35">
        <v>13.919</v>
      </c>
      <c r="E5" s="35">
        <v>135475.32800000001</v>
      </c>
      <c r="F5" s="35">
        <v>1.02742E-4</v>
      </c>
      <c r="G5" s="35">
        <v>-8.1069029694869716E-4</v>
      </c>
      <c r="H5" s="35">
        <v>120</v>
      </c>
      <c r="I5" s="35" t="s">
        <v>208</v>
      </c>
      <c r="J5" s="36"/>
      <c r="K5" s="35"/>
      <c r="L5" s="35"/>
      <c r="M5" s="35"/>
      <c r="N5" s="35"/>
      <c r="O5" s="35"/>
      <c r="P5" s="35"/>
      <c r="Q5" s="35"/>
      <c r="R5" s="35"/>
      <c r="S5" s="35"/>
      <c r="T5" s="35"/>
      <c r="U5" s="35" t="s">
        <v>208</v>
      </c>
      <c r="V5" s="35">
        <v>15</v>
      </c>
      <c r="W5" s="35">
        <v>-6.7640663638786949</v>
      </c>
      <c r="X5" s="35"/>
      <c r="Y5" s="35"/>
      <c r="Z5" s="37">
        <v>30</v>
      </c>
      <c r="AA5" s="38" t="s">
        <v>332</v>
      </c>
      <c r="AB5" s="38" t="s">
        <v>332</v>
      </c>
      <c r="AC5" s="38" t="s">
        <v>332</v>
      </c>
      <c r="AD5" s="38" t="s">
        <v>208</v>
      </c>
    </row>
    <row r="6" spans="1:30" x14ac:dyDescent="0.25">
      <c r="A6" s="32" t="s">
        <v>225</v>
      </c>
      <c r="B6" s="32" t="s">
        <v>19</v>
      </c>
      <c r="C6" s="32" t="s">
        <v>39</v>
      </c>
      <c r="D6" s="32">
        <v>44.853999999999999</v>
      </c>
      <c r="E6" s="32">
        <v>120016.391</v>
      </c>
      <c r="F6" s="32">
        <v>3.7373199999999999E-4</v>
      </c>
      <c r="G6" s="32">
        <v>3.8300464709968178E-4</v>
      </c>
      <c r="H6" s="32">
        <v>120</v>
      </c>
      <c r="I6" s="50" t="s">
        <v>333</v>
      </c>
      <c r="J6" s="33"/>
      <c r="K6" s="32"/>
      <c r="L6" s="32"/>
      <c r="M6" s="32"/>
      <c r="N6" s="32"/>
      <c r="O6" s="32"/>
      <c r="P6" s="32"/>
      <c r="Q6" s="32"/>
      <c r="R6" s="32"/>
      <c r="S6" s="32"/>
      <c r="T6" s="32"/>
      <c r="U6" s="32" t="s">
        <v>208</v>
      </c>
      <c r="V6" s="32">
        <v>0</v>
      </c>
      <c r="W6" s="32">
        <v>4.6051701859880918</v>
      </c>
      <c r="X6" s="32"/>
      <c r="Y6" s="32"/>
      <c r="Z6" s="37">
        <v>15</v>
      </c>
      <c r="AA6" s="61">
        <v>1.154524897396952E-5</v>
      </c>
      <c r="AB6" s="38" t="s">
        <v>332</v>
      </c>
      <c r="AC6" s="38" t="s">
        <v>332</v>
      </c>
      <c r="AD6" s="61">
        <v>1.154524897396952E-5</v>
      </c>
    </row>
    <row r="7" spans="1:30" ht="15.75" thickBot="1" x14ac:dyDescent="0.3">
      <c r="A7" s="35" t="s">
        <v>226</v>
      </c>
      <c r="B7" s="35" t="s">
        <v>19</v>
      </c>
      <c r="C7" s="35" t="s">
        <v>39</v>
      </c>
      <c r="D7" s="35"/>
      <c r="E7" s="35">
        <v>133334.42199999999</v>
      </c>
      <c r="F7" s="35"/>
      <c r="G7" s="35">
        <v>-1.1911462469601404E-3</v>
      </c>
      <c r="H7" s="35">
        <v>120</v>
      </c>
      <c r="I7" s="35" t="s">
        <v>208</v>
      </c>
      <c r="J7" s="36"/>
      <c r="K7" s="35"/>
      <c r="L7" s="35"/>
      <c r="M7" s="35"/>
      <c r="N7" s="35"/>
      <c r="O7" s="35"/>
      <c r="P7" s="35"/>
      <c r="Q7" s="35"/>
      <c r="R7" s="35"/>
      <c r="S7" s="35"/>
      <c r="T7" s="35"/>
      <c r="U7" s="35" t="s">
        <v>208</v>
      </c>
      <c r="V7" s="35">
        <v>0</v>
      </c>
      <c r="W7" s="35">
        <v>4.6051701859880918</v>
      </c>
      <c r="X7" s="35"/>
      <c r="Y7" s="35"/>
      <c r="Z7" s="40">
        <v>0</v>
      </c>
      <c r="AA7" s="41">
        <v>1</v>
      </c>
      <c r="AB7" s="41">
        <v>1</v>
      </c>
      <c r="AC7" s="41">
        <v>1</v>
      </c>
      <c r="AD7" s="41">
        <v>1</v>
      </c>
    </row>
    <row r="8" spans="1:30" ht="16.5" thickTop="1" thickBot="1" x14ac:dyDescent="0.3">
      <c r="A8" s="32" t="s">
        <v>227</v>
      </c>
      <c r="B8" s="32" t="s">
        <v>19</v>
      </c>
      <c r="C8" s="32" t="s">
        <v>39</v>
      </c>
      <c r="D8" s="32"/>
      <c r="E8" s="32">
        <v>134565.46900000001</v>
      </c>
      <c r="F8" s="32"/>
      <c r="G8" s="32">
        <v>-1.2226710915225372E-3</v>
      </c>
      <c r="H8" s="32">
        <v>60</v>
      </c>
      <c r="I8" s="32" t="s">
        <v>208</v>
      </c>
      <c r="J8" s="33"/>
      <c r="K8" s="32"/>
      <c r="L8" s="32"/>
      <c r="M8" s="32"/>
      <c r="N8" s="32"/>
      <c r="O8" s="32"/>
      <c r="P8" s="32"/>
      <c r="Q8" s="32"/>
      <c r="R8" s="32"/>
      <c r="S8" s="32"/>
      <c r="T8" s="32"/>
      <c r="U8" s="32" t="s">
        <v>208</v>
      </c>
      <c r="V8" s="32">
        <v>0</v>
      </c>
      <c r="W8" s="32">
        <v>4.6051701859880918</v>
      </c>
      <c r="X8" s="32"/>
      <c r="Y8" s="32"/>
    </row>
    <row r="9" spans="1:30" x14ac:dyDescent="0.25">
      <c r="A9" s="35" t="s">
        <v>228</v>
      </c>
      <c r="B9" s="35" t="s">
        <v>19</v>
      </c>
      <c r="C9" s="35" t="s">
        <v>39</v>
      </c>
      <c r="D9" s="35"/>
      <c r="E9" s="35">
        <v>134988.516</v>
      </c>
      <c r="F9" s="35"/>
      <c r="G9" s="35">
        <v>-1.697060833675408E-3</v>
      </c>
      <c r="H9" s="35">
        <v>60</v>
      </c>
      <c r="I9" s="35" t="s">
        <v>208</v>
      </c>
      <c r="J9" s="36"/>
      <c r="K9" s="35"/>
      <c r="L9" s="35"/>
      <c r="M9" s="35"/>
      <c r="N9" s="35"/>
      <c r="O9" s="35"/>
      <c r="P9" s="35"/>
      <c r="Q9" s="35"/>
      <c r="R9" s="35"/>
      <c r="S9" s="35"/>
      <c r="T9" s="35"/>
      <c r="U9" s="35" t="s">
        <v>208</v>
      </c>
      <c r="V9" s="35" t="s">
        <v>208</v>
      </c>
      <c r="W9" s="35" t="s">
        <v>208</v>
      </c>
      <c r="X9" s="35"/>
      <c r="Y9" s="35"/>
      <c r="Z9" s="42" t="s">
        <v>54</v>
      </c>
      <c r="AA9" s="54">
        <v>-0.75794910332445242</v>
      </c>
    </row>
    <row r="10" spans="1:30" x14ac:dyDescent="0.25">
      <c r="A10" s="32" t="s">
        <v>229</v>
      </c>
      <c r="B10" s="32" t="s">
        <v>19</v>
      </c>
      <c r="C10" s="32" t="s">
        <v>39</v>
      </c>
      <c r="D10" s="32">
        <v>4.2560000000000002</v>
      </c>
      <c r="E10" s="32">
        <v>133283.234</v>
      </c>
      <c r="F10" s="32">
        <v>3.1931999999999999E-5</v>
      </c>
      <c r="G10" s="32">
        <v>-1.0664048743280921E-3</v>
      </c>
      <c r="H10" s="32">
        <v>60</v>
      </c>
      <c r="I10" s="32" t="s">
        <v>208</v>
      </c>
      <c r="J10" s="33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 t="s">
        <v>208</v>
      </c>
      <c r="V10" s="32" t="s">
        <v>208</v>
      </c>
      <c r="W10" s="32" t="s">
        <v>208</v>
      </c>
      <c r="X10" s="32"/>
      <c r="Y10" s="32"/>
      <c r="Z10" s="44" t="s">
        <v>56</v>
      </c>
      <c r="AA10" s="45">
        <v>4.6051701859880918</v>
      </c>
    </row>
    <row r="11" spans="1:30" ht="17.25" x14ac:dyDescent="0.25">
      <c r="A11" s="35" t="s">
        <v>230</v>
      </c>
      <c r="B11" s="35" t="s">
        <v>19</v>
      </c>
      <c r="C11" s="35" t="s">
        <v>39</v>
      </c>
      <c r="D11" s="35"/>
      <c r="E11" s="35">
        <v>135012.5</v>
      </c>
      <c r="F11" s="35"/>
      <c r="G11" s="35">
        <v>-1.2226710915225372E-3</v>
      </c>
      <c r="H11" s="35">
        <v>30</v>
      </c>
      <c r="I11" s="35" t="s">
        <v>208</v>
      </c>
      <c r="J11" s="36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 t="s">
        <v>208</v>
      </c>
      <c r="V11" s="35" t="s">
        <v>208</v>
      </c>
      <c r="W11" s="35" t="s">
        <v>208</v>
      </c>
      <c r="X11" s="35"/>
      <c r="Y11" s="35"/>
      <c r="Z11" s="44" t="s">
        <v>58</v>
      </c>
      <c r="AA11" s="55">
        <v>1</v>
      </c>
    </row>
    <row r="12" spans="1:30" ht="18" x14ac:dyDescent="0.35">
      <c r="A12" s="32" t="s">
        <v>231</v>
      </c>
      <c r="B12" s="32" t="s">
        <v>19</v>
      </c>
      <c r="C12" s="32" t="s">
        <v>39</v>
      </c>
      <c r="D12" s="32">
        <v>29.119</v>
      </c>
      <c r="E12" s="32">
        <v>123799.406</v>
      </c>
      <c r="F12" s="32">
        <v>2.3521100000000001E-4</v>
      </c>
      <c r="G12" s="32">
        <v>-3.8795622984541837E-4</v>
      </c>
      <c r="H12" s="32">
        <v>30</v>
      </c>
      <c r="I12" s="32" t="s">
        <v>208</v>
      </c>
      <c r="J12" s="33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 t="s">
        <v>208</v>
      </c>
      <c r="V12" s="32" t="s">
        <v>208</v>
      </c>
      <c r="W12" s="32" t="s">
        <v>208</v>
      </c>
      <c r="X12" s="32"/>
      <c r="Y12" s="32"/>
      <c r="Z12" s="44" t="s">
        <v>60</v>
      </c>
      <c r="AA12" s="45">
        <v>0.9145035959798905</v>
      </c>
    </row>
    <row r="13" spans="1:30" ht="18.75" x14ac:dyDescent="0.35">
      <c r="A13" s="35" t="s">
        <v>232</v>
      </c>
      <c r="B13" s="35" t="s">
        <v>19</v>
      </c>
      <c r="C13" s="35" t="s">
        <v>39</v>
      </c>
      <c r="D13" s="35">
        <v>5.1890000000000001</v>
      </c>
      <c r="E13" s="35">
        <v>129827.914</v>
      </c>
      <c r="F13" s="35">
        <v>3.9968300000000002E-5</v>
      </c>
      <c r="G13" s="35">
        <v>-1.0350113163648286E-3</v>
      </c>
      <c r="H13" s="35">
        <v>30</v>
      </c>
      <c r="I13" s="35" t="s">
        <v>208</v>
      </c>
      <c r="J13" s="36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 t="s">
        <v>208</v>
      </c>
      <c r="V13" s="35" t="s">
        <v>208</v>
      </c>
      <c r="W13" s="35" t="s">
        <v>208</v>
      </c>
      <c r="X13" s="35"/>
      <c r="Y13" s="35"/>
      <c r="Z13" s="44" t="s">
        <v>62</v>
      </c>
      <c r="AA13" s="47">
        <v>1515.8982066489048</v>
      </c>
    </row>
    <row r="14" spans="1:30" ht="15.75" thickBot="1" x14ac:dyDescent="0.3">
      <c r="A14" s="32" t="s">
        <v>233</v>
      </c>
      <c r="B14" s="32" t="s">
        <v>19</v>
      </c>
      <c r="C14" s="32" t="s">
        <v>39</v>
      </c>
      <c r="D14" s="32">
        <v>98.063000000000002</v>
      </c>
      <c r="E14" s="32">
        <v>165412.71900000001</v>
      </c>
      <c r="F14" s="32">
        <v>5.9283800000000005E-4</v>
      </c>
      <c r="G14" s="32">
        <v>1.154524897396952E-3</v>
      </c>
      <c r="H14" s="32">
        <v>15</v>
      </c>
      <c r="I14" s="50">
        <v>-6.7640663638786949</v>
      </c>
      <c r="J14" s="33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>
        <v>10</v>
      </c>
      <c r="V14" s="32" t="s">
        <v>208</v>
      </c>
      <c r="W14" s="32" t="s">
        <v>208</v>
      </c>
      <c r="X14" s="32"/>
      <c r="Y14" s="32"/>
      <c r="Z14" s="48" t="s">
        <v>7</v>
      </c>
      <c r="AA14" s="49" t="s">
        <v>234</v>
      </c>
    </row>
    <row r="15" spans="1:30" x14ac:dyDescent="0.25">
      <c r="A15" s="35" t="s">
        <v>235</v>
      </c>
      <c r="B15" s="35" t="s">
        <v>19</v>
      </c>
      <c r="C15" s="35" t="s">
        <v>39</v>
      </c>
      <c r="D15" s="35">
        <v>27.085000000000001</v>
      </c>
      <c r="E15" s="35">
        <v>184874.79699999999</v>
      </c>
      <c r="F15" s="35">
        <v>1.4650500000000001E-4</v>
      </c>
      <c r="G15" s="35">
        <v>-8.8166372221330531E-4</v>
      </c>
      <c r="H15" s="35">
        <v>15</v>
      </c>
      <c r="I15" s="35" t="s">
        <v>208</v>
      </c>
      <c r="J15" s="36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 t="s">
        <v>208</v>
      </c>
      <c r="V15" s="35" t="s">
        <v>208</v>
      </c>
      <c r="W15" s="35" t="s">
        <v>208</v>
      </c>
      <c r="X15" s="35"/>
      <c r="Y15" s="35"/>
    </row>
    <row r="16" spans="1:30" x14ac:dyDescent="0.25">
      <c r="A16" s="32" t="s">
        <v>236</v>
      </c>
      <c r="B16" s="32" t="s">
        <v>19</v>
      </c>
      <c r="C16" s="32" t="s">
        <v>39</v>
      </c>
      <c r="D16" s="32">
        <v>34.085999999999999</v>
      </c>
      <c r="E16" s="32">
        <v>193816.641</v>
      </c>
      <c r="F16" s="32">
        <v>1.7586699999999999E-4</v>
      </c>
      <c r="G16" s="32">
        <v>-5.0412723842073025E-4</v>
      </c>
      <c r="H16" s="32">
        <v>15</v>
      </c>
      <c r="I16" s="32" t="s">
        <v>208</v>
      </c>
      <c r="J16" s="3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 t="s">
        <v>208</v>
      </c>
      <c r="V16" s="32" t="s">
        <v>208</v>
      </c>
      <c r="W16" s="32" t="s">
        <v>208</v>
      </c>
      <c r="X16" s="32"/>
      <c r="Y16" s="32"/>
    </row>
    <row r="17" spans="1:30" x14ac:dyDescent="0.25">
      <c r="A17" s="35" t="s">
        <v>237</v>
      </c>
      <c r="B17" s="35" t="s">
        <v>19</v>
      </c>
      <c r="C17" s="35" t="s">
        <v>39</v>
      </c>
      <c r="D17" s="35">
        <v>4175999.25</v>
      </c>
      <c r="E17" s="35">
        <v>167449.57800000001</v>
      </c>
      <c r="F17" s="35">
        <v>24.93884607</v>
      </c>
      <c r="G17" s="35">
        <v>100</v>
      </c>
      <c r="H17" s="35">
        <v>0</v>
      </c>
      <c r="I17" s="46">
        <v>4.6051701859880918</v>
      </c>
      <c r="J17" s="36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>
        <v>13</v>
      </c>
      <c r="V17" s="35" t="s">
        <v>208</v>
      </c>
      <c r="W17" s="35" t="s">
        <v>208</v>
      </c>
      <c r="X17" s="35"/>
      <c r="Y17" s="35"/>
    </row>
    <row r="18" spans="1:30" x14ac:dyDescent="0.25">
      <c r="A18" s="32" t="s">
        <v>238</v>
      </c>
      <c r="B18" s="32" t="s">
        <v>19</v>
      </c>
      <c r="C18" s="32" t="s">
        <v>39</v>
      </c>
      <c r="D18" s="32">
        <v>3022674</v>
      </c>
      <c r="E18" s="32">
        <v>168228.92199999999</v>
      </c>
      <c r="F18" s="32">
        <v>17.9676239</v>
      </c>
      <c r="G18" s="32">
        <v>100</v>
      </c>
      <c r="H18" s="32">
        <v>0</v>
      </c>
      <c r="I18" s="50">
        <v>4.6051701859880918</v>
      </c>
      <c r="J18" s="33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>
        <v>14</v>
      </c>
      <c r="V18" s="32" t="s">
        <v>208</v>
      </c>
      <c r="W18" s="32" t="s">
        <v>208</v>
      </c>
      <c r="X18" s="32"/>
      <c r="Y18" s="32"/>
    </row>
    <row r="19" spans="1:30" x14ac:dyDescent="0.25">
      <c r="A19" s="35" t="s">
        <v>239</v>
      </c>
      <c r="B19" s="35" t="s">
        <v>19</v>
      </c>
      <c r="C19" s="35" t="s">
        <v>39</v>
      </c>
      <c r="D19" s="35">
        <v>4245392</v>
      </c>
      <c r="E19" s="35">
        <v>165842.95300000001</v>
      </c>
      <c r="F19" s="35">
        <v>25.598868830000001</v>
      </c>
      <c r="G19" s="35">
        <v>100</v>
      </c>
      <c r="H19" s="35">
        <v>0</v>
      </c>
      <c r="I19" s="46">
        <v>4.6051701859880918</v>
      </c>
      <c r="J19" s="36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>
        <v>15</v>
      </c>
      <c r="V19" s="35" t="s">
        <v>208</v>
      </c>
      <c r="W19" s="35" t="s">
        <v>208</v>
      </c>
      <c r="X19" s="35"/>
      <c r="Y19" s="35"/>
    </row>
    <row r="20" spans="1:30" ht="15.75" thickBot="1" x14ac:dyDescent="0.3">
      <c r="A20" s="32"/>
      <c r="B20" s="32"/>
      <c r="C20" s="32"/>
      <c r="D20" s="32"/>
      <c r="E20" s="32"/>
      <c r="F20" s="32"/>
      <c r="G20" s="32"/>
      <c r="H20" s="32"/>
      <c r="I20" s="32"/>
      <c r="J20" s="33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30" ht="16.5" thickTop="1" thickBot="1" x14ac:dyDescent="0.3">
      <c r="A21" s="35" t="s">
        <v>38</v>
      </c>
      <c r="B21" s="35" t="s">
        <v>23</v>
      </c>
      <c r="C21" s="35" t="s">
        <v>69</v>
      </c>
      <c r="D21" s="35">
        <v>26.167000000000002</v>
      </c>
      <c r="E21" s="35">
        <v>18372.601999999999</v>
      </c>
      <c r="F21" s="35">
        <v>1.42424E-3</v>
      </c>
      <c r="G21" s="35"/>
      <c r="H21" s="35"/>
      <c r="I21" s="35"/>
      <c r="J21" s="36"/>
      <c r="K21" s="35"/>
      <c r="L21" s="35"/>
      <c r="M21" s="35"/>
      <c r="N21" s="35"/>
      <c r="O21" s="35"/>
      <c r="P21" s="35"/>
      <c r="Q21" s="35"/>
      <c r="R21" s="35" t="s">
        <v>70</v>
      </c>
      <c r="S21" s="35"/>
      <c r="T21" s="35">
        <v>2</v>
      </c>
      <c r="U21" s="35"/>
      <c r="V21" s="35"/>
      <c r="W21" s="35"/>
      <c r="X21" s="35"/>
      <c r="Y21" s="35"/>
      <c r="Z21" s="34" t="s">
        <v>41</v>
      </c>
      <c r="AA21" s="34" t="s">
        <v>42</v>
      </c>
      <c r="AB21" s="34" t="s">
        <v>43</v>
      </c>
      <c r="AC21" s="34" t="s">
        <v>44</v>
      </c>
      <c r="AD21" s="34" t="s">
        <v>45</v>
      </c>
    </row>
    <row r="22" spans="1:30" ht="15.75" thickTop="1" x14ac:dyDescent="0.25">
      <c r="A22" s="32" t="s">
        <v>46</v>
      </c>
      <c r="B22" s="32" t="s">
        <v>23</v>
      </c>
      <c r="C22" s="32" t="s">
        <v>69</v>
      </c>
      <c r="D22" s="32">
        <v>26.167000000000002</v>
      </c>
      <c r="E22" s="32">
        <v>18372.601999999999</v>
      </c>
      <c r="F22" s="32">
        <v>1.42424E-3</v>
      </c>
      <c r="G22" s="32"/>
      <c r="H22" s="32"/>
      <c r="I22" s="32"/>
      <c r="J22" s="33"/>
      <c r="K22" s="32"/>
      <c r="L22" s="32"/>
      <c r="M22" s="32"/>
      <c r="N22" s="32"/>
      <c r="O22" s="32"/>
      <c r="P22" s="32"/>
      <c r="Q22" s="32"/>
      <c r="R22" s="32" t="s">
        <v>41</v>
      </c>
      <c r="S22" s="32"/>
      <c r="T22" s="32">
        <v>24</v>
      </c>
      <c r="U22" s="32"/>
      <c r="V22" s="32"/>
      <c r="W22" s="32"/>
      <c r="X22" s="32"/>
      <c r="Y22" s="32"/>
      <c r="Z22" s="37">
        <v>120</v>
      </c>
      <c r="AA22" s="52" t="s">
        <v>334</v>
      </c>
      <c r="AB22" s="52" t="s">
        <v>335</v>
      </c>
      <c r="AC22" s="52" t="s">
        <v>336</v>
      </c>
      <c r="AD22" s="52" t="s">
        <v>208</v>
      </c>
    </row>
    <row r="23" spans="1:30" x14ac:dyDescent="0.25">
      <c r="A23" s="35" t="s">
        <v>47</v>
      </c>
      <c r="B23" s="35" t="s">
        <v>23</v>
      </c>
      <c r="C23" s="35" t="s">
        <v>69</v>
      </c>
      <c r="D23" s="35">
        <v>15.912000000000001</v>
      </c>
      <c r="E23" s="35">
        <v>18432.331999999999</v>
      </c>
      <c r="F23" s="35">
        <v>8.6326600000000001E-4</v>
      </c>
      <c r="G23" s="35"/>
      <c r="H23" s="35"/>
      <c r="I23" s="35"/>
      <c r="J23" s="36"/>
      <c r="K23" s="35"/>
      <c r="L23" s="35"/>
      <c r="M23" s="35"/>
      <c r="N23" s="35"/>
      <c r="O23" s="35"/>
      <c r="P23" s="35"/>
      <c r="Q23" s="35"/>
      <c r="R23" s="35" t="s">
        <v>48</v>
      </c>
      <c r="S23" s="35"/>
      <c r="T23" s="35">
        <v>38</v>
      </c>
      <c r="U23" s="35"/>
      <c r="V23" s="35"/>
      <c r="W23" s="35"/>
      <c r="X23" s="35"/>
      <c r="Y23" s="35"/>
      <c r="Z23" s="37">
        <v>60</v>
      </c>
      <c r="AA23" s="52">
        <v>5.2355788021902022E-2</v>
      </c>
      <c r="AB23" s="52">
        <v>7.3922975239689229E-2</v>
      </c>
      <c r="AC23" s="53">
        <v>0.1190739782288484</v>
      </c>
      <c r="AD23" s="52">
        <v>8.1784247163479887E-2</v>
      </c>
    </row>
    <row r="24" spans="1:30" x14ac:dyDescent="0.25">
      <c r="A24" s="32" t="s">
        <v>240</v>
      </c>
      <c r="B24" s="32" t="s">
        <v>23</v>
      </c>
      <c r="C24" s="32" t="s">
        <v>69</v>
      </c>
      <c r="D24" s="32">
        <v>1836.2</v>
      </c>
      <c r="E24" s="32">
        <v>129522.148</v>
      </c>
      <c r="F24" s="32">
        <v>1.4176726000000001E-2</v>
      </c>
      <c r="G24" s="32">
        <v>3.2702380093308059</v>
      </c>
      <c r="H24" s="32">
        <v>120</v>
      </c>
      <c r="I24" s="50" t="s">
        <v>337</v>
      </c>
      <c r="J24" s="33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 t="s">
        <v>208</v>
      </c>
      <c r="V24" s="32">
        <v>60</v>
      </c>
      <c r="W24" s="32">
        <v>1.65547740214394</v>
      </c>
      <c r="X24" s="32"/>
      <c r="Y24" s="32"/>
      <c r="Z24" s="37">
        <v>30</v>
      </c>
      <c r="AA24" s="53">
        <v>0.14952527983201491</v>
      </c>
      <c r="AB24" s="53">
        <v>0.13111060970327387</v>
      </c>
      <c r="AC24" s="53">
        <v>0.2568709506574236</v>
      </c>
      <c r="AD24" s="53">
        <v>0.17916894673090411</v>
      </c>
    </row>
    <row r="25" spans="1:30" x14ac:dyDescent="0.25">
      <c r="A25" s="35" t="s">
        <v>241</v>
      </c>
      <c r="B25" s="35" t="s">
        <v>23</v>
      </c>
      <c r="C25" s="35" t="s">
        <v>69</v>
      </c>
      <c r="D25" s="35">
        <v>2604.8980000000001</v>
      </c>
      <c r="E25" s="35">
        <v>129214.44500000001</v>
      </c>
      <c r="F25" s="35">
        <v>2.0159494999999999E-2</v>
      </c>
      <c r="G25" s="35">
        <v>3.5121168768775037</v>
      </c>
      <c r="H25" s="35">
        <v>120</v>
      </c>
      <c r="I25" s="46" t="s">
        <v>338</v>
      </c>
      <c r="J25" s="36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 t="s">
        <v>208</v>
      </c>
      <c r="V25" s="35">
        <v>60</v>
      </c>
      <c r="W25" s="35">
        <v>2.0004385829840658</v>
      </c>
      <c r="X25" s="35"/>
      <c r="Y25" s="35"/>
      <c r="Z25" s="37">
        <v>15</v>
      </c>
      <c r="AA25" s="53">
        <v>0.21195734772863203</v>
      </c>
      <c r="AB25" s="53">
        <v>0.24129852910703306</v>
      </c>
      <c r="AC25" s="53">
        <v>0.40277240212221976</v>
      </c>
      <c r="AD25" s="53">
        <v>0.28534275965262829</v>
      </c>
    </row>
    <row r="26" spans="1:30" ht="15.75" thickBot="1" x14ac:dyDescent="0.3">
      <c r="A26" s="32" t="s">
        <v>242</v>
      </c>
      <c r="B26" s="32" t="s">
        <v>23</v>
      </c>
      <c r="C26" s="32" t="s">
        <v>69</v>
      </c>
      <c r="D26" s="32">
        <v>3650.0749999999998</v>
      </c>
      <c r="E26" s="32">
        <v>145649.79699999999</v>
      </c>
      <c r="F26" s="32">
        <v>2.5060625E-2</v>
      </c>
      <c r="G26" s="32">
        <v>8.6856755880429368</v>
      </c>
      <c r="H26" s="32">
        <v>120</v>
      </c>
      <c r="I26" s="50" t="s">
        <v>339</v>
      </c>
      <c r="J26" s="33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 t="s">
        <v>208</v>
      </c>
      <c r="V26" s="32">
        <v>60</v>
      </c>
      <c r="W26" s="32">
        <v>2.4771598727519968</v>
      </c>
      <c r="X26" s="32"/>
      <c r="Y26" s="32"/>
      <c r="Z26" s="40">
        <v>0</v>
      </c>
      <c r="AA26" s="41">
        <v>1</v>
      </c>
      <c r="AB26" s="41">
        <v>1</v>
      </c>
      <c r="AC26" s="41">
        <v>1</v>
      </c>
      <c r="AD26" s="41">
        <v>1</v>
      </c>
    </row>
    <row r="27" spans="1:30" ht="16.5" thickTop="1" thickBot="1" x14ac:dyDescent="0.3">
      <c r="A27" s="35" t="s">
        <v>243</v>
      </c>
      <c r="B27" s="35" t="s">
        <v>23</v>
      </c>
      <c r="C27" s="35" t="s">
        <v>69</v>
      </c>
      <c r="D27" s="35">
        <v>2695.9250000000002</v>
      </c>
      <c r="E27" s="35">
        <v>122804.031</v>
      </c>
      <c r="F27" s="35">
        <v>2.1953066E-2</v>
      </c>
      <c r="G27" s="35">
        <v>5.2355788021902026</v>
      </c>
      <c r="H27" s="35">
        <v>60</v>
      </c>
      <c r="I27" s="46">
        <v>1.65547740214394</v>
      </c>
      <c r="J27" s="36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>
        <v>4</v>
      </c>
      <c r="V27" s="35">
        <v>30</v>
      </c>
      <c r="W27" s="35">
        <v>2.7048803814079214</v>
      </c>
      <c r="X27" s="35"/>
      <c r="Y27" s="35"/>
    </row>
    <row r="28" spans="1:30" x14ac:dyDescent="0.25">
      <c r="A28" s="32" t="s">
        <v>244</v>
      </c>
      <c r="B28" s="32" t="s">
        <v>23</v>
      </c>
      <c r="C28" s="32" t="s">
        <v>69</v>
      </c>
      <c r="D28" s="32">
        <v>5370.4139999999998</v>
      </c>
      <c r="E28" s="32">
        <v>130779.141</v>
      </c>
      <c r="F28" s="32">
        <v>4.1064759999999999E-2</v>
      </c>
      <c r="G28" s="32">
        <v>7.3922975239689226</v>
      </c>
      <c r="H28" s="32">
        <v>60</v>
      </c>
      <c r="I28" s="50">
        <v>2.0004385829840658</v>
      </c>
      <c r="J28" s="33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>
        <v>5</v>
      </c>
      <c r="V28" s="32">
        <v>30</v>
      </c>
      <c r="W28" s="32">
        <v>2.5734562228250688</v>
      </c>
      <c r="X28" s="32"/>
      <c r="Y28" s="32"/>
      <c r="Z28" s="42" t="s">
        <v>54</v>
      </c>
      <c r="AA28" s="54">
        <v>-3.9863920488731129E-2</v>
      </c>
    </row>
    <row r="29" spans="1:30" x14ac:dyDescent="0.25">
      <c r="A29" s="35" t="s">
        <v>245</v>
      </c>
      <c r="B29" s="35" t="s">
        <v>23</v>
      </c>
      <c r="C29" s="35" t="s">
        <v>69</v>
      </c>
      <c r="D29" s="35">
        <v>4488.9170000000004</v>
      </c>
      <c r="E29" s="35">
        <v>132427.06299999999</v>
      </c>
      <c r="F29" s="35">
        <v>3.3897278000000003E-2</v>
      </c>
      <c r="G29" s="35">
        <v>11.907397822884839</v>
      </c>
      <c r="H29" s="35">
        <v>60</v>
      </c>
      <c r="I29" s="46">
        <v>2.4771598727519968</v>
      </c>
      <c r="J29" s="36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>
        <v>6</v>
      </c>
      <c r="V29" s="35">
        <v>30</v>
      </c>
      <c r="W29" s="35">
        <v>3.2459887282681579</v>
      </c>
      <c r="X29" s="35"/>
      <c r="Y29" s="35"/>
      <c r="Z29" s="44" t="s">
        <v>56</v>
      </c>
      <c r="AA29" s="45">
        <v>4.2469235840086101</v>
      </c>
    </row>
    <row r="30" spans="1:30" ht="17.25" x14ac:dyDescent="0.25">
      <c r="A30" s="32" t="s">
        <v>246</v>
      </c>
      <c r="B30" s="32" t="s">
        <v>23</v>
      </c>
      <c r="C30" s="32" t="s">
        <v>69</v>
      </c>
      <c r="D30" s="32">
        <v>8087.85</v>
      </c>
      <c r="E30" s="32">
        <v>133903.70300000001</v>
      </c>
      <c r="F30" s="32">
        <v>6.0400494999999998E-2</v>
      </c>
      <c r="G30" s="32">
        <v>14.952527983201492</v>
      </c>
      <c r="H30" s="32">
        <v>30</v>
      </c>
      <c r="I30" s="50">
        <v>2.7048803814079214</v>
      </c>
      <c r="J30" s="33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>
        <v>7</v>
      </c>
      <c r="V30" s="32">
        <v>15</v>
      </c>
      <c r="W30" s="32">
        <v>3.053799971477269</v>
      </c>
      <c r="X30" s="32"/>
      <c r="Y30" s="32"/>
      <c r="Z30" s="44" t="s">
        <v>58</v>
      </c>
      <c r="AA30" s="55">
        <v>0.83968550126685038</v>
      </c>
    </row>
    <row r="31" spans="1:30" ht="18" x14ac:dyDescent="0.35">
      <c r="A31" s="35" t="s">
        <v>247</v>
      </c>
      <c r="B31" s="35" t="s">
        <v>23</v>
      </c>
      <c r="C31" s="35" t="s">
        <v>69</v>
      </c>
      <c r="D31" s="35">
        <v>9586.8490000000002</v>
      </c>
      <c r="E31" s="35">
        <v>133380.82800000001</v>
      </c>
      <c r="F31" s="35">
        <v>7.1875764999999994E-2</v>
      </c>
      <c r="G31" s="35">
        <v>13.111060970327387</v>
      </c>
      <c r="H31" s="35">
        <v>30</v>
      </c>
      <c r="I31" s="46">
        <v>2.5734562228250688</v>
      </c>
      <c r="J31" s="36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>
        <v>8</v>
      </c>
      <c r="V31" s="35">
        <v>15</v>
      </c>
      <c r="W31" s="35">
        <v>3.1834497839160534</v>
      </c>
      <c r="X31" s="35"/>
      <c r="Y31" s="35"/>
      <c r="Z31" s="44" t="s">
        <v>60</v>
      </c>
      <c r="AA31" s="56">
        <v>17.387832708423311</v>
      </c>
    </row>
    <row r="32" spans="1:30" ht="18.75" x14ac:dyDescent="0.35">
      <c r="A32" s="32" t="s">
        <v>248</v>
      </c>
      <c r="B32" s="32" t="s">
        <v>23</v>
      </c>
      <c r="C32" s="32" t="s">
        <v>69</v>
      </c>
      <c r="D32" s="32">
        <v>9749.1530000000002</v>
      </c>
      <c r="E32" s="32">
        <v>135985.266</v>
      </c>
      <c r="F32" s="32">
        <v>7.1692716000000004E-2</v>
      </c>
      <c r="G32" s="32">
        <v>25.687095065742362</v>
      </c>
      <c r="H32" s="32">
        <v>30</v>
      </c>
      <c r="I32" s="50">
        <v>3.2459887282681579</v>
      </c>
      <c r="J32" s="33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>
        <v>9</v>
      </c>
      <c r="V32" s="32">
        <v>15</v>
      </c>
      <c r="W32" s="32">
        <v>3.6957865504142666</v>
      </c>
      <c r="X32" s="32"/>
      <c r="Y32" s="32"/>
      <c r="Z32" s="44" t="s">
        <v>62</v>
      </c>
      <c r="AA32" s="56">
        <v>79.727840977462265</v>
      </c>
    </row>
    <row r="33" spans="1:30" ht="15.75" thickBot="1" x14ac:dyDescent="0.3">
      <c r="A33" s="35" t="s">
        <v>249</v>
      </c>
      <c r="B33" s="35" t="s">
        <v>23</v>
      </c>
      <c r="C33" s="35" t="s">
        <v>69</v>
      </c>
      <c r="D33" s="35">
        <v>13853.094999999999</v>
      </c>
      <c r="E33" s="35">
        <v>162779.891</v>
      </c>
      <c r="F33" s="35">
        <v>8.5103233E-2</v>
      </c>
      <c r="G33" s="35">
        <v>21.195734772863204</v>
      </c>
      <c r="H33" s="35">
        <v>15</v>
      </c>
      <c r="I33" s="46">
        <v>3.053799971477269</v>
      </c>
      <c r="J33" s="36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>
        <v>10</v>
      </c>
      <c r="V33" s="35">
        <v>0</v>
      </c>
      <c r="W33" s="35">
        <v>4.6051701859880918</v>
      </c>
      <c r="X33" s="35"/>
      <c r="Y33" s="35"/>
      <c r="Z33" s="48" t="s">
        <v>7</v>
      </c>
      <c r="AA33" s="49" t="s">
        <v>250</v>
      </c>
    </row>
    <row r="34" spans="1:30" x14ac:dyDescent="0.25">
      <c r="A34" s="32" t="s">
        <v>251</v>
      </c>
      <c r="B34" s="32" t="s">
        <v>23</v>
      </c>
      <c r="C34" s="32" t="s">
        <v>69</v>
      </c>
      <c r="D34" s="32">
        <v>18722.835999999999</v>
      </c>
      <c r="E34" s="32">
        <v>142659.141</v>
      </c>
      <c r="F34" s="32">
        <v>0.13124175499999999</v>
      </c>
      <c r="G34" s="32">
        <v>24.129852910703306</v>
      </c>
      <c r="H34" s="32">
        <v>15</v>
      </c>
      <c r="I34" s="50">
        <v>3.1834497839160534</v>
      </c>
      <c r="J34" s="33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>
        <v>11</v>
      </c>
      <c r="V34" s="32">
        <v>0</v>
      </c>
      <c r="W34" s="32">
        <v>4.6051701859880918</v>
      </c>
      <c r="X34" s="32"/>
      <c r="Y34" s="32"/>
    </row>
    <row r="35" spans="1:30" x14ac:dyDescent="0.25">
      <c r="A35" s="35" t="s">
        <v>252</v>
      </c>
      <c r="B35" s="35" t="s">
        <v>23</v>
      </c>
      <c r="C35" s="35" t="s">
        <v>69</v>
      </c>
      <c r="D35" s="35">
        <v>19636.418000000001</v>
      </c>
      <c r="E35" s="35">
        <v>175778.609</v>
      </c>
      <c r="F35" s="35">
        <v>0.111711079</v>
      </c>
      <c r="G35" s="35">
        <v>40.277240212221976</v>
      </c>
      <c r="H35" s="35">
        <v>15</v>
      </c>
      <c r="I35" s="46">
        <v>3.6957865504142666</v>
      </c>
      <c r="J35" s="36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>
        <v>12</v>
      </c>
      <c r="V35" s="35">
        <v>0</v>
      </c>
      <c r="W35" s="35">
        <v>4.6051701859880918</v>
      </c>
      <c r="X35" s="35"/>
      <c r="Y35" s="35"/>
    </row>
    <row r="36" spans="1:30" x14ac:dyDescent="0.25">
      <c r="A36" s="32" t="s">
        <v>253</v>
      </c>
      <c r="B36" s="32" t="s">
        <v>23</v>
      </c>
      <c r="C36" s="32" t="s">
        <v>69</v>
      </c>
      <c r="D36" s="32">
        <v>56824.785000000003</v>
      </c>
      <c r="E36" s="32">
        <v>143167.53099999999</v>
      </c>
      <c r="F36" s="32">
        <v>0.39691112000000001</v>
      </c>
      <c r="G36" s="32">
        <v>100</v>
      </c>
      <c r="H36" s="32">
        <v>0</v>
      </c>
      <c r="I36" s="50">
        <v>4.6051701859880918</v>
      </c>
      <c r="J36" s="33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>
        <v>13</v>
      </c>
      <c r="V36" s="32" t="s">
        <v>208</v>
      </c>
      <c r="W36" s="32" t="s">
        <v>208</v>
      </c>
      <c r="X36" s="32"/>
      <c r="Y36" s="32"/>
    </row>
    <row r="37" spans="1:30" x14ac:dyDescent="0.25">
      <c r="A37" s="35" t="s">
        <v>254</v>
      </c>
      <c r="B37" s="35" t="s">
        <v>23</v>
      </c>
      <c r="C37" s="35" t="s">
        <v>69</v>
      </c>
      <c r="D37" s="35">
        <v>82999.960999999996</v>
      </c>
      <c r="E37" s="35">
        <v>153701.45300000001</v>
      </c>
      <c r="F37" s="35">
        <v>0.54000765399999995</v>
      </c>
      <c r="G37" s="35">
        <v>100</v>
      </c>
      <c r="H37" s="35">
        <v>0</v>
      </c>
      <c r="I37" s="46">
        <v>4.6051701859880918</v>
      </c>
      <c r="J37" s="36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>
        <v>14</v>
      </c>
      <c r="V37" s="35" t="s">
        <v>208</v>
      </c>
      <c r="W37" s="35" t="s">
        <v>208</v>
      </c>
      <c r="X37" s="35"/>
      <c r="Y37" s="35"/>
    </row>
    <row r="38" spans="1:30" x14ac:dyDescent="0.25">
      <c r="A38" s="32" t="s">
        <v>255</v>
      </c>
      <c r="B38" s="32" t="s">
        <v>23</v>
      </c>
      <c r="C38" s="32" t="s">
        <v>69</v>
      </c>
      <c r="D38" s="32">
        <v>67897.937999999995</v>
      </c>
      <c r="E38" s="32">
        <v>246434.92199999999</v>
      </c>
      <c r="F38" s="32">
        <v>0.27552076399999997</v>
      </c>
      <c r="G38" s="32">
        <v>100</v>
      </c>
      <c r="H38" s="32">
        <v>0</v>
      </c>
      <c r="I38" s="50">
        <v>4.6051701859880918</v>
      </c>
      <c r="J38" s="33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>
        <v>15</v>
      </c>
      <c r="V38" s="32" t="s">
        <v>208</v>
      </c>
      <c r="W38" s="32" t="s">
        <v>208</v>
      </c>
      <c r="X38" s="32"/>
      <c r="Y38" s="32"/>
    </row>
    <row r="39" spans="1:30" ht="15.75" thickBot="1" x14ac:dyDescent="0.3">
      <c r="A39" s="35"/>
      <c r="B39" s="35"/>
      <c r="C39" s="35"/>
      <c r="D39" s="35"/>
      <c r="E39" s="35"/>
      <c r="F39" s="35"/>
      <c r="G39" s="35"/>
      <c r="H39" s="35"/>
      <c r="I39" s="35"/>
      <c r="J39" s="36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1:30" ht="16.5" thickTop="1" thickBot="1" x14ac:dyDescent="0.3">
      <c r="A40" s="32" t="s">
        <v>38</v>
      </c>
      <c r="B40" s="32" t="s">
        <v>25</v>
      </c>
      <c r="C40" s="32" t="s">
        <v>86</v>
      </c>
      <c r="D40" s="32">
        <v>59.210999999999999</v>
      </c>
      <c r="E40" s="32">
        <v>18372.601999999999</v>
      </c>
      <c r="F40" s="32">
        <v>3.2227879999999999E-3</v>
      </c>
      <c r="G40" s="32"/>
      <c r="H40" s="32"/>
      <c r="I40" s="32"/>
      <c r="J40" s="33"/>
      <c r="K40" s="32"/>
      <c r="L40" s="32"/>
      <c r="M40" s="32"/>
      <c r="N40" s="32"/>
      <c r="O40" s="32"/>
      <c r="P40" s="32"/>
      <c r="Q40" s="32"/>
      <c r="R40" s="32" t="s">
        <v>87</v>
      </c>
      <c r="S40" s="32"/>
      <c r="T40" s="32">
        <v>3</v>
      </c>
      <c r="U40" s="32"/>
      <c r="V40" s="32"/>
      <c r="W40" s="32"/>
      <c r="X40" s="32"/>
      <c r="Y40" s="32"/>
      <c r="Z40" s="34" t="s">
        <v>41</v>
      </c>
      <c r="AA40" s="34" t="s">
        <v>42</v>
      </c>
      <c r="AB40" s="34" t="s">
        <v>43</v>
      </c>
      <c r="AC40" s="34" t="s">
        <v>44</v>
      </c>
      <c r="AD40" s="34" t="s">
        <v>45</v>
      </c>
    </row>
    <row r="41" spans="1:30" ht="15.75" thickTop="1" x14ac:dyDescent="0.25">
      <c r="A41" s="35" t="s">
        <v>46</v>
      </c>
      <c r="B41" s="35" t="s">
        <v>25</v>
      </c>
      <c r="C41" s="35" t="s">
        <v>86</v>
      </c>
      <c r="D41" s="35">
        <v>59.210999999999999</v>
      </c>
      <c r="E41" s="35">
        <v>18372.601999999999</v>
      </c>
      <c r="F41" s="35">
        <v>3.2227879999999999E-3</v>
      </c>
      <c r="G41" s="35"/>
      <c r="H41" s="35"/>
      <c r="I41" s="35"/>
      <c r="J41" s="36"/>
      <c r="K41" s="35"/>
      <c r="L41" s="35"/>
      <c r="M41" s="35"/>
      <c r="N41" s="35"/>
      <c r="O41" s="35"/>
      <c r="P41" s="35"/>
      <c r="Q41" s="35"/>
      <c r="R41" s="35" t="s">
        <v>41</v>
      </c>
      <c r="S41" s="35"/>
      <c r="T41" s="35">
        <v>43</v>
      </c>
      <c r="U41" s="35"/>
      <c r="V41" s="35"/>
      <c r="W41" s="35"/>
      <c r="X41" s="35"/>
      <c r="Y41" s="35"/>
      <c r="Z41" s="37">
        <v>120</v>
      </c>
      <c r="AA41" s="53">
        <v>0.59410306312540562</v>
      </c>
      <c r="AB41" s="53">
        <v>0.70862809195727694</v>
      </c>
      <c r="AC41" s="53">
        <v>0.50167807687697585</v>
      </c>
      <c r="AD41" s="53">
        <v>0.60146974398655273</v>
      </c>
    </row>
    <row r="42" spans="1:30" x14ac:dyDescent="0.25">
      <c r="A42" s="32" t="s">
        <v>47</v>
      </c>
      <c r="B42" s="32" t="s">
        <v>25</v>
      </c>
      <c r="C42" s="32" t="s">
        <v>86</v>
      </c>
      <c r="D42" s="32">
        <v>41.072000000000003</v>
      </c>
      <c r="E42" s="32">
        <v>18432.331999999999</v>
      </c>
      <c r="F42" s="32">
        <v>2.2282589999999998E-3</v>
      </c>
      <c r="G42" s="32"/>
      <c r="H42" s="32"/>
      <c r="I42" s="32"/>
      <c r="J42" s="33"/>
      <c r="K42" s="32"/>
      <c r="L42" s="32"/>
      <c r="M42" s="32"/>
      <c r="N42" s="32"/>
      <c r="O42" s="32"/>
      <c r="P42" s="32"/>
      <c r="Q42" s="32"/>
      <c r="R42" s="32" t="s">
        <v>48</v>
      </c>
      <c r="S42" s="32"/>
      <c r="T42" s="32">
        <v>57</v>
      </c>
      <c r="U42" s="32"/>
      <c r="V42" s="32"/>
      <c r="W42" s="32"/>
      <c r="X42" s="32"/>
      <c r="Y42" s="32"/>
      <c r="Z42" s="37">
        <v>60</v>
      </c>
      <c r="AA42" s="53">
        <v>0.68246660054351538</v>
      </c>
      <c r="AB42" s="53">
        <v>0.82133308410640726</v>
      </c>
      <c r="AC42" s="53">
        <v>0.59596701436262467</v>
      </c>
      <c r="AD42" s="53">
        <v>0.69992223300418244</v>
      </c>
    </row>
    <row r="43" spans="1:30" x14ac:dyDescent="0.25">
      <c r="A43" s="35" t="s">
        <v>256</v>
      </c>
      <c r="B43" s="35" t="s">
        <v>25</v>
      </c>
      <c r="C43" s="35" t="s">
        <v>86</v>
      </c>
      <c r="D43" s="35">
        <v>163973.18799999999</v>
      </c>
      <c r="E43" s="35">
        <v>17222.521000000001</v>
      </c>
      <c r="F43" s="35">
        <v>9.5208586480000008</v>
      </c>
      <c r="G43" s="35">
        <v>59.410306312540563</v>
      </c>
      <c r="H43" s="35">
        <v>120</v>
      </c>
      <c r="I43" s="46">
        <v>4.084467718263137</v>
      </c>
      <c r="J43" s="36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>
        <v>1</v>
      </c>
      <c r="V43" s="35">
        <v>120</v>
      </c>
      <c r="W43" s="35">
        <v>4.084467718263137</v>
      </c>
      <c r="X43" s="35"/>
      <c r="Y43" s="35"/>
      <c r="Z43" s="37">
        <v>30</v>
      </c>
      <c r="AA43" s="53">
        <v>0.75433824965578355</v>
      </c>
      <c r="AB43" s="53">
        <v>0.88653020227025237</v>
      </c>
      <c r="AC43" s="53">
        <v>0.6667947761580979</v>
      </c>
      <c r="AD43" s="53">
        <v>0.76922107602804457</v>
      </c>
    </row>
    <row r="44" spans="1:30" x14ac:dyDescent="0.25">
      <c r="A44" s="32" t="s">
        <v>257</v>
      </c>
      <c r="B44" s="32" t="s">
        <v>25</v>
      </c>
      <c r="C44" s="32" t="s">
        <v>86</v>
      </c>
      <c r="D44" s="32">
        <v>127105.016</v>
      </c>
      <c r="E44" s="32">
        <v>16822.02</v>
      </c>
      <c r="F44" s="32">
        <v>7.555871174</v>
      </c>
      <c r="G44" s="32">
        <v>70.862809195727692</v>
      </c>
      <c r="H44" s="32">
        <v>120</v>
      </c>
      <c r="I44" s="50">
        <v>4.2607457429603972</v>
      </c>
      <c r="J44" s="33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>
        <v>2</v>
      </c>
      <c r="V44" s="32">
        <v>120</v>
      </c>
      <c r="W44" s="32">
        <v>4.2607457429603972</v>
      </c>
      <c r="X44" s="32"/>
      <c r="Y44" s="32"/>
      <c r="Z44" s="37">
        <v>15</v>
      </c>
      <c r="AA44" s="53">
        <v>0.76371628229902688</v>
      </c>
      <c r="AB44" s="53">
        <v>0.94985524584573811</v>
      </c>
      <c r="AC44" s="53">
        <v>0.61917830899556092</v>
      </c>
      <c r="AD44" s="53">
        <v>0.77758327904677527</v>
      </c>
    </row>
    <row r="45" spans="1:30" ht="15.75" thickBot="1" x14ac:dyDescent="0.3">
      <c r="A45" s="35" t="s">
        <v>258</v>
      </c>
      <c r="B45" s="35" t="s">
        <v>25</v>
      </c>
      <c r="C45" s="35" t="s">
        <v>86</v>
      </c>
      <c r="D45" s="35">
        <v>174764.40599999999</v>
      </c>
      <c r="E45" s="35">
        <v>17648.859</v>
      </c>
      <c r="F45" s="35">
        <v>9.9023062060000004</v>
      </c>
      <c r="G45" s="35">
        <v>50.167807687697582</v>
      </c>
      <c r="H45" s="35">
        <v>120</v>
      </c>
      <c r="I45" s="46">
        <v>3.9153735398674336</v>
      </c>
      <c r="J45" s="36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>
        <v>3</v>
      </c>
      <c r="V45" s="35">
        <v>120</v>
      </c>
      <c r="W45" s="35">
        <v>3.9153735398674336</v>
      </c>
      <c r="X45" s="35"/>
      <c r="Y45" s="35"/>
      <c r="Z45" s="40">
        <v>0</v>
      </c>
      <c r="AA45" s="41">
        <v>1</v>
      </c>
      <c r="AB45" s="41">
        <v>1</v>
      </c>
      <c r="AC45" s="41">
        <v>1</v>
      </c>
      <c r="AD45" s="41">
        <v>1</v>
      </c>
    </row>
    <row r="46" spans="1:30" ht="16.5" thickTop="1" thickBot="1" x14ac:dyDescent="0.3">
      <c r="A46" s="32" t="s">
        <v>259</v>
      </c>
      <c r="B46" s="32" t="s">
        <v>25</v>
      </c>
      <c r="C46" s="32" t="s">
        <v>86</v>
      </c>
      <c r="D46" s="32">
        <v>182312.34400000001</v>
      </c>
      <c r="E46" s="32">
        <v>16670.07</v>
      </c>
      <c r="F46" s="32">
        <v>10.936507410000001</v>
      </c>
      <c r="G46" s="32">
        <v>68.246660054351537</v>
      </c>
      <c r="H46" s="32">
        <v>60</v>
      </c>
      <c r="I46" s="50">
        <v>4.2231284959350406</v>
      </c>
      <c r="J46" s="33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>
        <v>4</v>
      </c>
      <c r="V46" s="32">
        <v>60</v>
      </c>
      <c r="W46" s="32">
        <v>4.2231284959350406</v>
      </c>
      <c r="X46" s="32"/>
      <c r="Y46" s="32"/>
    </row>
    <row r="47" spans="1:30" x14ac:dyDescent="0.25">
      <c r="A47" s="35" t="s">
        <v>260</v>
      </c>
      <c r="B47" s="35" t="s">
        <v>25</v>
      </c>
      <c r="C47" s="35" t="s">
        <v>86</v>
      </c>
      <c r="D47" s="35">
        <v>144150.766</v>
      </c>
      <c r="E47" s="35">
        <v>16460.925999999999</v>
      </c>
      <c r="F47" s="35">
        <v>8.7571480489999995</v>
      </c>
      <c r="G47" s="35">
        <v>82.133308410640723</v>
      </c>
      <c r="H47" s="35">
        <v>60</v>
      </c>
      <c r="I47" s="46">
        <v>4.4083436395493347</v>
      </c>
      <c r="J47" s="36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>
        <v>5</v>
      </c>
      <c r="V47" s="35">
        <v>60</v>
      </c>
      <c r="W47" s="35">
        <v>4.4083436395493347</v>
      </c>
      <c r="X47" s="35"/>
      <c r="Y47" s="35"/>
      <c r="Z47" s="42" t="s">
        <v>54</v>
      </c>
      <c r="AA47" s="57">
        <v>-3.5903863109991315E-3</v>
      </c>
    </row>
    <row r="48" spans="1:30" x14ac:dyDescent="0.25">
      <c r="A48" s="32" t="s">
        <v>261</v>
      </c>
      <c r="B48" s="32" t="s">
        <v>25</v>
      </c>
      <c r="C48" s="32" t="s">
        <v>86</v>
      </c>
      <c r="D48" s="32">
        <v>193666.34400000001</v>
      </c>
      <c r="E48" s="32">
        <v>16464.205000000002</v>
      </c>
      <c r="F48" s="32">
        <v>11.762872489999999</v>
      </c>
      <c r="G48" s="32">
        <v>59.596701436262464</v>
      </c>
      <c r="H48" s="32">
        <v>60</v>
      </c>
      <c r="I48" s="50">
        <v>4.0876002275105581</v>
      </c>
      <c r="J48" s="33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>
        <v>6</v>
      </c>
      <c r="V48" s="32">
        <v>60</v>
      </c>
      <c r="W48" s="32">
        <v>4.0876002275105581</v>
      </c>
      <c r="X48" s="32"/>
      <c r="Y48" s="32"/>
      <c r="Z48" s="44" t="s">
        <v>56</v>
      </c>
      <c r="AA48" s="45">
        <v>4.4827805174801849</v>
      </c>
    </row>
    <row r="49" spans="1:30" ht="17.25" x14ac:dyDescent="0.25">
      <c r="A49" s="35" t="s">
        <v>262</v>
      </c>
      <c r="B49" s="35" t="s">
        <v>25</v>
      </c>
      <c r="C49" s="35" t="s">
        <v>86</v>
      </c>
      <c r="D49" s="35">
        <v>212552.70300000001</v>
      </c>
      <c r="E49" s="35">
        <v>17583.859</v>
      </c>
      <c r="F49" s="35">
        <v>12.087944009999999</v>
      </c>
      <c r="G49" s="35">
        <v>75.433824965578353</v>
      </c>
      <c r="H49" s="35">
        <v>30</v>
      </c>
      <c r="I49" s="46">
        <v>4.3232557813904222</v>
      </c>
      <c r="J49" s="36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>
        <v>7</v>
      </c>
      <c r="V49" s="35">
        <v>30</v>
      </c>
      <c r="W49" s="35">
        <v>4.3232557813904222</v>
      </c>
      <c r="X49" s="35"/>
      <c r="Y49" s="35"/>
      <c r="Z49" s="44" t="s">
        <v>58</v>
      </c>
      <c r="AA49" s="55">
        <v>0.51793376564597338</v>
      </c>
    </row>
    <row r="50" spans="1:30" ht="18" x14ac:dyDescent="0.35">
      <c r="A50" s="32" t="s">
        <v>263</v>
      </c>
      <c r="B50" s="32" t="s">
        <v>25</v>
      </c>
      <c r="C50" s="32" t="s">
        <v>86</v>
      </c>
      <c r="D50" s="32">
        <v>157681.609</v>
      </c>
      <c r="E50" s="32">
        <v>16682.252</v>
      </c>
      <c r="F50" s="32">
        <v>9.4520577320000001</v>
      </c>
      <c r="G50" s="32">
        <v>88.653020227025237</v>
      </c>
      <c r="H50" s="32">
        <v>30</v>
      </c>
      <c r="I50" s="50">
        <v>4.4847301010546579</v>
      </c>
      <c r="J50" s="33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>
        <v>8</v>
      </c>
      <c r="V50" s="32">
        <v>30</v>
      </c>
      <c r="W50" s="32">
        <v>4.4847301010546579</v>
      </c>
      <c r="X50" s="32"/>
      <c r="Y50" s="32"/>
      <c r="Z50" s="44" t="s">
        <v>60</v>
      </c>
      <c r="AA50" s="47">
        <v>193.05643474533429</v>
      </c>
    </row>
    <row r="51" spans="1:30" ht="18.75" x14ac:dyDescent="0.35">
      <c r="A51" s="35" t="s">
        <v>264</v>
      </c>
      <c r="B51" s="35" t="s">
        <v>25</v>
      </c>
      <c r="C51" s="35" t="s">
        <v>86</v>
      </c>
      <c r="D51" s="35">
        <v>221448.016</v>
      </c>
      <c r="E51" s="35">
        <v>16826.732</v>
      </c>
      <c r="F51" s="35">
        <v>13.16048868</v>
      </c>
      <c r="G51" s="35">
        <v>66.679477615809787</v>
      </c>
      <c r="H51" s="35">
        <v>30</v>
      </c>
      <c r="I51" s="46">
        <v>4.199897223655892</v>
      </c>
      <c r="J51" s="36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>
        <v>9</v>
      </c>
      <c r="V51" s="35">
        <v>30</v>
      </c>
      <c r="W51" s="35">
        <v>4.199897223655892</v>
      </c>
      <c r="X51" s="35"/>
      <c r="Y51" s="35"/>
      <c r="Z51" s="44" t="s">
        <v>62</v>
      </c>
      <c r="AA51" s="45">
        <v>7.1807726219982628</v>
      </c>
    </row>
    <row r="52" spans="1:30" ht="15.75" thickBot="1" x14ac:dyDescent="0.3">
      <c r="A52" s="32" t="s">
        <v>265</v>
      </c>
      <c r="B52" s="32" t="s">
        <v>25</v>
      </c>
      <c r="C52" s="32" t="s">
        <v>86</v>
      </c>
      <c r="D52" s="32">
        <v>294822.84399999998</v>
      </c>
      <c r="E52" s="32">
        <v>24090.401999999998</v>
      </c>
      <c r="F52" s="32">
        <v>12.23818698</v>
      </c>
      <c r="G52" s="32">
        <v>76.371628229902683</v>
      </c>
      <c r="H52" s="32">
        <v>15</v>
      </c>
      <c r="I52" s="50">
        <v>4.3356112689545778</v>
      </c>
      <c r="J52" s="33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>
        <v>10</v>
      </c>
      <c r="V52" s="32">
        <v>15</v>
      </c>
      <c r="W52" s="32">
        <v>4.3356112689545778</v>
      </c>
      <c r="X52" s="32"/>
      <c r="Y52" s="32"/>
      <c r="Z52" s="48" t="s">
        <v>7</v>
      </c>
      <c r="AA52" s="49" t="s">
        <v>98</v>
      </c>
    </row>
    <row r="53" spans="1:30" x14ac:dyDescent="0.25">
      <c r="A53" s="35" t="s">
        <v>266</v>
      </c>
      <c r="B53" s="35" t="s">
        <v>25</v>
      </c>
      <c r="C53" s="35" t="s">
        <v>86</v>
      </c>
      <c r="D53" s="35">
        <v>275143.46899999998</v>
      </c>
      <c r="E53" s="35">
        <v>27169.26</v>
      </c>
      <c r="F53" s="35">
        <v>10.12701373</v>
      </c>
      <c r="G53" s="35">
        <v>94.98552458457381</v>
      </c>
      <c r="H53" s="35">
        <v>15</v>
      </c>
      <c r="I53" s="46">
        <v>4.5537245071966677</v>
      </c>
      <c r="J53" s="36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>
        <v>11</v>
      </c>
      <c r="V53" s="35">
        <v>15</v>
      </c>
      <c r="W53" s="35">
        <v>4.5537245071966677</v>
      </c>
      <c r="X53" s="35"/>
      <c r="Y53" s="35"/>
    </row>
    <row r="54" spans="1:30" x14ac:dyDescent="0.25">
      <c r="A54" s="32" t="s">
        <v>267</v>
      </c>
      <c r="B54" s="32" t="s">
        <v>25</v>
      </c>
      <c r="C54" s="32" t="s">
        <v>86</v>
      </c>
      <c r="D54" s="32">
        <v>315510.625</v>
      </c>
      <c r="E54" s="32">
        <v>25817.315999999999</v>
      </c>
      <c r="F54" s="32">
        <v>12.220891780000001</v>
      </c>
      <c r="G54" s="32">
        <v>61.917830899556094</v>
      </c>
      <c r="H54" s="32">
        <v>15</v>
      </c>
      <c r="I54" s="50">
        <v>4.1258081979759593</v>
      </c>
      <c r="J54" s="33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>
        <v>12</v>
      </c>
      <c r="V54" s="32">
        <v>15</v>
      </c>
      <c r="W54" s="32">
        <v>4.1258081979759593</v>
      </c>
      <c r="X54" s="32"/>
      <c r="Y54" s="32"/>
    </row>
    <row r="55" spans="1:30" x14ac:dyDescent="0.25">
      <c r="A55" s="35" t="s">
        <v>268</v>
      </c>
      <c r="B55" s="35" t="s">
        <v>25</v>
      </c>
      <c r="C55" s="35" t="s">
        <v>86</v>
      </c>
      <c r="D55" s="35">
        <v>303333.56300000002</v>
      </c>
      <c r="E55" s="35">
        <v>18930.395</v>
      </c>
      <c r="F55" s="35">
        <v>16.02362566</v>
      </c>
      <c r="G55" s="35">
        <v>100</v>
      </c>
      <c r="H55" s="35">
        <v>0</v>
      </c>
      <c r="I55" s="46">
        <v>4.6051701859880918</v>
      </c>
      <c r="J55" s="36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>
        <v>13</v>
      </c>
      <c r="V55" s="35">
        <v>0</v>
      </c>
      <c r="W55" s="35">
        <v>4.6051701859880918</v>
      </c>
      <c r="X55" s="35"/>
      <c r="Y55" s="35"/>
    </row>
    <row r="56" spans="1:30" x14ac:dyDescent="0.25">
      <c r="A56" s="32" t="s">
        <v>269</v>
      </c>
      <c r="B56" s="32" t="s">
        <v>25</v>
      </c>
      <c r="C56" s="32" t="s">
        <v>86</v>
      </c>
      <c r="D56" s="32">
        <v>214820.45300000001</v>
      </c>
      <c r="E56" s="32">
        <v>20149.203000000001</v>
      </c>
      <c r="F56" s="32">
        <v>10.66148636</v>
      </c>
      <c r="G56" s="32">
        <v>100</v>
      </c>
      <c r="H56" s="32">
        <v>0</v>
      </c>
      <c r="I56" s="50">
        <v>4.6051701859880918</v>
      </c>
      <c r="J56" s="33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>
        <v>14</v>
      </c>
      <c r="V56" s="32">
        <v>0</v>
      </c>
      <c r="W56" s="32">
        <v>4.6051701859880918</v>
      </c>
      <c r="X56" s="32"/>
      <c r="Y56" s="32"/>
    </row>
    <row r="57" spans="1:30" x14ac:dyDescent="0.25">
      <c r="A57" s="35" t="s">
        <v>270</v>
      </c>
      <c r="B57" s="35" t="s">
        <v>25</v>
      </c>
      <c r="C57" s="35" t="s">
        <v>86</v>
      </c>
      <c r="D57" s="35">
        <v>628449.875</v>
      </c>
      <c r="E57" s="35">
        <v>31843.633000000002</v>
      </c>
      <c r="F57" s="35">
        <v>19.735495480000001</v>
      </c>
      <c r="G57" s="35">
        <v>100</v>
      </c>
      <c r="H57" s="35">
        <v>0</v>
      </c>
      <c r="I57" s="46">
        <v>4.6051701859880918</v>
      </c>
      <c r="J57" s="36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>
        <v>15</v>
      </c>
      <c r="V57" s="35">
        <v>0</v>
      </c>
      <c r="W57" s="35">
        <v>4.6051701859880918</v>
      </c>
      <c r="X57" s="35"/>
      <c r="Y57" s="35"/>
    </row>
    <row r="58" spans="1:30" ht="15.75" thickBot="1" x14ac:dyDescent="0.3">
      <c r="A58" s="32"/>
      <c r="B58" s="32"/>
      <c r="C58" s="32"/>
      <c r="D58" s="32"/>
      <c r="E58" s="32"/>
      <c r="F58" s="32"/>
      <c r="G58" s="32"/>
      <c r="H58" s="32"/>
      <c r="I58" s="32"/>
      <c r="J58" s="33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</row>
    <row r="59" spans="1:30" ht="16.5" thickTop="1" thickBot="1" x14ac:dyDescent="0.3">
      <c r="A59" s="32" t="s">
        <v>38</v>
      </c>
      <c r="B59" s="32" t="s">
        <v>17</v>
      </c>
      <c r="C59" s="32" t="s">
        <v>104</v>
      </c>
      <c r="D59" s="32">
        <v>813.16800000000001</v>
      </c>
      <c r="E59" s="32">
        <v>18372.601999999999</v>
      </c>
      <c r="F59" s="32">
        <v>4.4259817E-2</v>
      </c>
      <c r="G59" s="32"/>
      <c r="H59" s="32"/>
      <c r="I59" s="32"/>
      <c r="J59" s="33"/>
      <c r="K59" s="32"/>
      <c r="L59" s="32"/>
      <c r="M59" s="32"/>
      <c r="N59" s="32"/>
      <c r="O59" s="32"/>
      <c r="P59" s="32"/>
      <c r="Q59" s="32"/>
      <c r="R59" s="32" t="s">
        <v>105</v>
      </c>
      <c r="S59" s="32"/>
      <c r="T59" s="32">
        <v>5</v>
      </c>
      <c r="U59" s="32"/>
      <c r="V59" s="32"/>
      <c r="W59" s="32"/>
      <c r="X59" s="32"/>
      <c r="Y59" s="32"/>
      <c r="Z59" s="34" t="s">
        <v>41</v>
      </c>
      <c r="AA59" s="34" t="s">
        <v>42</v>
      </c>
      <c r="AB59" s="34" t="s">
        <v>43</v>
      </c>
      <c r="AC59" s="34" t="s">
        <v>44</v>
      </c>
      <c r="AD59" s="34" t="s">
        <v>45</v>
      </c>
    </row>
    <row r="60" spans="1:30" ht="15.75" thickTop="1" x14ac:dyDescent="0.25">
      <c r="A60" s="35" t="s">
        <v>46</v>
      </c>
      <c r="B60" s="35" t="s">
        <v>17</v>
      </c>
      <c r="C60" s="35" t="s">
        <v>104</v>
      </c>
      <c r="D60" s="35">
        <v>813.16800000000001</v>
      </c>
      <c r="E60" s="35">
        <v>18372.601999999999</v>
      </c>
      <c r="F60" s="35">
        <v>4.4259817E-2</v>
      </c>
      <c r="G60" s="35"/>
      <c r="H60" s="35"/>
      <c r="I60" s="35"/>
      <c r="J60" s="36"/>
      <c r="K60" s="35"/>
      <c r="L60" s="35"/>
      <c r="M60" s="35"/>
      <c r="N60" s="35"/>
      <c r="O60" s="35"/>
      <c r="P60" s="35"/>
      <c r="Q60" s="35"/>
      <c r="R60" s="35" t="s">
        <v>41</v>
      </c>
      <c r="S60" s="35"/>
      <c r="T60" s="35">
        <v>81</v>
      </c>
      <c r="U60" s="35"/>
      <c r="V60" s="35"/>
      <c r="W60" s="35"/>
      <c r="X60" s="35"/>
      <c r="Y60" s="35"/>
      <c r="Z60" s="37">
        <v>120</v>
      </c>
      <c r="AA60" s="52">
        <v>6.8342869121328725E-2</v>
      </c>
      <c r="AB60" s="52">
        <v>5.7021823340168989E-2</v>
      </c>
      <c r="AC60" s="52">
        <v>3.3976683295143681E-2</v>
      </c>
      <c r="AD60" s="52">
        <v>5.3113791918880472E-2</v>
      </c>
    </row>
    <row r="61" spans="1:30" x14ac:dyDescent="0.25">
      <c r="A61" s="32" t="s">
        <v>47</v>
      </c>
      <c r="B61" s="32" t="s">
        <v>17</v>
      </c>
      <c r="C61" s="32" t="s">
        <v>104</v>
      </c>
      <c r="D61" s="32">
        <v>405.51400000000001</v>
      </c>
      <c r="E61" s="32">
        <v>18432.331999999999</v>
      </c>
      <c r="F61" s="32">
        <v>2.2000146000000002E-2</v>
      </c>
      <c r="G61" s="32"/>
      <c r="H61" s="32"/>
      <c r="I61" s="32"/>
      <c r="J61" s="33"/>
      <c r="K61" s="32"/>
      <c r="L61" s="32"/>
      <c r="M61" s="32"/>
      <c r="N61" s="32"/>
      <c r="O61" s="32"/>
      <c r="P61" s="32"/>
      <c r="Q61" s="32"/>
      <c r="R61" s="32" t="s">
        <v>48</v>
      </c>
      <c r="S61" s="32"/>
      <c r="T61" s="32">
        <v>95</v>
      </c>
      <c r="U61" s="32"/>
      <c r="V61" s="32"/>
      <c r="W61" s="32"/>
      <c r="X61" s="32"/>
      <c r="Y61" s="32"/>
      <c r="Z61" s="37">
        <v>60</v>
      </c>
      <c r="AA61" s="53">
        <v>0.26469131408688662</v>
      </c>
      <c r="AB61" s="53">
        <v>0.27302870187553496</v>
      </c>
      <c r="AC61" s="53">
        <v>0.23139276791387151</v>
      </c>
      <c r="AD61" s="53">
        <v>0.25637092795876437</v>
      </c>
    </row>
    <row r="62" spans="1:30" x14ac:dyDescent="0.25">
      <c r="A62" s="35" t="s">
        <v>271</v>
      </c>
      <c r="B62" s="35" t="s">
        <v>17</v>
      </c>
      <c r="C62" s="35" t="s">
        <v>104</v>
      </c>
      <c r="D62" s="35">
        <v>129821.023</v>
      </c>
      <c r="E62" s="35">
        <v>12948.444</v>
      </c>
      <c r="F62" s="35">
        <v>10.025994089999999</v>
      </c>
      <c r="G62" s="35">
        <v>6.8342869121328729</v>
      </c>
      <c r="H62" s="35">
        <v>120</v>
      </c>
      <c r="I62" s="46">
        <v>1.9219521358573259</v>
      </c>
      <c r="J62" s="36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>
        <v>1</v>
      </c>
      <c r="V62" s="35">
        <v>120</v>
      </c>
      <c r="W62" s="35">
        <v>1.9219521358573259</v>
      </c>
      <c r="X62" s="35"/>
      <c r="Y62" s="35"/>
      <c r="Z62" s="37">
        <v>30</v>
      </c>
      <c r="AA62" s="53">
        <v>0.49655814788786368</v>
      </c>
      <c r="AB62" s="53">
        <v>0.46464966695541404</v>
      </c>
      <c r="AC62" s="53">
        <v>0.48112612067120475</v>
      </c>
      <c r="AD62" s="53">
        <v>0.48077797850482745</v>
      </c>
    </row>
    <row r="63" spans="1:30" x14ac:dyDescent="0.25">
      <c r="A63" s="32" t="s">
        <v>272</v>
      </c>
      <c r="B63" s="32" t="s">
        <v>17</v>
      </c>
      <c r="C63" s="32" t="s">
        <v>104</v>
      </c>
      <c r="D63" s="32">
        <v>97463.093999999997</v>
      </c>
      <c r="E63" s="32">
        <v>12776.344999999999</v>
      </c>
      <c r="F63" s="32">
        <v>7.6284018629999997</v>
      </c>
      <c r="G63" s="32">
        <v>5.7021823340168991</v>
      </c>
      <c r="H63" s="32">
        <v>120</v>
      </c>
      <c r="I63" s="50">
        <v>1.7408489671831662</v>
      </c>
      <c r="J63" s="33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>
        <v>2</v>
      </c>
      <c r="V63" s="32">
        <v>120</v>
      </c>
      <c r="W63" s="32">
        <v>1.7408489671831662</v>
      </c>
      <c r="X63" s="32"/>
      <c r="Y63" s="32"/>
      <c r="Z63" s="37">
        <v>15</v>
      </c>
      <c r="AA63" s="53">
        <v>0.61605259291950809</v>
      </c>
      <c r="AB63" s="53">
        <v>0.64050538301535398</v>
      </c>
      <c r="AC63" s="53">
        <v>0.58211048319225089</v>
      </c>
      <c r="AD63" s="53">
        <v>0.61288948637570428</v>
      </c>
    </row>
    <row r="64" spans="1:30" ht="15.75" thickBot="1" x14ac:dyDescent="0.3">
      <c r="A64" s="35" t="s">
        <v>273</v>
      </c>
      <c r="B64" s="35" t="s">
        <v>17</v>
      </c>
      <c r="C64" s="35" t="s">
        <v>104</v>
      </c>
      <c r="D64" s="35">
        <v>47612.625</v>
      </c>
      <c r="E64" s="35">
        <v>12793.591</v>
      </c>
      <c r="F64" s="35">
        <v>3.7215997449999998</v>
      </c>
      <c r="G64" s="35">
        <v>3.3976683295143681</v>
      </c>
      <c r="H64" s="35">
        <v>120</v>
      </c>
      <c r="I64" s="46">
        <v>1.2230894109267685</v>
      </c>
      <c r="J64" s="36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>
        <v>3</v>
      </c>
      <c r="V64" s="35">
        <v>120</v>
      </c>
      <c r="W64" s="35">
        <v>1.2230894109267685</v>
      </c>
      <c r="X64" s="35"/>
      <c r="Y64" s="35"/>
      <c r="Z64" s="40">
        <v>0</v>
      </c>
      <c r="AA64" s="41">
        <v>1</v>
      </c>
      <c r="AB64" s="41">
        <v>1</v>
      </c>
      <c r="AC64" s="41">
        <v>1</v>
      </c>
      <c r="AD64" s="41">
        <v>1</v>
      </c>
    </row>
    <row r="65" spans="1:30" ht="16.5" thickTop="1" thickBot="1" x14ac:dyDescent="0.3">
      <c r="A65" s="32" t="s">
        <v>274</v>
      </c>
      <c r="B65" s="32" t="s">
        <v>17</v>
      </c>
      <c r="C65" s="32" t="s">
        <v>104</v>
      </c>
      <c r="D65" s="32">
        <v>540218.5</v>
      </c>
      <c r="E65" s="32">
        <v>13950.215</v>
      </c>
      <c r="F65" s="32">
        <v>38.724743670000002</v>
      </c>
      <c r="G65" s="32">
        <v>26.469131408688661</v>
      </c>
      <c r="H65" s="32">
        <v>60</v>
      </c>
      <c r="I65" s="50">
        <v>3.2759792015218694</v>
      </c>
      <c r="J65" s="33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>
        <v>4</v>
      </c>
      <c r="V65" s="32">
        <v>60</v>
      </c>
      <c r="W65" s="32">
        <v>3.2759792015218694</v>
      </c>
      <c r="X65" s="32"/>
      <c r="Y65" s="32"/>
    </row>
    <row r="66" spans="1:30" x14ac:dyDescent="0.25">
      <c r="A66" s="35" t="s">
        <v>275</v>
      </c>
      <c r="B66" s="35" t="s">
        <v>17</v>
      </c>
      <c r="C66" s="35" t="s">
        <v>104</v>
      </c>
      <c r="D66" s="35">
        <v>477894.40600000002</v>
      </c>
      <c r="E66" s="35">
        <v>13133.898999999999</v>
      </c>
      <c r="F66" s="35">
        <v>36.386331740000003</v>
      </c>
      <c r="G66" s="35">
        <v>27.302870187553495</v>
      </c>
      <c r="H66" s="35">
        <v>60</v>
      </c>
      <c r="I66" s="46">
        <v>3.306991831739829</v>
      </c>
      <c r="J66" s="36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>
        <v>5</v>
      </c>
      <c r="V66" s="35">
        <v>60</v>
      </c>
      <c r="W66" s="35">
        <v>3.306991831739829</v>
      </c>
      <c r="X66" s="35"/>
      <c r="Y66" s="35"/>
      <c r="Z66" s="42" t="s">
        <v>54</v>
      </c>
      <c r="AA66" s="54">
        <v>-2.4221624872595385E-2</v>
      </c>
    </row>
    <row r="67" spans="1:30" x14ac:dyDescent="0.25">
      <c r="A67" s="32" t="s">
        <v>276</v>
      </c>
      <c r="B67" s="32" t="s">
        <v>17</v>
      </c>
      <c r="C67" s="32" t="s">
        <v>104</v>
      </c>
      <c r="D67" s="32">
        <v>329864.59399999998</v>
      </c>
      <c r="E67" s="32">
        <v>13125.644</v>
      </c>
      <c r="F67" s="32">
        <v>25.13130739</v>
      </c>
      <c r="G67" s="32">
        <v>23.13927679138715</v>
      </c>
      <c r="H67" s="32">
        <v>60</v>
      </c>
      <c r="I67" s="50">
        <v>3.1415314676637793</v>
      </c>
      <c r="J67" s="33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>
        <v>6</v>
      </c>
      <c r="V67" s="32">
        <v>60</v>
      </c>
      <c r="W67" s="32">
        <v>3.1415314676637793</v>
      </c>
      <c r="X67" s="32"/>
      <c r="Y67" s="32"/>
      <c r="Z67" s="44" t="s">
        <v>56</v>
      </c>
      <c r="AA67" s="45">
        <v>4.5824902454200398</v>
      </c>
    </row>
    <row r="68" spans="1:30" ht="17.25" x14ac:dyDescent="0.25">
      <c r="A68" s="35" t="s">
        <v>277</v>
      </c>
      <c r="B68" s="35" t="s">
        <v>17</v>
      </c>
      <c r="C68" s="35" t="s">
        <v>104</v>
      </c>
      <c r="D68" s="35">
        <v>936033.5</v>
      </c>
      <c r="E68" s="35">
        <v>12890.37</v>
      </c>
      <c r="F68" s="35">
        <v>72.61494433</v>
      </c>
      <c r="G68" s="35">
        <v>49.655814788786365</v>
      </c>
      <c r="H68" s="35">
        <v>30</v>
      </c>
      <c r="I68" s="46">
        <v>3.9051154992185078</v>
      </c>
      <c r="J68" s="36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>
        <v>7</v>
      </c>
      <c r="V68" s="35">
        <v>30</v>
      </c>
      <c r="W68" s="35">
        <v>3.9051154992185078</v>
      </c>
      <c r="X68" s="35"/>
      <c r="Y68" s="35"/>
      <c r="Z68" s="44" t="s">
        <v>58</v>
      </c>
      <c r="AA68" s="55">
        <v>0.97747900929989429</v>
      </c>
    </row>
    <row r="69" spans="1:30" ht="18" x14ac:dyDescent="0.35">
      <c r="A69" s="32" t="s">
        <v>278</v>
      </c>
      <c r="B69" s="32" t="s">
        <v>17</v>
      </c>
      <c r="C69" s="32" t="s">
        <v>104</v>
      </c>
      <c r="D69" s="32">
        <v>805756.125</v>
      </c>
      <c r="E69" s="32">
        <v>13017.554</v>
      </c>
      <c r="F69" s="32">
        <v>61.897659500000003</v>
      </c>
      <c r="G69" s="32">
        <v>46.464966695541406</v>
      </c>
      <c r="H69" s="32">
        <v>30</v>
      </c>
      <c r="I69" s="50">
        <v>3.8386986242446297</v>
      </c>
      <c r="J69" s="33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>
        <v>8</v>
      </c>
      <c r="V69" s="32">
        <v>30</v>
      </c>
      <c r="W69" s="32">
        <v>3.8386986242446297</v>
      </c>
      <c r="X69" s="32"/>
      <c r="Y69" s="32"/>
      <c r="Z69" s="44" t="s">
        <v>60</v>
      </c>
      <c r="AA69" s="56">
        <v>28.616873731876662</v>
      </c>
    </row>
    <row r="70" spans="1:30" ht="18.75" x14ac:dyDescent="0.35">
      <c r="A70" s="35" t="s">
        <v>279</v>
      </c>
      <c r="B70" s="35" t="s">
        <v>17</v>
      </c>
      <c r="C70" s="35" t="s">
        <v>104</v>
      </c>
      <c r="D70" s="35">
        <v>648882.93799999997</v>
      </c>
      <c r="E70" s="35">
        <v>12427.183000000001</v>
      </c>
      <c r="F70" s="35">
        <v>52.214805079999998</v>
      </c>
      <c r="G70" s="35">
        <v>48.112612067120473</v>
      </c>
      <c r="H70" s="35">
        <v>30</v>
      </c>
      <c r="I70" s="46">
        <v>3.8735443478795961</v>
      </c>
      <c r="J70" s="36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>
        <v>9</v>
      </c>
      <c r="V70" s="35">
        <v>30</v>
      </c>
      <c r="W70" s="35">
        <v>3.8735443478795961</v>
      </c>
      <c r="X70" s="35"/>
      <c r="Y70" s="35"/>
      <c r="Z70" s="44" t="s">
        <v>62</v>
      </c>
      <c r="AA70" s="56">
        <v>48.443249745190769</v>
      </c>
    </row>
    <row r="71" spans="1:30" ht="15.75" thickBot="1" x14ac:dyDescent="0.3">
      <c r="A71" s="32" t="s">
        <v>280</v>
      </c>
      <c r="B71" s="32" t="s">
        <v>17</v>
      </c>
      <c r="C71" s="32" t="s">
        <v>104</v>
      </c>
      <c r="D71" s="32">
        <v>1763783.5</v>
      </c>
      <c r="E71" s="32">
        <v>19580.074000000001</v>
      </c>
      <c r="F71" s="32">
        <v>90.080532890000001</v>
      </c>
      <c r="G71" s="32">
        <v>61.605259291950809</v>
      </c>
      <c r="H71" s="32">
        <v>15</v>
      </c>
      <c r="I71" s="50">
        <v>4.1207472450110547</v>
      </c>
      <c r="J71" s="33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>
        <v>10</v>
      </c>
      <c r="V71" s="32">
        <v>15</v>
      </c>
      <c r="W71" s="32">
        <v>4.1207472450110547</v>
      </c>
      <c r="X71" s="32"/>
      <c r="Y71" s="32"/>
      <c r="Z71" s="48" t="s">
        <v>7</v>
      </c>
      <c r="AA71" s="49" t="s">
        <v>98</v>
      </c>
    </row>
    <row r="72" spans="1:30" x14ac:dyDescent="0.25">
      <c r="A72" s="35" t="s">
        <v>281</v>
      </c>
      <c r="B72" s="35" t="s">
        <v>17</v>
      </c>
      <c r="C72" s="35" t="s">
        <v>104</v>
      </c>
      <c r="D72" s="35">
        <v>1716356.375</v>
      </c>
      <c r="E72" s="35">
        <v>20119.030999999999</v>
      </c>
      <c r="F72" s="35">
        <v>85.310091479999997</v>
      </c>
      <c r="G72" s="35">
        <v>64.050538301535397</v>
      </c>
      <c r="H72" s="35">
        <v>15</v>
      </c>
      <c r="I72" s="46">
        <v>4.1596724327029833</v>
      </c>
      <c r="J72" s="36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>
        <v>11</v>
      </c>
      <c r="V72" s="35">
        <v>15</v>
      </c>
      <c r="W72" s="35">
        <v>4.1596724327029833</v>
      </c>
      <c r="X72" s="35"/>
      <c r="Y72" s="35"/>
    </row>
    <row r="73" spans="1:30" x14ac:dyDescent="0.25">
      <c r="A73" s="32" t="s">
        <v>282</v>
      </c>
      <c r="B73" s="32" t="s">
        <v>17</v>
      </c>
      <c r="C73" s="32" t="s">
        <v>104</v>
      </c>
      <c r="D73" s="32">
        <v>941017.93799999997</v>
      </c>
      <c r="E73" s="32">
        <v>14897.415000000001</v>
      </c>
      <c r="F73" s="32">
        <v>63.166525059999998</v>
      </c>
      <c r="G73" s="32">
        <v>58.211048319225092</v>
      </c>
      <c r="H73" s="32">
        <v>15</v>
      </c>
      <c r="I73" s="50">
        <v>4.0640751703849238</v>
      </c>
      <c r="J73" s="33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>
        <v>12</v>
      </c>
      <c r="V73" s="32">
        <v>15</v>
      </c>
      <c r="W73" s="32">
        <v>4.0640751703849238</v>
      </c>
      <c r="X73" s="32"/>
      <c r="Y73" s="32"/>
    </row>
    <row r="74" spans="1:30" x14ac:dyDescent="0.25">
      <c r="A74" s="35" t="s">
        <v>283</v>
      </c>
      <c r="B74" s="35" t="s">
        <v>17</v>
      </c>
      <c r="C74" s="35" t="s">
        <v>104</v>
      </c>
      <c r="D74" s="35">
        <v>2596198</v>
      </c>
      <c r="E74" s="35">
        <v>17757.951000000001</v>
      </c>
      <c r="F74" s="35">
        <v>146.19918709999999</v>
      </c>
      <c r="G74" s="35">
        <v>100</v>
      </c>
      <c r="H74" s="35">
        <v>0</v>
      </c>
      <c r="I74" s="46">
        <v>4.6051701859880918</v>
      </c>
      <c r="J74" s="36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>
        <v>13</v>
      </c>
      <c r="V74" s="35">
        <v>0</v>
      </c>
      <c r="W74" s="35">
        <v>4.6051701859880918</v>
      </c>
      <c r="X74" s="35"/>
      <c r="Y74" s="35"/>
    </row>
    <row r="75" spans="1:30" x14ac:dyDescent="0.25">
      <c r="A75" s="32" t="s">
        <v>284</v>
      </c>
      <c r="B75" s="32" t="s">
        <v>17</v>
      </c>
      <c r="C75" s="32" t="s">
        <v>104</v>
      </c>
      <c r="D75" s="32">
        <v>2519679</v>
      </c>
      <c r="E75" s="32">
        <v>18920.605</v>
      </c>
      <c r="F75" s="32">
        <v>133.1711645</v>
      </c>
      <c r="G75" s="32">
        <v>100</v>
      </c>
      <c r="H75" s="32">
        <v>0</v>
      </c>
      <c r="I75" s="50">
        <v>4.6051701859880918</v>
      </c>
      <c r="J75" s="33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>
        <v>14</v>
      </c>
      <c r="V75" s="32">
        <v>0</v>
      </c>
      <c r="W75" s="32">
        <v>4.6051701859880918</v>
      </c>
      <c r="X75" s="32"/>
      <c r="Y75" s="32"/>
    </row>
    <row r="76" spans="1:30" x14ac:dyDescent="0.25">
      <c r="A76" s="35" t="s">
        <v>285</v>
      </c>
      <c r="B76" s="35" t="s">
        <v>17</v>
      </c>
      <c r="C76" s="35" t="s">
        <v>104</v>
      </c>
      <c r="D76" s="35">
        <v>1937250.625</v>
      </c>
      <c r="E76" s="35">
        <v>17857.065999999999</v>
      </c>
      <c r="F76" s="35">
        <v>108.48650189999999</v>
      </c>
      <c r="G76" s="35">
        <v>100</v>
      </c>
      <c r="H76" s="35">
        <v>0</v>
      </c>
      <c r="I76" s="46">
        <v>4.6051701859880918</v>
      </c>
      <c r="J76" s="36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>
        <v>15</v>
      </c>
      <c r="V76" s="35">
        <v>0</v>
      </c>
      <c r="W76" s="35">
        <v>4.6051701859880918</v>
      </c>
      <c r="X76" s="35"/>
      <c r="Y76" s="35"/>
    </row>
    <row r="77" spans="1:30" ht="15.75" thickBot="1" x14ac:dyDescent="0.3">
      <c r="A77" s="32"/>
      <c r="B77" s="32"/>
      <c r="C77" s="32"/>
      <c r="D77" s="32"/>
      <c r="E77" s="32"/>
      <c r="F77" s="32"/>
      <c r="G77" s="32"/>
      <c r="H77" s="32"/>
      <c r="I77" s="32"/>
      <c r="J77" s="33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 spans="1:30" ht="16.5" thickTop="1" thickBot="1" x14ac:dyDescent="0.3">
      <c r="A78" s="35" t="s">
        <v>38</v>
      </c>
      <c r="B78" s="35" t="s">
        <v>21</v>
      </c>
      <c r="C78" s="35" t="s">
        <v>121</v>
      </c>
      <c r="D78" s="35">
        <v>1385.1559999999999</v>
      </c>
      <c r="E78" s="35">
        <v>18372.601999999999</v>
      </c>
      <c r="F78" s="35">
        <v>7.5392477999999999E-2</v>
      </c>
      <c r="G78" s="35"/>
      <c r="H78" s="35"/>
      <c r="I78" s="35"/>
      <c r="J78" s="36"/>
      <c r="K78" s="35"/>
      <c r="L78" s="35"/>
      <c r="M78" s="35"/>
      <c r="N78" s="35"/>
      <c r="O78" s="35"/>
      <c r="P78" s="35"/>
      <c r="Q78" s="35"/>
      <c r="R78" s="35" t="s">
        <v>122</v>
      </c>
      <c r="S78" s="35"/>
      <c r="T78" s="35">
        <v>6</v>
      </c>
      <c r="U78" s="35"/>
      <c r="V78" s="35"/>
      <c r="W78" s="35"/>
      <c r="X78" s="35"/>
      <c r="Y78" s="35"/>
      <c r="Z78" s="34" t="s">
        <v>41</v>
      </c>
      <c r="AA78" s="34" t="s">
        <v>42</v>
      </c>
      <c r="AB78" s="34" t="s">
        <v>43</v>
      </c>
      <c r="AC78" s="34" t="s">
        <v>44</v>
      </c>
      <c r="AD78" s="34" t="s">
        <v>45</v>
      </c>
    </row>
    <row r="79" spans="1:30" ht="15.75" thickTop="1" x14ac:dyDescent="0.25">
      <c r="A79" s="32" t="s">
        <v>46</v>
      </c>
      <c r="B79" s="32" t="s">
        <v>21</v>
      </c>
      <c r="C79" s="32" t="s">
        <v>121</v>
      </c>
      <c r="D79" s="32">
        <v>1385.1559999999999</v>
      </c>
      <c r="E79" s="32">
        <v>18372.601999999999</v>
      </c>
      <c r="F79" s="32">
        <v>7.5392477999999999E-2</v>
      </c>
      <c r="G79" s="32"/>
      <c r="H79" s="32"/>
      <c r="I79" s="32"/>
      <c r="J79" s="33"/>
      <c r="K79" s="32"/>
      <c r="L79" s="32"/>
      <c r="M79" s="32"/>
      <c r="N79" s="32"/>
      <c r="O79" s="32"/>
      <c r="P79" s="32"/>
      <c r="Q79" s="32"/>
      <c r="R79" s="32" t="s">
        <v>41</v>
      </c>
      <c r="S79" s="32"/>
      <c r="T79" s="32">
        <v>100</v>
      </c>
      <c r="U79" s="32"/>
      <c r="V79" s="32"/>
      <c r="W79" s="32"/>
      <c r="X79" s="32"/>
      <c r="Y79" s="32"/>
      <c r="Z79" s="37">
        <v>120</v>
      </c>
      <c r="AA79" s="53">
        <v>0.73470992847978278</v>
      </c>
      <c r="AB79" s="53">
        <v>0.83128374826380247</v>
      </c>
      <c r="AC79" s="53">
        <v>0.86897102932774439</v>
      </c>
      <c r="AD79" s="53">
        <v>0.81165490202377655</v>
      </c>
    </row>
    <row r="80" spans="1:30" x14ac:dyDescent="0.25">
      <c r="A80" s="35" t="s">
        <v>47</v>
      </c>
      <c r="B80" s="35" t="s">
        <v>21</v>
      </c>
      <c r="C80" s="35" t="s">
        <v>121</v>
      </c>
      <c r="D80" s="35">
        <v>1397.9570000000001</v>
      </c>
      <c r="E80" s="35">
        <v>18432.331999999999</v>
      </c>
      <c r="F80" s="35">
        <v>7.5842654999999995E-2</v>
      </c>
      <c r="G80" s="35"/>
      <c r="H80" s="35"/>
      <c r="I80" s="35"/>
      <c r="J80" s="36"/>
      <c r="K80" s="35"/>
      <c r="L80" s="35"/>
      <c r="M80" s="35"/>
      <c r="N80" s="35"/>
      <c r="O80" s="35"/>
      <c r="P80" s="35"/>
      <c r="Q80" s="35"/>
      <c r="R80" s="35" t="s">
        <v>48</v>
      </c>
      <c r="S80" s="35"/>
      <c r="T80" s="35">
        <v>114</v>
      </c>
      <c r="U80" s="35"/>
      <c r="V80" s="35"/>
      <c r="W80" s="35"/>
      <c r="X80" s="35"/>
      <c r="Y80" s="35"/>
      <c r="Z80" s="37">
        <v>60</v>
      </c>
      <c r="AA80" s="53">
        <v>0.7879404810883418</v>
      </c>
      <c r="AB80" s="53">
        <v>0.89975603468427579</v>
      </c>
      <c r="AC80" s="53">
        <v>0.8998701098161942</v>
      </c>
      <c r="AD80" s="53">
        <v>0.86252220852960393</v>
      </c>
    </row>
    <row r="81" spans="1:30" x14ac:dyDescent="0.25">
      <c r="A81" s="32" t="s">
        <v>286</v>
      </c>
      <c r="B81" s="32" t="s">
        <v>21</v>
      </c>
      <c r="C81" s="32" t="s">
        <v>121</v>
      </c>
      <c r="D81" s="32">
        <v>1166757.5</v>
      </c>
      <c r="E81" s="32">
        <v>17962.447</v>
      </c>
      <c r="F81" s="32">
        <v>64.95537607</v>
      </c>
      <c r="G81" s="32">
        <v>73.47099284797828</v>
      </c>
      <c r="H81" s="32">
        <v>120</v>
      </c>
      <c r="I81" s="50">
        <v>4.2968906731924124</v>
      </c>
      <c r="J81" s="33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>
        <v>1</v>
      </c>
      <c r="V81" s="32">
        <v>120</v>
      </c>
      <c r="W81" s="32">
        <v>4.2968906731924124</v>
      </c>
      <c r="X81" s="32"/>
      <c r="Y81" s="32"/>
      <c r="Z81" s="37">
        <v>30</v>
      </c>
      <c r="AA81" s="53">
        <v>0.76574276544415032</v>
      </c>
      <c r="AB81" s="53">
        <v>0.87884558606511842</v>
      </c>
      <c r="AC81" s="53">
        <v>0.85308761800675992</v>
      </c>
      <c r="AD81" s="53">
        <v>0.83255865650534278</v>
      </c>
    </row>
    <row r="82" spans="1:30" x14ac:dyDescent="0.25">
      <c r="A82" s="35" t="s">
        <v>287</v>
      </c>
      <c r="B82" s="35" t="s">
        <v>21</v>
      </c>
      <c r="C82" s="35" t="s">
        <v>121</v>
      </c>
      <c r="D82" s="35">
        <v>1049503.5</v>
      </c>
      <c r="E82" s="35">
        <v>17560.072</v>
      </c>
      <c r="F82" s="35">
        <v>59.766469069999999</v>
      </c>
      <c r="G82" s="35">
        <v>83.128374826380252</v>
      </c>
      <c r="H82" s="35">
        <v>120</v>
      </c>
      <c r="I82" s="46">
        <v>4.4203860975669853</v>
      </c>
      <c r="J82" s="36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>
        <v>2</v>
      </c>
      <c r="V82" s="35">
        <v>120</v>
      </c>
      <c r="W82" s="35">
        <v>4.4203860975669853</v>
      </c>
      <c r="X82" s="35"/>
      <c r="Y82" s="35"/>
      <c r="Z82" s="37">
        <v>15</v>
      </c>
      <c r="AA82" s="53">
        <v>0.76017789328825913</v>
      </c>
      <c r="AB82" s="53">
        <v>0.87958722045538418</v>
      </c>
      <c r="AC82" s="53">
        <v>0.90715100087267397</v>
      </c>
      <c r="AD82" s="53">
        <v>0.84897203820543909</v>
      </c>
    </row>
    <row r="83" spans="1:30" ht="15.75" thickBot="1" x14ac:dyDescent="0.3">
      <c r="A83" s="32" t="s">
        <v>288</v>
      </c>
      <c r="B83" s="32" t="s">
        <v>21</v>
      </c>
      <c r="C83" s="32" t="s">
        <v>121</v>
      </c>
      <c r="D83" s="32">
        <v>1006369.563</v>
      </c>
      <c r="E83" s="32">
        <v>17630.287</v>
      </c>
      <c r="F83" s="32">
        <v>57.081859360000003</v>
      </c>
      <c r="G83" s="32">
        <v>86.897102932774445</v>
      </c>
      <c r="H83" s="32">
        <v>120</v>
      </c>
      <c r="I83" s="50">
        <v>4.464724693772868</v>
      </c>
      <c r="J83" s="33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>
        <v>3</v>
      </c>
      <c r="V83" s="32">
        <v>120</v>
      </c>
      <c r="W83" s="32">
        <v>4.464724693772868</v>
      </c>
      <c r="X83" s="32"/>
      <c r="Y83" s="32"/>
      <c r="Z83" s="40">
        <v>0</v>
      </c>
      <c r="AA83" s="41">
        <v>1</v>
      </c>
      <c r="AB83" s="41">
        <v>1</v>
      </c>
      <c r="AC83" s="41">
        <v>1</v>
      </c>
      <c r="AD83" s="41">
        <v>1</v>
      </c>
    </row>
    <row r="84" spans="1:30" ht="16.5" thickTop="1" thickBot="1" x14ac:dyDescent="0.3">
      <c r="A84" s="35" t="s">
        <v>289</v>
      </c>
      <c r="B84" s="35" t="s">
        <v>21</v>
      </c>
      <c r="C84" s="35" t="s">
        <v>121</v>
      </c>
      <c r="D84" s="35">
        <v>1124318.625</v>
      </c>
      <c r="E84" s="35">
        <v>16141.018</v>
      </c>
      <c r="F84" s="35">
        <v>69.655992269999999</v>
      </c>
      <c r="G84" s="35">
        <v>78.794048108834176</v>
      </c>
      <c r="H84" s="35">
        <v>60</v>
      </c>
      <c r="I84" s="46">
        <v>4.366837462397398</v>
      </c>
      <c r="J84" s="36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>
        <v>4</v>
      </c>
      <c r="V84" s="35">
        <v>60</v>
      </c>
      <c r="W84" s="35">
        <v>4.366837462397398</v>
      </c>
      <c r="X84" s="35"/>
      <c r="Y84" s="35"/>
    </row>
    <row r="85" spans="1:30" x14ac:dyDescent="0.25">
      <c r="A85" s="32" t="s">
        <v>290</v>
      </c>
      <c r="B85" s="32" t="s">
        <v>21</v>
      </c>
      <c r="C85" s="32" t="s">
        <v>121</v>
      </c>
      <c r="D85" s="32">
        <v>1087091.5</v>
      </c>
      <c r="E85" s="32">
        <v>16806.403999999999</v>
      </c>
      <c r="F85" s="32">
        <v>64.683170770000004</v>
      </c>
      <c r="G85" s="32">
        <v>89.975603468427579</v>
      </c>
      <c r="H85" s="32">
        <v>60</v>
      </c>
      <c r="I85" s="50">
        <v>4.4995385610104277</v>
      </c>
      <c r="J85" s="33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>
        <v>5</v>
      </c>
      <c r="V85" s="32">
        <v>60</v>
      </c>
      <c r="W85" s="32">
        <v>4.4995385610104277</v>
      </c>
      <c r="X85" s="32"/>
      <c r="Y85" s="32"/>
      <c r="Z85" s="42" t="s">
        <v>54</v>
      </c>
      <c r="AA85" s="57">
        <v>-1.1456462084007916E-3</v>
      </c>
    </row>
    <row r="86" spans="1:30" x14ac:dyDescent="0.25">
      <c r="A86" s="35" t="s">
        <v>291</v>
      </c>
      <c r="B86" s="35" t="s">
        <v>21</v>
      </c>
      <c r="C86" s="35" t="s">
        <v>121</v>
      </c>
      <c r="D86" s="35">
        <v>1071798.875</v>
      </c>
      <c r="E86" s="35">
        <v>18132.613000000001</v>
      </c>
      <c r="F86" s="35">
        <v>59.108903660000003</v>
      </c>
      <c r="G86" s="35">
        <v>89.98701098161942</v>
      </c>
      <c r="H86" s="35">
        <v>60</v>
      </c>
      <c r="I86" s="46">
        <v>4.4996653374883309</v>
      </c>
      <c r="J86" s="36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>
        <v>6</v>
      </c>
      <c r="V86" s="35">
        <v>60</v>
      </c>
      <c r="W86" s="35">
        <v>4.4996653374883309</v>
      </c>
      <c r="X86" s="35"/>
      <c r="Y86" s="35"/>
      <c r="Z86" s="44" t="s">
        <v>56</v>
      </c>
      <c r="AA86" s="45">
        <v>4.5141990607955158</v>
      </c>
    </row>
    <row r="87" spans="1:30" ht="17.25" x14ac:dyDescent="0.25">
      <c r="A87" s="32" t="s">
        <v>292</v>
      </c>
      <c r="B87" s="32" t="s">
        <v>21</v>
      </c>
      <c r="C87" s="32" t="s">
        <v>121</v>
      </c>
      <c r="D87" s="32">
        <v>1219937</v>
      </c>
      <c r="E87" s="32">
        <v>18020.870999999999</v>
      </c>
      <c r="F87" s="32">
        <v>67.695784520000004</v>
      </c>
      <c r="G87" s="32">
        <v>76.574276544415028</v>
      </c>
      <c r="H87" s="32">
        <v>30</v>
      </c>
      <c r="I87" s="50">
        <v>4.3382612050008831</v>
      </c>
      <c r="J87" s="33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>
        <v>7</v>
      </c>
      <c r="V87" s="32">
        <v>30</v>
      </c>
      <c r="W87" s="32">
        <v>4.3382612050008831</v>
      </c>
      <c r="X87" s="32"/>
      <c r="Y87" s="32"/>
      <c r="Z87" s="44" t="s">
        <v>58</v>
      </c>
      <c r="AA87" s="55">
        <v>0.25752740800497281</v>
      </c>
    </row>
    <row r="88" spans="1:30" ht="18" x14ac:dyDescent="0.35">
      <c r="A88" s="35" t="s">
        <v>293</v>
      </c>
      <c r="B88" s="35" t="s">
        <v>21</v>
      </c>
      <c r="C88" s="35" t="s">
        <v>121</v>
      </c>
      <c r="D88" s="35">
        <v>1068456.625</v>
      </c>
      <c r="E88" s="35">
        <v>16910.861000000001</v>
      </c>
      <c r="F88" s="35">
        <v>63.181680989999997</v>
      </c>
      <c r="G88" s="35">
        <v>87.884558606511845</v>
      </c>
      <c r="H88" s="35">
        <v>30</v>
      </c>
      <c r="I88" s="46">
        <v>4.4760241192537951</v>
      </c>
      <c r="J88" s="36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>
        <v>8</v>
      </c>
      <c r="V88" s="35">
        <v>30</v>
      </c>
      <c r="W88" s="35">
        <v>4.4760241192537951</v>
      </c>
      <c r="X88" s="35"/>
      <c r="Y88" s="35"/>
      <c r="Z88" s="44" t="s">
        <v>60</v>
      </c>
      <c r="AA88" s="47">
        <v>605.02725490403361</v>
      </c>
    </row>
    <row r="89" spans="1:30" ht="18.75" x14ac:dyDescent="0.35">
      <c r="A89" s="32" t="s">
        <v>294</v>
      </c>
      <c r="B89" s="32" t="s">
        <v>21</v>
      </c>
      <c r="C89" s="32" t="s">
        <v>121</v>
      </c>
      <c r="D89" s="32">
        <v>1136969.25</v>
      </c>
      <c r="E89" s="32">
        <v>20288.576000000001</v>
      </c>
      <c r="F89" s="32">
        <v>56.039874359999999</v>
      </c>
      <c r="G89" s="32">
        <v>85.308761800675995</v>
      </c>
      <c r="H89" s="32">
        <v>30</v>
      </c>
      <c r="I89" s="50">
        <v>4.4462771666982404</v>
      </c>
      <c r="J89" s="33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>
        <v>9</v>
      </c>
      <c r="V89" s="32">
        <v>30</v>
      </c>
      <c r="W89" s="32">
        <v>4.4462771666982404</v>
      </c>
      <c r="X89" s="32"/>
      <c r="Y89" s="32"/>
      <c r="Z89" s="44" t="s">
        <v>62</v>
      </c>
      <c r="AA89" s="45">
        <v>2.2912924168015834</v>
      </c>
    </row>
    <row r="90" spans="1:30" ht="15.75" thickBot="1" x14ac:dyDescent="0.3">
      <c r="A90" s="35" t="s">
        <v>295</v>
      </c>
      <c r="B90" s="35" t="s">
        <v>21</v>
      </c>
      <c r="C90" s="35" t="s">
        <v>121</v>
      </c>
      <c r="D90" s="35">
        <v>1359680</v>
      </c>
      <c r="E90" s="35">
        <v>20232.018</v>
      </c>
      <c r="F90" s="35">
        <v>67.204368840000001</v>
      </c>
      <c r="G90" s="35">
        <v>76.017789328825913</v>
      </c>
      <c r="H90" s="35">
        <v>15</v>
      </c>
      <c r="I90" s="46">
        <v>4.3309673830123261</v>
      </c>
      <c r="J90" s="36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>
        <v>10</v>
      </c>
      <c r="V90" s="35">
        <v>15</v>
      </c>
      <c r="W90" s="35">
        <v>4.3309673830123261</v>
      </c>
      <c r="X90" s="35"/>
      <c r="Y90" s="35"/>
      <c r="Z90" s="48" t="s">
        <v>7</v>
      </c>
      <c r="AA90" s="49" t="s">
        <v>98</v>
      </c>
    </row>
    <row r="91" spans="1:30" x14ac:dyDescent="0.25">
      <c r="A91" s="32" t="s">
        <v>296</v>
      </c>
      <c r="B91" s="32" t="s">
        <v>21</v>
      </c>
      <c r="C91" s="32" t="s">
        <v>121</v>
      </c>
      <c r="D91" s="32">
        <v>1394088.75</v>
      </c>
      <c r="E91" s="32">
        <v>22046.18</v>
      </c>
      <c r="F91" s="32">
        <v>63.234934580000001</v>
      </c>
      <c r="G91" s="32">
        <v>87.958722045538423</v>
      </c>
      <c r="H91" s="32">
        <v>15</v>
      </c>
      <c r="I91" s="50">
        <v>4.4768676367672189</v>
      </c>
      <c r="J91" s="33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>
        <v>11</v>
      </c>
      <c r="V91" s="32">
        <v>15</v>
      </c>
      <c r="W91" s="32">
        <v>4.4768676367672189</v>
      </c>
      <c r="X91" s="32"/>
      <c r="Y91" s="32"/>
    </row>
    <row r="92" spans="1:30" x14ac:dyDescent="0.25">
      <c r="A92" s="35" t="s">
        <v>297</v>
      </c>
      <c r="B92" s="35" t="s">
        <v>21</v>
      </c>
      <c r="C92" s="35" t="s">
        <v>121</v>
      </c>
      <c r="D92" s="35">
        <v>1746723.625</v>
      </c>
      <c r="E92" s="35">
        <v>29314.061000000002</v>
      </c>
      <c r="F92" s="35">
        <v>59.586545340000001</v>
      </c>
      <c r="G92" s="35">
        <v>90.715100087267402</v>
      </c>
      <c r="H92" s="35">
        <v>15</v>
      </c>
      <c r="I92" s="46">
        <v>4.5077238271370375</v>
      </c>
      <c r="J92" s="36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>
        <v>12</v>
      </c>
      <c r="V92" s="35">
        <v>15</v>
      </c>
      <c r="W92" s="35">
        <v>4.5077238271370375</v>
      </c>
      <c r="X92" s="35"/>
      <c r="Y92" s="35"/>
    </row>
    <row r="93" spans="1:30" x14ac:dyDescent="0.25">
      <c r="A93" s="32" t="s">
        <v>298</v>
      </c>
      <c r="B93" s="32" t="s">
        <v>21</v>
      </c>
      <c r="C93" s="32" t="s">
        <v>121</v>
      </c>
      <c r="D93" s="32">
        <v>1936696.5</v>
      </c>
      <c r="E93" s="32">
        <v>21912.724999999999</v>
      </c>
      <c r="F93" s="32">
        <v>88.3822756</v>
      </c>
      <c r="G93" s="32">
        <v>100</v>
      </c>
      <c r="H93" s="32">
        <v>0</v>
      </c>
      <c r="I93" s="50">
        <v>4.6051701859880918</v>
      </c>
      <c r="J93" s="33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>
        <v>13</v>
      </c>
      <c r="V93" s="32">
        <v>0</v>
      </c>
      <c r="W93" s="32">
        <v>4.6051701859880918</v>
      </c>
      <c r="X93" s="32"/>
      <c r="Y93" s="32"/>
    </row>
    <row r="94" spans="1:30" x14ac:dyDescent="0.25">
      <c r="A94" s="35" t="s">
        <v>299</v>
      </c>
      <c r="B94" s="35" t="s">
        <v>21</v>
      </c>
      <c r="C94" s="35" t="s">
        <v>121</v>
      </c>
      <c r="D94" s="35">
        <v>1522105.75</v>
      </c>
      <c r="E94" s="35">
        <v>21175.278999999999</v>
      </c>
      <c r="F94" s="35">
        <v>71.881260690000005</v>
      </c>
      <c r="G94" s="35">
        <v>100</v>
      </c>
      <c r="H94" s="35">
        <v>0</v>
      </c>
      <c r="I94" s="46">
        <v>4.6051701859880918</v>
      </c>
      <c r="J94" s="36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>
        <v>14</v>
      </c>
      <c r="V94" s="35">
        <v>0</v>
      </c>
      <c r="W94" s="35">
        <v>4.6051701859880918</v>
      </c>
      <c r="X94" s="35"/>
      <c r="Y94" s="35"/>
    </row>
    <row r="95" spans="1:30" x14ac:dyDescent="0.25">
      <c r="A95" s="32" t="s">
        <v>300</v>
      </c>
      <c r="B95" s="32" t="s">
        <v>21</v>
      </c>
      <c r="C95" s="32" t="s">
        <v>121</v>
      </c>
      <c r="D95" s="32">
        <v>1454526.5</v>
      </c>
      <c r="E95" s="32">
        <v>22146.451000000001</v>
      </c>
      <c r="F95" s="32">
        <v>65.67763386</v>
      </c>
      <c r="G95" s="32">
        <v>100</v>
      </c>
      <c r="H95" s="32">
        <v>0</v>
      </c>
      <c r="I95" s="50">
        <v>4.6051701859880918</v>
      </c>
      <c r="J95" s="33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>
        <v>15</v>
      </c>
      <c r="V95" s="32">
        <v>0</v>
      </c>
      <c r="W95" s="32">
        <v>4.6051701859880918</v>
      </c>
      <c r="X95" s="32"/>
      <c r="Y95" s="32"/>
    </row>
    <row r="96" spans="1:30" ht="15.75" thickBot="1" x14ac:dyDescent="0.3">
      <c r="A96" s="35"/>
      <c r="B96" s="35"/>
      <c r="C96" s="35"/>
      <c r="D96" s="35"/>
      <c r="E96" s="35"/>
      <c r="F96" s="35"/>
      <c r="G96" s="35"/>
      <c r="H96" s="35"/>
      <c r="I96" s="35"/>
      <c r="J96" s="36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spans="1:30" ht="16.5" thickTop="1" thickBot="1" x14ac:dyDescent="0.3">
      <c r="A97" s="32" t="s">
        <v>38</v>
      </c>
      <c r="B97" s="32" t="s">
        <v>18</v>
      </c>
      <c r="C97" s="32" t="s">
        <v>138</v>
      </c>
      <c r="D97" s="32">
        <v>8.2910000000000004</v>
      </c>
      <c r="E97" s="32">
        <v>18372.601999999999</v>
      </c>
      <c r="F97" s="32">
        <v>4.5126999999999998E-4</v>
      </c>
      <c r="G97" s="32"/>
      <c r="H97" s="32"/>
      <c r="I97" s="32"/>
      <c r="J97" s="33"/>
      <c r="K97" s="32"/>
      <c r="L97" s="32"/>
      <c r="M97" s="32"/>
      <c r="N97" s="32"/>
      <c r="O97" s="32"/>
      <c r="P97" s="32"/>
      <c r="Q97" s="32"/>
      <c r="R97" s="32" t="s">
        <v>139</v>
      </c>
      <c r="S97" s="32"/>
      <c r="T97" s="32">
        <v>7</v>
      </c>
      <c r="U97" s="32"/>
      <c r="V97" s="32"/>
      <c r="W97" s="32"/>
      <c r="X97" s="32"/>
      <c r="Y97" s="32"/>
      <c r="Z97" s="34" t="s">
        <v>41</v>
      </c>
      <c r="AA97" s="34" t="s">
        <v>42</v>
      </c>
      <c r="AB97" s="34" t="s">
        <v>43</v>
      </c>
      <c r="AC97" s="34" t="s">
        <v>44</v>
      </c>
      <c r="AD97" s="34" t="s">
        <v>45</v>
      </c>
    </row>
    <row r="98" spans="1:30" ht="15.75" thickTop="1" x14ac:dyDescent="0.25">
      <c r="A98" s="35" t="s">
        <v>46</v>
      </c>
      <c r="B98" s="35" t="s">
        <v>18</v>
      </c>
      <c r="C98" s="35" t="s">
        <v>138</v>
      </c>
      <c r="D98" s="35">
        <v>8.2910000000000004</v>
      </c>
      <c r="E98" s="35">
        <v>18372.601999999999</v>
      </c>
      <c r="F98" s="35">
        <v>4.5126999999999998E-4</v>
      </c>
      <c r="G98" s="35"/>
      <c r="H98" s="35"/>
      <c r="I98" s="35"/>
      <c r="J98" s="36"/>
      <c r="K98" s="35"/>
      <c r="L98" s="35"/>
      <c r="M98" s="35"/>
      <c r="N98" s="35"/>
      <c r="O98" s="35"/>
      <c r="P98" s="35"/>
      <c r="Q98" s="35"/>
      <c r="R98" s="35" t="s">
        <v>41</v>
      </c>
      <c r="S98" s="35"/>
      <c r="T98" s="35">
        <v>119</v>
      </c>
      <c r="U98" s="35"/>
      <c r="V98" s="35"/>
      <c r="W98" s="35"/>
      <c r="X98" s="35"/>
      <c r="Y98" s="35"/>
      <c r="Z98" s="37">
        <v>120</v>
      </c>
      <c r="AA98" s="52">
        <v>5.1005725666294667E-2</v>
      </c>
      <c r="AB98" s="52">
        <v>2.5873290875915927E-2</v>
      </c>
      <c r="AC98" s="52">
        <v>3.1329061499816638E-2</v>
      </c>
      <c r="AD98" s="52">
        <v>3.6069359347342407E-2</v>
      </c>
    </row>
    <row r="99" spans="1:30" x14ac:dyDescent="0.25">
      <c r="A99" s="32" t="s">
        <v>47</v>
      </c>
      <c r="B99" s="32" t="s">
        <v>18</v>
      </c>
      <c r="C99" s="32" t="s">
        <v>138</v>
      </c>
      <c r="D99" s="32"/>
      <c r="E99" s="32">
        <v>18432.331999999999</v>
      </c>
      <c r="F99" s="32">
        <v>0</v>
      </c>
      <c r="G99" s="32"/>
      <c r="H99" s="32"/>
      <c r="I99" s="32"/>
      <c r="J99" s="33"/>
      <c r="K99" s="32"/>
      <c r="L99" s="32"/>
      <c r="M99" s="32"/>
      <c r="N99" s="32"/>
      <c r="O99" s="32"/>
      <c r="P99" s="32"/>
      <c r="Q99" s="32"/>
      <c r="R99" s="32" t="s">
        <v>48</v>
      </c>
      <c r="S99" s="32"/>
      <c r="T99" s="32">
        <v>133</v>
      </c>
      <c r="U99" s="32"/>
      <c r="V99" s="32"/>
      <c r="W99" s="32"/>
      <c r="X99" s="32"/>
      <c r="Y99" s="32"/>
      <c r="Z99" s="37">
        <v>60</v>
      </c>
      <c r="AA99" s="53">
        <v>0.15621402329947282</v>
      </c>
      <c r="AB99" s="53">
        <v>0.12579877552503047</v>
      </c>
      <c r="AC99" s="53">
        <v>0.14838931621813012</v>
      </c>
      <c r="AD99" s="53">
        <v>0.14346737168087778</v>
      </c>
    </row>
    <row r="100" spans="1:30" x14ac:dyDescent="0.25">
      <c r="A100" s="35" t="s">
        <v>301</v>
      </c>
      <c r="B100" s="35" t="s">
        <v>18</v>
      </c>
      <c r="C100" s="35" t="s">
        <v>138</v>
      </c>
      <c r="D100" s="35">
        <v>1896.548</v>
      </c>
      <c r="E100" s="35">
        <v>15541.748</v>
      </c>
      <c r="F100" s="35">
        <v>0.12202926</v>
      </c>
      <c r="G100" s="35">
        <v>5.1005725666294666</v>
      </c>
      <c r="H100" s="35">
        <v>120</v>
      </c>
      <c r="I100" s="46">
        <v>1.6293528013952656</v>
      </c>
      <c r="J100" s="36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>
        <v>1</v>
      </c>
      <c r="V100" s="35">
        <v>120</v>
      </c>
      <c r="W100" s="35">
        <v>1.6293528013952656</v>
      </c>
      <c r="X100" s="35"/>
      <c r="Y100" s="35"/>
      <c r="Z100" s="37">
        <v>30</v>
      </c>
      <c r="AA100" s="53">
        <v>0.29823201389183734</v>
      </c>
      <c r="AB100" s="53">
        <v>0.3148524686002675</v>
      </c>
      <c r="AC100" s="53">
        <v>0.4078687529396669</v>
      </c>
      <c r="AD100" s="53">
        <v>0.34031774514392393</v>
      </c>
    </row>
    <row r="101" spans="1:30" x14ac:dyDescent="0.25">
      <c r="A101" s="32" t="s">
        <v>302</v>
      </c>
      <c r="B101" s="32" t="s">
        <v>18</v>
      </c>
      <c r="C101" s="32" t="s">
        <v>138</v>
      </c>
      <c r="D101" s="32">
        <v>1214.9960000000001</v>
      </c>
      <c r="E101" s="32">
        <v>16775.324000000001</v>
      </c>
      <c r="F101" s="32">
        <v>7.2427572999999995E-2</v>
      </c>
      <c r="G101" s="32">
        <v>2.5873290875915926</v>
      </c>
      <c r="H101" s="32">
        <v>120</v>
      </c>
      <c r="I101" s="50">
        <v>0.9506261033051866</v>
      </c>
      <c r="J101" s="33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>
        <v>2</v>
      </c>
      <c r="V101" s="32">
        <v>120</v>
      </c>
      <c r="W101" s="32">
        <v>0.9506261033051866</v>
      </c>
      <c r="X101" s="32"/>
      <c r="Y101" s="32"/>
      <c r="Z101" s="37">
        <v>15</v>
      </c>
      <c r="AA101" s="53" t="s">
        <v>340</v>
      </c>
      <c r="AB101" s="53">
        <v>0.48840778174190691</v>
      </c>
      <c r="AC101" s="53">
        <v>0.68023738081571128</v>
      </c>
      <c r="AD101" s="53">
        <v>0.58432258127880909</v>
      </c>
    </row>
    <row r="102" spans="1:30" ht="15.75" thickBot="1" x14ac:dyDescent="0.3">
      <c r="A102" s="35" t="s">
        <v>303</v>
      </c>
      <c r="B102" s="35" t="s">
        <v>18</v>
      </c>
      <c r="C102" s="35" t="s">
        <v>138</v>
      </c>
      <c r="D102" s="35">
        <v>885.05700000000002</v>
      </c>
      <c r="E102" s="35">
        <v>16456.893</v>
      </c>
      <c r="F102" s="35">
        <v>5.3780321999999998E-2</v>
      </c>
      <c r="G102" s="35">
        <v>3.1329061499816637</v>
      </c>
      <c r="H102" s="35">
        <v>120</v>
      </c>
      <c r="I102" s="46">
        <v>1.1419610562011373</v>
      </c>
      <c r="J102" s="36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>
        <v>3</v>
      </c>
      <c r="V102" s="35">
        <v>120</v>
      </c>
      <c r="W102" s="35">
        <v>1.1419610562011373</v>
      </c>
      <c r="X102" s="35"/>
      <c r="Y102" s="35"/>
      <c r="Z102" s="40">
        <v>0</v>
      </c>
      <c r="AA102" s="41">
        <v>1</v>
      </c>
      <c r="AB102" s="41">
        <v>1</v>
      </c>
      <c r="AC102" s="41">
        <v>1</v>
      </c>
      <c r="AD102" s="41">
        <v>1</v>
      </c>
    </row>
    <row r="103" spans="1:30" ht="16.5" thickTop="1" thickBot="1" x14ac:dyDescent="0.3">
      <c r="A103" s="32" t="s">
        <v>304</v>
      </c>
      <c r="B103" s="32" t="s">
        <v>18</v>
      </c>
      <c r="C103" s="32" t="s">
        <v>138</v>
      </c>
      <c r="D103" s="32">
        <v>6406.2169999999996</v>
      </c>
      <c r="E103" s="32">
        <v>17169.525000000001</v>
      </c>
      <c r="F103" s="32">
        <v>0.37311556400000001</v>
      </c>
      <c r="G103" s="32">
        <v>15.621402329947282</v>
      </c>
      <c r="H103" s="32">
        <v>60</v>
      </c>
      <c r="I103" s="50">
        <v>2.7486419182272868</v>
      </c>
      <c r="J103" s="33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>
        <v>4</v>
      </c>
      <c r="V103" s="32">
        <v>60</v>
      </c>
      <c r="W103" s="32">
        <v>2.7486419182272868</v>
      </c>
      <c r="X103" s="32"/>
      <c r="Y103" s="32"/>
    </row>
    <row r="104" spans="1:30" x14ac:dyDescent="0.25">
      <c r="A104" s="35" t="s">
        <v>305</v>
      </c>
      <c r="B104" s="35" t="s">
        <v>18</v>
      </c>
      <c r="C104" s="35" t="s">
        <v>138</v>
      </c>
      <c r="D104" s="35">
        <v>5861.2389999999996</v>
      </c>
      <c r="E104" s="35">
        <v>16699.215</v>
      </c>
      <c r="F104" s="35">
        <v>0.350988894</v>
      </c>
      <c r="G104" s="35">
        <v>12.579877552503046</v>
      </c>
      <c r="H104" s="35">
        <v>60</v>
      </c>
      <c r="I104" s="46">
        <v>2.5320985177196014</v>
      </c>
      <c r="J104" s="36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>
        <v>5</v>
      </c>
      <c r="V104" s="35">
        <v>60</v>
      </c>
      <c r="W104" s="35">
        <v>2.5320985177196014</v>
      </c>
      <c r="X104" s="35"/>
      <c r="Y104" s="35"/>
      <c r="Z104" s="42" t="s">
        <v>54</v>
      </c>
      <c r="AA104" s="54">
        <v>-2.7619668229360166E-2</v>
      </c>
    </row>
    <row r="105" spans="1:30" x14ac:dyDescent="0.25">
      <c r="A105" s="32" t="s">
        <v>306</v>
      </c>
      <c r="B105" s="32" t="s">
        <v>18</v>
      </c>
      <c r="C105" s="32" t="s">
        <v>138</v>
      </c>
      <c r="D105" s="32">
        <v>4435.0439999999999</v>
      </c>
      <c r="E105" s="32">
        <v>17487.995999999999</v>
      </c>
      <c r="F105" s="32">
        <v>0.253605044</v>
      </c>
      <c r="G105" s="32">
        <v>14.838931621813012</v>
      </c>
      <c r="H105" s="32">
        <v>60</v>
      </c>
      <c r="I105" s="50">
        <v>2.6972542420083192</v>
      </c>
      <c r="J105" s="33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>
        <v>6</v>
      </c>
      <c r="V105" s="32">
        <v>60</v>
      </c>
      <c r="W105" s="32">
        <v>2.6972542420083192</v>
      </c>
      <c r="X105" s="32"/>
      <c r="Y105" s="32"/>
      <c r="Z105" s="44" t="s">
        <v>56</v>
      </c>
      <c r="AA105" s="45">
        <v>4.4575724737847953</v>
      </c>
    </row>
    <row r="106" spans="1:30" ht="17.25" x14ac:dyDescent="0.25">
      <c r="A106" s="35" t="s">
        <v>307</v>
      </c>
      <c r="B106" s="35" t="s">
        <v>18</v>
      </c>
      <c r="C106" s="35" t="s">
        <v>138</v>
      </c>
      <c r="D106" s="35">
        <v>12430.475</v>
      </c>
      <c r="E106" s="35">
        <v>17457.293000000001</v>
      </c>
      <c r="F106" s="35">
        <v>0.71205054499999998</v>
      </c>
      <c r="G106" s="35">
        <v>29.823201389183733</v>
      </c>
      <c r="H106" s="35">
        <v>30</v>
      </c>
      <c r="I106" s="46">
        <v>3.3952866606897136</v>
      </c>
      <c r="J106" s="36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>
        <v>7</v>
      </c>
      <c r="V106" s="35">
        <v>30</v>
      </c>
      <c r="W106" s="35">
        <v>3.3952866606897136</v>
      </c>
      <c r="X106" s="35"/>
      <c r="Y106" s="35"/>
      <c r="Z106" s="44" t="s">
        <v>58</v>
      </c>
      <c r="AA106" s="55">
        <v>0.97199147814502784</v>
      </c>
    </row>
    <row r="107" spans="1:30" ht="18" x14ac:dyDescent="0.35">
      <c r="A107" s="32" t="s">
        <v>308</v>
      </c>
      <c r="B107" s="32" t="s">
        <v>18</v>
      </c>
      <c r="C107" s="32" t="s">
        <v>138</v>
      </c>
      <c r="D107" s="32">
        <v>14600.352999999999</v>
      </c>
      <c r="E107" s="32">
        <v>16628.875</v>
      </c>
      <c r="F107" s="32">
        <v>0.87801207199999998</v>
      </c>
      <c r="G107" s="32">
        <v>31.485246860026749</v>
      </c>
      <c r="H107" s="32">
        <v>30</v>
      </c>
      <c r="I107" s="50">
        <v>3.449519082469815</v>
      </c>
      <c r="J107" s="33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>
        <v>8</v>
      </c>
      <c r="V107" s="32">
        <v>30</v>
      </c>
      <c r="W107" s="32">
        <v>3.449519082469815</v>
      </c>
      <c r="X107" s="32"/>
      <c r="Y107" s="32"/>
      <c r="Z107" s="44" t="s">
        <v>60</v>
      </c>
      <c r="AA107" s="56">
        <v>25.096144341919295</v>
      </c>
    </row>
    <row r="108" spans="1:30" ht="18.75" x14ac:dyDescent="0.35">
      <c r="A108" s="35" t="s">
        <v>309</v>
      </c>
      <c r="B108" s="35" t="s">
        <v>18</v>
      </c>
      <c r="C108" s="35" t="s">
        <v>138</v>
      </c>
      <c r="D108" s="35">
        <v>11857.519</v>
      </c>
      <c r="E108" s="35">
        <v>17023.388999999999</v>
      </c>
      <c r="F108" s="35">
        <v>0.69654279799999996</v>
      </c>
      <c r="G108" s="35">
        <v>40.786875293966688</v>
      </c>
      <c r="H108" s="35">
        <v>30</v>
      </c>
      <c r="I108" s="46">
        <v>3.708360345687324</v>
      </c>
      <c r="J108" s="36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>
        <v>9</v>
      </c>
      <c r="V108" s="35">
        <v>30</v>
      </c>
      <c r="W108" s="35">
        <v>3.708360345687324</v>
      </c>
      <c r="X108" s="35"/>
      <c r="Y108" s="35"/>
      <c r="Z108" s="44" t="s">
        <v>62</v>
      </c>
      <c r="AA108" s="56">
        <v>55.239336458720331</v>
      </c>
    </row>
    <row r="109" spans="1:30" ht="15.75" thickBot="1" x14ac:dyDescent="0.3">
      <c r="A109" s="32" t="s">
        <v>310</v>
      </c>
      <c r="B109" s="32" t="s">
        <v>18</v>
      </c>
      <c r="C109" s="32" t="s">
        <v>138</v>
      </c>
      <c r="D109" s="32">
        <v>13942.954</v>
      </c>
      <c r="E109" s="32">
        <v>26035.258000000002</v>
      </c>
      <c r="F109" s="32">
        <v>0.53554122599999998</v>
      </c>
      <c r="G109" s="32">
        <v>22.427240449640976</v>
      </c>
      <c r="H109" s="32">
        <v>15</v>
      </c>
      <c r="I109" s="50" t="s">
        <v>341</v>
      </c>
      <c r="J109" s="33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 t="s">
        <v>208</v>
      </c>
      <c r="V109" s="32">
        <v>15</v>
      </c>
      <c r="W109" s="32">
        <v>3.8885655822480603</v>
      </c>
      <c r="X109" s="32"/>
      <c r="Y109" s="32"/>
      <c r="Z109" s="48" t="s">
        <v>7</v>
      </c>
      <c r="AA109" s="49" t="s">
        <v>311</v>
      </c>
    </row>
    <row r="110" spans="1:30" x14ac:dyDescent="0.25">
      <c r="A110" s="35" t="s">
        <v>312</v>
      </c>
      <c r="B110" s="35" t="s">
        <v>18</v>
      </c>
      <c r="C110" s="35" t="s">
        <v>138</v>
      </c>
      <c r="D110" s="35">
        <v>36671.288999999997</v>
      </c>
      <c r="E110" s="35">
        <v>26927.937999999998</v>
      </c>
      <c r="F110" s="35">
        <v>1.3618305639999999</v>
      </c>
      <c r="G110" s="35">
        <v>48.840778174190689</v>
      </c>
      <c r="H110" s="35">
        <v>15</v>
      </c>
      <c r="I110" s="46">
        <v>3.8885655822480603</v>
      </c>
      <c r="J110" s="36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>
        <v>11</v>
      </c>
      <c r="V110" s="35">
        <v>15</v>
      </c>
      <c r="W110" s="35">
        <v>4.2198567336934358</v>
      </c>
      <c r="X110" s="35"/>
      <c r="Y110" s="35"/>
    </row>
    <row r="111" spans="1:30" x14ac:dyDescent="0.25">
      <c r="A111" s="32" t="s">
        <v>313</v>
      </c>
      <c r="B111" s="32" t="s">
        <v>18</v>
      </c>
      <c r="C111" s="32" t="s">
        <v>138</v>
      </c>
      <c r="D111" s="32">
        <v>24716.178</v>
      </c>
      <c r="E111" s="32">
        <v>21279.85</v>
      </c>
      <c r="F111" s="32">
        <v>1.1614827169999999</v>
      </c>
      <c r="G111" s="32">
        <v>68.023738081571125</v>
      </c>
      <c r="H111" s="32">
        <v>15</v>
      </c>
      <c r="I111" s="50">
        <v>4.2198567336934358</v>
      </c>
      <c r="J111" s="33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>
        <v>12</v>
      </c>
      <c r="V111" s="32">
        <v>0</v>
      </c>
      <c r="W111" s="32">
        <v>4.6051701859880918</v>
      </c>
      <c r="X111" s="32"/>
      <c r="Y111" s="32"/>
    </row>
    <row r="112" spans="1:30" x14ac:dyDescent="0.25">
      <c r="A112" s="35" t="s">
        <v>314</v>
      </c>
      <c r="B112" s="35" t="s">
        <v>18</v>
      </c>
      <c r="C112" s="35" t="s">
        <v>138</v>
      </c>
      <c r="D112" s="35">
        <v>55487.02</v>
      </c>
      <c r="E112" s="35">
        <v>23246.824000000001</v>
      </c>
      <c r="F112" s="35">
        <v>2.386864546</v>
      </c>
      <c r="G112" s="35">
        <v>100</v>
      </c>
      <c r="H112" s="35">
        <v>0</v>
      </c>
      <c r="I112" s="46">
        <v>4.6051701859880918</v>
      </c>
      <c r="J112" s="36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>
        <v>13</v>
      </c>
      <c r="V112" s="35">
        <v>0</v>
      </c>
      <c r="W112" s="35">
        <v>4.6051701859880918</v>
      </c>
      <c r="X112" s="35"/>
      <c r="Y112" s="35"/>
    </row>
    <row r="113" spans="1:30" x14ac:dyDescent="0.25">
      <c r="A113" s="32" t="s">
        <v>315</v>
      </c>
      <c r="B113" s="32" t="s">
        <v>18</v>
      </c>
      <c r="C113" s="32" t="s">
        <v>138</v>
      </c>
      <c r="D113" s="32">
        <v>64543.233999999997</v>
      </c>
      <c r="E113" s="32">
        <v>23150.442999999999</v>
      </c>
      <c r="F113" s="32">
        <v>2.7879913140000001</v>
      </c>
      <c r="G113" s="32">
        <v>100</v>
      </c>
      <c r="H113" s="32">
        <v>0</v>
      </c>
      <c r="I113" s="50">
        <v>4.6051701859880918</v>
      </c>
      <c r="J113" s="33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>
        <v>14</v>
      </c>
      <c r="V113" s="32">
        <v>0</v>
      </c>
      <c r="W113" s="32">
        <v>4.6051701859880918</v>
      </c>
      <c r="X113" s="32"/>
      <c r="Y113" s="32"/>
    </row>
    <row r="114" spans="1:30" x14ac:dyDescent="0.25">
      <c r="A114" s="35" t="s">
        <v>316</v>
      </c>
      <c r="B114" s="35" t="s">
        <v>18</v>
      </c>
      <c r="C114" s="35" t="s">
        <v>138</v>
      </c>
      <c r="D114" s="35">
        <v>38285.339999999997</v>
      </c>
      <c r="E114" s="35">
        <v>22424.162</v>
      </c>
      <c r="F114" s="35">
        <v>1.7073253399999999</v>
      </c>
      <c r="G114" s="35">
        <v>100</v>
      </c>
      <c r="H114" s="35">
        <v>0</v>
      </c>
      <c r="I114" s="46">
        <v>4.6051701859880918</v>
      </c>
      <c r="J114" s="36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>
        <v>15</v>
      </c>
      <c r="V114" s="35" t="s">
        <v>208</v>
      </c>
      <c r="W114" s="35" t="s">
        <v>208</v>
      </c>
      <c r="X114" s="35"/>
      <c r="Y114" s="35"/>
    </row>
    <row r="115" spans="1:30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3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</row>
    <row r="116" spans="1:30" ht="15.75" thickBot="1" x14ac:dyDescent="0.3">
      <c r="A116" s="35"/>
      <c r="B116" s="35"/>
      <c r="C116" s="35"/>
      <c r="D116" s="35"/>
      <c r="E116" s="35"/>
      <c r="F116" s="35"/>
      <c r="G116" s="35"/>
      <c r="H116" s="35"/>
      <c r="I116" s="35"/>
      <c r="J116" s="36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1:30" ht="16.5" thickTop="1" thickBot="1" x14ac:dyDescent="0.3">
      <c r="A117" s="32" t="s">
        <v>38</v>
      </c>
      <c r="B117" s="32" t="s">
        <v>20</v>
      </c>
      <c r="C117" s="32" t="s">
        <v>155</v>
      </c>
      <c r="D117" s="32">
        <v>368.04300000000001</v>
      </c>
      <c r="E117" s="32">
        <v>18372.601999999999</v>
      </c>
      <c r="F117" s="32">
        <v>2.0032165000000001E-2</v>
      </c>
      <c r="G117" s="32"/>
      <c r="H117" s="32"/>
      <c r="I117" s="32"/>
      <c r="J117" s="33"/>
      <c r="K117" s="32"/>
      <c r="L117" s="32"/>
      <c r="M117" s="32"/>
      <c r="N117" s="32"/>
      <c r="O117" s="32"/>
      <c r="P117" s="32"/>
      <c r="Q117" s="32"/>
      <c r="R117" s="32" t="s">
        <v>156</v>
      </c>
      <c r="S117" s="32"/>
      <c r="T117" s="32">
        <v>9</v>
      </c>
      <c r="U117" s="32"/>
      <c r="V117" s="32"/>
      <c r="W117" s="32"/>
      <c r="X117" s="32"/>
      <c r="Y117" s="32"/>
      <c r="Z117" s="34" t="s">
        <v>41</v>
      </c>
      <c r="AA117" s="34" t="s">
        <v>42</v>
      </c>
      <c r="AB117" s="34" t="s">
        <v>43</v>
      </c>
      <c r="AC117" s="34" t="s">
        <v>44</v>
      </c>
      <c r="AD117" s="34" t="s">
        <v>45</v>
      </c>
    </row>
    <row r="118" spans="1:30" ht="15.75" thickTop="1" x14ac:dyDescent="0.25">
      <c r="A118" s="35" t="s">
        <v>46</v>
      </c>
      <c r="B118" s="35" t="s">
        <v>20</v>
      </c>
      <c r="C118" s="35" t="s">
        <v>155</v>
      </c>
      <c r="D118" s="35">
        <v>368.04300000000001</v>
      </c>
      <c r="E118" s="35">
        <v>18372.601999999999</v>
      </c>
      <c r="F118" s="35">
        <v>2.0032165000000001E-2</v>
      </c>
      <c r="G118" s="35"/>
      <c r="H118" s="35"/>
      <c r="I118" s="35"/>
      <c r="J118" s="36"/>
      <c r="K118" s="35"/>
      <c r="L118" s="35"/>
      <c r="M118" s="35"/>
      <c r="N118" s="35"/>
      <c r="O118" s="35"/>
      <c r="P118" s="35"/>
      <c r="Q118" s="35"/>
      <c r="R118" s="35" t="s">
        <v>41</v>
      </c>
      <c r="S118" s="35"/>
      <c r="T118" s="35">
        <v>157</v>
      </c>
      <c r="U118" s="35"/>
      <c r="V118" s="35"/>
      <c r="W118" s="35"/>
      <c r="X118" s="35"/>
      <c r="Y118" s="35"/>
      <c r="Z118" s="37">
        <v>120</v>
      </c>
      <c r="AA118" s="52">
        <v>1.6707163465736148E-2</v>
      </c>
      <c r="AB118" s="52">
        <v>1.0049961937573165E-2</v>
      </c>
      <c r="AC118" s="51">
        <v>9.394208191206864E-3</v>
      </c>
      <c r="AD118" s="52">
        <v>1.2050444531505394E-2</v>
      </c>
    </row>
    <row r="119" spans="1:30" x14ac:dyDescent="0.25">
      <c r="A119" s="32" t="s">
        <v>47</v>
      </c>
      <c r="B119" s="32" t="s">
        <v>20</v>
      </c>
      <c r="C119" s="32" t="s">
        <v>155</v>
      </c>
      <c r="D119" s="32">
        <v>301.61799999999999</v>
      </c>
      <c r="E119" s="32">
        <v>18432.331999999999</v>
      </c>
      <c r="F119" s="32">
        <v>1.6363529000000002E-2</v>
      </c>
      <c r="G119" s="32"/>
      <c r="H119" s="32"/>
      <c r="I119" s="32"/>
      <c r="J119" s="33"/>
      <c r="K119" s="32"/>
      <c r="L119" s="32"/>
      <c r="M119" s="32"/>
      <c r="N119" s="32"/>
      <c r="O119" s="32"/>
      <c r="P119" s="32"/>
      <c r="Q119" s="32"/>
      <c r="R119" s="32" t="s">
        <v>48</v>
      </c>
      <c r="S119" s="32"/>
      <c r="T119" s="32">
        <v>171</v>
      </c>
      <c r="U119" s="32"/>
      <c r="V119" s="32"/>
      <c r="W119" s="32"/>
      <c r="X119" s="32"/>
      <c r="Y119" s="32"/>
      <c r="Z119" s="37">
        <v>60</v>
      </c>
      <c r="AA119" s="53">
        <v>0.18371316185660724</v>
      </c>
      <c r="AB119" s="53">
        <v>0.16850886778319513</v>
      </c>
      <c r="AC119" s="53">
        <v>0.17583016492535303</v>
      </c>
      <c r="AD119" s="53">
        <v>0.17601739818838513</v>
      </c>
    </row>
    <row r="120" spans="1:30" x14ac:dyDescent="0.25">
      <c r="A120" s="35" t="s">
        <v>317</v>
      </c>
      <c r="B120" s="35" t="s">
        <v>20</v>
      </c>
      <c r="C120" s="35" t="s">
        <v>155</v>
      </c>
      <c r="D120" s="35">
        <v>5213.8429999999998</v>
      </c>
      <c r="E120" s="35">
        <v>20200.865000000002</v>
      </c>
      <c r="F120" s="35">
        <v>0.25809998699999998</v>
      </c>
      <c r="G120" s="35">
        <v>1.6707163465736148</v>
      </c>
      <c r="H120" s="35">
        <v>120</v>
      </c>
      <c r="I120" s="46">
        <v>0.51325248449997452</v>
      </c>
      <c r="J120" s="36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>
        <v>1</v>
      </c>
      <c r="V120" s="35">
        <v>120</v>
      </c>
      <c r="W120" s="35">
        <v>0.51325248449997452</v>
      </c>
      <c r="X120" s="35"/>
      <c r="Y120" s="35"/>
      <c r="Z120" s="37">
        <v>30</v>
      </c>
      <c r="AA120" s="53">
        <v>0.72553770620097469</v>
      </c>
      <c r="AB120" s="53">
        <v>0.58011807934835802</v>
      </c>
      <c r="AC120" s="53">
        <v>0.59688138611193808</v>
      </c>
      <c r="AD120" s="53">
        <v>0.63417905722042356</v>
      </c>
    </row>
    <row r="121" spans="1:30" x14ac:dyDescent="0.25">
      <c r="A121" s="32" t="s">
        <v>318</v>
      </c>
      <c r="B121" s="32" t="s">
        <v>20</v>
      </c>
      <c r="C121" s="32" t="s">
        <v>155</v>
      </c>
      <c r="D121" s="32">
        <v>4437.4719999999998</v>
      </c>
      <c r="E121" s="32">
        <v>19131.331999999999</v>
      </c>
      <c r="F121" s="32">
        <v>0.23194788499999999</v>
      </c>
      <c r="G121" s="32">
        <v>1.0049961937573164</v>
      </c>
      <c r="H121" s="32">
        <v>120</v>
      </c>
      <c r="I121" s="50">
        <v>4.98375419771439E-3</v>
      </c>
      <c r="J121" s="33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>
        <v>2</v>
      </c>
      <c r="V121" s="32">
        <v>120</v>
      </c>
      <c r="W121" s="32">
        <v>4.98375419771439E-3</v>
      </c>
      <c r="X121" s="32"/>
      <c r="Y121" s="32"/>
      <c r="Z121" s="37">
        <v>15</v>
      </c>
      <c r="AA121" s="53">
        <v>0.5026336187878625</v>
      </c>
      <c r="AB121" s="53">
        <v>0.33446000816787635</v>
      </c>
      <c r="AC121" s="53">
        <v>0.27273933493190128</v>
      </c>
      <c r="AD121" s="53">
        <v>0.3699443206292134</v>
      </c>
    </row>
    <row r="122" spans="1:30" ht="15.75" thickBot="1" x14ac:dyDescent="0.3">
      <c r="A122" s="35" t="s">
        <v>319</v>
      </c>
      <c r="B122" s="35" t="s">
        <v>20</v>
      </c>
      <c r="C122" s="35" t="s">
        <v>155</v>
      </c>
      <c r="D122" s="35">
        <v>3667.7660000000001</v>
      </c>
      <c r="E122" s="35">
        <v>18090.838</v>
      </c>
      <c r="F122" s="35">
        <v>0.20274163100000001</v>
      </c>
      <c r="G122" s="35">
        <v>0.93942081912068642</v>
      </c>
      <c r="H122" s="35">
        <v>120</v>
      </c>
      <c r="I122" s="46">
        <v>-6.2491743488037703E-2</v>
      </c>
      <c r="J122" s="36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>
        <v>3</v>
      </c>
      <c r="V122" s="35">
        <v>120</v>
      </c>
      <c r="W122" s="35">
        <v>-6.2491743488037703E-2</v>
      </c>
      <c r="X122" s="35"/>
      <c r="Y122" s="35"/>
      <c r="Z122" s="40">
        <v>0</v>
      </c>
      <c r="AA122" s="41">
        <v>1</v>
      </c>
      <c r="AB122" s="41">
        <v>1</v>
      </c>
      <c r="AC122" s="41">
        <v>1</v>
      </c>
      <c r="AD122" s="41">
        <v>1</v>
      </c>
    </row>
    <row r="123" spans="1:30" ht="16.5" thickTop="1" thickBot="1" x14ac:dyDescent="0.3">
      <c r="A123" s="32" t="s">
        <v>320</v>
      </c>
      <c r="B123" s="32" t="s">
        <v>20</v>
      </c>
      <c r="C123" s="32" t="s">
        <v>155</v>
      </c>
      <c r="D123" s="32">
        <v>58881.516000000003</v>
      </c>
      <c r="E123" s="32">
        <v>22218.879000000001</v>
      </c>
      <c r="F123" s="32">
        <v>2.650066909</v>
      </c>
      <c r="G123" s="32">
        <v>18.371316185660724</v>
      </c>
      <c r="H123" s="32">
        <v>60</v>
      </c>
      <c r="I123" s="50">
        <v>2.9107905453082275</v>
      </c>
      <c r="J123" s="33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>
        <v>4</v>
      </c>
      <c r="V123" s="32">
        <v>60</v>
      </c>
      <c r="W123" s="32">
        <v>2.9107905453082275</v>
      </c>
      <c r="X123" s="32"/>
      <c r="Y123" s="32"/>
    </row>
    <row r="124" spans="1:30" x14ac:dyDescent="0.25">
      <c r="A124" s="35" t="s">
        <v>321</v>
      </c>
      <c r="B124" s="35" t="s">
        <v>20</v>
      </c>
      <c r="C124" s="35" t="s">
        <v>155</v>
      </c>
      <c r="D124" s="35">
        <v>70708.922000000006</v>
      </c>
      <c r="E124" s="35">
        <v>19682.215</v>
      </c>
      <c r="F124" s="35">
        <v>3.5925286860000001</v>
      </c>
      <c r="G124" s="35">
        <v>16.850886778319513</v>
      </c>
      <c r="H124" s="35">
        <v>60</v>
      </c>
      <c r="I124" s="46">
        <v>2.8244032832070198</v>
      </c>
      <c r="J124" s="36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>
        <v>5</v>
      </c>
      <c r="V124" s="35">
        <v>60</v>
      </c>
      <c r="W124" s="35">
        <v>2.8244032832070198</v>
      </c>
      <c r="X124" s="35"/>
      <c r="Y124" s="35"/>
      <c r="Z124" s="42" t="s">
        <v>54</v>
      </c>
      <c r="AA124" s="54">
        <v>-3.5814483272308212E-2</v>
      </c>
    </row>
    <row r="125" spans="1:30" x14ac:dyDescent="0.25">
      <c r="A125" s="32" t="s">
        <v>322</v>
      </c>
      <c r="B125" s="32" t="s">
        <v>20</v>
      </c>
      <c r="C125" s="32" t="s">
        <v>155</v>
      </c>
      <c r="D125" s="32">
        <v>58744.25</v>
      </c>
      <c r="E125" s="32">
        <v>16971.009999999998</v>
      </c>
      <c r="F125" s="32">
        <v>3.4614469030000001</v>
      </c>
      <c r="G125" s="32">
        <v>17.583016492535304</v>
      </c>
      <c r="H125" s="32">
        <v>60</v>
      </c>
      <c r="I125" s="50">
        <v>2.8669334641438367</v>
      </c>
      <c r="J125" s="33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>
        <v>6</v>
      </c>
      <c r="V125" s="32">
        <v>60</v>
      </c>
      <c r="W125" s="32">
        <v>2.8669334641438367</v>
      </c>
      <c r="X125" s="32"/>
      <c r="Y125" s="32"/>
      <c r="Z125" s="44" t="s">
        <v>56</v>
      </c>
      <c r="AA125" s="45">
        <v>4.6810270979092969</v>
      </c>
    </row>
    <row r="126" spans="1:30" ht="17.25" x14ac:dyDescent="0.25">
      <c r="A126" s="35" t="s">
        <v>323</v>
      </c>
      <c r="B126" s="35" t="s">
        <v>20</v>
      </c>
      <c r="C126" s="35" t="s">
        <v>155</v>
      </c>
      <c r="D126" s="35">
        <v>194890.15599999999</v>
      </c>
      <c r="E126" s="35">
        <v>18720.671999999999</v>
      </c>
      <c r="F126" s="35">
        <v>10.41042522</v>
      </c>
      <c r="G126" s="35">
        <v>72.553770620097467</v>
      </c>
      <c r="H126" s="35">
        <v>30</v>
      </c>
      <c r="I126" s="46">
        <v>4.2843279506894829</v>
      </c>
      <c r="J126" s="36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>
        <v>7</v>
      </c>
      <c r="V126" s="35">
        <v>30</v>
      </c>
      <c r="W126" s="35">
        <v>4.2843279506894829</v>
      </c>
      <c r="X126" s="35"/>
      <c r="Y126" s="35"/>
      <c r="Z126" s="44" t="s">
        <v>58</v>
      </c>
      <c r="AA126" s="55">
        <v>0.92593224889665227</v>
      </c>
    </row>
    <row r="127" spans="1:30" ht="18" x14ac:dyDescent="0.35">
      <c r="A127" s="32" t="s">
        <v>324</v>
      </c>
      <c r="B127" s="32" t="s">
        <v>20</v>
      </c>
      <c r="C127" s="32" t="s">
        <v>155</v>
      </c>
      <c r="D127" s="32">
        <v>216941.016</v>
      </c>
      <c r="E127" s="32">
        <v>17606.138999999999</v>
      </c>
      <c r="F127" s="32">
        <v>12.321896130000001</v>
      </c>
      <c r="G127" s="32">
        <v>58.011807934835801</v>
      </c>
      <c r="H127" s="32">
        <v>30</v>
      </c>
      <c r="I127" s="50">
        <v>4.060646574909164</v>
      </c>
      <c r="J127" s="33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>
        <v>8</v>
      </c>
      <c r="V127" s="32">
        <v>30</v>
      </c>
      <c r="W127" s="32">
        <v>4.060646574909164</v>
      </c>
      <c r="X127" s="32"/>
      <c r="Y127" s="32"/>
      <c r="Z127" s="44" t="s">
        <v>60</v>
      </c>
      <c r="AA127" s="56">
        <v>19.353823292374212</v>
      </c>
    </row>
    <row r="128" spans="1:30" ht="18.75" x14ac:dyDescent="0.35">
      <c r="A128" s="35" t="s">
        <v>325</v>
      </c>
      <c r="B128" s="35" t="s">
        <v>20</v>
      </c>
      <c r="C128" s="35" t="s">
        <v>155</v>
      </c>
      <c r="D128" s="35">
        <v>207515.891</v>
      </c>
      <c r="E128" s="35">
        <v>17728.294999999998</v>
      </c>
      <c r="F128" s="35">
        <v>11.705349610000001</v>
      </c>
      <c r="G128" s="35">
        <v>59.688138611193807</v>
      </c>
      <c r="H128" s="35">
        <v>30</v>
      </c>
      <c r="I128" s="46">
        <v>4.0891333174288444</v>
      </c>
      <c r="J128" s="36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>
        <v>9</v>
      </c>
      <c r="V128" s="35">
        <v>30</v>
      </c>
      <c r="W128" s="35">
        <v>4.0891333174288444</v>
      </c>
      <c r="X128" s="35"/>
      <c r="Y128" s="35"/>
      <c r="Z128" s="44" t="s">
        <v>62</v>
      </c>
      <c r="AA128" s="56">
        <v>71.628966544616418</v>
      </c>
    </row>
    <row r="129" spans="1:27" ht="15.75" thickBot="1" x14ac:dyDescent="0.3">
      <c r="A129" s="32" t="s">
        <v>326</v>
      </c>
      <c r="B129" s="32" t="s">
        <v>20</v>
      </c>
      <c r="C129" s="32" t="s">
        <v>155</v>
      </c>
      <c r="D129" s="32">
        <v>190315.29699999999</v>
      </c>
      <c r="E129" s="32">
        <v>26367.311000000002</v>
      </c>
      <c r="F129" s="32">
        <v>7.2178500489999999</v>
      </c>
      <c r="G129" s="32">
        <v>50.263361878786249</v>
      </c>
      <c r="H129" s="32">
        <v>15</v>
      </c>
      <c r="I129" s="50">
        <v>3.9172764196274565</v>
      </c>
      <c r="J129" s="33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>
        <v>10</v>
      </c>
      <c r="V129" s="32">
        <v>15</v>
      </c>
      <c r="W129" s="32">
        <v>3.9172764196274565</v>
      </c>
      <c r="X129" s="32"/>
      <c r="Y129" s="32"/>
      <c r="Z129" s="48" t="s">
        <v>7</v>
      </c>
      <c r="AA129" s="49" t="s">
        <v>98</v>
      </c>
    </row>
    <row r="130" spans="1:27" x14ac:dyDescent="0.25">
      <c r="A130" s="35" t="s">
        <v>327</v>
      </c>
      <c r="B130" s="35" t="s">
        <v>20</v>
      </c>
      <c r="C130" s="35" t="s">
        <v>155</v>
      </c>
      <c r="D130" s="35">
        <v>206259.06299999999</v>
      </c>
      <c r="E130" s="35">
        <v>29001.539000000001</v>
      </c>
      <c r="F130" s="35">
        <v>7.112004056</v>
      </c>
      <c r="G130" s="35">
        <v>33.446000816787638</v>
      </c>
      <c r="H130" s="35">
        <v>15</v>
      </c>
      <c r="I130" s="46">
        <v>3.5099322223800167</v>
      </c>
      <c r="J130" s="36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>
        <v>11</v>
      </c>
      <c r="V130" s="35">
        <v>15</v>
      </c>
      <c r="W130" s="35">
        <v>3.5099322223800167</v>
      </c>
      <c r="X130" s="35"/>
      <c r="Y130" s="35"/>
    </row>
    <row r="131" spans="1:27" x14ac:dyDescent="0.25">
      <c r="A131" s="32" t="s">
        <v>328</v>
      </c>
      <c r="B131" s="32" t="s">
        <v>20</v>
      </c>
      <c r="C131" s="32" t="s">
        <v>155</v>
      </c>
      <c r="D131" s="32">
        <v>161847.016</v>
      </c>
      <c r="E131" s="32">
        <v>30201.74</v>
      </c>
      <c r="F131" s="32">
        <v>5.3588639599999999</v>
      </c>
      <c r="G131" s="32">
        <v>27.273933493190128</v>
      </c>
      <c r="H131" s="32">
        <v>15</v>
      </c>
      <c r="I131" s="50">
        <v>3.3059314289634356</v>
      </c>
      <c r="J131" s="33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>
        <v>12</v>
      </c>
      <c r="V131" s="32">
        <v>15</v>
      </c>
      <c r="W131" s="32">
        <v>3.3059314289634356</v>
      </c>
      <c r="X131" s="32"/>
      <c r="Y131" s="32"/>
    </row>
    <row r="132" spans="1:27" x14ac:dyDescent="0.25">
      <c r="A132" s="35" t="s">
        <v>329</v>
      </c>
      <c r="B132" s="35" t="s">
        <v>20</v>
      </c>
      <c r="C132" s="35" t="s">
        <v>155</v>
      </c>
      <c r="D132" s="35">
        <v>451875.84399999998</v>
      </c>
      <c r="E132" s="35">
        <v>31508.379000000001</v>
      </c>
      <c r="F132" s="35">
        <v>14.34145006</v>
      </c>
      <c r="G132" s="35">
        <v>100</v>
      </c>
      <c r="H132" s="35">
        <v>0</v>
      </c>
      <c r="I132" s="46">
        <v>4.6051701859880918</v>
      </c>
      <c r="J132" s="36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>
        <v>13</v>
      </c>
      <c r="V132" s="35">
        <v>0</v>
      </c>
      <c r="W132" s="35">
        <v>4.6051701859880918</v>
      </c>
      <c r="X132" s="35"/>
      <c r="Y132" s="35"/>
    </row>
    <row r="133" spans="1:27" x14ac:dyDescent="0.25">
      <c r="A133" s="32" t="s">
        <v>330</v>
      </c>
      <c r="B133" s="32" t="s">
        <v>20</v>
      </c>
      <c r="C133" s="32" t="s">
        <v>155</v>
      </c>
      <c r="D133" s="32">
        <v>713562.06299999997</v>
      </c>
      <c r="E133" s="32">
        <v>33616.233999999997</v>
      </c>
      <c r="F133" s="32">
        <v>21.226710369999999</v>
      </c>
      <c r="G133" s="32">
        <v>100</v>
      </c>
      <c r="H133" s="32">
        <v>0</v>
      </c>
      <c r="I133" s="50">
        <v>4.6051701859880918</v>
      </c>
      <c r="J133" s="33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>
        <v>14</v>
      </c>
      <c r="V133" s="32">
        <v>0</v>
      </c>
      <c r="W133" s="32">
        <v>4.6051701859880918</v>
      </c>
      <c r="X133" s="32"/>
      <c r="Y133" s="32"/>
    </row>
    <row r="134" spans="1:27" x14ac:dyDescent="0.25">
      <c r="A134" s="35" t="s">
        <v>331</v>
      </c>
      <c r="B134" s="35" t="s">
        <v>20</v>
      </c>
      <c r="C134" s="35" t="s">
        <v>155</v>
      </c>
      <c r="D134" s="35">
        <v>688399.81299999997</v>
      </c>
      <c r="E134" s="35">
        <v>35125.766000000003</v>
      </c>
      <c r="F134" s="35">
        <v>19.598143799999999</v>
      </c>
      <c r="G134" s="35">
        <v>100</v>
      </c>
      <c r="H134" s="35">
        <v>0</v>
      </c>
      <c r="I134" s="46">
        <v>4.6051701859880918</v>
      </c>
      <c r="J134" s="36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>
        <v>15</v>
      </c>
      <c r="V134" s="35">
        <v>0</v>
      </c>
      <c r="W134" s="35">
        <v>4.6051701859880918</v>
      </c>
      <c r="X134" s="35"/>
      <c r="Y134" s="35"/>
    </row>
    <row r="135" spans="1:27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3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</sheetData>
  <conditionalFormatting sqref="I5">
    <cfRule type="expression" dxfId="538" priority="385">
      <formula>ISTEXT($I$5)</formula>
    </cfRule>
  </conditionalFormatting>
  <conditionalFormatting sqref="I6">
    <cfRule type="expression" dxfId="537" priority="384">
      <formula>ISTEXT($I$6)</formula>
    </cfRule>
  </conditionalFormatting>
  <conditionalFormatting sqref="I7">
    <cfRule type="expression" dxfId="536" priority="383">
      <formula>ISTEXT($I$7)</formula>
    </cfRule>
  </conditionalFormatting>
  <conditionalFormatting sqref="I8">
    <cfRule type="expression" dxfId="535" priority="382">
      <formula>ISTEXT($I$8)</formula>
    </cfRule>
  </conditionalFormatting>
  <conditionalFormatting sqref="I9">
    <cfRule type="expression" dxfId="534" priority="381">
      <formula>ISTEXT($I$9)</formula>
    </cfRule>
  </conditionalFormatting>
  <conditionalFormatting sqref="I10">
    <cfRule type="expression" dxfId="533" priority="380">
      <formula>ISTEXT($I$10)</formula>
    </cfRule>
  </conditionalFormatting>
  <conditionalFormatting sqref="I11">
    <cfRule type="expression" dxfId="532" priority="379">
      <formula>ISTEXT($I$11)</formula>
    </cfRule>
  </conditionalFormatting>
  <conditionalFormatting sqref="I12">
    <cfRule type="expression" dxfId="531" priority="378">
      <formula>ISTEXT($I$12)</formula>
    </cfRule>
  </conditionalFormatting>
  <conditionalFormatting sqref="I13">
    <cfRule type="expression" dxfId="530" priority="377">
      <formula>ISTEXT($I$13)</formula>
    </cfRule>
  </conditionalFormatting>
  <conditionalFormatting sqref="I14">
    <cfRule type="expression" dxfId="529" priority="376">
      <formula>ISTEXT($I$14)</formula>
    </cfRule>
  </conditionalFormatting>
  <conditionalFormatting sqref="I15">
    <cfRule type="expression" dxfId="528" priority="375">
      <formula>ISTEXT($I$15)</formula>
    </cfRule>
  </conditionalFormatting>
  <conditionalFormatting sqref="I16">
    <cfRule type="expression" dxfId="527" priority="374">
      <formula>ISTEXT($I$16)</formula>
    </cfRule>
  </conditionalFormatting>
  <conditionalFormatting sqref="I17">
    <cfRule type="expression" dxfId="526" priority="373">
      <formula>ISTEXT($I$17)</formula>
    </cfRule>
  </conditionalFormatting>
  <conditionalFormatting sqref="I18">
    <cfRule type="expression" dxfId="525" priority="372">
      <formula>ISTEXT($I$18)</formula>
    </cfRule>
  </conditionalFormatting>
  <conditionalFormatting sqref="I19">
    <cfRule type="expression" dxfId="524" priority="371">
      <formula>ISTEXT($I$19)</formula>
    </cfRule>
  </conditionalFormatting>
  <conditionalFormatting sqref="I24">
    <cfRule type="expression" dxfId="523" priority="370">
      <formula>ISTEXT($I$24)</formula>
    </cfRule>
  </conditionalFormatting>
  <conditionalFormatting sqref="I25">
    <cfRule type="expression" dxfId="522" priority="369">
      <formula>ISTEXT($I$25)</formula>
    </cfRule>
  </conditionalFormatting>
  <conditionalFormatting sqref="I26">
    <cfRule type="expression" dxfId="521" priority="368">
      <formula>ISTEXT($I$26)</formula>
    </cfRule>
  </conditionalFormatting>
  <conditionalFormatting sqref="I27">
    <cfRule type="expression" dxfId="520" priority="367">
      <formula>ISTEXT($I$27)</formula>
    </cfRule>
  </conditionalFormatting>
  <conditionalFormatting sqref="I28">
    <cfRule type="expression" dxfId="519" priority="366">
      <formula>ISTEXT($I$28)</formula>
    </cfRule>
  </conditionalFormatting>
  <conditionalFormatting sqref="I29">
    <cfRule type="expression" dxfId="518" priority="365">
      <formula>ISTEXT($I$29)</formula>
    </cfRule>
  </conditionalFormatting>
  <conditionalFormatting sqref="I30">
    <cfRule type="expression" dxfId="517" priority="364">
      <formula>ISTEXT($I$30)</formula>
    </cfRule>
  </conditionalFormatting>
  <conditionalFormatting sqref="I31">
    <cfRule type="expression" dxfId="516" priority="363">
      <formula>ISTEXT($I$31)</formula>
    </cfRule>
  </conditionalFormatting>
  <conditionalFormatting sqref="I32">
    <cfRule type="expression" dxfId="515" priority="362">
      <formula>ISTEXT($I$32)</formula>
    </cfRule>
  </conditionalFormatting>
  <conditionalFormatting sqref="I33">
    <cfRule type="expression" dxfId="514" priority="361">
      <formula>ISTEXT($I$33)</formula>
    </cfRule>
  </conditionalFormatting>
  <conditionalFormatting sqref="I34">
    <cfRule type="expression" dxfId="513" priority="360">
      <formula>ISTEXT($I$34)</formula>
    </cfRule>
  </conditionalFormatting>
  <conditionalFormatting sqref="I35">
    <cfRule type="expression" dxfId="512" priority="359">
      <formula>ISTEXT($I$35)</formula>
    </cfRule>
  </conditionalFormatting>
  <conditionalFormatting sqref="I36">
    <cfRule type="expression" dxfId="511" priority="358">
      <formula>ISTEXT($I$36)</formula>
    </cfRule>
  </conditionalFormatting>
  <conditionalFormatting sqref="I37">
    <cfRule type="expression" dxfId="510" priority="357">
      <formula>ISTEXT($I$37)</formula>
    </cfRule>
  </conditionalFormatting>
  <conditionalFormatting sqref="I38">
    <cfRule type="expression" dxfId="509" priority="356">
      <formula>ISTEXT($I$38)</formula>
    </cfRule>
  </conditionalFormatting>
  <conditionalFormatting sqref="I43">
    <cfRule type="expression" dxfId="508" priority="355">
      <formula>ISTEXT($I$43)</formula>
    </cfRule>
  </conditionalFormatting>
  <conditionalFormatting sqref="I44">
    <cfRule type="expression" dxfId="507" priority="354">
      <formula>ISTEXT($I$44)</formula>
    </cfRule>
  </conditionalFormatting>
  <conditionalFormatting sqref="I45">
    <cfRule type="expression" dxfId="506" priority="353">
      <formula>ISTEXT($I$45)</formula>
    </cfRule>
  </conditionalFormatting>
  <conditionalFormatting sqref="I46">
    <cfRule type="expression" dxfId="505" priority="352">
      <formula>ISTEXT($I$46)</formula>
    </cfRule>
  </conditionalFormatting>
  <conditionalFormatting sqref="I47">
    <cfRule type="expression" dxfId="504" priority="351">
      <formula>ISTEXT($I$47)</formula>
    </cfRule>
  </conditionalFormatting>
  <conditionalFormatting sqref="I48">
    <cfRule type="expression" dxfId="503" priority="350">
      <formula>ISTEXT($I$48)</formula>
    </cfRule>
  </conditionalFormatting>
  <conditionalFormatting sqref="I49">
    <cfRule type="expression" dxfId="502" priority="349">
      <formula>ISTEXT($I$49)</formula>
    </cfRule>
  </conditionalFormatting>
  <conditionalFormatting sqref="I50">
    <cfRule type="expression" dxfId="501" priority="348">
      <formula>ISTEXT($I$50)</formula>
    </cfRule>
  </conditionalFormatting>
  <conditionalFormatting sqref="I51">
    <cfRule type="expression" dxfId="500" priority="347">
      <formula>ISTEXT($I$51)</formula>
    </cfRule>
  </conditionalFormatting>
  <conditionalFormatting sqref="I52">
    <cfRule type="expression" dxfId="499" priority="346">
      <formula>ISTEXT($I$52)</formula>
    </cfRule>
  </conditionalFormatting>
  <conditionalFormatting sqref="I53">
    <cfRule type="expression" dxfId="498" priority="345">
      <formula>ISTEXT($I$53)</formula>
    </cfRule>
  </conditionalFormatting>
  <conditionalFormatting sqref="I54">
    <cfRule type="expression" dxfId="497" priority="344">
      <formula>ISTEXT($I$54)</formula>
    </cfRule>
  </conditionalFormatting>
  <conditionalFormatting sqref="I55">
    <cfRule type="expression" dxfId="496" priority="343">
      <formula>ISTEXT($I$55)</formula>
    </cfRule>
  </conditionalFormatting>
  <conditionalFormatting sqref="I56">
    <cfRule type="expression" dxfId="495" priority="342">
      <formula>ISTEXT($I$56)</formula>
    </cfRule>
  </conditionalFormatting>
  <conditionalFormatting sqref="I57">
    <cfRule type="expression" dxfId="494" priority="341">
      <formula>ISTEXT($I$57)</formula>
    </cfRule>
  </conditionalFormatting>
  <conditionalFormatting sqref="I62">
    <cfRule type="expression" dxfId="493" priority="325">
      <formula>ISTEXT($I$62)</formula>
    </cfRule>
  </conditionalFormatting>
  <conditionalFormatting sqref="I63">
    <cfRule type="expression" dxfId="492" priority="324">
      <formula>ISTEXT($I$63)</formula>
    </cfRule>
  </conditionalFormatting>
  <conditionalFormatting sqref="I64">
    <cfRule type="expression" dxfId="491" priority="323">
      <formula>ISTEXT($I$64)</formula>
    </cfRule>
  </conditionalFormatting>
  <conditionalFormatting sqref="I65">
    <cfRule type="expression" dxfId="490" priority="322">
      <formula>ISTEXT($I$65)</formula>
    </cfRule>
  </conditionalFormatting>
  <conditionalFormatting sqref="I66">
    <cfRule type="expression" dxfId="489" priority="321">
      <formula>ISTEXT($I$66)</formula>
    </cfRule>
  </conditionalFormatting>
  <conditionalFormatting sqref="I67">
    <cfRule type="expression" dxfId="488" priority="320">
      <formula>ISTEXT($I$67)</formula>
    </cfRule>
  </conditionalFormatting>
  <conditionalFormatting sqref="I68">
    <cfRule type="expression" dxfId="487" priority="319">
      <formula>ISTEXT($I$68)</formula>
    </cfRule>
  </conditionalFormatting>
  <conditionalFormatting sqref="I69">
    <cfRule type="expression" dxfId="486" priority="318">
      <formula>ISTEXT($I$69)</formula>
    </cfRule>
  </conditionalFormatting>
  <conditionalFormatting sqref="I70">
    <cfRule type="expression" dxfId="485" priority="317">
      <formula>ISTEXT($I$70)</formula>
    </cfRule>
  </conditionalFormatting>
  <conditionalFormatting sqref="I71">
    <cfRule type="expression" dxfId="484" priority="316">
      <formula>ISTEXT($I$71)</formula>
    </cfRule>
  </conditionalFormatting>
  <conditionalFormatting sqref="I72">
    <cfRule type="expression" dxfId="483" priority="315">
      <formula>ISTEXT($I$72)</formula>
    </cfRule>
  </conditionalFormatting>
  <conditionalFormatting sqref="I73">
    <cfRule type="expression" dxfId="482" priority="314">
      <formula>ISTEXT($I$73)</formula>
    </cfRule>
  </conditionalFormatting>
  <conditionalFormatting sqref="I74">
    <cfRule type="expression" dxfId="481" priority="313">
      <formula>ISTEXT($I$74)</formula>
    </cfRule>
  </conditionalFormatting>
  <conditionalFormatting sqref="I75">
    <cfRule type="expression" dxfId="480" priority="312">
      <formula>ISTEXT($I$75)</formula>
    </cfRule>
  </conditionalFormatting>
  <conditionalFormatting sqref="I76">
    <cfRule type="expression" dxfId="479" priority="311">
      <formula>ISTEXT($I$76)</formula>
    </cfRule>
  </conditionalFormatting>
  <conditionalFormatting sqref="I81">
    <cfRule type="expression" dxfId="478" priority="310">
      <formula>ISTEXT($I$81)</formula>
    </cfRule>
  </conditionalFormatting>
  <conditionalFormatting sqref="I82">
    <cfRule type="expression" dxfId="477" priority="309">
      <formula>ISTEXT($I$82)</formula>
    </cfRule>
  </conditionalFormatting>
  <conditionalFormatting sqref="I83">
    <cfRule type="expression" dxfId="476" priority="308">
      <formula>ISTEXT($I$83)</formula>
    </cfRule>
  </conditionalFormatting>
  <conditionalFormatting sqref="I84">
    <cfRule type="expression" dxfId="475" priority="307">
      <formula>ISTEXT($I$84)</formula>
    </cfRule>
  </conditionalFormatting>
  <conditionalFormatting sqref="I85">
    <cfRule type="expression" dxfId="474" priority="306">
      <formula>ISTEXT($I$85)</formula>
    </cfRule>
  </conditionalFormatting>
  <conditionalFormatting sqref="I86">
    <cfRule type="expression" dxfId="473" priority="305">
      <formula>ISTEXT($I$86)</formula>
    </cfRule>
  </conditionalFormatting>
  <conditionalFormatting sqref="I87">
    <cfRule type="expression" dxfId="472" priority="304">
      <formula>ISTEXT($I$87)</formula>
    </cfRule>
  </conditionalFormatting>
  <conditionalFormatting sqref="I88">
    <cfRule type="expression" dxfId="471" priority="303">
      <formula>ISTEXT($I$88)</formula>
    </cfRule>
  </conditionalFormatting>
  <conditionalFormatting sqref="I89">
    <cfRule type="expression" dxfId="470" priority="302">
      <formula>ISTEXT($I$89)</formula>
    </cfRule>
  </conditionalFormatting>
  <conditionalFormatting sqref="I90">
    <cfRule type="expression" dxfId="469" priority="301">
      <formula>ISTEXT($I$90)</formula>
    </cfRule>
  </conditionalFormatting>
  <conditionalFormatting sqref="I91">
    <cfRule type="expression" dxfId="468" priority="300">
      <formula>ISTEXT($I$91)</formula>
    </cfRule>
  </conditionalFormatting>
  <conditionalFormatting sqref="I92">
    <cfRule type="expression" dxfId="467" priority="299">
      <formula>ISTEXT($I$92)</formula>
    </cfRule>
  </conditionalFormatting>
  <conditionalFormatting sqref="I93">
    <cfRule type="expression" dxfId="466" priority="298">
      <formula>ISTEXT($I$93)</formula>
    </cfRule>
  </conditionalFormatting>
  <conditionalFormatting sqref="I94">
    <cfRule type="expression" dxfId="465" priority="297">
      <formula>ISTEXT($I$94)</formula>
    </cfRule>
  </conditionalFormatting>
  <conditionalFormatting sqref="I95">
    <cfRule type="expression" dxfId="464" priority="296">
      <formula>ISTEXT($I$95)</formula>
    </cfRule>
  </conditionalFormatting>
  <conditionalFormatting sqref="I100">
    <cfRule type="expression" dxfId="463" priority="295">
      <formula>ISTEXT($I$100)</formula>
    </cfRule>
  </conditionalFormatting>
  <conditionalFormatting sqref="I101">
    <cfRule type="expression" dxfId="462" priority="294">
      <formula>ISTEXT($I$101)</formula>
    </cfRule>
  </conditionalFormatting>
  <conditionalFormatting sqref="I102">
    <cfRule type="expression" dxfId="461" priority="293">
      <formula>ISTEXT($I$102)</formula>
    </cfRule>
  </conditionalFormatting>
  <conditionalFormatting sqref="I103">
    <cfRule type="expression" dxfId="460" priority="292">
      <formula>ISTEXT($I$103)</formula>
    </cfRule>
  </conditionalFormatting>
  <conditionalFormatting sqref="I104">
    <cfRule type="expression" dxfId="459" priority="291">
      <formula>ISTEXT($I$104)</formula>
    </cfRule>
  </conditionalFormatting>
  <conditionalFormatting sqref="I105">
    <cfRule type="expression" dxfId="458" priority="290">
      <formula>ISTEXT($I$105)</formula>
    </cfRule>
  </conditionalFormatting>
  <conditionalFormatting sqref="I106">
    <cfRule type="expression" dxfId="457" priority="289">
      <formula>ISTEXT($I$106)</formula>
    </cfRule>
  </conditionalFormatting>
  <conditionalFormatting sqref="I107">
    <cfRule type="expression" dxfId="456" priority="288">
      <formula>ISTEXT($I$107)</formula>
    </cfRule>
  </conditionalFormatting>
  <conditionalFormatting sqref="I108">
    <cfRule type="expression" dxfId="455" priority="287">
      <formula>ISTEXT($I$108)</formula>
    </cfRule>
  </conditionalFormatting>
  <conditionalFormatting sqref="I109">
    <cfRule type="expression" dxfId="454" priority="286">
      <formula>ISTEXT($I$109)</formula>
    </cfRule>
  </conditionalFormatting>
  <conditionalFormatting sqref="I110">
    <cfRule type="expression" dxfId="453" priority="285">
      <formula>ISTEXT($I$110)</formula>
    </cfRule>
  </conditionalFormatting>
  <conditionalFormatting sqref="I111">
    <cfRule type="expression" dxfId="452" priority="284">
      <formula>ISTEXT($I$111)</formula>
    </cfRule>
  </conditionalFormatting>
  <conditionalFormatting sqref="I112">
    <cfRule type="expression" dxfId="451" priority="283">
      <formula>ISTEXT($I$112)</formula>
    </cfRule>
  </conditionalFormatting>
  <conditionalFormatting sqref="I113">
    <cfRule type="expression" dxfId="450" priority="282">
      <formula>ISTEXT($I$113)</formula>
    </cfRule>
  </conditionalFormatting>
  <conditionalFormatting sqref="I114">
    <cfRule type="expression" dxfId="449" priority="281">
      <formula>ISTEXT($I$114)</formula>
    </cfRule>
  </conditionalFormatting>
  <conditionalFormatting sqref="I120">
    <cfRule type="expression" dxfId="448" priority="265">
      <formula>ISTEXT($I$120)</formula>
    </cfRule>
  </conditionalFormatting>
  <conditionalFormatting sqref="I121">
    <cfRule type="expression" dxfId="447" priority="264">
      <formula>ISTEXT($I$121)</formula>
    </cfRule>
  </conditionalFormatting>
  <conditionalFormatting sqref="I122">
    <cfRule type="expression" dxfId="446" priority="263">
      <formula>ISTEXT($I$122)</formula>
    </cfRule>
  </conditionalFormatting>
  <conditionalFormatting sqref="I123">
    <cfRule type="expression" dxfId="445" priority="262">
      <formula>ISTEXT($I$123)</formula>
    </cfRule>
  </conditionalFormatting>
  <conditionalFormatting sqref="I124">
    <cfRule type="expression" dxfId="444" priority="261">
      <formula>ISTEXT($I$124)</formula>
    </cfRule>
  </conditionalFormatting>
  <conditionalFormatting sqref="I125">
    <cfRule type="expression" dxfId="443" priority="260">
      <formula>ISTEXT($I$125)</formula>
    </cfRule>
  </conditionalFormatting>
  <conditionalFormatting sqref="I126">
    <cfRule type="expression" dxfId="442" priority="259">
      <formula>ISTEXT($I$126)</formula>
    </cfRule>
  </conditionalFormatting>
  <conditionalFormatting sqref="I127">
    <cfRule type="expression" dxfId="441" priority="258">
      <formula>ISTEXT($I$127)</formula>
    </cfRule>
  </conditionalFormatting>
  <conditionalFormatting sqref="I128">
    <cfRule type="expression" dxfId="440" priority="257">
      <formula>ISTEXT($I$128)</formula>
    </cfRule>
  </conditionalFormatting>
  <conditionalFormatting sqref="I129">
    <cfRule type="expression" dxfId="439" priority="256">
      <formula>ISTEXT($I$129)</formula>
    </cfRule>
  </conditionalFormatting>
  <conditionalFormatting sqref="I130">
    <cfRule type="expression" dxfId="438" priority="255">
      <formula>ISTEXT($I$130)</formula>
    </cfRule>
  </conditionalFormatting>
  <conditionalFormatting sqref="I131">
    <cfRule type="expression" dxfId="437" priority="254">
      <formula>ISTEXT($I$131)</formula>
    </cfRule>
  </conditionalFormatting>
  <conditionalFormatting sqref="I132">
    <cfRule type="expression" dxfId="436" priority="253">
      <formula>ISTEXT($I$132)</formula>
    </cfRule>
  </conditionalFormatting>
  <conditionalFormatting sqref="I133">
    <cfRule type="expression" dxfId="435" priority="252">
      <formula>ISTEXT($I$133)</formula>
    </cfRule>
  </conditionalFormatting>
  <conditionalFormatting sqref="I134">
    <cfRule type="expression" dxfId="434" priority="251">
      <formula>ISTEXT($I$134)</formula>
    </cfRule>
  </conditionalFormatting>
  <conditionalFormatting sqref="AA3">
    <cfRule type="expression" dxfId="433" priority="220">
      <formula>ISTEXT($AA$3)</formula>
    </cfRule>
  </conditionalFormatting>
  <conditionalFormatting sqref="AB3">
    <cfRule type="expression" dxfId="432" priority="219">
      <formula>ISTEXT($AB$3)</formula>
    </cfRule>
  </conditionalFormatting>
  <conditionalFormatting sqref="AC3">
    <cfRule type="expression" dxfId="431" priority="218">
      <formula>ISTEXT($AC$3)</formula>
    </cfRule>
  </conditionalFormatting>
  <conditionalFormatting sqref="AD3">
    <cfRule type="expression" dxfId="430" priority="217">
      <formula>ISTEXT($AD$3)</formula>
    </cfRule>
  </conditionalFormatting>
  <conditionalFormatting sqref="AA4">
    <cfRule type="expression" dxfId="429" priority="216">
      <formula>ISTEXT($AA$4)</formula>
    </cfRule>
  </conditionalFormatting>
  <conditionalFormatting sqref="AB4">
    <cfRule type="expression" dxfId="428" priority="215">
      <formula>ISTEXT($AB$4)</formula>
    </cfRule>
  </conditionalFormatting>
  <conditionalFormatting sqref="AC4">
    <cfRule type="expression" dxfId="427" priority="214">
      <formula>ISTEXT($AC$4)</formula>
    </cfRule>
  </conditionalFormatting>
  <conditionalFormatting sqref="AD4">
    <cfRule type="expression" dxfId="426" priority="213">
      <formula>ISTEXT($AD$4)</formula>
    </cfRule>
  </conditionalFormatting>
  <conditionalFormatting sqref="AA5">
    <cfRule type="expression" dxfId="425" priority="212">
      <formula>ISTEXT($AA$5)</formula>
    </cfRule>
  </conditionalFormatting>
  <conditionalFormatting sqref="AB5">
    <cfRule type="expression" dxfId="424" priority="211">
      <formula>ISTEXT($AB$5)</formula>
    </cfRule>
  </conditionalFormatting>
  <conditionalFormatting sqref="AC5">
    <cfRule type="expression" dxfId="423" priority="210">
      <formula>ISTEXT($AC$5)</formula>
    </cfRule>
  </conditionalFormatting>
  <conditionalFormatting sqref="AD5">
    <cfRule type="expression" dxfId="422" priority="209">
      <formula>ISTEXT($AD$5)</formula>
    </cfRule>
  </conditionalFormatting>
  <conditionalFormatting sqref="AA6">
    <cfRule type="expression" dxfId="421" priority="208">
      <formula>ISTEXT($AA$6)</formula>
    </cfRule>
  </conditionalFormatting>
  <conditionalFormatting sqref="AB6">
    <cfRule type="expression" dxfId="420" priority="207">
      <formula>ISTEXT($AB$6)</formula>
    </cfRule>
  </conditionalFormatting>
  <conditionalFormatting sqref="AC6">
    <cfRule type="expression" dxfId="419" priority="206">
      <formula>ISTEXT($AC$6)</formula>
    </cfRule>
  </conditionalFormatting>
  <conditionalFormatting sqref="AD6">
    <cfRule type="expression" dxfId="418" priority="205">
      <formula>ISTEXT($AD$6)</formula>
    </cfRule>
  </conditionalFormatting>
  <conditionalFormatting sqref="AA7">
    <cfRule type="expression" dxfId="417" priority="204">
      <formula>ISTEXT($AA$7)</formula>
    </cfRule>
  </conditionalFormatting>
  <conditionalFormatting sqref="AB7">
    <cfRule type="expression" dxfId="416" priority="203">
      <formula>ISTEXT($AB$7)</formula>
    </cfRule>
  </conditionalFormatting>
  <conditionalFormatting sqref="AC7">
    <cfRule type="expression" dxfId="415" priority="202">
      <formula>ISTEXT($AC$7)</formula>
    </cfRule>
  </conditionalFormatting>
  <conditionalFormatting sqref="AD7">
    <cfRule type="expression" dxfId="414" priority="201">
      <formula>ISTEXT($AD$7)</formula>
    </cfRule>
  </conditionalFormatting>
  <conditionalFormatting sqref="AA22">
    <cfRule type="expression" dxfId="413" priority="200">
      <formula>ISTEXT($AA$22)</formula>
    </cfRule>
  </conditionalFormatting>
  <conditionalFormatting sqref="AB22">
    <cfRule type="expression" dxfId="412" priority="199">
      <formula>ISTEXT($AB$22)</formula>
    </cfRule>
  </conditionalFormatting>
  <conditionalFormatting sqref="AC22">
    <cfRule type="expression" dxfId="411" priority="198">
      <formula>ISTEXT($AC$22)</formula>
    </cfRule>
  </conditionalFormatting>
  <conditionalFormatting sqref="AD22">
    <cfRule type="expression" dxfId="410" priority="197">
      <formula>ISTEXT($AD$22)</formula>
    </cfRule>
  </conditionalFormatting>
  <conditionalFormatting sqref="AA23">
    <cfRule type="expression" dxfId="409" priority="196">
      <formula>ISTEXT($AA$23)</formula>
    </cfRule>
  </conditionalFormatting>
  <conditionalFormatting sqref="AB23">
    <cfRule type="expression" dxfId="408" priority="195">
      <formula>ISTEXT($AB$23)</formula>
    </cfRule>
  </conditionalFormatting>
  <conditionalFormatting sqref="AC23">
    <cfRule type="expression" dxfId="407" priority="194">
      <formula>ISTEXT($AC$23)</formula>
    </cfRule>
  </conditionalFormatting>
  <conditionalFormatting sqref="AD23">
    <cfRule type="expression" dxfId="406" priority="193">
      <formula>ISTEXT($AD$23)</formula>
    </cfRule>
  </conditionalFormatting>
  <conditionalFormatting sqref="AA24">
    <cfRule type="expression" dxfId="405" priority="192">
      <formula>ISTEXT($AA$24)</formula>
    </cfRule>
  </conditionalFormatting>
  <conditionalFormatting sqref="AB24">
    <cfRule type="expression" dxfId="404" priority="191">
      <formula>ISTEXT($AB$24)</formula>
    </cfRule>
  </conditionalFormatting>
  <conditionalFormatting sqref="AC24">
    <cfRule type="expression" dxfId="403" priority="190">
      <formula>ISTEXT($AC$24)</formula>
    </cfRule>
  </conditionalFormatting>
  <conditionalFormatting sqref="AD24">
    <cfRule type="expression" dxfId="402" priority="189">
      <formula>ISTEXT($AD$24)</formula>
    </cfRule>
  </conditionalFormatting>
  <conditionalFormatting sqref="AA25">
    <cfRule type="expression" dxfId="401" priority="188">
      <formula>ISTEXT($AA$25)</formula>
    </cfRule>
  </conditionalFormatting>
  <conditionalFormatting sqref="AB25">
    <cfRule type="expression" dxfId="400" priority="187">
      <formula>ISTEXT($AB$25)</formula>
    </cfRule>
  </conditionalFormatting>
  <conditionalFormatting sqref="AC25">
    <cfRule type="expression" dxfId="399" priority="186">
      <formula>ISTEXT($AC$25)</formula>
    </cfRule>
  </conditionalFormatting>
  <conditionalFormatting sqref="AD25">
    <cfRule type="expression" dxfId="398" priority="185">
      <formula>ISTEXT($AD$25)</formula>
    </cfRule>
  </conditionalFormatting>
  <conditionalFormatting sqref="AA26">
    <cfRule type="expression" dxfId="397" priority="184">
      <formula>ISTEXT($AA$26)</formula>
    </cfRule>
  </conditionalFormatting>
  <conditionalFormatting sqref="AB26">
    <cfRule type="expression" dxfId="396" priority="183">
      <formula>ISTEXT($AB$26)</formula>
    </cfRule>
  </conditionalFormatting>
  <conditionalFormatting sqref="AC26">
    <cfRule type="expression" dxfId="395" priority="182">
      <formula>ISTEXT($AC$26)</formula>
    </cfRule>
  </conditionalFormatting>
  <conditionalFormatting sqref="AD26">
    <cfRule type="expression" dxfId="394" priority="181">
      <formula>ISTEXT($AD$26)</formula>
    </cfRule>
  </conditionalFormatting>
  <conditionalFormatting sqref="AA41">
    <cfRule type="expression" dxfId="393" priority="180">
      <formula>ISTEXT($AA$41)</formula>
    </cfRule>
  </conditionalFormatting>
  <conditionalFormatting sqref="AB41">
    <cfRule type="expression" dxfId="392" priority="179">
      <formula>ISTEXT($AB$41)</formula>
    </cfRule>
  </conditionalFormatting>
  <conditionalFormatting sqref="AC41">
    <cfRule type="expression" dxfId="391" priority="178">
      <formula>ISTEXT($AC$41)</formula>
    </cfRule>
  </conditionalFormatting>
  <conditionalFormatting sqref="AD41">
    <cfRule type="expression" dxfId="390" priority="177">
      <formula>ISTEXT($AD$41)</formula>
    </cfRule>
  </conditionalFormatting>
  <conditionalFormatting sqref="AA42">
    <cfRule type="expression" dxfId="389" priority="176">
      <formula>ISTEXT($AA$42)</formula>
    </cfRule>
  </conditionalFormatting>
  <conditionalFormatting sqref="AB42">
    <cfRule type="expression" dxfId="388" priority="175">
      <formula>ISTEXT($AB$42)</formula>
    </cfRule>
  </conditionalFormatting>
  <conditionalFormatting sqref="AC42">
    <cfRule type="expression" dxfId="387" priority="174">
      <formula>ISTEXT($AC$42)</formula>
    </cfRule>
  </conditionalFormatting>
  <conditionalFormatting sqref="AD42">
    <cfRule type="expression" dxfId="386" priority="173">
      <formula>ISTEXT($AD$42)</formula>
    </cfRule>
  </conditionalFormatting>
  <conditionalFormatting sqref="AA43">
    <cfRule type="expression" dxfId="385" priority="172">
      <formula>ISTEXT($AA$43)</formula>
    </cfRule>
  </conditionalFormatting>
  <conditionalFormatting sqref="AB43">
    <cfRule type="expression" dxfId="384" priority="171">
      <formula>ISTEXT($AB$43)</formula>
    </cfRule>
  </conditionalFormatting>
  <conditionalFormatting sqref="AC43">
    <cfRule type="expression" dxfId="383" priority="170">
      <formula>ISTEXT($AC$43)</formula>
    </cfRule>
  </conditionalFormatting>
  <conditionalFormatting sqref="AD43">
    <cfRule type="expression" dxfId="382" priority="169">
      <formula>ISTEXT($AD$43)</formula>
    </cfRule>
  </conditionalFormatting>
  <conditionalFormatting sqref="AA44">
    <cfRule type="expression" dxfId="381" priority="168">
      <formula>ISTEXT($AA$44)</formula>
    </cfRule>
  </conditionalFormatting>
  <conditionalFormatting sqref="AB44">
    <cfRule type="expression" dxfId="380" priority="167">
      <formula>ISTEXT($AB$44)</formula>
    </cfRule>
  </conditionalFormatting>
  <conditionalFormatting sqref="AC44">
    <cfRule type="expression" dxfId="379" priority="166">
      <formula>ISTEXT($AC$44)</formula>
    </cfRule>
  </conditionalFormatting>
  <conditionalFormatting sqref="AD44">
    <cfRule type="expression" dxfId="378" priority="165">
      <formula>ISTEXT($AD$44)</formula>
    </cfRule>
  </conditionalFormatting>
  <conditionalFormatting sqref="AA45">
    <cfRule type="expression" dxfId="377" priority="164">
      <formula>ISTEXT($AA$45)</formula>
    </cfRule>
  </conditionalFormatting>
  <conditionalFormatting sqref="AB45">
    <cfRule type="expression" dxfId="376" priority="163">
      <formula>ISTEXT($AB$45)</formula>
    </cfRule>
  </conditionalFormatting>
  <conditionalFormatting sqref="AC45">
    <cfRule type="expression" dxfId="375" priority="162">
      <formula>ISTEXT($AC$45)</formula>
    </cfRule>
  </conditionalFormatting>
  <conditionalFormatting sqref="AD45">
    <cfRule type="expression" dxfId="374" priority="161">
      <formula>ISTEXT($AD$45)</formula>
    </cfRule>
  </conditionalFormatting>
  <conditionalFormatting sqref="AA60">
    <cfRule type="expression" dxfId="373" priority="140">
      <formula>ISTEXT($AA$60)</formula>
    </cfRule>
  </conditionalFormatting>
  <conditionalFormatting sqref="AB60">
    <cfRule type="expression" dxfId="372" priority="139">
      <formula>ISTEXT($AB$60)</formula>
    </cfRule>
  </conditionalFormatting>
  <conditionalFormatting sqref="AC60">
    <cfRule type="expression" dxfId="371" priority="138">
      <formula>ISTEXT($AC$60)</formula>
    </cfRule>
  </conditionalFormatting>
  <conditionalFormatting sqref="AD60">
    <cfRule type="expression" dxfId="370" priority="137">
      <formula>ISTEXT($AD$60)</formula>
    </cfRule>
  </conditionalFormatting>
  <conditionalFormatting sqref="AA61">
    <cfRule type="expression" dxfId="369" priority="136">
      <formula>ISTEXT($AA$61)</formula>
    </cfRule>
  </conditionalFormatting>
  <conditionalFormatting sqref="AB61">
    <cfRule type="expression" dxfId="368" priority="135">
      <formula>ISTEXT($AB$61)</formula>
    </cfRule>
  </conditionalFormatting>
  <conditionalFormatting sqref="AC61">
    <cfRule type="expression" dxfId="367" priority="134">
      <formula>ISTEXT($AC$61)</formula>
    </cfRule>
  </conditionalFormatting>
  <conditionalFormatting sqref="AD61">
    <cfRule type="expression" dxfId="366" priority="133">
      <formula>ISTEXT($AD$61)</formula>
    </cfRule>
  </conditionalFormatting>
  <conditionalFormatting sqref="AA62">
    <cfRule type="expression" dxfId="365" priority="132">
      <formula>ISTEXT($AA$62)</formula>
    </cfRule>
  </conditionalFormatting>
  <conditionalFormatting sqref="AB62">
    <cfRule type="expression" dxfId="364" priority="131">
      <formula>ISTEXT($AB$62)</formula>
    </cfRule>
  </conditionalFormatting>
  <conditionalFormatting sqref="AC62">
    <cfRule type="expression" dxfId="363" priority="130">
      <formula>ISTEXT($AC$62)</formula>
    </cfRule>
  </conditionalFormatting>
  <conditionalFormatting sqref="AD62">
    <cfRule type="expression" dxfId="362" priority="129">
      <formula>ISTEXT($AD$62)</formula>
    </cfRule>
  </conditionalFormatting>
  <conditionalFormatting sqref="AA63">
    <cfRule type="expression" dxfId="361" priority="128">
      <formula>ISTEXT($AA$63)</formula>
    </cfRule>
  </conditionalFormatting>
  <conditionalFormatting sqref="AB63">
    <cfRule type="expression" dxfId="360" priority="127">
      <formula>ISTEXT($AB$63)</formula>
    </cfRule>
  </conditionalFormatting>
  <conditionalFormatting sqref="AC63">
    <cfRule type="expression" dxfId="359" priority="126">
      <formula>ISTEXT($AC$63)</formula>
    </cfRule>
  </conditionalFormatting>
  <conditionalFormatting sqref="AD63">
    <cfRule type="expression" dxfId="358" priority="125">
      <formula>ISTEXT($AD$63)</formula>
    </cfRule>
  </conditionalFormatting>
  <conditionalFormatting sqref="AA64">
    <cfRule type="expression" dxfId="357" priority="124">
      <formula>ISTEXT($AA$64)</formula>
    </cfRule>
  </conditionalFormatting>
  <conditionalFormatting sqref="AB64">
    <cfRule type="expression" dxfId="356" priority="123">
      <formula>ISTEXT($AB$64)</formula>
    </cfRule>
  </conditionalFormatting>
  <conditionalFormatting sqref="AC64">
    <cfRule type="expression" dxfId="355" priority="122">
      <formula>ISTEXT($AC$64)</formula>
    </cfRule>
  </conditionalFormatting>
  <conditionalFormatting sqref="AD64">
    <cfRule type="expression" dxfId="354" priority="121">
      <formula>ISTEXT($AD$64)</formula>
    </cfRule>
  </conditionalFormatting>
  <conditionalFormatting sqref="AA79">
    <cfRule type="expression" dxfId="353" priority="120">
      <formula>ISTEXT($AA$79)</formula>
    </cfRule>
  </conditionalFormatting>
  <conditionalFormatting sqref="AB79">
    <cfRule type="expression" dxfId="352" priority="119">
      <formula>ISTEXT($AB$79)</formula>
    </cfRule>
  </conditionalFormatting>
  <conditionalFormatting sqref="AC79">
    <cfRule type="expression" dxfId="351" priority="118">
      <formula>ISTEXT($AC$79)</formula>
    </cfRule>
  </conditionalFormatting>
  <conditionalFormatting sqref="AD79">
    <cfRule type="expression" dxfId="350" priority="117">
      <formula>ISTEXT($AD$79)</formula>
    </cfRule>
  </conditionalFormatting>
  <conditionalFormatting sqref="AA80">
    <cfRule type="expression" dxfId="349" priority="116">
      <formula>ISTEXT($AA$80)</formula>
    </cfRule>
  </conditionalFormatting>
  <conditionalFormatting sqref="AB80">
    <cfRule type="expression" dxfId="348" priority="115">
      <formula>ISTEXT($AB$80)</formula>
    </cfRule>
  </conditionalFormatting>
  <conditionalFormatting sqref="AC80">
    <cfRule type="expression" dxfId="347" priority="114">
      <formula>ISTEXT($AC$80)</formula>
    </cfRule>
  </conditionalFormatting>
  <conditionalFormatting sqref="AD80">
    <cfRule type="expression" dxfId="346" priority="113">
      <formula>ISTEXT($AD$80)</formula>
    </cfRule>
  </conditionalFormatting>
  <conditionalFormatting sqref="AA81">
    <cfRule type="expression" dxfId="345" priority="112">
      <formula>ISTEXT($AA$81)</formula>
    </cfRule>
  </conditionalFormatting>
  <conditionalFormatting sqref="AB81">
    <cfRule type="expression" dxfId="344" priority="111">
      <formula>ISTEXT($AB$81)</formula>
    </cfRule>
  </conditionalFormatting>
  <conditionalFormatting sqref="AC81">
    <cfRule type="expression" dxfId="343" priority="110">
      <formula>ISTEXT($AC$81)</formula>
    </cfRule>
  </conditionalFormatting>
  <conditionalFormatting sqref="AD81">
    <cfRule type="expression" dxfId="342" priority="109">
      <formula>ISTEXT($AD$81)</formula>
    </cfRule>
  </conditionalFormatting>
  <conditionalFormatting sqref="AA82">
    <cfRule type="expression" dxfId="341" priority="108">
      <formula>ISTEXT($AA$82)</formula>
    </cfRule>
  </conditionalFormatting>
  <conditionalFormatting sqref="AB82">
    <cfRule type="expression" dxfId="340" priority="107">
      <formula>ISTEXT($AB$82)</formula>
    </cfRule>
  </conditionalFormatting>
  <conditionalFormatting sqref="AC82">
    <cfRule type="expression" dxfId="339" priority="106">
      <formula>ISTEXT($AC$82)</formula>
    </cfRule>
  </conditionalFormatting>
  <conditionalFormatting sqref="AD82">
    <cfRule type="expression" dxfId="338" priority="105">
      <formula>ISTEXT($AD$82)</formula>
    </cfRule>
  </conditionalFormatting>
  <conditionalFormatting sqref="AA83">
    <cfRule type="expression" dxfId="337" priority="104">
      <formula>ISTEXT($AA$83)</formula>
    </cfRule>
  </conditionalFormatting>
  <conditionalFormatting sqref="AB83">
    <cfRule type="expression" dxfId="336" priority="103">
      <formula>ISTEXT($AB$83)</formula>
    </cfRule>
  </conditionalFormatting>
  <conditionalFormatting sqref="AC83">
    <cfRule type="expression" dxfId="335" priority="102">
      <formula>ISTEXT($AC$83)</formula>
    </cfRule>
  </conditionalFormatting>
  <conditionalFormatting sqref="AD83">
    <cfRule type="expression" dxfId="334" priority="101">
      <formula>ISTEXT($AD$83)</formula>
    </cfRule>
  </conditionalFormatting>
  <conditionalFormatting sqref="AA98">
    <cfRule type="expression" dxfId="333" priority="100">
      <formula>ISTEXT($AA$98)</formula>
    </cfRule>
  </conditionalFormatting>
  <conditionalFormatting sqref="AB98">
    <cfRule type="expression" dxfId="332" priority="99">
      <formula>ISTEXT($AB$98)</formula>
    </cfRule>
  </conditionalFormatting>
  <conditionalFormatting sqref="AC98">
    <cfRule type="expression" dxfId="331" priority="98">
      <formula>ISTEXT($AC$98)</formula>
    </cfRule>
  </conditionalFormatting>
  <conditionalFormatting sqref="AD98">
    <cfRule type="expression" dxfId="330" priority="97">
      <formula>ISTEXT($AD$98)</formula>
    </cfRule>
  </conditionalFormatting>
  <conditionalFormatting sqref="AA99">
    <cfRule type="expression" dxfId="329" priority="96">
      <formula>ISTEXT($AA$99)</formula>
    </cfRule>
  </conditionalFormatting>
  <conditionalFormatting sqref="AB99">
    <cfRule type="expression" dxfId="328" priority="95">
      <formula>ISTEXT($AB$99)</formula>
    </cfRule>
  </conditionalFormatting>
  <conditionalFormatting sqref="AC99">
    <cfRule type="expression" dxfId="327" priority="94">
      <formula>ISTEXT($AC$99)</formula>
    </cfRule>
  </conditionalFormatting>
  <conditionalFormatting sqref="AD99">
    <cfRule type="expression" dxfId="326" priority="93">
      <formula>ISTEXT($AD$99)</formula>
    </cfRule>
  </conditionalFormatting>
  <conditionalFormatting sqref="AA100">
    <cfRule type="expression" dxfId="325" priority="92">
      <formula>ISTEXT($AA$100)</formula>
    </cfRule>
  </conditionalFormatting>
  <conditionalFormatting sqref="AB100">
    <cfRule type="expression" dxfId="324" priority="91">
      <formula>ISTEXT($AB$100)</formula>
    </cfRule>
  </conditionalFormatting>
  <conditionalFormatting sqref="AC100">
    <cfRule type="expression" dxfId="323" priority="90">
      <formula>ISTEXT($AC$100)</formula>
    </cfRule>
  </conditionalFormatting>
  <conditionalFormatting sqref="AD100">
    <cfRule type="expression" dxfId="322" priority="89">
      <formula>ISTEXT($AD$100)</formula>
    </cfRule>
  </conditionalFormatting>
  <conditionalFormatting sqref="AA101">
    <cfRule type="expression" dxfId="321" priority="88">
      <formula>ISTEXT($AA$101)</formula>
    </cfRule>
  </conditionalFormatting>
  <conditionalFormatting sqref="AB101">
    <cfRule type="expression" dxfId="320" priority="87">
      <formula>ISTEXT($AB$101)</formula>
    </cfRule>
  </conditionalFormatting>
  <conditionalFormatting sqref="AC101">
    <cfRule type="expression" dxfId="319" priority="86">
      <formula>ISTEXT($AC$101)</formula>
    </cfRule>
  </conditionalFormatting>
  <conditionalFormatting sqref="AD101">
    <cfRule type="expression" dxfId="318" priority="85">
      <formula>ISTEXT($AD$101)</formula>
    </cfRule>
  </conditionalFormatting>
  <conditionalFormatting sqref="AA102">
    <cfRule type="expression" dxfId="317" priority="84">
      <formula>ISTEXT($AA$102)</formula>
    </cfRule>
  </conditionalFormatting>
  <conditionalFormatting sqref="AB102">
    <cfRule type="expression" dxfId="316" priority="83">
      <formula>ISTEXT($AB$102)</formula>
    </cfRule>
  </conditionalFormatting>
  <conditionalFormatting sqref="AC102">
    <cfRule type="expression" dxfId="315" priority="82">
      <formula>ISTEXT($AC$102)</formula>
    </cfRule>
  </conditionalFormatting>
  <conditionalFormatting sqref="AD102">
    <cfRule type="expression" dxfId="314" priority="81">
      <formula>ISTEXT($AD$102)</formula>
    </cfRule>
  </conditionalFormatting>
  <conditionalFormatting sqref="AA118">
    <cfRule type="expression" dxfId="313" priority="60">
      <formula>ISTEXT($AA$118)</formula>
    </cfRule>
  </conditionalFormatting>
  <conditionalFormatting sqref="AB118">
    <cfRule type="expression" dxfId="312" priority="59">
      <formula>ISTEXT($AB$118)</formula>
    </cfRule>
  </conditionalFormatting>
  <conditionalFormatting sqref="AC118">
    <cfRule type="expression" dxfId="311" priority="58">
      <formula>ISTEXT($AC$118)</formula>
    </cfRule>
  </conditionalFormatting>
  <conditionalFormatting sqref="AD118">
    <cfRule type="expression" dxfId="310" priority="57">
      <formula>ISTEXT($AD$118)</formula>
    </cfRule>
  </conditionalFormatting>
  <conditionalFormatting sqref="AA119">
    <cfRule type="expression" dxfId="309" priority="56">
      <formula>ISTEXT($AA$119)</formula>
    </cfRule>
  </conditionalFormatting>
  <conditionalFormatting sqref="AB119">
    <cfRule type="expression" dxfId="308" priority="55">
      <formula>ISTEXT($AB$119)</formula>
    </cfRule>
  </conditionalFormatting>
  <conditionalFormatting sqref="AC119">
    <cfRule type="expression" dxfId="307" priority="54">
      <formula>ISTEXT($AC$119)</formula>
    </cfRule>
  </conditionalFormatting>
  <conditionalFormatting sqref="AD119">
    <cfRule type="expression" dxfId="306" priority="53">
      <formula>ISTEXT($AD$119)</formula>
    </cfRule>
  </conditionalFormatting>
  <conditionalFormatting sqref="AA120">
    <cfRule type="expression" dxfId="305" priority="52">
      <formula>ISTEXT($AA$120)</formula>
    </cfRule>
  </conditionalFormatting>
  <conditionalFormatting sqref="AB120">
    <cfRule type="expression" dxfId="304" priority="51">
      <formula>ISTEXT($AB$120)</formula>
    </cfRule>
  </conditionalFormatting>
  <conditionalFormatting sqref="AC120">
    <cfRule type="expression" dxfId="303" priority="50">
      <formula>ISTEXT($AC$120)</formula>
    </cfRule>
  </conditionalFormatting>
  <conditionalFormatting sqref="AD120">
    <cfRule type="expression" dxfId="302" priority="49">
      <formula>ISTEXT($AD$120)</formula>
    </cfRule>
  </conditionalFormatting>
  <conditionalFormatting sqref="AA121">
    <cfRule type="expression" dxfId="301" priority="48">
      <formula>ISTEXT($AA$121)</formula>
    </cfRule>
  </conditionalFormatting>
  <conditionalFormatting sqref="AB121">
    <cfRule type="expression" dxfId="300" priority="47">
      <formula>ISTEXT($AB$121)</formula>
    </cfRule>
  </conditionalFormatting>
  <conditionalFormatting sqref="AC121">
    <cfRule type="expression" dxfId="299" priority="46">
      <formula>ISTEXT($AC$121)</formula>
    </cfRule>
  </conditionalFormatting>
  <conditionalFormatting sqref="AD121">
    <cfRule type="expression" dxfId="298" priority="45">
      <formula>ISTEXT($AD$121)</formula>
    </cfRule>
  </conditionalFormatting>
  <conditionalFormatting sqref="AA122">
    <cfRule type="expression" dxfId="297" priority="44">
      <formula>ISTEXT($AA$122)</formula>
    </cfRule>
  </conditionalFormatting>
  <conditionalFormatting sqref="AB122">
    <cfRule type="expression" dxfId="296" priority="43">
      <formula>ISTEXT($AB$122)</formula>
    </cfRule>
  </conditionalFormatting>
  <conditionalFormatting sqref="AC122">
    <cfRule type="expression" dxfId="295" priority="42">
      <formula>ISTEXT($AC$122)</formula>
    </cfRule>
  </conditionalFormatting>
  <conditionalFormatting sqref="AD122">
    <cfRule type="expression" dxfId="294" priority="41">
      <formula>ISTEXT($AD$122)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4"/>
  <sheetViews>
    <sheetView workbookViewId="0">
      <selection activeCell="A145" sqref="A145:XFD183"/>
    </sheetView>
  </sheetViews>
  <sheetFormatPr defaultRowHeight="15" x14ac:dyDescent="0.25"/>
  <cols>
    <col min="1" max="1" width="64" style="28" bestFit="1" customWidth="1"/>
    <col min="2" max="2" width="15.85546875" style="28" bestFit="1" customWidth="1"/>
    <col min="3" max="3" width="16.5703125" style="28" bestFit="1" customWidth="1"/>
    <col min="4" max="4" width="12" style="28" bestFit="1" customWidth="1"/>
    <col min="5" max="5" width="11" style="28" bestFit="1" customWidth="1"/>
    <col min="6" max="6" width="8.7109375" style="28" customWidth="1"/>
    <col min="7" max="7" width="12.42578125" style="28" bestFit="1" customWidth="1"/>
    <col min="8" max="8" width="11.5703125" style="28" bestFit="1" customWidth="1"/>
    <col min="9" max="9" width="14.7109375" style="28" bestFit="1" customWidth="1"/>
    <col min="10" max="10" width="8.7109375" style="31" customWidth="1"/>
    <col min="11" max="11" width="8.7109375" style="28" hidden="1" customWidth="1"/>
    <col min="12" max="17" width="8.7109375" style="28" customWidth="1"/>
    <col min="18" max="18" width="22.5703125" style="28" bestFit="1" customWidth="1"/>
    <col min="19" max="19" width="8.7109375" style="28" customWidth="1"/>
    <col min="20" max="25" width="8.7109375" style="28" hidden="1" customWidth="1"/>
    <col min="26" max="26" width="20.5703125" style="31" bestFit="1" customWidth="1"/>
    <col min="27" max="29" width="21" style="31" bestFit="1" customWidth="1"/>
    <col min="30" max="30" width="8.28515625" style="28" bestFit="1" customWidth="1"/>
    <col min="31" max="44" width="8.7109375" style="28" customWidth="1"/>
    <col min="45" max="16384" width="9.140625" style="28"/>
  </cols>
  <sheetData>
    <row r="1" spans="1:30" ht="15.75" thickBot="1" x14ac:dyDescent="0.3">
      <c r="A1" s="25" t="s">
        <v>28</v>
      </c>
      <c r="B1" s="25" t="s">
        <v>29</v>
      </c>
      <c r="C1" s="25" t="s">
        <v>0</v>
      </c>
      <c r="D1" s="25" t="s">
        <v>30</v>
      </c>
      <c r="E1" s="25" t="s">
        <v>31</v>
      </c>
      <c r="F1" s="25" t="s">
        <v>32</v>
      </c>
      <c r="G1" s="26" t="s">
        <v>33</v>
      </c>
      <c r="H1" s="26" t="s">
        <v>34</v>
      </c>
      <c r="I1" s="26" t="s">
        <v>35</v>
      </c>
      <c r="J1" s="27"/>
      <c r="K1" s="26"/>
      <c r="R1" s="29" t="s">
        <v>36</v>
      </c>
      <c r="Z1" s="30" t="s">
        <v>37</v>
      </c>
    </row>
    <row r="2" spans="1:30" ht="16.5" thickTop="1" thickBot="1" x14ac:dyDescent="0.3">
      <c r="A2" s="32" t="s">
        <v>342</v>
      </c>
      <c r="B2" s="32" t="s">
        <v>19</v>
      </c>
      <c r="C2" s="32" t="s">
        <v>39</v>
      </c>
      <c r="D2" s="32">
        <v>1.2649999999999999</v>
      </c>
      <c r="E2" s="32">
        <v>116572.164</v>
      </c>
      <c r="F2" s="32">
        <v>1.08516E-5</v>
      </c>
      <c r="G2" s="32"/>
      <c r="H2" s="32"/>
      <c r="I2" s="32"/>
      <c r="J2" s="33"/>
      <c r="K2" s="32"/>
      <c r="L2" s="32"/>
      <c r="M2" s="32"/>
      <c r="N2" s="32"/>
      <c r="O2" s="32"/>
      <c r="P2" s="32"/>
      <c r="Q2" s="32"/>
      <c r="R2" s="32" t="s">
        <v>40</v>
      </c>
      <c r="S2" s="32"/>
      <c r="T2" s="32">
        <v>1</v>
      </c>
      <c r="U2" s="32"/>
      <c r="V2" s="32"/>
      <c r="W2" s="32"/>
      <c r="X2" s="32"/>
      <c r="Y2" s="32"/>
      <c r="Z2" s="34" t="s">
        <v>41</v>
      </c>
      <c r="AA2" s="34" t="s">
        <v>42</v>
      </c>
      <c r="AB2" s="34" t="s">
        <v>43</v>
      </c>
      <c r="AC2" s="34" t="s">
        <v>44</v>
      </c>
      <c r="AD2" s="34" t="s">
        <v>45</v>
      </c>
    </row>
    <row r="3" spans="1:30" ht="15.75" thickTop="1" x14ac:dyDescent="0.25">
      <c r="A3" s="35" t="s">
        <v>345</v>
      </c>
      <c r="B3" s="35" t="s">
        <v>19</v>
      </c>
      <c r="C3" s="35" t="s">
        <v>39</v>
      </c>
      <c r="D3" s="35">
        <v>1.2649999999999999</v>
      </c>
      <c r="E3" s="35">
        <v>116572.164</v>
      </c>
      <c r="F3" s="35">
        <v>1.08516E-5</v>
      </c>
      <c r="G3" s="35"/>
      <c r="H3" s="35"/>
      <c r="I3" s="35"/>
      <c r="J3" s="36"/>
      <c r="K3" s="35"/>
      <c r="L3" s="35"/>
      <c r="M3" s="35"/>
      <c r="N3" s="35"/>
      <c r="O3" s="35"/>
      <c r="P3" s="35"/>
      <c r="Q3" s="35"/>
      <c r="R3" s="35" t="s">
        <v>41</v>
      </c>
      <c r="S3" s="35"/>
      <c r="T3" s="35">
        <v>5</v>
      </c>
      <c r="U3" s="35"/>
      <c r="V3" s="35"/>
      <c r="W3" s="35"/>
      <c r="X3" s="35"/>
      <c r="Y3" s="35"/>
      <c r="Z3" s="37">
        <f>$H$5</f>
        <v>120</v>
      </c>
      <c r="AA3" s="53">
        <f>IF(ISTEXT($I$5),TEXT($G$5/100,"0.00%"),$G$5 / 100)</f>
        <v>0.69872102973888417</v>
      </c>
      <c r="AB3" s="53">
        <f>IF(ISTEXT($I$6),TEXT($G$6/100,"0.00%"),$G$6 / 100)</f>
        <v>0.60625279112437014</v>
      </c>
      <c r="AC3" s="53">
        <f>IF(ISTEXT($I$7),TEXT($G$7/100,"0.00%"),$G$7 / 100)</f>
        <v>0.74037078716638038</v>
      </c>
      <c r="AD3" s="53">
        <f>IFERROR(AVERAGE($AA$3:$AC$3),"")</f>
        <v>0.68178153600987823</v>
      </c>
    </row>
    <row r="4" spans="1:30" ht="15.75" thickBot="1" x14ac:dyDescent="0.3">
      <c r="A4" s="32" t="s">
        <v>346</v>
      </c>
      <c r="B4" s="32" t="s">
        <v>19</v>
      </c>
      <c r="C4" s="32" t="s">
        <v>39</v>
      </c>
      <c r="D4" s="32">
        <v>1</v>
      </c>
      <c r="E4" s="32">
        <v>116401.18</v>
      </c>
      <c r="F4" s="32">
        <v>8.5909782014237312E-6</v>
      </c>
      <c r="G4" s="32"/>
      <c r="H4" s="32"/>
      <c r="I4" s="32"/>
      <c r="J4" s="33"/>
      <c r="K4" s="32"/>
      <c r="L4" s="32"/>
      <c r="M4" s="32"/>
      <c r="N4" s="32"/>
      <c r="O4" s="32"/>
      <c r="P4" s="32"/>
      <c r="Q4" s="32"/>
      <c r="R4" s="32" t="s">
        <v>48</v>
      </c>
      <c r="S4" s="32"/>
      <c r="T4" s="32">
        <v>10</v>
      </c>
      <c r="U4" s="32"/>
      <c r="V4" s="32"/>
      <c r="W4" s="32"/>
      <c r="X4" s="32"/>
      <c r="Y4" s="32"/>
      <c r="Z4" s="40">
        <f>$H$8</f>
        <v>0</v>
      </c>
      <c r="AA4" s="41">
        <f>IF(ISTEXT($I$8),TEXT($G$8/100,"0.00%"),$G$8 / 100)</f>
        <v>1</v>
      </c>
      <c r="AB4" s="41">
        <f>IF(ISTEXT($I$9),TEXT($G$9/100,"0.00%"),$G$9 / 100)</f>
        <v>1</v>
      </c>
      <c r="AC4" s="41">
        <f>IF(ISTEXT($I$10),TEXT($G$10/100,"0.00%"),$G$10 / 100)</f>
        <v>1</v>
      </c>
      <c r="AD4" s="41">
        <f>IFERROR(AVERAGE($AA$4:$AC$4),"")</f>
        <v>1</v>
      </c>
    </row>
    <row r="5" spans="1:30" ht="16.5" thickTop="1" thickBot="1" x14ac:dyDescent="0.3">
      <c r="A5" s="35" t="s">
        <v>489</v>
      </c>
      <c r="B5" s="35" t="s">
        <v>19</v>
      </c>
      <c r="C5" s="35" t="s">
        <v>39</v>
      </c>
      <c r="D5" s="35">
        <v>2416188</v>
      </c>
      <c r="E5" s="35">
        <v>100384.43799999999</v>
      </c>
      <c r="F5" s="35">
        <v>24.06934828</v>
      </c>
      <c r="G5" s="35">
        <f>($F$5 -  AVERAGE($F$2,$F$3,$F$4) ) / ($F$8 -  AVERAGE($F$2,$F$3,$F$4) ) * 100</f>
        <v>69.872102973888417</v>
      </c>
      <c r="H5" s="35">
        <v>120</v>
      </c>
      <c r="I5" s="46">
        <f>LN($G$5)</f>
        <v>4.2466664704925261</v>
      </c>
      <c r="J5" s="36"/>
      <c r="K5" s="35"/>
      <c r="L5" s="35"/>
      <c r="M5" s="35"/>
      <c r="N5" s="35"/>
      <c r="O5" s="35"/>
      <c r="P5" s="35"/>
      <c r="Q5" s="35"/>
      <c r="R5" s="35"/>
      <c r="S5" s="35"/>
      <c r="T5" s="35"/>
      <c r="U5" s="35">
        <f>IF(ISTEXT($I$5),"",1)</f>
        <v>1</v>
      </c>
      <c r="V5" s="35">
        <f t="shared" ref="V5:V10" si="0">IFERROR(INDEX($H$5:$H$10,SMALL($U$5:$U$10,ROW(W1)),1),"")</f>
        <v>120</v>
      </c>
      <c r="W5" s="35">
        <f t="shared" ref="W5:W10" si="1">IFERROR(INDEX($I$5:$I$10,SMALL($U$5:$U$10,ROW(I1)),1),"")</f>
        <v>4.2466664704925261</v>
      </c>
      <c r="X5" s="35"/>
      <c r="Y5" s="35"/>
    </row>
    <row r="6" spans="1:30" x14ac:dyDescent="0.25">
      <c r="A6" s="32" t="s">
        <v>490</v>
      </c>
      <c r="B6" s="32" t="s">
        <v>19</v>
      </c>
      <c r="C6" s="32" t="s">
        <v>39</v>
      </c>
      <c r="D6" s="32">
        <v>2334028</v>
      </c>
      <c r="E6" s="32">
        <v>90068.297000000006</v>
      </c>
      <c r="F6" s="32">
        <v>25.913979479999998</v>
      </c>
      <c r="G6" s="32">
        <f>($F$6 -  AVERAGE($F$2,$F$3,$F$4) ) / ($F$9 -  AVERAGE($F$2,$F$3,$F$4) ) * 100</f>
        <v>60.625279112437013</v>
      </c>
      <c r="H6" s="32">
        <v>120</v>
      </c>
      <c r="I6" s="50">
        <f>LN($G$6)</f>
        <v>4.1047119531635357</v>
      </c>
      <c r="J6" s="33"/>
      <c r="K6" s="32"/>
      <c r="L6" s="32"/>
      <c r="M6" s="32"/>
      <c r="N6" s="32"/>
      <c r="O6" s="32"/>
      <c r="P6" s="32"/>
      <c r="Q6" s="32"/>
      <c r="R6" s="32"/>
      <c r="S6" s="32"/>
      <c r="T6" s="32"/>
      <c r="U6" s="32">
        <f>IF(ISTEXT($I$6),"",2)</f>
        <v>2</v>
      </c>
      <c r="V6" s="32">
        <f t="shared" si="0"/>
        <v>120</v>
      </c>
      <c r="W6" s="32">
        <f t="shared" si="1"/>
        <v>4.1047119531635357</v>
      </c>
      <c r="X6" s="32"/>
      <c r="Y6" s="32"/>
      <c r="Z6" s="42" t="s">
        <v>54</v>
      </c>
      <c r="AA6" s="57">
        <f>IFERROR(SLOPE($W$5:$W$10,$V$5:$V$10),"")</f>
        <v>-3.2210169523783599E-3</v>
      </c>
    </row>
    <row r="7" spans="1:30" x14ac:dyDescent="0.25">
      <c r="A7" s="35" t="s">
        <v>491</v>
      </c>
      <c r="B7" s="35" t="s">
        <v>19</v>
      </c>
      <c r="C7" s="35" t="s">
        <v>39</v>
      </c>
      <c r="D7" s="35">
        <v>2372225.75</v>
      </c>
      <c r="E7" s="35">
        <v>93847.577999999994</v>
      </c>
      <c r="F7" s="35">
        <v>25.27743177</v>
      </c>
      <c r="G7" s="35">
        <f>($F$7 -  AVERAGE($F$2,$F$3,$F$4) ) / ($F$10 -  AVERAGE($F$2,$F$3,$F$4) ) * 100</f>
        <v>74.037078716638035</v>
      </c>
      <c r="H7" s="35">
        <v>120</v>
      </c>
      <c r="I7" s="46">
        <f>LN($G$7)</f>
        <v>4.304566031452004</v>
      </c>
      <c r="J7" s="36"/>
      <c r="K7" s="35"/>
      <c r="L7" s="35"/>
      <c r="M7" s="35"/>
      <c r="N7" s="35"/>
      <c r="O7" s="35"/>
      <c r="P7" s="35"/>
      <c r="Q7" s="35"/>
      <c r="R7" s="35"/>
      <c r="S7" s="35"/>
      <c r="T7" s="35"/>
      <c r="U7" s="35">
        <f>IF(ISTEXT($I$7),"",3)</f>
        <v>3</v>
      </c>
      <c r="V7" s="35">
        <f t="shared" si="0"/>
        <v>120</v>
      </c>
      <c r="W7" s="35">
        <f t="shared" si="1"/>
        <v>4.304566031452004</v>
      </c>
      <c r="X7" s="35"/>
      <c r="Y7" s="35"/>
      <c r="Z7" s="44" t="s">
        <v>56</v>
      </c>
      <c r="AA7" s="45">
        <f>IFERROR(INTERCEPT($W$5:$W$10,$V$5:$V$10),"")</f>
        <v>4.6051701859880918</v>
      </c>
    </row>
    <row r="8" spans="1:30" ht="17.25" x14ac:dyDescent="0.25">
      <c r="A8" s="32" t="s">
        <v>492</v>
      </c>
      <c r="B8" s="32" t="s">
        <v>19</v>
      </c>
      <c r="C8" s="32" t="s">
        <v>39</v>
      </c>
      <c r="D8" s="32">
        <v>3171929.75</v>
      </c>
      <c r="E8" s="32">
        <v>92079.531000000003</v>
      </c>
      <c r="F8" s="32">
        <v>34.447718350000002</v>
      </c>
      <c r="G8" s="32">
        <f>($F$8 -  AVERAGE($F$2,$F$3,$F$4) ) / ($F$8 -  AVERAGE($F$2,$F$3,$F$4) ) * 100</f>
        <v>100</v>
      </c>
      <c r="H8" s="32">
        <v>0</v>
      </c>
      <c r="I8" s="50">
        <f>LN($G$8)</f>
        <v>4.6051701859880918</v>
      </c>
      <c r="J8" s="33"/>
      <c r="K8" s="32"/>
      <c r="L8" s="32"/>
      <c r="M8" s="32"/>
      <c r="N8" s="32"/>
      <c r="O8" s="32"/>
      <c r="P8" s="32"/>
      <c r="Q8" s="32"/>
      <c r="R8" s="32"/>
      <c r="S8" s="32"/>
      <c r="T8" s="32"/>
      <c r="U8" s="32">
        <f>IF(ISTEXT($I$8),"",4)</f>
        <v>4</v>
      </c>
      <c r="V8" s="32">
        <f t="shared" si="0"/>
        <v>0</v>
      </c>
      <c r="W8" s="32">
        <f t="shared" si="1"/>
        <v>4.6051701859880918</v>
      </c>
      <c r="X8" s="32"/>
      <c r="Y8" s="32"/>
      <c r="Z8" s="44" t="s">
        <v>58</v>
      </c>
      <c r="AA8" s="55">
        <f>IFERROR(CORREL($W$5:$W$10,$V$5:$V$10)^2,"")</f>
        <v>0.91376717932295359</v>
      </c>
    </row>
    <row r="9" spans="1:30" ht="18" x14ac:dyDescent="0.35">
      <c r="A9" s="35" t="s">
        <v>493</v>
      </c>
      <c r="B9" s="35" t="s">
        <v>19</v>
      </c>
      <c r="C9" s="35" t="s">
        <v>39</v>
      </c>
      <c r="D9" s="35">
        <v>3692088</v>
      </c>
      <c r="E9" s="35">
        <v>86375.733999999997</v>
      </c>
      <c r="F9" s="35">
        <v>42.744505070000002</v>
      </c>
      <c r="G9" s="35">
        <f>($F$9 -  AVERAGE($F$2,$F$3,$F$4) ) / ($F$9 -  AVERAGE($F$2,$F$3,$F$4) ) * 100</f>
        <v>100</v>
      </c>
      <c r="H9" s="35">
        <v>0</v>
      </c>
      <c r="I9" s="46">
        <f>LN($G$9)</f>
        <v>4.6051701859880918</v>
      </c>
      <c r="J9" s="36"/>
      <c r="K9" s="35"/>
      <c r="L9" s="35"/>
      <c r="M9" s="35"/>
      <c r="N9" s="35"/>
      <c r="O9" s="35"/>
      <c r="P9" s="35"/>
      <c r="Q9" s="35"/>
      <c r="R9" s="35"/>
      <c r="S9" s="35"/>
      <c r="T9" s="35"/>
      <c r="U9" s="35">
        <f>IF(ISTEXT($I$9),"",5)</f>
        <v>5</v>
      </c>
      <c r="V9" s="35">
        <f t="shared" si="0"/>
        <v>0</v>
      </c>
      <c r="W9" s="35">
        <f t="shared" si="1"/>
        <v>4.6051701859880918</v>
      </c>
      <c r="X9" s="35"/>
      <c r="Y9" s="35"/>
      <c r="Z9" s="44" t="s">
        <v>60</v>
      </c>
      <c r="AA9" s="47">
        <f>IF(AA6&gt;0,"",IFERROR(LN(2) /ABS(AA6),0))</f>
        <v>215.19513582445873</v>
      </c>
    </row>
    <row r="10" spans="1:30" ht="18.75" x14ac:dyDescent="0.35">
      <c r="A10" s="32" t="s">
        <v>494</v>
      </c>
      <c r="B10" s="32" t="s">
        <v>19</v>
      </c>
      <c r="C10" s="32" t="s">
        <v>39</v>
      </c>
      <c r="D10" s="32">
        <v>3005824</v>
      </c>
      <c r="E10" s="32">
        <v>88039.976999999999</v>
      </c>
      <c r="F10" s="32">
        <v>34.141580930000003</v>
      </c>
      <c r="G10" s="32">
        <f>($F$10 -  AVERAGE($F$2,$F$3,$F$4) ) / ($F$10 -  AVERAGE($F$2,$F$3,$F$4) ) * 100</f>
        <v>100</v>
      </c>
      <c r="H10" s="32">
        <v>0</v>
      </c>
      <c r="I10" s="50">
        <f>LN($G$10)</f>
        <v>4.6051701859880918</v>
      </c>
      <c r="J10" s="33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>
        <f>IF(ISTEXT($I$10),"",6)</f>
        <v>6</v>
      </c>
      <c r="V10" s="32">
        <f t="shared" si="0"/>
        <v>0</v>
      </c>
      <c r="W10" s="32">
        <f t="shared" si="1"/>
        <v>4.6051701859880918</v>
      </c>
      <c r="X10" s="32"/>
      <c r="Y10" s="32"/>
      <c r="Z10" s="44" t="s">
        <v>62</v>
      </c>
      <c r="AA10" s="45">
        <f>IF(AA6&gt;0,0,IFERROR(ABS(AA6 * 1000 / 0.5),0))</f>
        <v>6.4420339047567197</v>
      </c>
    </row>
    <row r="11" spans="1:30" ht="15.75" thickBot="1" x14ac:dyDescent="0.3">
      <c r="A11" s="35"/>
      <c r="B11" s="35"/>
      <c r="C11" s="35"/>
      <c r="D11" s="35"/>
      <c r="E11" s="35"/>
      <c r="F11" s="35"/>
      <c r="G11" s="35"/>
      <c r="H11" s="35"/>
      <c r="I11" s="46"/>
      <c r="J11" s="36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48" t="s">
        <v>7</v>
      </c>
      <c r="AA11" s="49" t="s">
        <v>98</v>
      </c>
    </row>
    <row r="12" spans="1:30" x14ac:dyDescent="0.25">
      <c r="A12" s="32"/>
      <c r="B12" s="32"/>
      <c r="C12" s="32"/>
      <c r="D12" s="32"/>
      <c r="E12" s="32"/>
      <c r="F12" s="32"/>
      <c r="G12" s="32"/>
      <c r="H12" s="32"/>
      <c r="I12" s="50"/>
      <c r="J12" s="33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30" x14ac:dyDescent="0.25">
      <c r="A13" s="35"/>
      <c r="B13" s="35"/>
      <c r="C13" s="35"/>
      <c r="D13" s="35"/>
      <c r="E13" s="35"/>
      <c r="F13" s="35"/>
      <c r="G13" s="35"/>
      <c r="H13" s="35"/>
      <c r="I13" s="46"/>
      <c r="J13" s="36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30" x14ac:dyDescent="0.25">
      <c r="A14" s="32"/>
      <c r="B14" s="32"/>
      <c r="C14" s="32"/>
      <c r="D14" s="32"/>
      <c r="E14" s="32"/>
      <c r="F14" s="32"/>
      <c r="G14" s="32"/>
      <c r="H14" s="32"/>
      <c r="I14" s="50"/>
      <c r="J14" s="33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30" x14ac:dyDescent="0.25">
      <c r="A15" s="35"/>
      <c r="B15" s="35"/>
      <c r="C15" s="35"/>
      <c r="D15" s="35"/>
      <c r="E15" s="35"/>
      <c r="F15" s="35"/>
      <c r="G15" s="35"/>
      <c r="H15" s="35"/>
      <c r="I15" s="46"/>
      <c r="J15" s="36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30" x14ac:dyDescent="0.25">
      <c r="A16" s="32"/>
      <c r="B16" s="32"/>
      <c r="C16" s="32"/>
      <c r="D16" s="32"/>
      <c r="E16" s="32"/>
      <c r="F16" s="32"/>
      <c r="G16" s="32"/>
      <c r="H16" s="32"/>
      <c r="I16" s="50"/>
      <c r="J16" s="3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30" x14ac:dyDescent="0.25">
      <c r="A17" s="35"/>
      <c r="B17" s="35"/>
      <c r="C17" s="35"/>
      <c r="D17" s="35"/>
      <c r="E17" s="35"/>
      <c r="F17" s="35"/>
      <c r="G17" s="35"/>
      <c r="H17" s="35"/>
      <c r="I17" s="46"/>
      <c r="J17" s="36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30" x14ac:dyDescent="0.25">
      <c r="A18" s="32"/>
      <c r="B18" s="32"/>
      <c r="C18" s="32"/>
      <c r="D18" s="32"/>
      <c r="E18" s="32"/>
      <c r="F18" s="32"/>
      <c r="G18" s="32"/>
      <c r="H18" s="32"/>
      <c r="I18" s="50"/>
      <c r="J18" s="33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30" x14ac:dyDescent="0.25">
      <c r="A19" s="35"/>
      <c r="B19" s="35"/>
      <c r="C19" s="35"/>
      <c r="D19" s="35"/>
      <c r="E19" s="35"/>
      <c r="F19" s="35"/>
      <c r="G19" s="35"/>
      <c r="H19" s="35"/>
      <c r="I19" s="46"/>
      <c r="J19" s="36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30" x14ac:dyDescent="0.25">
      <c r="A20" s="32"/>
      <c r="B20" s="32"/>
      <c r="C20" s="32"/>
      <c r="D20" s="32"/>
      <c r="E20" s="32"/>
      <c r="F20" s="32"/>
      <c r="G20" s="32"/>
      <c r="H20" s="32"/>
      <c r="I20" s="50"/>
      <c r="J20" s="33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30" ht="15.75" thickBot="1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6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30" ht="16.5" thickTop="1" thickBot="1" x14ac:dyDescent="0.3">
      <c r="A22" s="32" t="s">
        <v>342</v>
      </c>
      <c r="B22" s="32" t="s">
        <v>23</v>
      </c>
      <c r="C22" s="32" t="s">
        <v>69</v>
      </c>
      <c r="D22" s="32">
        <v>18.359000000000002</v>
      </c>
      <c r="E22" s="32">
        <v>116572.164</v>
      </c>
      <c r="F22" s="32">
        <v>1.5749000000000001E-4</v>
      </c>
      <c r="G22" s="32"/>
      <c r="H22" s="32"/>
      <c r="I22" s="32"/>
      <c r="J22" s="33"/>
      <c r="K22" s="32"/>
      <c r="L22" s="32"/>
      <c r="M22" s="32"/>
      <c r="N22" s="32"/>
      <c r="O22" s="32"/>
      <c r="P22" s="32"/>
      <c r="Q22" s="32"/>
      <c r="R22" s="32" t="s">
        <v>70</v>
      </c>
      <c r="S22" s="32"/>
      <c r="T22" s="32">
        <v>2</v>
      </c>
      <c r="U22" s="32"/>
      <c r="V22" s="32"/>
      <c r="W22" s="32"/>
      <c r="X22" s="32"/>
      <c r="Y22" s="32"/>
      <c r="Z22" s="34" t="s">
        <v>41</v>
      </c>
      <c r="AA22" s="34" t="s">
        <v>42</v>
      </c>
      <c r="AB22" s="34" t="s">
        <v>43</v>
      </c>
      <c r="AC22" s="34" t="s">
        <v>44</v>
      </c>
      <c r="AD22" s="34" t="s">
        <v>45</v>
      </c>
    </row>
    <row r="23" spans="1:30" ht="15.75" thickTop="1" x14ac:dyDescent="0.25">
      <c r="A23" s="35" t="s">
        <v>345</v>
      </c>
      <c r="B23" s="35" t="s">
        <v>23</v>
      </c>
      <c r="C23" s="35" t="s">
        <v>69</v>
      </c>
      <c r="D23" s="35">
        <v>18.359000000000002</v>
      </c>
      <c r="E23" s="35">
        <v>116572.164</v>
      </c>
      <c r="F23" s="35">
        <v>1.5749000000000001E-4</v>
      </c>
      <c r="G23" s="35"/>
      <c r="H23" s="35"/>
      <c r="I23" s="35"/>
      <c r="J23" s="36"/>
      <c r="K23" s="35"/>
      <c r="L23" s="35"/>
      <c r="M23" s="35"/>
      <c r="N23" s="35"/>
      <c r="O23" s="35"/>
      <c r="P23" s="35"/>
      <c r="Q23" s="35"/>
      <c r="R23" s="35" t="s">
        <v>41</v>
      </c>
      <c r="S23" s="35"/>
      <c r="T23" s="35">
        <v>25</v>
      </c>
      <c r="U23" s="35"/>
      <c r="V23" s="35"/>
      <c r="W23" s="35"/>
      <c r="X23" s="35"/>
      <c r="Y23" s="35"/>
      <c r="Z23" s="37">
        <f>$H$25</f>
        <v>120</v>
      </c>
      <c r="AA23" s="53">
        <f>IF(ISTEXT($I$25),TEXT($G$25/100,"0.00%"),$G$25 / 100)</f>
        <v>0.10240182037549622</v>
      </c>
      <c r="AB23" s="53">
        <f>IF(ISTEXT($I$26),TEXT($G$26/100,"0.00%"),$G$26 / 100)</f>
        <v>0.21205137088025644</v>
      </c>
      <c r="AC23" s="52">
        <f>IF(ISTEXT($I$27),TEXT($G$27/100,"0.00%"),$G$27 / 100)</f>
        <v>8.7400991379327456E-2</v>
      </c>
      <c r="AD23" s="53">
        <f>IFERROR(AVERAGE($AA$23:$AC$23),"")</f>
        <v>0.13395139421169336</v>
      </c>
    </row>
    <row r="24" spans="1:30" ht="15.75" thickBot="1" x14ac:dyDescent="0.3">
      <c r="A24" s="32" t="s">
        <v>346</v>
      </c>
      <c r="B24" s="32" t="s">
        <v>23</v>
      </c>
      <c r="C24" s="32" t="s">
        <v>69</v>
      </c>
      <c r="D24" s="32">
        <v>5.0640000000000001</v>
      </c>
      <c r="E24" s="32">
        <v>116401.18</v>
      </c>
      <c r="F24" s="32">
        <v>4.3504699999999997E-5</v>
      </c>
      <c r="G24" s="32"/>
      <c r="H24" s="32"/>
      <c r="I24" s="32"/>
      <c r="J24" s="33"/>
      <c r="K24" s="32"/>
      <c r="L24" s="32"/>
      <c r="M24" s="32"/>
      <c r="N24" s="32"/>
      <c r="O24" s="32"/>
      <c r="P24" s="32"/>
      <c r="Q24" s="32"/>
      <c r="R24" s="32" t="s">
        <v>48</v>
      </c>
      <c r="S24" s="32"/>
      <c r="T24" s="32">
        <v>30</v>
      </c>
      <c r="U24" s="32"/>
      <c r="V24" s="32"/>
      <c r="W24" s="32"/>
      <c r="X24" s="32"/>
      <c r="Y24" s="32"/>
      <c r="Z24" s="40">
        <f>$H$28</f>
        <v>0</v>
      </c>
      <c r="AA24" s="41">
        <f>IF(ISTEXT($I$28),TEXT($G$28/100,"0.00%"),$G$28 / 100)</f>
        <v>1</v>
      </c>
      <c r="AB24" s="41">
        <f>IF(ISTEXT($I$29),TEXT($G$29/100,"0.00%"),$G$29 / 100)</f>
        <v>1</v>
      </c>
      <c r="AC24" s="41">
        <f>IF(ISTEXT($I$30),TEXT($G$30/100,"0.00%"),$G$30 / 100)</f>
        <v>1</v>
      </c>
      <c r="AD24" s="41">
        <f>IFERROR(AVERAGE($AA$24:$AC$24),"")</f>
        <v>1</v>
      </c>
    </row>
    <row r="25" spans="1:30" ht="16.5" thickTop="1" thickBot="1" x14ac:dyDescent="0.3">
      <c r="A25" s="35" t="s">
        <v>495</v>
      </c>
      <c r="B25" s="35" t="s">
        <v>23</v>
      </c>
      <c r="C25" s="35" t="s">
        <v>69</v>
      </c>
      <c r="D25" s="35">
        <v>2764.3560000000002</v>
      </c>
      <c r="E25" s="35">
        <v>92298.062999999995</v>
      </c>
      <c r="F25" s="35">
        <v>2.9950313999999999E-2</v>
      </c>
      <c r="G25" s="35">
        <f>($F$25 -  AVERAGE($F$22,$F$23,$F$24) ) / ($F$28 -  AVERAGE($F$22,$F$23,$F$24) ) * 100</f>
        <v>10.240182037549623</v>
      </c>
      <c r="H25" s="35">
        <v>120</v>
      </c>
      <c r="I25" s="46">
        <f>LN($G$25)</f>
        <v>2.3263193965578064</v>
      </c>
      <c r="J25" s="36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>
        <f>IF(ISTEXT($I$25),"",1)</f>
        <v>1</v>
      </c>
      <c r="V25" s="35">
        <f t="shared" ref="V25:V30" si="2">IFERROR(INDEX($H$25:$H$30,SMALL($U$25:$U$30,ROW(W1)),1),"")</f>
        <v>120</v>
      </c>
      <c r="W25" s="35">
        <f t="shared" ref="W25:W30" si="3">IFERROR(INDEX($I$25:$I$30,SMALL($U$25:$U$30,ROW(I1)),1),"")</f>
        <v>2.3263193965578064</v>
      </c>
      <c r="X25" s="35"/>
      <c r="Y25" s="35"/>
    </row>
    <row r="26" spans="1:30" x14ac:dyDescent="0.25">
      <c r="A26" s="32" t="s">
        <v>496</v>
      </c>
      <c r="B26" s="32" t="s">
        <v>23</v>
      </c>
      <c r="C26" s="32" t="s">
        <v>69</v>
      </c>
      <c r="D26" s="32">
        <v>3835.4540000000002</v>
      </c>
      <c r="E26" s="32">
        <v>92578.898000000001</v>
      </c>
      <c r="F26" s="32">
        <v>4.1429030999999998E-2</v>
      </c>
      <c r="G26" s="32">
        <f>($F$26 -  AVERAGE($F$22,$F$23,$F$24) ) / ($F$29 -  AVERAGE($F$22,$F$23,$F$24) ) * 100</f>
        <v>21.205137088025644</v>
      </c>
      <c r="H26" s="32">
        <v>120</v>
      </c>
      <c r="I26" s="50">
        <f>LN($G$26)</f>
        <v>3.0542434677972219</v>
      </c>
      <c r="J26" s="33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>
        <f>IF(ISTEXT($I$26),"",2)</f>
        <v>2</v>
      </c>
      <c r="V26" s="32">
        <f t="shared" si="2"/>
        <v>120</v>
      </c>
      <c r="W26" s="32">
        <f t="shared" si="3"/>
        <v>3.0542434677972219</v>
      </c>
      <c r="X26" s="32"/>
      <c r="Y26" s="32"/>
      <c r="Z26" s="42" t="s">
        <v>54</v>
      </c>
      <c r="AA26" s="54">
        <f>IFERROR(SLOPE($W$25:$W$30,$V$25:$V$30),"")</f>
        <v>-1.7408406002758985E-2</v>
      </c>
    </row>
    <row r="27" spans="1:30" x14ac:dyDescent="0.25">
      <c r="A27" s="35" t="s">
        <v>497</v>
      </c>
      <c r="B27" s="35" t="s">
        <v>23</v>
      </c>
      <c r="C27" s="35" t="s">
        <v>69</v>
      </c>
      <c r="D27" s="35">
        <v>1642.9069999999999</v>
      </c>
      <c r="E27" s="35">
        <v>94117.281000000003</v>
      </c>
      <c r="F27" s="35">
        <v>1.7455954999999999E-2</v>
      </c>
      <c r="G27" s="35">
        <f>($F$27 -  AVERAGE($F$22,$F$23,$F$24) ) / ($F$30 -  AVERAGE($F$22,$F$23,$F$24) ) * 100</f>
        <v>8.7400991379327451</v>
      </c>
      <c r="H27" s="35">
        <v>120</v>
      </c>
      <c r="I27" s="46">
        <f>LN($G$27)</f>
        <v>2.1679215326160124</v>
      </c>
      <c r="J27" s="36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>
        <f>IF(ISTEXT($I$27),"",3)</f>
        <v>3</v>
      </c>
      <c r="V27" s="35">
        <f t="shared" si="2"/>
        <v>120</v>
      </c>
      <c r="W27" s="35">
        <f t="shared" si="3"/>
        <v>2.1679215326160124</v>
      </c>
      <c r="X27" s="35"/>
      <c r="Y27" s="35"/>
      <c r="Z27" s="44" t="s">
        <v>56</v>
      </c>
      <c r="AA27" s="45">
        <f>IFERROR(INTERCEPT($W$25:$W$30,$V$25:$V$30),"")</f>
        <v>4.6051701859880918</v>
      </c>
    </row>
    <row r="28" spans="1:30" ht="17.25" x14ac:dyDescent="0.25">
      <c r="A28" s="32" t="s">
        <v>498</v>
      </c>
      <c r="B28" s="32" t="s">
        <v>23</v>
      </c>
      <c r="C28" s="32" t="s">
        <v>69</v>
      </c>
      <c r="D28" s="32">
        <v>25161.513999999999</v>
      </c>
      <c r="E28" s="32">
        <v>86337.835999999996</v>
      </c>
      <c r="F28" s="32">
        <v>0.29143090900000002</v>
      </c>
      <c r="G28" s="32">
        <f>($F$28 -  AVERAGE($F$22,$F$23,$F$24) ) / ($F$28 -  AVERAGE($F$22,$F$23,$F$24) ) * 100</f>
        <v>100</v>
      </c>
      <c r="H28" s="32">
        <v>0</v>
      </c>
      <c r="I28" s="50">
        <f>LN($G$28)</f>
        <v>4.6051701859880918</v>
      </c>
      <c r="J28" s="33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>
        <f>IF(ISTEXT($I$28),"",4)</f>
        <v>4</v>
      </c>
      <c r="V28" s="32">
        <f t="shared" si="2"/>
        <v>0</v>
      </c>
      <c r="W28" s="32">
        <f t="shared" si="3"/>
        <v>4.6051701859880918</v>
      </c>
      <c r="X28" s="32"/>
      <c r="Y28" s="32"/>
      <c r="Z28" s="44" t="s">
        <v>58</v>
      </c>
      <c r="AA28" s="55">
        <f>IFERROR(CORREL($W$25:$W$30,$V$25:$V$30)^2,"")</f>
        <v>0.93609932843511334</v>
      </c>
    </row>
    <row r="29" spans="1:30" ht="18" x14ac:dyDescent="0.35">
      <c r="A29" s="35" t="s">
        <v>499</v>
      </c>
      <c r="B29" s="35" t="s">
        <v>23</v>
      </c>
      <c r="C29" s="35" t="s">
        <v>69</v>
      </c>
      <c r="D29" s="35">
        <v>16687.82</v>
      </c>
      <c r="E29" s="35">
        <v>85609.914000000004</v>
      </c>
      <c r="F29" s="35">
        <v>0.19492859200000001</v>
      </c>
      <c r="G29" s="35">
        <f>($F$29 -  AVERAGE($F$22,$F$23,$F$24) ) / ($F$29 -  AVERAGE($F$22,$F$23,$F$24) ) * 100</f>
        <v>100</v>
      </c>
      <c r="H29" s="35">
        <v>0</v>
      </c>
      <c r="I29" s="46">
        <f>LN($G$29)</f>
        <v>4.6051701859880918</v>
      </c>
      <c r="J29" s="36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>
        <f>IF(ISTEXT($I$29),"",5)</f>
        <v>5</v>
      </c>
      <c r="V29" s="35">
        <f t="shared" si="2"/>
        <v>0</v>
      </c>
      <c r="W29" s="35">
        <f t="shared" si="3"/>
        <v>4.6051701859880918</v>
      </c>
      <c r="X29" s="35"/>
      <c r="Y29" s="35"/>
      <c r="Z29" s="44" t="s">
        <v>60</v>
      </c>
      <c r="AA29" s="56">
        <f>IF(AA26&gt;0,"",IFERROR(LN(2) /ABS(AA26),0))</f>
        <v>39.816809215622115</v>
      </c>
    </row>
    <row r="30" spans="1:30" ht="18.75" x14ac:dyDescent="0.35">
      <c r="A30" s="32" t="s">
        <v>500</v>
      </c>
      <c r="B30" s="32" t="s">
        <v>23</v>
      </c>
      <c r="C30" s="32" t="s">
        <v>69</v>
      </c>
      <c r="D30" s="32">
        <v>17554.506000000001</v>
      </c>
      <c r="E30" s="32">
        <v>88446.976999999999</v>
      </c>
      <c r="F30" s="32">
        <v>0.198474912</v>
      </c>
      <c r="G30" s="32">
        <f>($F$30 -  AVERAGE($F$22,$F$23,$F$24) ) / ($F$30 -  AVERAGE($F$22,$F$23,$F$24) ) * 100</f>
        <v>100</v>
      </c>
      <c r="H30" s="32">
        <v>0</v>
      </c>
      <c r="I30" s="50">
        <f>LN($G$30)</f>
        <v>4.6051701859880918</v>
      </c>
      <c r="J30" s="33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>
        <f>IF(ISTEXT($I$30),"",6)</f>
        <v>6</v>
      </c>
      <c r="V30" s="32">
        <f t="shared" si="2"/>
        <v>0</v>
      </c>
      <c r="W30" s="32">
        <f t="shared" si="3"/>
        <v>4.6051701859880918</v>
      </c>
      <c r="X30" s="32"/>
      <c r="Y30" s="32"/>
      <c r="Z30" s="44" t="s">
        <v>62</v>
      </c>
      <c r="AA30" s="56">
        <f>IF(AA26&gt;0,0,IFERROR(ABS(AA26 * 1000 / 0.5),0))</f>
        <v>34.816812005517967</v>
      </c>
    </row>
    <row r="31" spans="1:30" ht="15.75" thickBot="1" x14ac:dyDescent="0.3">
      <c r="A31" s="35"/>
      <c r="B31" s="35"/>
      <c r="C31" s="35"/>
      <c r="D31" s="35"/>
      <c r="E31" s="35"/>
      <c r="F31" s="35"/>
      <c r="G31" s="35"/>
      <c r="H31" s="35"/>
      <c r="I31" s="46"/>
      <c r="J31" s="36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48" t="s">
        <v>7</v>
      </c>
      <c r="AA31" s="49" t="s">
        <v>98</v>
      </c>
    </row>
    <row r="32" spans="1:30" x14ac:dyDescent="0.25">
      <c r="A32" s="32"/>
      <c r="B32" s="32"/>
      <c r="C32" s="32"/>
      <c r="D32" s="32"/>
      <c r="E32" s="32"/>
      <c r="F32" s="32"/>
      <c r="G32" s="32"/>
      <c r="H32" s="32"/>
      <c r="I32" s="50"/>
      <c r="J32" s="33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30" x14ac:dyDescent="0.25">
      <c r="A33" s="35"/>
      <c r="B33" s="35"/>
      <c r="C33" s="35"/>
      <c r="D33" s="35"/>
      <c r="E33" s="35"/>
      <c r="F33" s="35"/>
      <c r="G33" s="35"/>
      <c r="H33" s="35"/>
      <c r="I33" s="46"/>
      <c r="J33" s="36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1:30" x14ac:dyDescent="0.25">
      <c r="A34" s="32"/>
      <c r="B34" s="32"/>
      <c r="C34" s="32"/>
      <c r="D34" s="32"/>
      <c r="E34" s="32"/>
      <c r="F34" s="32"/>
      <c r="G34" s="32"/>
      <c r="H34" s="32"/>
      <c r="I34" s="50"/>
      <c r="J34" s="33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spans="1:30" x14ac:dyDescent="0.25">
      <c r="A35" s="35"/>
      <c r="B35" s="35"/>
      <c r="C35" s="35"/>
      <c r="D35" s="35"/>
      <c r="E35" s="35"/>
      <c r="F35" s="35"/>
      <c r="G35" s="35"/>
      <c r="H35" s="35"/>
      <c r="I35" s="46"/>
      <c r="J35" s="36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1:30" x14ac:dyDescent="0.25">
      <c r="A36" s="32"/>
      <c r="B36" s="32"/>
      <c r="C36" s="32"/>
      <c r="D36" s="32"/>
      <c r="E36" s="32"/>
      <c r="F36" s="32"/>
      <c r="G36" s="32"/>
      <c r="H36" s="32"/>
      <c r="I36" s="50"/>
      <c r="J36" s="33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spans="1:30" x14ac:dyDescent="0.25">
      <c r="A37" s="35"/>
      <c r="B37" s="35"/>
      <c r="C37" s="35"/>
      <c r="D37" s="35"/>
      <c r="E37" s="35"/>
      <c r="F37" s="35"/>
      <c r="G37" s="35"/>
      <c r="H37" s="35"/>
      <c r="I37" s="46"/>
      <c r="J37" s="36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spans="1:30" x14ac:dyDescent="0.25">
      <c r="A38" s="32"/>
      <c r="B38" s="32"/>
      <c r="C38" s="32"/>
      <c r="D38" s="32"/>
      <c r="E38" s="32"/>
      <c r="F38" s="32"/>
      <c r="G38" s="32"/>
      <c r="H38" s="32"/>
      <c r="I38" s="50"/>
      <c r="J38" s="33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spans="1:30" x14ac:dyDescent="0.25">
      <c r="A39" s="35"/>
      <c r="B39" s="35"/>
      <c r="C39" s="35"/>
      <c r="D39" s="35"/>
      <c r="E39" s="35"/>
      <c r="F39" s="35"/>
      <c r="G39" s="35"/>
      <c r="H39" s="35"/>
      <c r="I39" s="46"/>
      <c r="J39" s="36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1:30" x14ac:dyDescent="0.25">
      <c r="A40" s="32"/>
      <c r="B40" s="32"/>
      <c r="C40" s="32"/>
      <c r="D40" s="32"/>
      <c r="E40" s="32"/>
      <c r="F40" s="32"/>
      <c r="G40" s="32"/>
      <c r="H40" s="32"/>
      <c r="I40" s="50"/>
      <c r="J40" s="33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spans="1:30" ht="15.75" thickBot="1" x14ac:dyDescent="0.3">
      <c r="A41" s="35"/>
      <c r="B41" s="35"/>
      <c r="C41" s="35"/>
      <c r="D41" s="35"/>
      <c r="E41" s="35"/>
      <c r="F41" s="35"/>
      <c r="G41" s="35"/>
      <c r="H41" s="35"/>
      <c r="I41" s="35"/>
      <c r="J41" s="36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1:30" ht="16.5" thickTop="1" thickBot="1" x14ac:dyDescent="0.3">
      <c r="A42" s="32" t="s">
        <v>342</v>
      </c>
      <c r="B42" s="32" t="s">
        <v>25</v>
      </c>
      <c r="C42" s="32" t="s">
        <v>86</v>
      </c>
      <c r="D42" s="32">
        <v>30.076000000000001</v>
      </c>
      <c r="E42" s="32">
        <v>116572.164</v>
      </c>
      <c r="F42" s="32">
        <v>2.5800299999999998E-4</v>
      </c>
      <c r="G42" s="32"/>
      <c r="H42" s="32"/>
      <c r="I42" s="32"/>
      <c r="J42" s="33"/>
      <c r="K42" s="32"/>
      <c r="L42" s="32"/>
      <c r="M42" s="32"/>
      <c r="N42" s="32"/>
      <c r="O42" s="32"/>
      <c r="P42" s="32"/>
      <c r="Q42" s="32"/>
      <c r="R42" s="32" t="s">
        <v>87</v>
      </c>
      <c r="S42" s="32"/>
      <c r="T42" s="32">
        <v>3</v>
      </c>
      <c r="U42" s="32"/>
      <c r="V42" s="32"/>
      <c r="W42" s="32"/>
      <c r="X42" s="32"/>
      <c r="Y42" s="32"/>
      <c r="Z42" s="34" t="s">
        <v>41</v>
      </c>
      <c r="AA42" s="34" t="s">
        <v>42</v>
      </c>
      <c r="AB42" s="34" t="s">
        <v>43</v>
      </c>
      <c r="AC42" s="34" t="s">
        <v>44</v>
      </c>
      <c r="AD42" s="34" t="s">
        <v>45</v>
      </c>
    </row>
    <row r="43" spans="1:30" ht="15.75" thickTop="1" x14ac:dyDescent="0.25">
      <c r="A43" s="35" t="s">
        <v>345</v>
      </c>
      <c r="B43" s="35" t="s">
        <v>25</v>
      </c>
      <c r="C43" s="35" t="s">
        <v>86</v>
      </c>
      <c r="D43" s="35">
        <v>30.076000000000001</v>
      </c>
      <c r="E43" s="35">
        <v>116572.164</v>
      </c>
      <c r="F43" s="35">
        <v>2.5800299999999998E-4</v>
      </c>
      <c r="G43" s="35"/>
      <c r="H43" s="35"/>
      <c r="I43" s="35"/>
      <c r="J43" s="36"/>
      <c r="K43" s="35"/>
      <c r="L43" s="35"/>
      <c r="M43" s="35"/>
      <c r="N43" s="35"/>
      <c r="O43" s="35"/>
      <c r="P43" s="35"/>
      <c r="Q43" s="35"/>
      <c r="R43" s="35" t="s">
        <v>41</v>
      </c>
      <c r="S43" s="35"/>
      <c r="T43" s="35">
        <v>45</v>
      </c>
      <c r="U43" s="35"/>
      <c r="V43" s="35"/>
      <c r="W43" s="35"/>
      <c r="X43" s="35"/>
      <c r="Y43" s="35"/>
      <c r="Z43" s="37">
        <f>$H$45</f>
        <v>120</v>
      </c>
      <c r="AA43" s="53">
        <f>IF(ISTEXT($I$45),TEXT($G$45/100,"0.00%"),$G$45 / 100)</f>
        <v>0.92235614850560177</v>
      </c>
      <c r="AB43" s="53">
        <f>IF(ISTEXT($I$46),TEXT($G$46/100,"0.00%"),$G$46 / 100)</f>
        <v>0.86333960577256763</v>
      </c>
      <c r="AC43" s="53">
        <f>IF(ISTEXT($I$47),TEXT($G$47/100,"0.00%"),$G$47 / 100)</f>
        <v>0.81557592184454952</v>
      </c>
      <c r="AD43" s="53">
        <f>IFERROR(AVERAGE($AA$43:$AC$43),"")</f>
        <v>0.8670905587075729</v>
      </c>
    </row>
    <row r="44" spans="1:30" ht="15.75" thickBot="1" x14ac:dyDescent="0.3">
      <c r="A44" s="32" t="s">
        <v>346</v>
      </c>
      <c r="B44" s="32" t="s">
        <v>25</v>
      </c>
      <c r="C44" s="32" t="s">
        <v>86</v>
      </c>
      <c r="D44" s="32">
        <v>40.003999999999998</v>
      </c>
      <c r="E44" s="32">
        <v>116401.18</v>
      </c>
      <c r="F44" s="32">
        <v>3.4367399999999998E-4</v>
      </c>
      <c r="G44" s="32"/>
      <c r="H44" s="32"/>
      <c r="I44" s="32"/>
      <c r="J44" s="33"/>
      <c r="K44" s="32"/>
      <c r="L44" s="32"/>
      <c r="M44" s="32"/>
      <c r="N44" s="32"/>
      <c r="O44" s="32"/>
      <c r="P44" s="32"/>
      <c r="Q44" s="32"/>
      <c r="R44" s="32" t="s">
        <v>48</v>
      </c>
      <c r="S44" s="32"/>
      <c r="T44" s="32">
        <v>50</v>
      </c>
      <c r="U44" s="32"/>
      <c r="V44" s="32"/>
      <c r="W44" s="32"/>
      <c r="X44" s="32"/>
      <c r="Y44" s="32"/>
      <c r="Z44" s="40">
        <f>$H$48</f>
        <v>0</v>
      </c>
      <c r="AA44" s="41">
        <f>IF(ISTEXT($I$48),TEXT($G$48/100,"0.00%"),$G$48 / 100)</f>
        <v>1</v>
      </c>
      <c r="AB44" s="41">
        <f>IF(ISTEXT($I$49),TEXT($G$49/100,"0.00%"),$G$49 / 100)</f>
        <v>1</v>
      </c>
      <c r="AC44" s="41">
        <f>IF(ISTEXT($I$50),TEXT($G$50/100,"0.00%"),$G$50 / 100)</f>
        <v>1</v>
      </c>
      <c r="AD44" s="41">
        <f>IFERROR(AVERAGE($AA$44:$AC$44),"")</f>
        <v>1</v>
      </c>
    </row>
    <row r="45" spans="1:30" ht="16.5" thickTop="1" thickBot="1" x14ac:dyDescent="0.3">
      <c r="A45" s="35" t="s">
        <v>501</v>
      </c>
      <c r="B45" s="35" t="s">
        <v>25</v>
      </c>
      <c r="C45" s="35" t="s">
        <v>86</v>
      </c>
      <c r="D45" s="35">
        <v>883399.625</v>
      </c>
      <c r="E45" s="35">
        <v>89932.358999999997</v>
      </c>
      <c r="F45" s="35">
        <v>9.8229339790000001</v>
      </c>
      <c r="G45" s="35">
        <f>($F$45 -  AVERAGE($F$42,$F$43,$F$44) ) / ($F$48 -  AVERAGE($F$42,$F$43,$F$44) ) * 100</f>
        <v>92.235614850560182</v>
      </c>
      <c r="H45" s="35">
        <v>120</v>
      </c>
      <c r="I45" s="46">
        <f>LN($G$45)</f>
        <v>4.5243463341819705</v>
      </c>
      <c r="J45" s="36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>
        <f>IF(ISTEXT($I$45),"",1)</f>
        <v>1</v>
      </c>
      <c r="V45" s="35">
        <f t="shared" ref="V45:V50" si="4">IFERROR(INDEX($H$45:$H$50,SMALL($U$45:$U$50,ROW(W1)),1),"")</f>
        <v>120</v>
      </c>
      <c r="W45" s="35">
        <f t="shared" ref="W45:W50" si="5">IFERROR(INDEX($I$45:$I$50,SMALL($U$45:$U$50,ROW(I1)),1),"")</f>
        <v>4.5243463341819705</v>
      </c>
      <c r="X45" s="35"/>
      <c r="Y45" s="35"/>
    </row>
    <row r="46" spans="1:30" x14ac:dyDescent="0.25">
      <c r="A46" s="32" t="s">
        <v>502</v>
      </c>
      <c r="B46" s="32" t="s">
        <v>25</v>
      </c>
      <c r="C46" s="32" t="s">
        <v>86</v>
      </c>
      <c r="D46" s="32">
        <v>1131025.25</v>
      </c>
      <c r="E46" s="32">
        <v>96618.781000000003</v>
      </c>
      <c r="F46" s="32">
        <v>11.70606003</v>
      </c>
      <c r="G46" s="32">
        <f>($F$46 -  AVERAGE($F$42,$F$43,$F$44) ) / ($F$49 -  AVERAGE($F$42,$F$43,$F$44) ) * 100</f>
        <v>86.333960577256761</v>
      </c>
      <c r="H46" s="32">
        <v>120</v>
      </c>
      <c r="I46" s="50">
        <f>LN($G$46)</f>
        <v>4.4582230383786658</v>
      </c>
      <c r="J46" s="33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>
        <f>IF(ISTEXT($I$46),"",2)</f>
        <v>2</v>
      </c>
      <c r="V46" s="32">
        <f t="shared" si="4"/>
        <v>120</v>
      </c>
      <c r="W46" s="32">
        <f t="shared" si="5"/>
        <v>4.4582230383786658</v>
      </c>
      <c r="X46" s="32"/>
      <c r="Y46" s="32"/>
      <c r="Z46" s="42" t="s">
        <v>54</v>
      </c>
      <c r="AA46" s="57">
        <f>IFERROR(SLOPE($W$45:$W$50,$V$45:$V$50),"")</f>
        <v>-1.1989771170783012E-3</v>
      </c>
    </row>
    <row r="47" spans="1:30" x14ac:dyDescent="0.25">
      <c r="A47" s="35" t="s">
        <v>503</v>
      </c>
      <c r="B47" s="35" t="s">
        <v>25</v>
      </c>
      <c r="C47" s="35" t="s">
        <v>86</v>
      </c>
      <c r="D47" s="35">
        <v>651371.06299999997</v>
      </c>
      <c r="E47" s="35">
        <v>80669.945000000007</v>
      </c>
      <c r="F47" s="35">
        <v>8.0745197359999992</v>
      </c>
      <c r="G47" s="35">
        <f>($F$47 -  AVERAGE($F$42,$F$43,$F$44) ) / ($F$50 -  AVERAGE($F$42,$F$43,$F$44) ) * 100</f>
        <v>81.557592184454947</v>
      </c>
      <c r="H47" s="35">
        <v>120</v>
      </c>
      <c r="I47" s="46">
        <f>LN($G$47)</f>
        <v>4.4013094232554506</v>
      </c>
      <c r="J47" s="36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>
        <f>IF(ISTEXT($I$47),"",3)</f>
        <v>3</v>
      </c>
      <c r="V47" s="35">
        <f t="shared" si="4"/>
        <v>120</v>
      </c>
      <c r="W47" s="35">
        <f t="shared" si="5"/>
        <v>4.4013094232554506</v>
      </c>
      <c r="X47" s="35"/>
      <c r="Y47" s="35"/>
      <c r="Z47" s="44" t="s">
        <v>56</v>
      </c>
      <c r="AA47" s="45">
        <f>IFERROR(INTERCEPT($W$45:$W$50,$V$45:$V$50),"")</f>
        <v>4.6051701859880927</v>
      </c>
    </row>
    <row r="48" spans="1:30" ht="17.25" x14ac:dyDescent="0.25">
      <c r="A48" s="32" t="s">
        <v>504</v>
      </c>
      <c r="B48" s="32" t="s">
        <v>25</v>
      </c>
      <c r="C48" s="32" t="s">
        <v>86</v>
      </c>
      <c r="D48" s="32">
        <v>908987.93799999997</v>
      </c>
      <c r="E48" s="32">
        <v>85352.554999999993</v>
      </c>
      <c r="F48" s="32">
        <v>10.64980349</v>
      </c>
      <c r="G48" s="32">
        <f>($F$48 -  AVERAGE($F$42,$F$43,$F$44) ) / ($F$48 -  AVERAGE($F$42,$F$43,$F$44) ) * 100</f>
        <v>100</v>
      </c>
      <c r="H48" s="32">
        <v>0</v>
      </c>
      <c r="I48" s="50">
        <f>LN($G$48)</f>
        <v>4.6051701859880918</v>
      </c>
      <c r="J48" s="33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>
        <f>IF(ISTEXT($I$48),"",4)</f>
        <v>4</v>
      </c>
      <c r="V48" s="32">
        <f t="shared" si="4"/>
        <v>0</v>
      </c>
      <c r="W48" s="32">
        <f t="shared" si="5"/>
        <v>4.6051701859880918</v>
      </c>
      <c r="X48" s="32"/>
      <c r="Y48" s="32"/>
      <c r="Z48" s="44" t="s">
        <v>58</v>
      </c>
      <c r="AA48" s="55">
        <f>IFERROR(CORREL($W$45:$W$50,$V$45:$V$50)^2,"")</f>
        <v>0.80371840733557498</v>
      </c>
    </row>
    <row r="49" spans="1:30" ht="18" x14ac:dyDescent="0.35">
      <c r="A49" s="35" t="s">
        <v>505</v>
      </c>
      <c r="B49" s="35" t="s">
        <v>25</v>
      </c>
      <c r="C49" s="35" t="s">
        <v>86</v>
      </c>
      <c r="D49" s="35">
        <v>1149936.375</v>
      </c>
      <c r="E49" s="35">
        <v>84809.827999999994</v>
      </c>
      <c r="F49" s="35">
        <v>13.55899902</v>
      </c>
      <c r="G49" s="35">
        <f>($F$49 -  AVERAGE($F$42,$F$43,$F$44) ) / ($F$49 -  AVERAGE($F$42,$F$43,$F$44) ) * 100</f>
        <v>100</v>
      </c>
      <c r="H49" s="35">
        <v>0</v>
      </c>
      <c r="I49" s="46">
        <f>LN($G$49)</f>
        <v>4.6051701859880918</v>
      </c>
      <c r="J49" s="36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>
        <f>IF(ISTEXT($I$49),"",5)</f>
        <v>5</v>
      </c>
      <c r="V49" s="35">
        <f t="shared" si="4"/>
        <v>0</v>
      </c>
      <c r="W49" s="35">
        <f t="shared" si="5"/>
        <v>4.6051701859880918</v>
      </c>
      <c r="X49" s="35"/>
      <c r="Y49" s="35"/>
      <c r="Z49" s="44" t="s">
        <v>60</v>
      </c>
      <c r="AA49" s="47">
        <f>IF(AA46&gt;0,"",IFERROR(LN(2) /ABS(AA46),0))</f>
        <v>578.11543747308906</v>
      </c>
    </row>
    <row r="50" spans="1:30" ht="18.75" x14ac:dyDescent="0.35">
      <c r="A50" s="32" t="s">
        <v>506</v>
      </c>
      <c r="B50" s="32" t="s">
        <v>25</v>
      </c>
      <c r="C50" s="32" t="s">
        <v>86</v>
      </c>
      <c r="D50" s="32">
        <v>848507.375</v>
      </c>
      <c r="E50" s="32">
        <v>85705</v>
      </c>
      <c r="F50" s="32">
        <v>9.9003252439999994</v>
      </c>
      <c r="G50" s="32">
        <f>($F$50 -  AVERAGE($F$42,$F$43,$F$44) ) / ($F$50 -  AVERAGE($F$42,$F$43,$F$44) ) * 100</f>
        <v>100</v>
      </c>
      <c r="H50" s="32">
        <v>0</v>
      </c>
      <c r="I50" s="50">
        <f>LN($G$50)</f>
        <v>4.6051701859880918</v>
      </c>
      <c r="J50" s="33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>
        <f>IF(ISTEXT($I$50),"",6)</f>
        <v>6</v>
      </c>
      <c r="V50" s="32">
        <f t="shared" si="4"/>
        <v>0</v>
      </c>
      <c r="W50" s="32">
        <f t="shared" si="5"/>
        <v>4.6051701859880918</v>
      </c>
      <c r="X50" s="32"/>
      <c r="Y50" s="32"/>
      <c r="Z50" s="44" t="s">
        <v>62</v>
      </c>
      <c r="AA50" s="45">
        <f>IF(AA46&gt;0,0,IFERROR(ABS(AA46 * 1000 / 0.5),0))</f>
        <v>2.3979542341566025</v>
      </c>
    </row>
    <row r="51" spans="1:30" ht="15.75" thickBot="1" x14ac:dyDescent="0.3">
      <c r="A51" s="35"/>
      <c r="B51" s="35"/>
      <c r="C51" s="35"/>
      <c r="D51" s="35"/>
      <c r="E51" s="35"/>
      <c r="F51" s="35"/>
      <c r="G51" s="35"/>
      <c r="H51" s="35"/>
      <c r="I51" s="46"/>
      <c r="J51" s="36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48" t="s">
        <v>7</v>
      </c>
      <c r="AA51" s="49" t="s">
        <v>98</v>
      </c>
    </row>
    <row r="52" spans="1:30" x14ac:dyDescent="0.25">
      <c r="A52" s="32"/>
      <c r="B52" s="32"/>
      <c r="C52" s="32"/>
      <c r="D52" s="32"/>
      <c r="E52" s="32"/>
      <c r="F52" s="32"/>
      <c r="G52" s="32"/>
      <c r="H52" s="32"/>
      <c r="I52" s="50"/>
      <c r="J52" s="33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</row>
    <row r="53" spans="1:30" x14ac:dyDescent="0.25">
      <c r="A53" s="35"/>
      <c r="B53" s="35"/>
      <c r="C53" s="35"/>
      <c r="D53" s="35"/>
      <c r="E53" s="35"/>
      <c r="F53" s="35"/>
      <c r="G53" s="35"/>
      <c r="H53" s="35"/>
      <c r="I53" s="46"/>
      <c r="J53" s="36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spans="1:30" x14ac:dyDescent="0.25">
      <c r="A54" s="32"/>
      <c r="B54" s="32"/>
      <c r="C54" s="32"/>
      <c r="D54" s="32"/>
      <c r="E54" s="32"/>
      <c r="F54" s="32"/>
      <c r="G54" s="32"/>
      <c r="H54" s="32"/>
      <c r="I54" s="50"/>
      <c r="J54" s="33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</row>
    <row r="55" spans="1:30" x14ac:dyDescent="0.25">
      <c r="A55" s="35"/>
      <c r="B55" s="35"/>
      <c r="C55" s="35"/>
      <c r="D55" s="35"/>
      <c r="E55" s="35"/>
      <c r="F55" s="35"/>
      <c r="G55" s="35"/>
      <c r="H55" s="35"/>
      <c r="I55" s="46"/>
      <c r="J55" s="36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spans="1:30" x14ac:dyDescent="0.25">
      <c r="A56" s="32"/>
      <c r="B56" s="32"/>
      <c r="C56" s="32"/>
      <c r="D56" s="32"/>
      <c r="E56" s="32"/>
      <c r="F56" s="32"/>
      <c r="G56" s="32"/>
      <c r="H56" s="32"/>
      <c r="I56" s="50"/>
      <c r="J56" s="33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spans="1:30" x14ac:dyDescent="0.25">
      <c r="A57" s="35"/>
      <c r="B57" s="35"/>
      <c r="C57" s="35"/>
      <c r="D57" s="35"/>
      <c r="E57" s="35"/>
      <c r="F57" s="35"/>
      <c r="G57" s="35"/>
      <c r="H57" s="35"/>
      <c r="I57" s="46"/>
      <c r="J57" s="36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spans="1:30" x14ac:dyDescent="0.25">
      <c r="A58" s="32"/>
      <c r="B58" s="32"/>
      <c r="C58" s="32"/>
      <c r="D58" s="32"/>
      <c r="E58" s="32"/>
      <c r="F58" s="32"/>
      <c r="G58" s="32"/>
      <c r="H58" s="32"/>
      <c r="I58" s="50"/>
      <c r="J58" s="33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</row>
    <row r="59" spans="1:30" x14ac:dyDescent="0.25">
      <c r="A59" s="35"/>
      <c r="B59" s="35"/>
      <c r="C59" s="35"/>
      <c r="D59" s="35"/>
      <c r="E59" s="35"/>
      <c r="F59" s="35"/>
      <c r="G59" s="35"/>
      <c r="H59" s="35"/>
      <c r="I59" s="46"/>
      <c r="J59" s="36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spans="1:30" x14ac:dyDescent="0.25">
      <c r="A60" s="32"/>
      <c r="B60" s="32"/>
      <c r="C60" s="32"/>
      <c r="D60" s="32"/>
      <c r="E60" s="32"/>
      <c r="F60" s="32"/>
      <c r="G60" s="32"/>
      <c r="H60" s="32"/>
      <c r="I60" s="50"/>
      <c r="J60" s="33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</row>
    <row r="61" spans="1:30" x14ac:dyDescent="0.25">
      <c r="A61" s="35"/>
      <c r="B61" s="35"/>
      <c r="C61" s="35"/>
      <c r="D61" s="35"/>
      <c r="E61" s="35"/>
      <c r="F61" s="35"/>
      <c r="G61" s="35"/>
      <c r="H61" s="35"/>
      <c r="I61" s="35"/>
      <c r="J61" s="36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1:30" ht="15.75" thickBot="1" x14ac:dyDescent="0.3">
      <c r="A62" s="35"/>
      <c r="B62" s="35"/>
      <c r="C62" s="35"/>
      <c r="D62" s="35"/>
      <c r="E62" s="35"/>
      <c r="F62" s="35"/>
      <c r="G62" s="35"/>
      <c r="H62" s="35"/>
      <c r="I62" s="35"/>
      <c r="J62" s="36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1:30" ht="16.5" thickTop="1" thickBot="1" x14ac:dyDescent="0.3">
      <c r="A63" s="32" t="s">
        <v>342</v>
      </c>
      <c r="B63" s="32" t="s">
        <v>17</v>
      </c>
      <c r="C63" s="32" t="s">
        <v>104</v>
      </c>
      <c r="D63" s="32">
        <v>1073.3119999999999</v>
      </c>
      <c r="E63" s="32">
        <v>116572.164</v>
      </c>
      <c r="F63" s="32">
        <v>9.2072749999999991E-3</v>
      </c>
      <c r="G63" s="32"/>
      <c r="H63" s="32"/>
      <c r="I63" s="32"/>
      <c r="J63" s="33"/>
      <c r="K63" s="32"/>
      <c r="L63" s="32"/>
      <c r="M63" s="32"/>
      <c r="N63" s="32"/>
      <c r="O63" s="32"/>
      <c r="P63" s="32"/>
      <c r="Q63" s="32"/>
      <c r="R63" s="32" t="s">
        <v>105</v>
      </c>
      <c r="S63" s="32"/>
      <c r="T63" s="32">
        <v>5</v>
      </c>
      <c r="U63" s="32"/>
      <c r="V63" s="32"/>
      <c r="W63" s="32"/>
      <c r="X63" s="32"/>
      <c r="Y63" s="32"/>
      <c r="Z63" s="34" t="s">
        <v>41</v>
      </c>
      <c r="AA63" s="34" t="s">
        <v>42</v>
      </c>
      <c r="AB63" s="34" t="s">
        <v>43</v>
      </c>
      <c r="AC63" s="34" t="s">
        <v>44</v>
      </c>
      <c r="AD63" s="34" t="s">
        <v>45</v>
      </c>
    </row>
    <row r="64" spans="1:30" ht="15.75" thickTop="1" x14ac:dyDescent="0.25">
      <c r="A64" s="35" t="s">
        <v>345</v>
      </c>
      <c r="B64" s="35" t="s">
        <v>17</v>
      </c>
      <c r="C64" s="35" t="s">
        <v>104</v>
      </c>
      <c r="D64" s="35">
        <v>1073.3119999999999</v>
      </c>
      <c r="E64" s="35">
        <v>116572.164</v>
      </c>
      <c r="F64" s="35">
        <v>9.2072749999999991E-3</v>
      </c>
      <c r="G64" s="35"/>
      <c r="H64" s="35"/>
      <c r="I64" s="35"/>
      <c r="J64" s="36"/>
      <c r="K64" s="35"/>
      <c r="L64" s="35"/>
      <c r="M64" s="35"/>
      <c r="N64" s="35"/>
      <c r="O64" s="35"/>
      <c r="P64" s="35"/>
      <c r="Q64" s="35"/>
      <c r="R64" s="35" t="s">
        <v>41</v>
      </c>
      <c r="S64" s="35"/>
      <c r="T64" s="35">
        <v>85</v>
      </c>
      <c r="U64" s="35"/>
      <c r="V64" s="35"/>
      <c r="W64" s="35"/>
      <c r="X64" s="35"/>
      <c r="Y64" s="35"/>
      <c r="Z64" s="37">
        <f>$H$66</f>
        <v>120</v>
      </c>
      <c r="AA64" s="53">
        <f>IF(ISTEXT($I$66),TEXT($G$66/100,"0.00%"),$G$66 / 100)</f>
        <v>0.65736549362792185</v>
      </c>
      <c r="AB64" s="53">
        <f>IF(ISTEXT($I$67),TEXT($G$67/100,"0.00%"),$G$67 / 100)</f>
        <v>0.68301378097227083</v>
      </c>
      <c r="AC64" s="53">
        <f>IF(ISTEXT($I$68),TEXT($G$68/100,"0.00%"),$G$68 / 100)</f>
        <v>0.69329939736700597</v>
      </c>
      <c r="AD64" s="53">
        <f>IFERROR(AVERAGE($AA$64:$AC$64),"")</f>
        <v>0.67789289065573299</v>
      </c>
    </row>
    <row r="65" spans="1:30" ht="15.75" thickBot="1" x14ac:dyDescent="0.3">
      <c r="A65" s="32" t="s">
        <v>346</v>
      </c>
      <c r="B65" s="32" t="s">
        <v>17</v>
      </c>
      <c r="C65" s="32" t="s">
        <v>104</v>
      </c>
      <c r="D65" s="32">
        <v>556.755</v>
      </c>
      <c r="E65" s="32">
        <v>116401.18</v>
      </c>
      <c r="F65" s="32">
        <v>4.7830700000000004E-3</v>
      </c>
      <c r="G65" s="32"/>
      <c r="H65" s="32"/>
      <c r="I65" s="32"/>
      <c r="J65" s="33"/>
      <c r="K65" s="32"/>
      <c r="L65" s="32"/>
      <c r="M65" s="32"/>
      <c r="N65" s="32"/>
      <c r="O65" s="32"/>
      <c r="P65" s="32"/>
      <c r="Q65" s="32"/>
      <c r="R65" s="32" t="s">
        <v>48</v>
      </c>
      <c r="S65" s="32"/>
      <c r="T65" s="32">
        <v>90</v>
      </c>
      <c r="U65" s="32"/>
      <c r="V65" s="32"/>
      <c r="W65" s="32"/>
      <c r="X65" s="32"/>
      <c r="Y65" s="32"/>
      <c r="Z65" s="40">
        <f>$H$69</f>
        <v>0</v>
      </c>
      <c r="AA65" s="41">
        <f>IF(ISTEXT($I$69),TEXT($G$69/100,"0.00%"),$G$69 / 100)</f>
        <v>1</v>
      </c>
      <c r="AB65" s="41">
        <f>IF(ISTEXT($I$70),TEXT($G$70/100,"0.00%"),$G$70 / 100)</f>
        <v>1</v>
      </c>
      <c r="AC65" s="41">
        <f>IF(ISTEXT($I$71),TEXT($G$71/100,"0.00%"),$G$71 / 100)</f>
        <v>1</v>
      </c>
      <c r="AD65" s="41">
        <f>IFERROR(AVERAGE($AA$65:$AC$65),"")</f>
        <v>1</v>
      </c>
    </row>
    <row r="66" spans="1:30" ht="16.5" thickTop="1" thickBot="1" x14ac:dyDescent="0.3">
      <c r="A66" s="35" t="s">
        <v>507</v>
      </c>
      <c r="B66" s="35" t="s">
        <v>17</v>
      </c>
      <c r="C66" s="35" t="s">
        <v>104</v>
      </c>
      <c r="D66" s="35">
        <v>3651805.75</v>
      </c>
      <c r="E66" s="35">
        <v>88900.085999999996</v>
      </c>
      <c r="F66" s="35">
        <v>41.077640240000001</v>
      </c>
      <c r="G66" s="35">
        <f>($F$66 -  AVERAGE($F$63,$F$64,$F$65) ) / ($F$69 -  AVERAGE($F$63,$F$64,$F$65) ) * 100</f>
        <v>65.736549362792189</v>
      </c>
      <c r="H66" s="35">
        <v>120</v>
      </c>
      <c r="I66" s="46">
        <f>LN($G$66)</f>
        <v>4.1856550777010639</v>
      </c>
      <c r="J66" s="36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>
        <f>IF(ISTEXT($I$66),"",1)</f>
        <v>1</v>
      </c>
      <c r="V66" s="35">
        <f t="shared" ref="V66:V71" si="6">IFERROR(INDEX($H$66:$H$71,SMALL($U$66:$U$71,ROW(W1)),1),"")</f>
        <v>120</v>
      </c>
      <c r="W66" s="35">
        <f t="shared" ref="W66:W71" si="7">IFERROR(INDEX($I$66:$I$71,SMALL($U$66:$U$71,ROW(I1)),1),"")</f>
        <v>4.1856550777010639</v>
      </c>
      <c r="X66" s="35"/>
      <c r="Y66" s="35"/>
    </row>
    <row r="67" spans="1:30" x14ac:dyDescent="0.25">
      <c r="A67" s="32" t="s">
        <v>508</v>
      </c>
      <c r="B67" s="32" t="s">
        <v>17</v>
      </c>
      <c r="C67" s="32" t="s">
        <v>104</v>
      </c>
      <c r="D67" s="32">
        <v>4273222.5</v>
      </c>
      <c r="E67" s="32">
        <v>96678.585999999996</v>
      </c>
      <c r="F67" s="32">
        <v>44.200299950000002</v>
      </c>
      <c r="G67" s="32">
        <f>($F$67 -  AVERAGE($F$63,$F$64,$F$65) ) / ($F$70 -  AVERAGE($F$63,$F$64,$F$65) ) * 100</f>
        <v>68.301378097227087</v>
      </c>
      <c r="H67" s="32">
        <v>120</v>
      </c>
      <c r="I67" s="50">
        <f>LN($G$67)</f>
        <v>4.2239299434921804</v>
      </c>
      <c r="J67" s="33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>
        <f>IF(ISTEXT($I$67),"",2)</f>
        <v>2</v>
      </c>
      <c r="V67" s="32">
        <f t="shared" si="6"/>
        <v>120</v>
      </c>
      <c r="W67" s="32">
        <f t="shared" si="7"/>
        <v>4.2239299434921804</v>
      </c>
      <c r="X67" s="32"/>
      <c r="Y67" s="32"/>
      <c r="Z67" s="42" t="s">
        <v>54</v>
      </c>
      <c r="AA67" s="57">
        <f>IFERROR(SLOPE($W$66:$W$71,$V$66:$V$71),"")</f>
        <v>-3.241801925113896E-3</v>
      </c>
    </row>
    <row r="68" spans="1:30" x14ac:dyDescent="0.25">
      <c r="A68" s="35" t="s">
        <v>509</v>
      </c>
      <c r="B68" s="35" t="s">
        <v>17</v>
      </c>
      <c r="C68" s="35" t="s">
        <v>104</v>
      </c>
      <c r="D68" s="35">
        <v>4378600.5</v>
      </c>
      <c r="E68" s="35">
        <v>93621.077999999994</v>
      </c>
      <c r="F68" s="35">
        <v>46.769387770000002</v>
      </c>
      <c r="G68" s="35">
        <f>($F$68 -  AVERAGE($F$63,$F$64,$F$65) ) / ($F$71 -  AVERAGE($F$63,$F$64,$F$65) ) * 100</f>
        <v>69.329939736700595</v>
      </c>
      <c r="H68" s="35">
        <v>120</v>
      </c>
      <c r="I68" s="46">
        <f>LN($G$68)</f>
        <v>4.2388768437300284</v>
      </c>
      <c r="J68" s="36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>
        <f>IF(ISTEXT($I$68),"",3)</f>
        <v>3</v>
      </c>
      <c r="V68" s="35">
        <f t="shared" si="6"/>
        <v>120</v>
      </c>
      <c r="W68" s="35">
        <f t="shared" si="7"/>
        <v>4.2388768437300284</v>
      </c>
      <c r="X68" s="35"/>
      <c r="Y68" s="35"/>
      <c r="Z68" s="44" t="s">
        <v>56</v>
      </c>
      <c r="AA68" s="45">
        <f>IFERROR(INTERCEPT($W$66:$W$71,$V$66:$V$71),"")</f>
        <v>4.6051701859880918</v>
      </c>
    </row>
    <row r="69" spans="1:30" ht="17.25" x14ac:dyDescent="0.25">
      <c r="A69" s="32" t="s">
        <v>510</v>
      </c>
      <c r="B69" s="32" t="s">
        <v>17</v>
      </c>
      <c r="C69" s="32" t="s">
        <v>104</v>
      </c>
      <c r="D69" s="32">
        <v>5607490</v>
      </c>
      <c r="E69" s="32">
        <v>89742.452999999994</v>
      </c>
      <c r="F69" s="32">
        <v>62.484251460000003</v>
      </c>
      <c r="G69" s="32">
        <f>($F$69 -  AVERAGE($F$63,$F$64,$F$65) ) / ($F$69 -  AVERAGE($F$63,$F$64,$F$65) ) * 100</f>
        <v>100</v>
      </c>
      <c r="H69" s="32">
        <v>0</v>
      </c>
      <c r="I69" s="50">
        <f>LN($G$69)</f>
        <v>4.6051701859880918</v>
      </c>
      <c r="J69" s="33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>
        <f>IF(ISTEXT($I$69),"",4)</f>
        <v>4</v>
      </c>
      <c r="V69" s="32">
        <f t="shared" si="6"/>
        <v>0</v>
      </c>
      <c r="W69" s="32">
        <f t="shared" si="7"/>
        <v>4.6051701859880918</v>
      </c>
      <c r="X69" s="32"/>
      <c r="Y69" s="32"/>
      <c r="Z69" s="44" t="s">
        <v>58</v>
      </c>
      <c r="AA69" s="55">
        <f>IFERROR(CORREL($W$66:$W$71,$V$66:$V$71)^2,"")</f>
        <v>0.99340512797697567</v>
      </c>
    </row>
    <row r="70" spans="1:30" ht="18" x14ac:dyDescent="0.35">
      <c r="A70" s="35" t="s">
        <v>511</v>
      </c>
      <c r="B70" s="35" t="s">
        <v>17</v>
      </c>
      <c r="C70" s="35" t="s">
        <v>104</v>
      </c>
      <c r="D70" s="35">
        <v>5888965.5</v>
      </c>
      <c r="E70" s="35">
        <v>91005.437999999995</v>
      </c>
      <c r="F70" s="35">
        <v>64.710039640000005</v>
      </c>
      <c r="G70" s="35">
        <f>($F$70 -  AVERAGE($F$63,$F$64,$F$65) ) / ($F$70 -  AVERAGE($F$63,$F$64,$F$65) ) * 100</f>
        <v>100</v>
      </c>
      <c r="H70" s="35">
        <v>0</v>
      </c>
      <c r="I70" s="46">
        <f>LN($G$70)</f>
        <v>4.6051701859880918</v>
      </c>
      <c r="J70" s="36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>
        <f>IF(ISTEXT($I$70),"",5)</f>
        <v>5</v>
      </c>
      <c r="V70" s="35">
        <f t="shared" si="6"/>
        <v>0</v>
      </c>
      <c r="W70" s="35">
        <f t="shared" si="7"/>
        <v>4.6051701859880918</v>
      </c>
      <c r="X70" s="35"/>
      <c r="Y70" s="35"/>
      <c r="Z70" s="44" t="s">
        <v>60</v>
      </c>
      <c r="AA70" s="47">
        <f>IF(AA67&gt;0,"",IFERROR(LN(2) /ABS(AA67),0))</f>
        <v>213.81540161050788</v>
      </c>
    </row>
    <row r="71" spans="1:30" ht="18.75" x14ac:dyDescent="0.35">
      <c r="A71" s="32" t="s">
        <v>512</v>
      </c>
      <c r="B71" s="32" t="s">
        <v>17</v>
      </c>
      <c r="C71" s="32" t="s">
        <v>104</v>
      </c>
      <c r="D71" s="32">
        <v>6044203.5</v>
      </c>
      <c r="E71" s="32">
        <v>89602.523000000001</v>
      </c>
      <c r="F71" s="32">
        <v>67.455728899999997</v>
      </c>
      <c r="G71" s="32">
        <f>($F$71 -  AVERAGE($F$63,$F$64,$F$65) ) / ($F$71 -  AVERAGE($F$63,$F$64,$F$65) ) * 100</f>
        <v>100</v>
      </c>
      <c r="H71" s="32">
        <v>0</v>
      </c>
      <c r="I71" s="50">
        <f>LN($G$71)</f>
        <v>4.6051701859880918</v>
      </c>
      <c r="J71" s="33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>
        <f>IF(ISTEXT($I$71),"",6)</f>
        <v>6</v>
      </c>
      <c r="V71" s="32">
        <f t="shared" si="6"/>
        <v>0</v>
      </c>
      <c r="W71" s="32">
        <f t="shared" si="7"/>
        <v>4.6051701859880918</v>
      </c>
      <c r="X71" s="32"/>
      <c r="Y71" s="32"/>
      <c r="Z71" s="44" t="s">
        <v>62</v>
      </c>
      <c r="AA71" s="45">
        <f>IF(AA67&gt;0,0,IFERROR(ABS(AA67 * 1000 / 0.5),0))</f>
        <v>6.4836038502277917</v>
      </c>
    </row>
    <row r="72" spans="1:30" ht="15.75" thickBot="1" x14ac:dyDescent="0.3">
      <c r="A72" s="35"/>
      <c r="B72" s="35"/>
      <c r="C72" s="35"/>
      <c r="D72" s="35"/>
      <c r="E72" s="35"/>
      <c r="F72" s="35"/>
      <c r="G72" s="35"/>
      <c r="H72" s="35"/>
      <c r="I72" s="46"/>
      <c r="J72" s="36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48" t="s">
        <v>7</v>
      </c>
      <c r="AA72" s="49" t="s">
        <v>98</v>
      </c>
    </row>
    <row r="73" spans="1:30" x14ac:dyDescent="0.25">
      <c r="A73" s="32"/>
      <c r="B73" s="32"/>
      <c r="C73" s="32"/>
      <c r="D73" s="32"/>
      <c r="E73" s="32"/>
      <c r="F73" s="32"/>
      <c r="G73" s="32"/>
      <c r="H73" s="32"/>
      <c r="I73" s="50"/>
      <c r="J73" s="33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 spans="1:30" x14ac:dyDescent="0.25">
      <c r="A74" s="35"/>
      <c r="B74" s="35"/>
      <c r="C74" s="35"/>
      <c r="D74" s="35"/>
      <c r="E74" s="35"/>
      <c r="F74" s="35"/>
      <c r="G74" s="35"/>
      <c r="H74" s="35"/>
      <c r="I74" s="46"/>
      <c r="J74" s="36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spans="1:30" x14ac:dyDescent="0.25">
      <c r="A75" s="32"/>
      <c r="B75" s="32"/>
      <c r="C75" s="32"/>
      <c r="D75" s="32"/>
      <c r="E75" s="32"/>
      <c r="F75" s="32"/>
      <c r="G75" s="32"/>
      <c r="H75" s="32"/>
      <c r="I75" s="50"/>
      <c r="J75" s="33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</row>
    <row r="76" spans="1:30" x14ac:dyDescent="0.25">
      <c r="A76" s="35"/>
      <c r="B76" s="35"/>
      <c r="C76" s="35"/>
      <c r="D76" s="35"/>
      <c r="E76" s="35"/>
      <c r="F76" s="35"/>
      <c r="G76" s="35"/>
      <c r="H76" s="35"/>
      <c r="I76" s="46"/>
      <c r="J76" s="36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spans="1:30" x14ac:dyDescent="0.25">
      <c r="A77" s="32"/>
      <c r="B77" s="32"/>
      <c r="C77" s="32"/>
      <c r="D77" s="32"/>
      <c r="E77" s="32"/>
      <c r="F77" s="32"/>
      <c r="G77" s="32"/>
      <c r="H77" s="32"/>
      <c r="I77" s="50"/>
      <c r="J77" s="33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 spans="1:30" x14ac:dyDescent="0.25">
      <c r="A78" s="35"/>
      <c r="B78" s="35"/>
      <c r="C78" s="35"/>
      <c r="D78" s="35"/>
      <c r="E78" s="35"/>
      <c r="F78" s="35"/>
      <c r="G78" s="35"/>
      <c r="H78" s="35"/>
      <c r="I78" s="46"/>
      <c r="J78" s="36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spans="1:30" x14ac:dyDescent="0.25">
      <c r="A79" s="32"/>
      <c r="B79" s="32"/>
      <c r="C79" s="32"/>
      <c r="D79" s="32"/>
      <c r="E79" s="32"/>
      <c r="F79" s="32"/>
      <c r="G79" s="32"/>
      <c r="H79" s="32"/>
      <c r="I79" s="50"/>
      <c r="J79" s="33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</row>
    <row r="80" spans="1:30" x14ac:dyDescent="0.25">
      <c r="A80" s="35"/>
      <c r="B80" s="35"/>
      <c r="C80" s="35"/>
      <c r="D80" s="35"/>
      <c r="E80" s="35"/>
      <c r="F80" s="35"/>
      <c r="G80" s="35"/>
      <c r="H80" s="35"/>
      <c r="I80" s="46"/>
      <c r="J80" s="36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spans="1:30" x14ac:dyDescent="0.25">
      <c r="A81" s="32"/>
      <c r="B81" s="32"/>
      <c r="C81" s="32"/>
      <c r="D81" s="32"/>
      <c r="E81" s="32"/>
      <c r="F81" s="32"/>
      <c r="G81" s="32"/>
      <c r="H81" s="32"/>
      <c r="I81" s="50"/>
      <c r="J81" s="33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</row>
    <row r="82" spans="1:30" ht="15.75" thickBot="1" x14ac:dyDescent="0.3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spans="1:30" ht="16.5" thickTop="1" thickBot="1" x14ac:dyDescent="0.3">
      <c r="A83" s="32" t="s">
        <v>342</v>
      </c>
      <c r="B83" s="32" t="s">
        <v>21</v>
      </c>
      <c r="C83" s="32" t="s">
        <v>121</v>
      </c>
      <c r="D83" s="32">
        <v>1617.153</v>
      </c>
      <c r="E83" s="32">
        <v>116572.164</v>
      </c>
      <c r="F83" s="32">
        <v>1.3872549E-2</v>
      </c>
      <c r="G83" s="32"/>
      <c r="H83" s="32"/>
      <c r="I83" s="32"/>
      <c r="J83" s="33"/>
      <c r="K83" s="32"/>
      <c r="L83" s="32"/>
      <c r="M83" s="32"/>
      <c r="N83" s="32"/>
      <c r="O83" s="32"/>
      <c r="P83" s="32"/>
      <c r="Q83" s="32"/>
      <c r="R83" s="32" t="s">
        <v>122</v>
      </c>
      <c r="S83" s="32"/>
      <c r="T83" s="32">
        <v>6</v>
      </c>
      <c r="U83" s="32"/>
      <c r="V83" s="32"/>
      <c r="W83" s="32"/>
      <c r="X83" s="32"/>
      <c r="Y83" s="32"/>
      <c r="Z83" s="34" t="s">
        <v>41</v>
      </c>
      <c r="AA83" s="34" t="s">
        <v>42</v>
      </c>
      <c r="AB83" s="34" t="s">
        <v>43</v>
      </c>
      <c r="AC83" s="34" t="s">
        <v>44</v>
      </c>
      <c r="AD83" s="34" t="s">
        <v>45</v>
      </c>
    </row>
    <row r="84" spans="1:30" ht="15.75" thickTop="1" x14ac:dyDescent="0.25">
      <c r="A84" s="35" t="s">
        <v>345</v>
      </c>
      <c r="B84" s="35" t="s">
        <v>21</v>
      </c>
      <c r="C84" s="35" t="s">
        <v>121</v>
      </c>
      <c r="D84" s="35">
        <v>1617.153</v>
      </c>
      <c r="E84" s="35">
        <v>116572.164</v>
      </c>
      <c r="F84" s="35">
        <v>1.3872549E-2</v>
      </c>
      <c r="G84" s="35"/>
      <c r="H84" s="35"/>
      <c r="I84" s="35"/>
      <c r="J84" s="36"/>
      <c r="K84" s="35"/>
      <c r="L84" s="35"/>
      <c r="M84" s="35"/>
      <c r="N84" s="35"/>
      <c r="O84" s="35"/>
      <c r="P84" s="35"/>
      <c r="Q84" s="35"/>
      <c r="R84" s="35" t="s">
        <v>41</v>
      </c>
      <c r="S84" s="35"/>
      <c r="T84" s="35">
        <v>105</v>
      </c>
      <c r="U84" s="35"/>
      <c r="V84" s="35"/>
      <c r="W84" s="35"/>
      <c r="X84" s="35"/>
      <c r="Y84" s="35"/>
      <c r="Z84" s="37">
        <f>$H$86</f>
        <v>120</v>
      </c>
      <c r="AA84" s="53">
        <f>IF(ISTEXT($I$86),TEXT($G$86/100,"0.00%"),$G$86 / 100)</f>
        <v>0.93275249589099107</v>
      </c>
      <c r="AB84" s="53">
        <f>IF(ISTEXT($I$87),TEXT($G$87/100,"0.00%"),$G$87 / 100)</f>
        <v>0.94968268950312107</v>
      </c>
      <c r="AC84" s="53">
        <f>IF(ISTEXT($I$88),TEXT($G$88/100,"0.00%"),$G$88 / 100)</f>
        <v>0.8872180282096086</v>
      </c>
      <c r="AD84" s="53">
        <f>IFERROR(AVERAGE($AA$84:$AC$84),"")</f>
        <v>0.92321773786790695</v>
      </c>
    </row>
    <row r="85" spans="1:30" ht="15.75" thickBot="1" x14ac:dyDescent="0.3">
      <c r="A85" s="32" t="s">
        <v>346</v>
      </c>
      <c r="B85" s="32" t="s">
        <v>21</v>
      </c>
      <c r="C85" s="32" t="s">
        <v>121</v>
      </c>
      <c r="D85" s="32">
        <v>1286.1679999999999</v>
      </c>
      <c r="E85" s="32">
        <v>116401.18</v>
      </c>
      <c r="F85" s="32">
        <v>1.1049441E-2</v>
      </c>
      <c r="G85" s="32"/>
      <c r="H85" s="32"/>
      <c r="I85" s="32"/>
      <c r="J85" s="33"/>
      <c r="K85" s="32"/>
      <c r="L85" s="32"/>
      <c r="M85" s="32"/>
      <c r="N85" s="32"/>
      <c r="O85" s="32"/>
      <c r="P85" s="32"/>
      <c r="Q85" s="32"/>
      <c r="R85" s="32" t="s">
        <v>48</v>
      </c>
      <c r="S85" s="32"/>
      <c r="T85" s="32">
        <v>110</v>
      </c>
      <c r="U85" s="32"/>
      <c r="V85" s="32"/>
      <c r="W85" s="32"/>
      <c r="X85" s="32"/>
      <c r="Y85" s="32"/>
      <c r="Z85" s="40">
        <f>$H$89</f>
        <v>0</v>
      </c>
      <c r="AA85" s="41">
        <f>IF(ISTEXT($I$89),TEXT($G$89/100,"0.00%"),$G$89 / 100)</f>
        <v>1</v>
      </c>
      <c r="AB85" s="41">
        <f>IF(ISTEXT($I$90),TEXT($G$90/100,"0.00%"),$G$90 / 100)</f>
        <v>1</v>
      </c>
      <c r="AC85" s="41">
        <f>IF(ISTEXT($I$91),TEXT($G$91/100,"0.00%"),$G$91 / 100)</f>
        <v>1</v>
      </c>
      <c r="AD85" s="41">
        <f>IFERROR(AVERAGE($AA$85:$AC$85),"")</f>
        <v>1</v>
      </c>
    </row>
    <row r="86" spans="1:30" ht="16.5" thickTop="1" thickBot="1" x14ac:dyDescent="0.3">
      <c r="A86" s="35" t="s">
        <v>513</v>
      </c>
      <c r="B86" s="35" t="s">
        <v>21</v>
      </c>
      <c r="C86" s="35" t="s">
        <v>121</v>
      </c>
      <c r="D86" s="35">
        <v>3285310.5</v>
      </c>
      <c r="E86" s="35">
        <v>95168.875</v>
      </c>
      <c r="F86" s="35">
        <v>34.520850439999997</v>
      </c>
      <c r="G86" s="35">
        <f>($F$86 -  AVERAGE($F$83,$F$84,$F$85) ) / ($F$89 -  AVERAGE($F$83,$F$84,$F$85) ) * 100</f>
        <v>93.275249589099104</v>
      </c>
      <c r="H86" s="35">
        <v>120</v>
      </c>
      <c r="I86" s="46">
        <f>LN($G$86)</f>
        <v>4.5355547949449617</v>
      </c>
      <c r="J86" s="36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>
        <f>IF(ISTEXT($I$86),"",1)</f>
        <v>1</v>
      </c>
      <c r="V86" s="35">
        <f t="shared" ref="V86:V91" si="8">IFERROR(INDEX($H$86:$H$91,SMALL($U$86:$U$91,ROW(W1)),1),"")</f>
        <v>120</v>
      </c>
      <c r="W86" s="35">
        <f t="shared" ref="W86:W91" si="9">IFERROR(INDEX($I$86:$I$91,SMALL($U$86:$U$91,ROW(I1)),1),"")</f>
        <v>4.5355547949449617</v>
      </c>
      <c r="X86" s="35"/>
      <c r="Y86" s="35"/>
    </row>
    <row r="87" spans="1:30" x14ac:dyDescent="0.25">
      <c r="A87" s="32" t="s">
        <v>514</v>
      </c>
      <c r="B87" s="32" t="s">
        <v>21</v>
      </c>
      <c r="C87" s="32" t="s">
        <v>121</v>
      </c>
      <c r="D87" s="32">
        <v>3776433</v>
      </c>
      <c r="E87" s="32">
        <v>92540.327999999994</v>
      </c>
      <c r="F87" s="32">
        <v>40.808511070000002</v>
      </c>
      <c r="G87" s="32">
        <f>($F$87 -  AVERAGE($F$83,$F$84,$F$85) ) / ($F$90 -  AVERAGE($F$83,$F$84,$F$85) ) * 100</f>
        <v>94.968268950312108</v>
      </c>
      <c r="H87" s="32">
        <v>120</v>
      </c>
      <c r="I87" s="50">
        <f>LN($G$87)</f>
        <v>4.5535428247570797</v>
      </c>
      <c r="J87" s="33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>
        <f>IF(ISTEXT($I$87),"",2)</f>
        <v>2</v>
      </c>
      <c r="V87" s="32">
        <f t="shared" si="8"/>
        <v>120</v>
      </c>
      <c r="W87" s="32">
        <f t="shared" si="9"/>
        <v>4.5535428247570797</v>
      </c>
      <c r="X87" s="32"/>
      <c r="Y87" s="32"/>
      <c r="Z87" s="42" t="s">
        <v>54</v>
      </c>
      <c r="AA87" s="63">
        <f>IFERROR(SLOPE($W$86:$W$91,$V$86:$V$91),"")</f>
        <v>-6.6918687522809312E-4</v>
      </c>
    </row>
    <row r="88" spans="1:30" x14ac:dyDescent="0.25">
      <c r="A88" s="35" t="s">
        <v>515</v>
      </c>
      <c r="B88" s="35" t="s">
        <v>21</v>
      </c>
      <c r="C88" s="35" t="s">
        <v>121</v>
      </c>
      <c r="D88" s="35">
        <v>3952371.25</v>
      </c>
      <c r="E88" s="35">
        <v>97215.414000000004</v>
      </c>
      <c r="F88" s="35">
        <v>40.655808450000002</v>
      </c>
      <c r="G88" s="35">
        <f>($F$88 -  AVERAGE($F$83,$F$84,$F$85) ) / ($F$91 -  AVERAGE($F$83,$F$84,$F$85) ) * 100</f>
        <v>88.72180282096086</v>
      </c>
      <c r="H88" s="35">
        <v>120</v>
      </c>
      <c r="I88" s="46">
        <f>LN($G$88)</f>
        <v>4.4855056631801205</v>
      </c>
      <c r="J88" s="36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>
        <f>IF(ISTEXT($I$88),"",3)</f>
        <v>3</v>
      </c>
      <c r="V88" s="35">
        <f t="shared" si="8"/>
        <v>120</v>
      </c>
      <c r="W88" s="35">
        <f t="shared" si="9"/>
        <v>4.4855056631801205</v>
      </c>
      <c r="X88" s="35"/>
      <c r="Y88" s="35"/>
      <c r="Z88" s="44" t="s">
        <v>56</v>
      </c>
      <c r="AA88" s="45">
        <f>IFERROR(INTERCEPT($W$86:$W$91,$V$86:$V$91),"")</f>
        <v>4.6051701859880918</v>
      </c>
    </row>
    <row r="89" spans="1:30" ht="17.25" x14ac:dyDescent="0.25">
      <c r="A89" s="32" t="s">
        <v>516</v>
      </c>
      <c r="B89" s="32" t="s">
        <v>21</v>
      </c>
      <c r="C89" s="32" t="s">
        <v>121</v>
      </c>
      <c r="D89" s="32">
        <v>3344816.5</v>
      </c>
      <c r="E89" s="32">
        <v>90379.133000000002</v>
      </c>
      <c r="F89" s="32">
        <v>37.008725230000003</v>
      </c>
      <c r="G89" s="32">
        <f>($F$89 -  AVERAGE($F$83,$F$84,$F$85) ) / ($F$89 -  AVERAGE($F$83,$F$84,$F$85) ) * 100</f>
        <v>100</v>
      </c>
      <c r="H89" s="32">
        <v>0</v>
      </c>
      <c r="I89" s="50">
        <f>LN($G$89)</f>
        <v>4.6051701859880918</v>
      </c>
      <c r="J89" s="33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>
        <f>IF(ISTEXT($I$89),"",4)</f>
        <v>4</v>
      </c>
      <c r="V89" s="32">
        <f t="shared" si="8"/>
        <v>0</v>
      </c>
      <c r="W89" s="32">
        <f t="shared" si="9"/>
        <v>4.6051701859880918</v>
      </c>
      <c r="X89" s="32"/>
      <c r="Y89" s="32"/>
      <c r="Z89" s="44" t="s">
        <v>58</v>
      </c>
      <c r="AA89" s="55">
        <f>IFERROR(CORREL($W$86:$W$91,$V$86:$V$91)^2,"")</f>
        <v>0.79554770378225104</v>
      </c>
    </row>
    <row r="90" spans="1:30" ht="18" x14ac:dyDescent="0.35">
      <c r="A90" s="35" t="s">
        <v>517</v>
      </c>
      <c r="B90" s="35" t="s">
        <v>21</v>
      </c>
      <c r="C90" s="35" t="s">
        <v>121</v>
      </c>
      <c r="D90" s="35">
        <v>3869171.75</v>
      </c>
      <c r="E90" s="35">
        <v>90043.57</v>
      </c>
      <c r="F90" s="35">
        <v>42.969994970000002</v>
      </c>
      <c r="G90" s="35">
        <f>($F$90 -  AVERAGE($F$83,$F$84,$F$85) ) / ($F$90 -  AVERAGE($F$83,$F$84,$F$85) ) * 100</f>
        <v>100</v>
      </c>
      <c r="H90" s="35">
        <v>0</v>
      </c>
      <c r="I90" s="46">
        <f>LN($G$90)</f>
        <v>4.6051701859880918</v>
      </c>
      <c r="J90" s="36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>
        <f>IF(ISTEXT($I$90),"",5)</f>
        <v>5</v>
      </c>
      <c r="V90" s="35">
        <f t="shared" si="8"/>
        <v>0</v>
      </c>
      <c r="W90" s="35">
        <f t="shared" si="9"/>
        <v>4.6051701859880918</v>
      </c>
      <c r="X90" s="35"/>
      <c r="Y90" s="35"/>
      <c r="Z90" s="44" t="s">
        <v>60</v>
      </c>
      <c r="AA90" s="47">
        <f>IF(AA87&gt;0,"",IFERROR(LN(2) /ABS(AA87),0))</f>
        <v>1035.8051035051835</v>
      </c>
    </row>
    <row r="91" spans="1:30" ht="18.75" x14ac:dyDescent="0.35">
      <c r="A91" s="32" t="s">
        <v>518</v>
      </c>
      <c r="B91" s="32" t="s">
        <v>21</v>
      </c>
      <c r="C91" s="32" t="s">
        <v>121</v>
      </c>
      <c r="D91" s="32">
        <v>3980771.25</v>
      </c>
      <c r="E91" s="32">
        <v>86874.148000000001</v>
      </c>
      <c r="F91" s="32">
        <v>45.822276729999999</v>
      </c>
      <c r="G91" s="32">
        <f>($F$91 -  AVERAGE($F$83,$F$84,$F$85) ) / ($F$91 -  AVERAGE($F$83,$F$84,$F$85) ) * 100</f>
        <v>100</v>
      </c>
      <c r="H91" s="32">
        <v>0</v>
      </c>
      <c r="I91" s="50">
        <f>LN($G$91)</f>
        <v>4.6051701859880918</v>
      </c>
      <c r="J91" s="33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>
        <f>IF(ISTEXT($I$91),"",6)</f>
        <v>6</v>
      </c>
      <c r="V91" s="32">
        <f t="shared" si="8"/>
        <v>0</v>
      </c>
      <c r="W91" s="32">
        <f t="shared" si="9"/>
        <v>4.6051701859880918</v>
      </c>
      <c r="X91" s="32"/>
      <c r="Y91" s="32"/>
      <c r="Z91" s="44" t="s">
        <v>62</v>
      </c>
      <c r="AA91" s="45">
        <f>IF(AA87&gt;0,0,IFERROR(ABS(AA87 * 1000 / 0.5),0))</f>
        <v>1.3383737504561863</v>
      </c>
    </row>
    <row r="92" spans="1:30" ht="15.75" thickBot="1" x14ac:dyDescent="0.3">
      <c r="A92" s="35"/>
      <c r="B92" s="35"/>
      <c r="C92" s="35"/>
      <c r="D92" s="35"/>
      <c r="E92" s="35"/>
      <c r="F92" s="35"/>
      <c r="G92" s="35"/>
      <c r="H92" s="35"/>
      <c r="I92" s="46"/>
      <c r="J92" s="36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48" t="s">
        <v>7</v>
      </c>
      <c r="AA92" s="49" t="s">
        <v>98</v>
      </c>
    </row>
    <row r="93" spans="1:30" x14ac:dyDescent="0.25">
      <c r="A93" s="32"/>
      <c r="B93" s="32"/>
      <c r="C93" s="32"/>
      <c r="D93" s="32"/>
      <c r="E93" s="32"/>
      <c r="F93" s="32"/>
      <c r="G93" s="32"/>
      <c r="H93" s="32"/>
      <c r="I93" s="50"/>
      <c r="J93" s="33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</row>
    <row r="94" spans="1:30" x14ac:dyDescent="0.25">
      <c r="A94" s="35"/>
      <c r="B94" s="35"/>
      <c r="C94" s="35"/>
      <c r="D94" s="35"/>
      <c r="E94" s="35"/>
      <c r="F94" s="35"/>
      <c r="G94" s="35"/>
      <c r="H94" s="35"/>
      <c r="I94" s="46"/>
      <c r="J94" s="36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spans="1:30" x14ac:dyDescent="0.25">
      <c r="A95" s="32"/>
      <c r="B95" s="32"/>
      <c r="C95" s="32"/>
      <c r="D95" s="32"/>
      <c r="E95" s="32"/>
      <c r="F95" s="32"/>
      <c r="G95" s="32"/>
      <c r="H95" s="32"/>
      <c r="I95" s="50"/>
      <c r="J95" s="33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</row>
    <row r="96" spans="1:30" x14ac:dyDescent="0.25">
      <c r="A96" s="35"/>
      <c r="B96" s="35"/>
      <c r="C96" s="35"/>
      <c r="D96" s="35"/>
      <c r="E96" s="35"/>
      <c r="F96" s="35"/>
      <c r="G96" s="35"/>
      <c r="H96" s="35"/>
      <c r="I96" s="46"/>
      <c r="J96" s="36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spans="1:30" x14ac:dyDescent="0.25">
      <c r="A97" s="32"/>
      <c r="B97" s="32"/>
      <c r="C97" s="32"/>
      <c r="D97" s="32"/>
      <c r="E97" s="32"/>
      <c r="F97" s="32"/>
      <c r="G97" s="32"/>
      <c r="H97" s="32"/>
      <c r="I97" s="50"/>
      <c r="J97" s="33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</row>
    <row r="98" spans="1:30" x14ac:dyDescent="0.25">
      <c r="A98" s="35"/>
      <c r="B98" s="35"/>
      <c r="C98" s="35"/>
      <c r="D98" s="35"/>
      <c r="E98" s="35"/>
      <c r="F98" s="35"/>
      <c r="G98" s="35"/>
      <c r="H98" s="35"/>
      <c r="I98" s="46"/>
      <c r="J98" s="36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spans="1:30" x14ac:dyDescent="0.25">
      <c r="A99" s="32"/>
      <c r="B99" s="32"/>
      <c r="C99" s="32"/>
      <c r="D99" s="32"/>
      <c r="E99" s="32"/>
      <c r="F99" s="32"/>
      <c r="G99" s="32"/>
      <c r="H99" s="32"/>
      <c r="I99" s="50"/>
      <c r="J99" s="33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</row>
    <row r="100" spans="1:30" x14ac:dyDescent="0.25">
      <c r="A100" s="35"/>
      <c r="B100" s="35"/>
      <c r="C100" s="35"/>
      <c r="D100" s="35"/>
      <c r="E100" s="35"/>
      <c r="F100" s="35"/>
      <c r="G100" s="35"/>
      <c r="H100" s="35"/>
      <c r="I100" s="46"/>
      <c r="J100" s="36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spans="1:30" x14ac:dyDescent="0.25">
      <c r="A101" s="32"/>
      <c r="B101" s="32"/>
      <c r="C101" s="32"/>
      <c r="D101" s="32"/>
      <c r="E101" s="32"/>
      <c r="F101" s="32"/>
      <c r="G101" s="32"/>
      <c r="H101" s="32"/>
      <c r="I101" s="50"/>
      <c r="J101" s="33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</row>
    <row r="102" spans="1:30" ht="15.75" thickBot="1" x14ac:dyDescent="0.3">
      <c r="A102" s="35"/>
      <c r="B102" s="35"/>
      <c r="C102" s="35"/>
      <c r="D102" s="35"/>
      <c r="E102" s="35"/>
      <c r="F102" s="35"/>
      <c r="G102" s="35"/>
      <c r="H102" s="35"/>
      <c r="I102" s="35"/>
      <c r="J102" s="36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spans="1:30" ht="16.5" thickTop="1" thickBot="1" x14ac:dyDescent="0.3">
      <c r="A103" s="32" t="s">
        <v>342</v>
      </c>
      <c r="B103" s="32" t="s">
        <v>18</v>
      </c>
      <c r="C103" s="32" t="s">
        <v>138</v>
      </c>
      <c r="D103" s="32">
        <v>1</v>
      </c>
      <c r="E103" s="32">
        <v>116572.164</v>
      </c>
      <c r="F103" s="32">
        <v>8.5783772530807606E-6</v>
      </c>
      <c r="G103" s="32"/>
      <c r="H103" s="32"/>
      <c r="I103" s="32"/>
      <c r="J103" s="33"/>
      <c r="K103" s="32"/>
      <c r="L103" s="32"/>
      <c r="M103" s="32"/>
      <c r="N103" s="32"/>
      <c r="O103" s="32"/>
      <c r="P103" s="32"/>
      <c r="Q103" s="32"/>
      <c r="R103" s="32" t="s">
        <v>139</v>
      </c>
      <c r="S103" s="32"/>
      <c r="T103" s="32">
        <v>7</v>
      </c>
      <c r="U103" s="32"/>
      <c r="V103" s="32"/>
      <c r="W103" s="32"/>
      <c r="X103" s="32"/>
      <c r="Y103" s="32"/>
      <c r="Z103" s="34" t="s">
        <v>41</v>
      </c>
      <c r="AA103" s="34" t="s">
        <v>42</v>
      </c>
      <c r="AB103" s="34" t="s">
        <v>43</v>
      </c>
      <c r="AC103" s="34" t="s">
        <v>44</v>
      </c>
      <c r="AD103" s="34" t="s">
        <v>45</v>
      </c>
    </row>
    <row r="104" spans="1:30" ht="15.75" thickTop="1" x14ac:dyDescent="0.25">
      <c r="A104" s="35" t="s">
        <v>345</v>
      </c>
      <c r="B104" s="35" t="s">
        <v>18</v>
      </c>
      <c r="C104" s="35" t="s">
        <v>138</v>
      </c>
      <c r="D104" s="35">
        <v>1</v>
      </c>
      <c r="E104" s="35">
        <v>116572.164</v>
      </c>
      <c r="F104" s="35">
        <v>8.5783772530807606E-6</v>
      </c>
      <c r="G104" s="35"/>
      <c r="H104" s="35"/>
      <c r="I104" s="35"/>
      <c r="J104" s="36"/>
      <c r="K104" s="35"/>
      <c r="L104" s="35"/>
      <c r="M104" s="35"/>
      <c r="N104" s="35"/>
      <c r="O104" s="35"/>
      <c r="P104" s="35"/>
      <c r="Q104" s="35"/>
      <c r="R104" s="35" t="s">
        <v>41</v>
      </c>
      <c r="S104" s="35"/>
      <c r="T104" s="35">
        <v>125</v>
      </c>
      <c r="U104" s="35"/>
      <c r="V104" s="35"/>
      <c r="W104" s="35"/>
      <c r="X104" s="35"/>
      <c r="Y104" s="35"/>
      <c r="Z104" s="37">
        <f>$H$106</f>
        <v>120</v>
      </c>
      <c r="AA104" s="53">
        <f>IF(ISTEXT($I$106),TEXT($G$106/100,"0.00%"),$G$106 / 100)</f>
        <v>0.4324884459001187</v>
      </c>
      <c r="AB104" s="53">
        <f>IF(ISTEXT($I$107),TEXT($G$107/100,"0.00%"),$G$107 / 100)</f>
        <v>0.15145951995459664</v>
      </c>
      <c r="AC104" s="53">
        <f>IF(ISTEXT($I$108),TEXT($G$108/100,"0.00%"),$G$108 / 100)</f>
        <v>0.2263696455340708</v>
      </c>
      <c r="AD104" s="53">
        <f>IFERROR(AVERAGE($AA$104:$AC$104),"")</f>
        <v>0.27010587046292872</v>
      </c>
    </row>
    <row r="105" spans="1:30" ht="15.75" thickBot="1" x14ac:dyDescent="0.3">
      <c r="A105" s="32" t="s">
        <v>346</v>
      </c>
      <c r="B105" s="32" t="s">
        <v>18</v>
      </c>
      <c r="C105" s="32" t="s">
        <v>138</v>
      </c>
      <c r="D105" s="32">
        <v>6.9459999999999997</v>
      </c>
      <c r="E105" s="32">
        <v>116401.18</v>
      </c>
      <c r="F105" s="32">
        <v>5.9672900000000003E-5</v>
      </c>
      <c r="G105" s="32"/>
      <c r="H105" s="32"/>
      <c r="I105" s="32"/>
      <c r="J105" s="33"/>
      <c r="K105" s="32"/>
      <c r="L105" s="32"/>
      <c r="M105" s="32"/>
      <c r="N105" s="32"/>
      <c r="O105" s="32"/>
      <c r="P105" s="32"/>
      <c r="Q105" s="32"/>
      <c r="R105" s="32" t="s">
        <v>48</v>
      </c>
      <c r="S105" s="32"/>
      <c r="T105" s="32">
        <v>130</v>
      </c>
      <c r="U105" s="32"/>
      <c r="V105" s="32"/>
      <c r="W105" s="32"/>
      <c r="X105" s="32"/>
      <c r="Y105" s="32"/>
      <c r="Z105" s="40">
        <f>$H$109</f>
        <v>0</v>
      </c>
      <c r="AA105" s="41">
        <f>IF(ISTEXT($I$109),TEXT($G$109/100,"0.00%"),$G$109 / 100)</f>
        <v>1</v>
      </c>
      <c r="AB105" s="41">
        <f>IF(ISTEXT($I$110),TEXT($G$110/100,"0.00%"),$G$110 / 100)</f>
        <v>1</v>
      </c>
      <c r="AC105" s="41">
        <f>IF(ISTEXT($I$111),TEXT($G$111/100,"0.00%"),$G$111 / 100)</f>
        <v>1</v>
      </c>
      <c r="AD105" s="41">
        <f>IFERROR(AVERAGE($AA$105:$AC$105),"")</f>
        <v>1</v>
      </c>
    </row>
    <row r="106" spans="1:30" ht="16.5" thickTop="1" thickBot="1" x14ac:dyDescent="0.3">
      <c r="A106" s="35" t="s">
        <v>519</v>
      </c>
      <c r="B106" s="35" t="s">
        <v>18</v>
      </c>
      <c r="C106" s="35" t="s">
        <v>138</v>
      </c>
      <c r="D106" s="35">
        <v>31179.328000000001</v>
      </c>
      <c r="E106" s="35">
        <v>94998.983999999997</v>
      </c>
      <c r="F106" s="35">
        <v>0.32820696300000002</v>
      </c>
      <c r="G106" s="35">
        <f>($F$106 -  AVERAGE($F$103,$F$104,$F$105) ) / ($F$109 -  AVERAGE($F$103,$F$104,$F$105) ) * 100</f>
        <v>43.248844590011871</v>
      </c>
      <c r="H106" s="35">
        <v>120</v>
      </c>
      <c r="I106" s="46">
        <f>LN($G$106)</f>
        <v>3.7669705183392383</v>
      </c>
      <c r="J106" s="36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>
        <f>IF(ISTEXT($I$106),"",1)</f>
        <v>1</v>
      </c>
      <c r="V106" s="35">
        <f t="shared" ref="V106:V111" si="10">IFERROR(INDEX($H$106:$H$111,SMALL($U$106:$U$111,ROW(W1)),1),"")</f>
        <v>120</v>
      </c>
      <c r="W106" s="35">
        <f t="shared" ref="W106:W111" si="11">IFERROR(INDEX($I$106:$I$111,SMALL($U$106:$U$111,ROW(I1)),1),"")</f>
        <v>3.7669705183392383</v>
      </c>
      <c r="X106" s="35"/>
      <c r="Y106" s="35"/>
    </row>
    <row r="107" spans="1:30" x14ac:dyDescent="0.25">
      <c r="A107" s="32" t="s">
        <v>520</v>
      </c>
      <c r="B107" s="32" t="s">
        <v>18</v>
      </c>
      <c r="C107" s="32" t="s">
        <v>138</v>
      </c>
      <c r="D107" s="32">
        <v>9193.6460000000006</v>
      </c>
      <c r="E107" s="32">
        <v>88934.241999999998</v>
      </c>
      <c r="F107" s="32">
        <v>0.103375773</v>
      </c>
      <c r="G107" s="32">
        <f>($F$107 -  AVERAGE($F$103,$F$104,$F$105) ) / ($F$110 -  AVERAGE($F$103,$F$104,$F$105) ) * 100</f>
        <v>15.145951995459663</v>
      </c>
      <c r="H107" s="32">
        <v>120</v>
      </c>
      <c r="I107" s="50">
        <f>LN($G$107)</f>
        <v>2.717733301233265</v>
      </c>
      <c r="J107" s="33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>
        <f>IF(ISTEXT($I$107),"",2)</f>
        <v>2</v>
      </c>
      <c r="V107" s="32">
        <f t="shared" si="10"/>
        <v>120</v>
      </c>
      <c r="W107" s="32">
        <f t="shared" si="11"/>
        <v>2.717733301233265</v>
      </c>
      <c r="X107" s="32"/>
      <c r="Y107" s="32"/>
      <c r="Z107" s="42" t="s">
        <v>54</v>
      </c>
      <c r="AA107" s="54">
        <f>IFERROR(SLOPE($W$106:$W$111,$V$106:$V$111),"")</f>
        <v>-1.169784046817148E-2</v>
      </c>
    </row>
    <row r="108" spans="1:30" x14ac:dyDescent="0.25">
      <c r="A108" s="35" t="s">
        <v>521</v>
      </c>
      <c r="B108" s="35" t="s">
        <v>18</v>
      </c>
      <c r="C108" s="35" t="s">
        <v>138</v>
      </c>
      <c r="D108" s="35">
        <v>24107.859</v>
      </c>
      <c r="E108" s="35">
        <v>95857.608999999997</v>
      </c>
      <c r="F108" s="35">
        <v>0.25149656100000001</v>
      </c>
      <c r="G108" s="35">
        <f>($F$108 -  AVERAGE($F$103,$F$104,$F$105) ) / ($F$111 -  AVERAGE($F$103,$F$104,$F$105) ) * 100</f>
        <v>22.636964553407079</v>
      </c>
      <c r="H108" s="35">
        <v>120</v>
      </c>
      <c r="I108" s="46">
        <f>LN($G$108)</f>
        <v>3.1195841698500395</v>
      </c>
      <c r="J108" s="36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>
        <f>IF(ISTEXT($I$108),"",3)</f>
        <v>3</v>
      </c>
      <c r="V108" s="35">
        <f t="shared" si="10"/>
        <v>120</v>
      </c>
      <c r="W108" s="35">
        <f t="shared" si="11"/>
        <v>3.1195841698500395</v>
      </c>
      <c r="X108" s="35"/>
      <c r="Y108" s="35"/>
      <c r="Z108" s="44" t="s">
        <v>56</v>
      </c>
      <c r="AA108" s="45">
        <f>IFERROR(INTERCEPT($W$106:$W$111,$V$106:$V$111),"")</f>
        <v>4.6051701859880918</v>
      </c>
    </row>
    <row r="109" spans="1:30" ht="17.25" x14ac:dyDescent="0.25">
      <c r="A109" s="32" t="s">
        <v>522</v>
      </c>
      <c r="B109" s="32" t="s">
        <v>18</v>
      </c>
      <c r="C109" s="32" t="s">
        <v>138</v>
      </c>
      <c r="D109" s="32">
        <v>69003.085999999996</v>
      </c>
      <c r="E109" s="32">
        <v>90931.523000000001</v>
      </c>
      <c r="F109" s="32">
        <v>0.75884669800000004</v>
      </c>
      <c r="G109" s="32">
        <f>($F$109 -  AVERAGE($F$103,$F$104,$F$105) ) / ($F$109 -  AVERAGE($F$103,$F$104,$F$105) ) * 100</f>
        <v>100</v>
      </c>
      <c r="H109" s="32">
        <v>0</v>
      </c>
      <c r="I109" s="50">
        <f>LN($G$109)</f>
        <v>4.6051701859880918</v>
      </c>
      <c r="J109" s="33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>
        <f>IF(ISTEXT($I$109),"",4)</f>
        <v>4</v>
      </c>
      <c r="V109" s="32">
        <f t="shared" si="10"/>
        <v>0</v>
      </c>
      <c r="W109" s="32">
        <f t="shared" si="11"/>
        <v>4.6051701859880918</v>
      </c>
      <c r="X109" s="32"/>
      <c r="Y109" s="32"/>
      <c r="Z109" s="44" t="s">
        <v>58</v>
      </c>
      <c r="AA109" s="55">
        <f>IFERROR(CORREL($W$106:$W$111,$V$106:$V$111)^2,"")</f>
        <v>0.84059707984163989</v>
      </c>
    </row>
    <row r="110" spans="1:30" ht="18" x14ac:dyDescent="0.35">
      <c r="A110" s="35" t="s">
        <v>523</v>
      </c>
      <c r="B110" s="35" t="s">
        <v>18</v>
      </c>
      <c r="C110" s="35" t="s">
        <v>138</v>
      </c>
      <c r="D110" s="35">
        <v>61177.608999999997</v>
      </c>
      <c r="E110" s="35">
        <v>89652.335999999996</v>
      </c>
      <c r="F110" s="35">
        <v>0.68238722799999996</v>
      </c>
      <c r="G110" s="35">
        <f>($F$110 -  AVERAGE($F$103,$F$104,$F$105) ) / ($F$110 -  AVERAGE($F$103,$F$104,$F$105) ) * 100</f>
        <v>100</v>
      </c>
      <c r="H110" s="35">
        <v>0</v>
      </c>
      <c r="I110" s="46">
        <f>LN($G$110)</f>
        <v>4.6051701859880918</v>
      </c>
      <c r="J110" s="36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>
        <f>IF(ISTEXT($I$110),"",5)</f>
        <v>5</v>
      </c>
      <c r="V110" s="35">
        <f t="shared" si="10"/>
        <v>0</v>
      </c>
      <c r="W110" s="35">
        <f t="shared" si="11"/>
        <v>4.6051701859880918</v>
      </c>
      <c r="X110" s="35"/>
      <c r="Y110" s="35"/>
      <c r="Z110" s="44" t="s">
        <v>60</v>
      </c>
      <c r="AA110" s="56">
        <f>IF(AA107&gt;0,"",IFERROR(LN(2) /ABS(AA107),0))</f>
        <v>59.254285647502329</v>
      </c>
    </row>
    <row r="111" spans="1:30" ht="18.75" x14ac:dyDescent="0.35">
      <c r="A111" s="32" t="s">
        <v>524</v>
      </c>
      <c r="B111" s="32" t="s">
        <v>18</v>
      </c>
      <c r="C111" s="32" t="s">
        <v>138</v>
      </c>
      <c r="D111" s="32">
        <v>96728.016000000003</v>
      </c>
      <c r="E111" s="32">
        <v>87070.82</v>
      </c>
      <c r="F111" s="32">
        <v>1.1109119679999999</v>
      </c>
      <c r="G111" s="32">
        <f>($F$111 -  AVERAGE($F$103,$F$104,$F$105) ) / ($F$111 -  AVERAGE($F$103,$F$104,$F$105) ) * 100</f>
        <v>100</v>
      </c>
      <c r="H111" s="32">
        <v>0</v>
      </c>
      <c r="I111" s="50">
        <f>LN($G$111)</f>
        <v>4.6051701859880918</v>
      </c>
      <c r="J111" s="33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>
        <f>IF(ISTEXT($I$111),"",6)</f>
        <v>6</v>
      </c>
      <c r="V111" s="32">
        <f t="shared" si="10"/>
        <v>0</v>
      </c>
      <c r="W111" s="32">
        <f t="shared" si="11"/>
        <v>4.6051701859880918</v>
      </c>
      <c r="X111" s="32"/>
      <c r="Y111" s="32"/>
      <c r="Z111" s="44" t="s">
        <v>62</v>
      </c>
      <c r="AA111" s="56">
        <f>IF(AA107&gt;0,0,IFERROR(ABS(AA107 * 1000 / 0.5),0))</f>
        <v>23.395680936342959</v>
      </c>
    </row>
    <row r="112" spans="1:30" ht="15.75" thickBot="1" x14ac:dyDescent="0.3">
      <c r="A112" s="35"/>
      <c r="B112" s="35"/>
      <c r="C112" s="35"/>
      <c r="D112" s="35"/>
      <c r="E112" s="35"/>
      <c r="F112" s="35"/>
      <c r="G112" s="35"/>
      <c r="H112" s="35"/>
      <c r="I112" s="46"/>
      <c r="J112" s="36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48" t="s">
        <v>7</v>
      </c>
      <c r="AA112" s="49" t="s">
        <v>98</v>
      </c>
    </row>
    <row r="113" spans="1:30" x14ac:dyDescent="0.25">
      <c r="A113" s="32"/>
      <c r="B113" s="32"/>
      <c r="C113" s="32"/>
      <c r="D113" s="32"/>
      <c r="E113" s="32"/>
      <c r="F113" s="32"/>
      <c r="G113" s="32"/>
      <c r="H113" s="32"/>
      <c r="I113" s="50"/>
      <c r="J113" s="33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</row>
    <row r="114" spans="1:30" x14ac:dyDescent="0.25">
      <c r="A114" s="35"/>
      <c r="B114" s="35"/>
      <c r="C114" s="35"/>
      <c r="D114" s="35"/>
      <c r="E114" s="35"/>
      <c r="F114" s="35"/>
      <c r="G114" s="35"/>
      <c r="H114" s="35"/>
      <c r="I114" s="46"/>
      <c r="J114" s="36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spans="1:30" x14ac:dyDescent="0.25">
      <c r="A115" s="32"/>
      <c r="B115" s="32"/>
      <c r="C115" s="32"/>
      <c r="D115" s="32"/>
      <c r="E115" s="32"/>
      <c r="F115" s="32"/>
      <c r="G115" s="32"/>
      <c r="H115" s="32"/>
      <c r="I115" s="50"/>
      <c r="J115" s="33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</row>
    <row r="116" spans="1:30" x14ac:dyDescent="0.25">
      <c r="A116" s="35"/>
      <c r="B116" s="35"/>
      <c r="C116" s="35"/>
      <c r="D116" s="35"/>
      <c r="E116" s="35"/>
      <c r="F116" s="35"/>
      <c r="G116" s="35"/>
      <c r="H116" s="35"/>
      <c r="I116" s="46"/>
      <c r="J116" s="36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1:30" x14ac:dyDescent="0.25">
      <c r="A117" s="32"/>
      <c r="B117" s="32"/>
      <c r="C117" s="32"/>
      <c r="D117" s="32"/>
      <c r="E117" s="32"/>
      <c r="F117" s="32"/>
      <c r="G117" s="32"/>
      <c r="H117" s="32"/>
      <c r="I117" s="50"/>
      <c r="J117" s="33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</row>
    <row r="118" spans="1:30" x14ac:dyDescent="0.25">
      <c r="A118" s="35"/>
      <c r="B118" s="35"/>
      <c r="C118" s="35"/>
      <c r="D118" s="35"/>
      <c r="E118" s="35"/>
      <c r="F118" s="35"/>
      <c r="G118" s="35"/>
      <c r="H118" s="35"/>
      <c r="I118" s="46"/>
      <c r="J118" s="36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spans="1:30" x14ac:dyDescent="0.25">
      <c r="A119" s="32"/>
      <c r="B119" s="32"/>
      <c r="C119" s="32"/>
      <c r="D119" s="32"/>
      <c r="E119" s="32"/>
      <c r="F119" s="32"/>
      <c r="G119" s="32"/>
      <c r="H119" s="32"/>
      <c r="I119" s="50"/>
      <c r="J119" s="33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</row>
    <row r="120" spans="1:30" x14ac:dyDescent="0.25">
      <c r="A120" s="35"/>
      <c r="B120" s="35"/>
      <c r="C120" s="35"/>
      <c r="D120" s="35"/>
      <c r="E120" s="35"/>
      <c r="F120" s="35"/>
      <c r="G120" s="35"/>
      <c r="H120" s="35"/>
      <c r="I120" s="46"/>
      <c r="J120" s="36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spans="1:30" x14ac:dyDescent="0.25">
      <c r="A121" s="32"/>
      <c r="B121" s="32"/>
      <c r="C121" s="32"/>
      <c r="D121" s="32"/>
      <c r="E121" s="32"/>
      <c r="F121" s="32"/>
      <c r="G121" s="32"/>
      <c r="H121" s="32"/>
      <c r="I121" s="50"/>
      <c r="J121" s="33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</row>
    <row r="122" spans="1:30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6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spans="1:30" x14ac:dyDescent="0.25">
      <c r="A123" s="32"/>
      <c r="B123" s="32"/>
      <c r="C123" s="32"/>
      <c r="D123" s="32"/>
      <c r="E123" s="32"/>
      <c r="F123" s="32"/>
      <c r="G123" s="32"/>
      <c r="H123" s="32"/>
      <c r="I123" s="50"/>
      <c r="J123" s="33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</row>
    <row r="124" spans="1:30" ht="15.75" thickBot="1" x14ac:dyDescent="0.3">
      <c r="A124" s="35"/>
      <c r="B124" s="35"/>
      <c r="C124" s="35"/>
      <c r="D124" s="35"/>
      <c r="E124" s="35"/>
      <c r="F124" s="35"/>
      <c r="G124" s="35"/>
      <c r="H124" s="35"/>
      <c r="I124" s="35"/>
      <c r="J124" s="36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spans="1:30" ht="16.5" thickTop="1" thickBot="1" x14ac:dyDescent="0.3">
      <c r="A125" s="32" t="s">
        <v>342</v>
      </c>
      <c r="B125" s="32" t="s">
        <v>20</v>
      </c>
      <c r="C125" s="32" t="s">
        <v>155</v>
      </c>
      <c r="D125" s="32">
        <v>623.03200000000004</v>
      </c>
      <c r="E125" s="32">
        <v>116572.164</v>
      </c>
      <c r="F125" s="32">
        <v>5.3446040000000002E-3</v>
      </c>
      <c r="G125" s="32"/>
      <c r="H125" s="32"/>
      <c r="I125" s="32"/>
      <c r="J125" s="33"/>
      <c r="K125" s="32"/>
      <c r="L125" s="32"/>
      <c r="M125" s="32"/>
      <c r="N125" s="32"/>
      <c r="O125" s="32"/>
      <c r="P125" s="32"/>
      <c r="Q125" s="32"/>
      <c r="R125" s="32" t="s">
        <v>156</v>
      </c>
      <c r="S125" s="32"/>
      <c r="T125" s="32">
        <v>9</v>
      </c>
      <c r="U125" s="32"/>
      <c r="V125" s="32"/>
      <c r="W125" s="32"/>
      <c r="X125" s="32"/>
      <c r="Y125" s="32"/>
      <c r="Z125" s="34" t="s">
        <v>41</v>
      </c>
      <c r="AA125" s="34" t="s">
        <v>42</v>
      </c>
      <c r="AB125" s="34" t="s">
        <v>43</v>
      </c>
      <c r="AC125" s="34" t="s">
        <v>44</v>
      </c>
      <c r="AD125" s="34" t="s">
        <v>45</v>
      </c>
    </row>
    <row r="126" spans="1:30" ht="15.75" thickTop="1" x14ac:dyDescent="0.25">
      <c r="A126" s="35" t="s">
        <v>345</v>
      </c>
      <c r="B126" s="35" t="s">
        <v>20</v>
      </c>
      <c r="C126" s="35" t="s">
        <v>155</v>
      </c>
      <c r="D126" s="35">
        <v>623.03200000000004</v>
      </c>
      <c r="E126" s="35">
        <v>116572.164</v>
      </c>
      <c r="F126" s="35">
        <v>5.3446040000000002E-3</v>
      </c>
      <c r="G126" s="35"/>
      <c r="H126" s="35"/>
      <c r="I126" s="35"/>
      <c r="J126" s="36"/>
      <c r="K126" s="35"/>
      <c r="L126" s="35"/>
      <c r="M126" s="35"/>
      <c r="N126" s="35"/>
      <c r="O126" s="35"/>
      <c r="P126" s="35"/>
      <c r="Q126" s="35"/>
      <c r="R126" s="35" t="s">
        <v>41</v>
      </c>
      <c r="S126" s="35"/>
      <c r="T126" s="35">
        <v>165</v>
      </c>
      <c r="U126" s="35"/>
      <c r="V126" s="35"/>
      <c r="W126" s="35"/>
      <c r="X126" s="35"/>
      <c r="Y126" s="35"/>
      <c r="Z126" s="37">
        <f>$H$128</f>
        <v>120</v>
      </c>
      <c r="AA126" s="53">
        <f>IF(ISTEXT($I$128),TEXT($G$128/100,"0.00%"),$G$128 / 100)</f>
        <v>0.86160074815763155</v>
      </c>
      <c r="AB126" s="53">
        <f>IF(ISTEXT($I$129),TEXT($G$129/100,"0.00%"),$G$129 / 100)</f>
        <v>0.4125280764311634</v>
      </c>
      <c r="AC126" s="53">
        <f>IF(ISTEXT($I$130),TEXT($G$130/100,"0.00%"),$G$130 / 100)</f>
        <v>0.69795064306434829</v>
      </c>
      <c r="AD126" s="53">
        <f>IFERROR(AVERAGE($AA$126:$AC$126),"")</f>
        <v>0.65735982255104775</v>
      </c>
    </row>
    <row r="127" spans="1:30" ht="15.75" thickBot="1" x14ac:dyDescent="0.3">
      <c r="A127" s="32" t="s">
        <v>346</v>
      </c>
      <c r="B127" s="32" t="s">
        <v>20</v>
      </c>
      <c r="C127" s="32" t="s">
        <v>155</v>
      </c>
      <c r="D127" s="32">
        <v>445.90499999999997</v>
      </c>
      <c r="E127" s="32">
        <v>116401.18</v>
      </c>
      <c r="F127" s="32">
        <v>3.8307599999999999E-3</v>
      </c>
      <c r="G127" s="32"/>
      <c r="H127" s="32"/>
      <c r="I127" s="32"/>
      <c r="J127" s="33"/>
      <c r="K127" s="32"/>
      <c r="L127" s="32"/>
      <c r="M127" s="32"/>
      <c r="N127" s="32"/>
      <c r="O127" s="32"/>
      <c r="P127" s="32"/>
      <c r="Q127" s="32"/>
      <c r="R127" s="32" t="s">
        <v>48</v>
      </c>
      <c r="S127" s="32"/>
      <c r="T127" s="32">
        <v>170</v>
      </c>
      <c r="U127" s="32"/>
      <c r="V127" s="32"/>
      <c r="W127" s="32"/>
      <c r="X127" s="32"/>
      <c r="Y127" s="32"/>
      <c r="Z127" s="40">
        <f>$H$131</f>
        <v>0</v>
      </c>
      <c r="AA127" s="41">
        <f>IF(ISTEXT($I$131),TEXT($G$131/100,"0.00%"),$G$131 / 100)</f>
        <v>1</v>
      </c>
      <c r="AB127" s="41">
        <f>IF(ISTEXT($I$132),TEXT($G$132/100,"0.00%"),$G$132 / 100)</f>
        <v>1</v>
      </c>
      <c r="AC127" s="41">
        <f>IF(ISTEXT($I$133),TEXT($G$133/100,"0.00%"),$G$133 / 100)</f>
        <v>1</v>
      </c>
      <c r="AD127" s="41">
        <f>IFERROR(AVERAGE($AA$127:$AC$127),"")</f>
        <v>1</v>
      </c>
    </row>
    <row r="128" spans="1:30" ht="16.5" thickTop="1" thickBot="1" x14ac:dyDescent="0.3">
      <c r="A128" s="35" t="s">
        <v>525</v>
      </c>
      <c r="B128" s="35" t="s">
        <v>20</v>
      </c>
      <c r="C128" s="35" t="s">
        <v>155</v>
      </c>
      <c r="D128" s="35">
        <v>1359271.125</v>
      </c>
      <c r="E128" s="35">
        <v>97393.531000000003</v>
      </c>
      <c r="F128" s="35">
        <v>13.956482640000001</v>
      </c>
      <c r="G128" s="35">
        <f>($F$128 -  AVERAGE($F$125,$F$126,$F$127) ) / ($F$131 -  AVERAGE($F$125,$F$126,$F$127) ) * 100</f>
        <v>86.160074815763153</v>
      </c>
      <c r="H128" s="35">
        <v>120</v>
      </c>
      <c r="I128" s="46">
        <f>LN($G$128)</f>
        <v>4.4562069011829832</v>
      </c>
      <c r="J128" s="36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>
        <f>IF(ISTEXT($I$128),"",1)</f>
        <v>1</v>
      </c>
      <c r="V128" s="35">
        <f t="shared" ref="V128:V133" si="12">IFERROR(INDEX($H$128:$H$133,SMALL($U$128:$U$133,ROW(W1)),1),"")</f>
        <v>120</v>
      </c>
      <c r="W128" s="35">
        <f t="shared" ref="W128:W133" si="13">IFERROR(INDEX($I$128:$I$133,SMALL($U$128:$U$133,ROW(I1)),1),"")</f>
        <v>4.4562069011829832</v>
      </c>
      <c r="X128" s="35"/>
      <c r="Y128" s="35"/>
    </row>
    <row r="129" spans="1:27" x14ac:dyDescent="0.25">
      <c r="A129" s="32" t="s">
        <v>526</v>
      </c>
      <c r="B129" s="32" t="s">
        <v>20</v>
      </c>
      <c r="C129" s="32" t="s">
        <v>155</v>
      </c>
      <c r="D129" s="32">
        <v>483126.93800000002</v>
      </c>
      <c r="E129" s="32">
        <v>85000.273000000001</v>
      </c>
      <c r="F129" s="32">
        <v>5.683828074</v>
      </c>
      <c r="G129" s="32">
        <f>($F$129 -  AVERAGE($F$125,$F$126,$F$127) ) / ($F$132 -  AVERAGE($F$125,$F$126,$F$127) ) * 100</f>
        <v>41.252807643116341</v>
      </c>
      <c r="H129" s="32">
        <v>120</v>
      </c>
      <c r="I129" s="50">
        <f>LN($G$129)</f>
        <v>3.7197191745399834</v>
      </c>
      <c r="J129" s="33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>
        <f>IF(ISTEXT($I$129),"",2)</f>
        <v>2</v>
      </c>
      <c r="V129" s="32">
        <f t="shared" si="12"/>
        <v>120</v>
      </c>
      <c r="W129" s="32">
        <f t="shared" si="13"/>
        <v>3.7197191745399834</v>
      </c>
      <c r="X129" s="32"/>
      <c r="Y129" s="32"/>
      <c r="Z129" s="42" t="s">
        <v>54</v>
      </c>
      <c r="AA129" s="57">
        <f>IFERROR(SLOPE($W$128:$W$133,$V$128:$V$133),"")</f>
        <v>-3.8722810747649546E-3</v>
      </c>
    </row>
    <row r="130" spans="1:27" x14ac:dyDescent="0.25">
      <c r="A130" s="35" t="s">
        <v>527</v>
      </c>
      <c r="B130" s="35" t="s">
        <v>20</v>
      </c>
      <c r="C130" s="35" t="s">
        <v>155</v>
      </c>
      <c r="D130" s="35">
        <v>1091067.5</v>
      </c>
      <c r="E130" s="35">
        <v>99125.68</v>
      </c>
      <c r="F130" s="35">
        <v>11.006910619999999</v>
      </c>
      <c r="G130" s="35">
        <f>($F$130 -  AVERAGE($F$125,$F$126,$F$127) ) / ($F$133 -  AVERAGE($F$125,$F$126,$F$127) ) * 100</f>
        <v>69.795064306434824</v>
      </c>
      <c r="H130" s="35">
        <v>120</v>
      </c>
      <c r="I130" s="46">
        <f>LN($G$130)</f>
        <v>4.2455632953259252</v>
      </c>
      <c r="J130" s="36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>
        <f>IF(ISTEXT($I$130),"",3)</f>
        <v>3</v>
      </c>
      <c r="V130" s="35">
        <f t="shared" si="12"/>
        <v>120</v>
      </c>
      <c r="W130" s="35">
        <f t="shared" si="13"/>
        <v>4.2455632953259252</v>
      </c>
      <c r="X130" s="35"/>
      <c r="Y130" s="35"/>
      <c r="Z130" s="44" t="s">
        <v>56</v>
      </c>
      <c r="AA130" s="45">
        <f>IFERROR(INTERCEPT($W$128:$W$133,$V$128:$V$133),"")</f>
        <v>4.6051701859880927</v>
      </c>
    </row>
    <row r="131" spans="1:27" ht="17.25" x14ac:dyDescent="0.25">
      <c r="A131" s="32" t="s">
        <v>528</v>
      </c>
      <c r="B131" s="32" t="s">
        <v>20</v>
      </c>
      <c r="C131" s="32" t="s">
        <v>155</v>
      </c>
      <c r="D131" s="32">
        <v>1396291.625</v>
      </c>
      <c r="E131" s="32">
        <v>86203.93</v>
      </c>
      <c r="F131" s="32">
        <v>16.197540239999999</v>
      </c>
      <c r="G131" s="32">
        <f>($F$131 -  AVERAGE($F$125,$F$126,$F$127) ) / ($F$131 -  AVERAGE($F$125,$F$126,$F$127) ) * 100</f>
        <v>100</v>
      </c>
      <c r="H131" s="32">
        <v>0</v>
      </c>
      <c r="I131" s="50">
        <f>LN($G$131)</f>
        <v>4.6051701859880918</v>
      </c>
      <c r="J131" s="33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>
        <f>IF(ISTEXT($I$131),"",4)</f>
        <v>4</v>
      </c>
      <c r="V131" s="32">
        <f t="shared" si="12"/>
        <v>0</v>
      </c>
      <c r="W131" s="32">
        <f t="shared" si="13"/>
        <v>4.6051701859880918</v>
      </c>
      <c r="X131" s="32"/>
      <c r="Y131" s="32"/>
      <c r="Z131" s="44" t="s">
        <v>58</v>
      </c>
      <c r="AA131" s="55">
        <f>IFERROR(CORREL($W$128:$W$133,$V$128:$V$133)^2,"")</f>
        <v>0.52952421633206181</v>
      </c>
    </row>
    <row r="132" spans="1:27" ht="18" x14ac:dyDescent="0.35">
      <c r="A132" s="35" t="s">
        <v>529</v>
      </c>
      <c r="B132" s="35" t="s">
        <v>20</v>
      </c>
      <c r="C132" s="35" t="s">
        <v>155</v>
      </c>
      <c r="D132" s="35">
        <v>1184390.5</v>
      </c>
      <c r="E132" s="35">
        <v>86005.218999999997</v>
      </c>
      <c r="F132" s="35">
        <v>13.77114684</v>
      </c>
      <c r="G132" s="35">
        <f>($F$132 -  AVERAGE($F$125,$F$126,$F$127) ) / ($F$132 -  AVERAGE($F$125,$F$126,$F$127) ) * 100</f>
        <v>100</v>
      </c>
      <c r="H132" s="35">
        <v>0</v>
      </c>
      <c r="I132" s="46">
        <f>LN($G$132)</f>
        <v>4.6051701859880918</v>
      </c>
      <c r="J132" s="36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>
        <f>IF(ISTEXT($I$132),"",5)</f>
        <v>5</v>
      </c>
      <c r="V132" s="35">
        <f t="shared" si="12"/>
        <v>0</v>
      </c>
      <c r="W132" s="35">
        <f t="shared" si="13"/>
        <v>4.6051701859880918</v>
      </c>
      <c r="X132" s="35"/>
      <c r="Y132" s="35"/>
      <c r="Z132" s="44" t="s">
        <v>60</v>
      </c>
      <c r="AA132" s="47">
        <f>IF(AA129&gt;0,"",IFERROR(LN(2) /ABS(AA129),0))</f>
        <v>179.00229016872669</v>
      </c>
    </row>
    <row r="133" spans="1:27" ht="18.75" x14ac:dyDescent="0.35">
      <c r="A133" s="32" t="s">
        <v>530</v>
      </c>
      <c r="B133" s="32" t="s">
        <v>20</v>
      </c>
      <c r="C133" s="32" t="s">
        <v>155</v>
      </c>
      <c r="D133" s="32">
        <v>1355333.375</v>
      </c>
      <c r="E133" s="32">
        <v>85953.406000000003</v>
      </c>
      <c r="F133" s="32">
        <v>15.76823349</v>
      </c>
      <c r="G133" s="32">
        <f>($F$133 -  AVERAGE($F$125,$F$126,$F$127) ) / ($F$133 -  AVERAGE($F$125,$F$126,$F$127) ) * 100</f>
        <v>100</v>
      </c>
      <c r="H133" s="32">
        <v>0</v>
      </c>
      <c r="I133" s="50">
        <f>LN($G$133)</f>
        <v>4.6051701859880918</v>
      </c>
      <c r="J133" s="33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>
        <f>IF(ISTEXT($I$133),"",6)</f>
        <v>6</v>
      </c>
      <c r="V133" s="32">
        <f t="shared" si="12"/>
        <v>0</v>
      </c>
      <c r="W133" s="32">
        <f t="shared" si="13"/>
        <v>4.6051701859880918</v>
      </c>
      <c r="X133" s="32"/>
      <c r="Y133" s="32"/>
      <c r="Z133" s="44" t="s">
        <v>62</v>
      </c>
      <c r="AA133" s="45">
        <f>IF(AA129&gt;0,0,IFERROR(ABS(AA129 * 1000 / 0.5),0))</f>
        <v>7.7445621495299095</v>
      </c>
    </row>
    <row r="134" spans="1:27" ht="15.75" thickBot="1" x14ac:dyDescent="0.3">
      <c r="A134" s="35"/>
      <c r="B134" s="35"/>
      <c r="C134" s="35"/>
      <c r="D134" s="35"/>
      <c r="E134" s="35"/>
      <c r="F134" s="35"/>
      <c r="G134" s="35"/>
      <c r="H134" s="35"/>
      <c r="I134" s="46"/>
      <c r="J134" s="36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48" t="s">
        <v>7</v>
      </c>
      <c r="AA134" s="49" t="s">
        <v>98</v>
      </c>
    </row>
    <row r="135" spans="1:27" x14ac:dyDescent="0.25">
      <c r="A135" s="32"/>
      <c r="B135" s="32"/>
      <c r="C135" s="32"/>
      <c r="D135" s="32"/>
      <c r="E135" s="32"/>
      <c r="F135" s="32"/>
      <c r="G135" s="32"/>
      <c r="H135" s="32"/>
      <c r="I135" s="50"/>
      <c r="J135" s="33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 spans="1:27" x14ac:dyDescent="0.25">
      <c r="A136" s="35"/>
      <c r="B136" s="35"/>
      <c r="C136" s="35"/>
      <c r="D136" s="35"/>
      <c r="E136" s="35"/>
      <c r="F136" s="35"/>
      <c r="G136" s="35"/>
      <c r="H136" s="35"/>
      <c r="I136" s="46"/>
      <c r="J136" s="36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spans="1:27" x14ac:dyDescent="0.25">
      <c r="A137" s="32"/>
      <c r="B137" s="32"/>
      <c r="C137" s="32"/>
      <c r="D137" s="32"/>
      <c r="E137" s="32"/>
      <c r="F137" s="32"/>
      <c r="G137" s="32"/>
      <c r="H137" s="32"/>
      <c r="I137" s="50"/>
      <c r="J137" s="33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</row>
    <row r="138" spans="1:27" x14ac:dyDescent="0.25">
      <c r="A138" s="35"/>
      <c r="B138" s="35"/>
      <c r="C138" s="35"/>
      <c r="D138" s="35"/>
      <c r="E138" s="35"/>
      <c r="F138" s="35"/>
      <c r="G138" s="35"/>
      <c r="H138" s="35"/>
      <c r="I138" s="46"/>
      <c r="J138" s="36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spans="1:27" x14ac:dyDescent="0.25">
      <c r="A139" s="32"/>
      <c r="B139" s="32"/>
      <c r="C139" s="32"/>
      <c r="D139" s="32"/>
      <c r="E139" s="32"/>
      <c r="F139" s="32"/>
      <c r="G139" s="32"/>
      <c r="H139" s="32"/>
      <c r="I139" s="50"/>
      <c r="J139" s="33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</row>
    <row r="140" spans="1:27" x14ac:dyDescent="0.25">
      <c r="A140" s="35"/>
      <c r="B140" s="35"/>
      <c r="C140" s="35"/>
      <c r="D140" s="35"/>
      <c r="E140" s="35"/>
      <c r="F140" s="35"/>
      <c r="G140" s="35"/>
      <c r="H140" s="35"/>
      <c r="I140" s="46"/>
      <c r="J140" s="36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spans="1:27" x14ac:dyDescent="0.25">
      <c r="A141" s="32"/>
      <c r="B141" s="32"/>
      <c r="C141" s="32"/>
      <c r="D141" s="32"/>
      <c r="E141" s="32"/>
      <c r="F141" s="32"/>
      <c r="G141" s="32"/>
      <c r="H141" s="32"/>
      <c r="I141" s="50"/>
      <c r="J141" s="33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 spans="1:27" x14ac:dyDescent="0.25">
      <c r="A142" s="35"/>
      <c r="B142" s="35"/>
      <c r="C142" s="35"/>
      <c r="D142" s="35"/>
      <c r="E142" s="35"/>
      <c r="F142" s="35"/>
      <c r="G142" s="35"/>
      <c r="H142" s="35"/>
      <c r="I142" s="46"/>
      <c r="J142" s="36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spans="1:27" x14ac:dyDescent="0.25">
      <c r="A143" s="32"/>
      <c r="B143" s="32"/>
      <c r="C143" s="32"/>
      <c r="D143" s="32"/>
      <c r="E143" s="32"/>
      <c r="F143" s="32"/>
      <c r="G143" s="32"/>
      <c r="H143" s="32"/>
      <c r="I143" s="50"/>
      <c r="J143" s="33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</row>
    <row r="144" spans="1:27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6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</sheetData>
  <conditionalFormatting sqref="I5">
    <cfRule type="expression" dxfId="293" priority="154">
      <formula>ISTEXT($I$5)</formula>
    </cfRule>
  </conditionalFormatting>
  <conditionalFormatting sqref="I6">
    <cfRule type="expression" dxfId="292" priority="153">
      <formula>ISTEXT($I$6)</formula>
    </cfRule>
  </conditionalFormatting>
  <conditionalFormatting sqref="I7">
    <cfRule type="expression" dxfId="291" priority="152">
      <formula>ISTEXT($I$7)</formula>
    </cfRule>
  </conditionalFormatting>
  <conditionalFormatting sqref="I8">
    <cfRule type="expression" dxfId="290" priority="151">
      <formula>ISTEXT($I$8)</formula>
    </cfRule>
  </conditionalFormatting>
  <conditionalFormatting sqref="I9">
    <cfRule type="expression" dxfId="289" priority="150">
      <formula>ISTEXT($I$9)</formula>
    </cfRule>
  </conditionalFormatting>
  <conditionalFormatting sqref="I10:I20">
    <cfRule type="expression" dxfId="288" priority="149">
      <formula>ISTEXT($I$10)</formula>
    </cfRule>
  </conditionalFormatting>
  <conditionalFormatting sqref="I25">
    <cfRule type="expression" dxfId="287" priority="148">
      <formula>ISTEXT($I$25)</formula>
    </cfRule>
  </conditionalFormatting>
  <conditionalFormatting sqref="I26">
    <cfRule type="expression" dxfId="286" priority="147">
      <formula>ISTEXT($I$26)</formula>
    </cfRule>
  </conditionalFormatting>
  <conditionalFormatting sqref="I27">
    <cfRule type="expression" dxfId="285" priority="146">
      <formula>ISTEXT($I$27)</formula>
    </cfRule>
  </conditionalFormatting>
  <conditionalFormatting sqref="I28">
    <cfRule type="expression" dxfId="284" priority="145">
      <formula>ISTEXT($I$28)</formula>
    </cfRule>
  </conditionalFormatting>
  <conditionalFormatting sqref="I29">
    <cfRule type="expression" dxfId="283" priority="144">
      <formula>ISTEXT($I$29)</formula>
    </cfRule>
  </conditionalFormatting>
  <conditionalFormatting sqref="I30:I40">
    <cfRule type="expression" dxfId="282" priority="143">
      <formula>ISTEXT($I$30)</formula>
    </cfRule>
  </conditionalFormatting>
  <conditionalFormatting sqref="I45">
    <cfRule type="expression" dxfId="281" priority="142">
      <formula>ISTEXT($I$45)</formula>
    </cfRule>
  </conditionalFormatting>
  <conditionalFormatting sqref="I46">
    <cfRule type="expression" dxfId="280" priority="141">
      <formula>ISTEXT($I$46)</formula>
    </cfRule>
  </conditionalFormatting>
  <conditionalFormatting sqref="I47">
    <cfRule type="expression" dxfId="279" priority="140">
      <formula>ISTEXT($I$47)</formula>
    </cfRule>
  </conditionalFormatting>
  <conditionalFormatting sqref="I48">
    <cfRule type="expression" dxfId="278" priority="139">
      <formula>ISTEXT($I$48)</formula>
    </cfRule>
  </conditionalFormatting>
  <conditionalFormatting sqref="I49">
    <cfRule type="expression" dxfId="277" priority="138">
      <formula>ISTEXT($I$49)</formula>
    </cfRule>
  </conditionalFormatting>
  <conditionalFormatting sqref="I50:I60">
    <cfRule type="expression" dxfId="276" priority="137">
      <formula>ISTEXT($I$50)</formula>
    </cfRule>
  </conditionalFormatting>
  <conditionalFormatting sqref="I66">
    <cfRule type="expression" dxfId="275" priority="130">
      <formula>ISTEXT($I$66)</formula>
    </cfRule>
  </conditionalFormatting>
  <conditionalFormatting sqref="I67">
    <cfRule type="expression" dxfId="274" priority="129">
      <formula>ISTEXT($I$67)</formula>
    </cfRule>
  </conditionalFormatting>
  <conditionalFormatting sqref="I68">
    <cfRule type="expression" dxfId="273" priority="128">
      <formula>ISTEXT($I$68)</formula>
    </cfRule>
  </conditionalFormatting>
  <conditionalFormatting sqref="I69">
    <cfRule type="expression" dxfId="272" priority="127">
      <formula>ISTEXT($I$69)</formula>
    </cfRule>
  </conditionalFormatting>
  <conditionalFormatting sqref="I70">
    <cfRule type="expression" dxfId="271" priority="126">
      <formula>ISTEXT($I$70)</formula>
    </cfRule>
  </conditionalFormatting>
  <conditionalFormatting sqref="I71:I81">
    <cfRule type="expression" dxfId="270" priority="125">
      <formula>ISTEXT($I$71)</formula>
    </cfRule>
  </conditionalFormatting>
  <conditionalFormatting sqref="I86">
    <cfRule type="expression" dxfId="269" priority="124">
      <formula>ISTEXT($I$86)</formula>
    </cfRule>
  </conditionalFormatting>
  <conditionalFormatting sqref="I87">
    <cfRule type="expression" dxfId="268" priority="123">
      <formula>ISTEXT($I$87)</formula>
    </cfRule>
  </conditionalFormatting>
  <conditionalFormatting sqref="I88">
    <cfRule type="expression" dxfId="267" priority="122">
      <formula>ISTEXT($I$88)</formula>
    </cfRule>
  </conditionalFormatting>
  <conditionalFormatting sqref="I89">
    <cfRule type="expression" dxfId="266" priority="121">
      <formula>ISTEXT($I$89)</formula>
    </cfRule>
  </conditionalFormatting>
  <conditionalFormatting sqref="I90">
    <cfRule type="expression" dxfId="265" priority="120">
      <formula>ISTEXT($I$90)</formula>
    </cfRule>
  </conditionalFormatting>
  <conditionalFormatting sqref="I91:I101">
    <cfRule type="expression" dxfId="264" priority="119">
      <formula>ISTEXT($I$91)</formula>
    </cfRule>
  </conditionalFormatting>
  <conditionalFormatting sqref="I106">
    <cfRule type="expression" dxfId="263" priority="118">
      <formula>ISTEXT($I$106)</formula>
    </cfRule>
  </conditionalFormatting>
  <conditionalFormatting sqref="I107">
    <cfRule type="expression" dxfId="262" priority="117">
      <formula>ISTEXT($I$107)</formula>
    </cfRule>
  </conditionalFormatting>
  <conditionalFormatting sqref="I108">
    <cfRule type="expression" dxfId="261" priority="116">
      <formula>ISTEXT($I$108)</formula>
    </cfRule>
  </conditionalFormatting>
  <conditionalFormatting sqref="I109">
    <cfRule type="expression" dxfId="260" priority="115">
      <formula>ISTEXT($I$109)</formula>
    </cfRule>
  </conditionalFormatting>
  <conditionalFormatting sqref="I110">
    <cfRule type="expression" dxfId="259" priority="114">
      <formula>ISTEXT($I$110)</formula>
    </cfRule>
  </conditionalFormatting>
  <conditionalFormatting sqref="I111:I121">
    <cfRule type="expression" dxfId="258" priority="113">
      <formula>ISTEXT($I$111)</formula>
    </cfRule>
  </conditionalFormatting>
  <conditionalFormatting sqref="I128">
    <cfRule type="expression" dxfId="257" priority="106">
      <formula>ISTEXT($I$128)</formula>
    </cfRule>
  </conditionalFormatting>
  <conditionalFormatting sqref="I129">
    <cfRule type="expression" dxfId="256" priority="105">
      <formula>ISTEXT($I$129)</formula>
    </cfRule>
  </conditionalFormatting>
  <conditionalFormatting sqref="I130">
    <cfRule type="expression" dxfId="255" priority="104">
      <formula>ISTEXT($I$130)</formula>
    </cfRule>
  </conditionalFormatting>
  <conditionalFormatting sqref="I131">
    <cfRule type="expression" dxfId="254" priority="103">
      <formula>ISTEXT($I$131)</formula>
    </cfRule>
  </conditionalFormatting>
  <conditionalFormatting sqref="I132">
    <cfRule type="expression" dxfId="253" priority="102">
      <formula>ISTEXT($I$132)</formula>
    </cfRule>
  </conditionalFormatting>
  <conditionalFormatting sqref="I133:I143">
    <cfRule type="expression" dxfId="252" priority="101">
      <formula>ISTEXT($I$133)</formula>
    </cfRule>
  </conditionalFormatting>
  <conditionalFormatting sqref="AA3">
    <cfRule type="expression" dxfId="251" priority="88">
      <formula>ISTEXT($AA$3)</formula>
    </cfRule>
  </conditionalFormatting>
  <conditionalFormatting sqref="AB3">
    <cfRule type="expression" dxfId="250" priority="87">
      <formula>ISTEXT($AB$3)</formula>
    </cfRule>
  </conditionalFormatting>
  <conditionalFormatting sqref="AC3">
    <cfRule type="expression" dxfId="249" priority="86">
      <formula>ISTEXT($AC$3)</formula>
    </cfRule>
  </conditionalFormatting>
  <conditionalFormatting sqref="AD3">
    <cfRule type="expression" dxfId="248" priority="85">
      <formula>ISTEXT($AD$3)</formula>
    </cfRule>
  </conditionalFormatting>
  <conditionalFormatting sqref="AA4">
    <cfRule type="expression" dxfId="247" priority="84">
      <formula>ISTEXT($AA$4)</formula>
    </cfRule>
  </conditionalFormatting>
  <conditionalFormatting sqref="AB4">
    <cfRule type="expression" dxfId="246" priority="83">
      <formula>ISTEXT($AB$4)</formula>
    </cfRule>
  </conditionalFormatting>
  <conditionalFormatting sqref="AC4">
    <cfRule type="expression" dxfId="245" priority="82">
      <formula>ISTEXT($AC$4)</formula>
    </cfRule>
  </conditionalFormatting>
  <conditionalFormatting sqref="AD4">
    <cfRule type="expression" dxfId="244" priority="81">
      <formula>ISTEXT($AD$4)</formula>
    </cfRule>
  </conditionalFormatting>
  <conditionalFormatting sqref="AA23">
    <cfRule type="expression" dxfId="243" priority="80">
      <formula>ISTEXT($AA$23)</formula>
    </cfRule>
  </conditionalFormatting>
  <conditionalFormatting sqref="AB23">
    <cfRule type="expression" dxfId="242" priority="79">
      <formula>ISTEXT($AB$23)</formula>
    </cfRule>
  </conditionalFormatting>
  <conditionalFormatting sqref="AC23">
    <cfRule type="expression" dxfId="241" priority="78">
      <formula>ISTEXT($AC$23)</formula>
    </cfRule>
  </conditionalFormatting>
  <conditionalFormatting sqref="AD23">
    <cfRule type="expression" dxfId="240" priority="77">
      <formula>ISTEXT($AD$23)</formula>
    </cfRule>
  </conditionalFormatting>
  <conditionalFormatting sqref="AA24">
    <cfRule type="expression" dxfId="239" priority="76">
      <formula>ISTEXT($AA$24)</formula>
    </cfRule>
  </conditionalFormatting>
  <conditionalFormatting sqref="AB24">
    <cfRule type="expression" dxfId="238" priority="75">
      <formula>ISTEXT($AB$24)</formula>
    </cfRule>
  </conditionalFormatting>
  <conditionalFormatting sqref="AC24">
    <cfRule type="expression" dxfId="237" priority="74">
      <formula>ISTEXT($AC$24)</formula>
    </cfRule>
  </conditionalFormatting>
  <conditionalFormatting sqref="AD24">
    <cfRule type="expression" dxfId="236" priority="73">
      <formula>ISTEXT($AD$24)</formula>
    </cfRule>
  </conditionalFormatting>
  <conditionalFormatting sqref="AA43">
    <cfRule type="expression" dxfId="235" priority="72">
      <formula>ISTEXT($AA$43)</formula>
    </cfRule>
  </conditionalFormatting>
  <conditionalFormatting sqref="AB43">
    <cfRule type="expression" dxfId="234" priority="71">
      <formula>ISTEXT($AB$43)</formula>
    </cfRule>
  </conditionalFormatting>
  <conditionalFormatting sqref="AC43">
    <cfRule type="expression" dxfId="233" priority="70">
      <formula>ISTEXT($AC$43)</formula>
    </cfRule>
  </conditionalFormatting>
  <conditionalFormatting sqref="AD43">
    <cfRule type="expression" dxfId="232" priority="69">
      <formula>ISTEXT($AD$43)</formula>
    </cfRule>
  </conditionalFormatting>
  <conditionalFormatting sqref="AA44">
    <cfRule type="expression" dxfId="231" priority="68">
      <formula>ISTEXT($AA$44)</formula>
    </cfRule>
  </conditionalFormatting>
  <conditionalFormatting sqref="AB44">
    <cfRule type="expression" dxfId="230" priority="67">
      <formula>ISTEXT($AB$44)</formula>
    </cfRule>
  </conditionalFormatting>
  <conditionalFormatting sqref="AC44">
    <cfRule type="expression" dxfId="229" priority="66">
      <formula>ISTEXT($AC$44)</formula>
    </cfRule>
  </conditionalFormatting>
  <conditionalFormatting sqref="AD44">
    <cfRule type="expression" dxfId="228" priority="65">
      <formula>ISTEXT($AD$44)</formula>
    </cfRule>
  </conditionalFormatting>
  <conditionalFormatting sqref="AA64">
    <cfRule type="expression" dxfId="227" priority="56">
      <formula>ISTEXT($AA$64)</formula>
    </cfRule>
  </conditionalFormatting>
  <conditionalFormatting sqref="AB64">
    <cfRule type="expression" dxfId="226" priority="55">
      <formula>ISTEXT($AB$64)</formula>
    </cfRule>
  </conditionalFormatting>
  <conditionalFormatting sqref="AC64">
    <cfRule type="expression" dxfId="225" priority="54">
      <formula>ISTEXT($AC$64)</formula>
    </cfRule>
  </conditionalFormatting>
  <conditionalFormatting sqref="AD64">
    <cfRule type="expression" dxfId="224" priority="53">
      <formula>ISTEXT($AD$64)</formula>
    </cfRule>
  </conditionalFormatting>
  <conditionalFormatting sqref="AA65">
    <cfRule type="expression" dxfId="223" priority="52">
      <formula>ISTEXT($AA$65)</formula>
    </cfRule>
  </conditionalFormatting>
  <conditionalFormatting sqref="AB65">
    <cfRule type="expression" dxfId="222" priority="51">
      <formula>ISTEXT($AB$65)</formula>
    </cfRule>
  </conditionalFormatting>
  <conditionalFormatting sqref="AC65">
    <cfRule type="expression" dxfId="221" priority="50">
      <formula>ISTEXT($AC$65)</formula>
    </cfRule>
  </conditionalFormatting>
  <conditionalFormatting sqref="AD65">
    <cfRule type="expression" dxfId="220" priority="49">
      <formula>ISTEXT($AD$65)</formula>
    </cfRule>
  </conditionalFormatting>
  <conditionalFormatting sqref="AA84">
    <cfRule type="expression" dxfId="219" priority="48">
      <formula>ISTEXT($AA$84)</formula>
    </cfRule>
  </conditionalFormatting>
  <conditionalFormatting sqref="AB84">
    <cfRule type="expression" dxfId="218" priority="47">
      <formula>ISTEXT($AB$84)</formula>
    </cfRule>
  </conditionalFormatting>
  <conditionalFormatting sqref="AC84">
    <cfRule type="expression" dxfId="217" priority="46">
      <formula>ISTEXT($AC$84)</formula>
    </cfRule>
  </conditionalFormatting>
  <conditionalFormatting sqref="AD84">
    <cfRule type="expression" dxfId="216" priority="45">
      <formula>ISTEXT($AD$84)</formula>
    </cfRule>
  </conditionalFormatting>
  <conditionalFormatting sqref="AA85">
    <cfRule type="expression" dxfId="215" priority="44">
      <formula>ISTEXT($AA$85)</formula>
    </cfRule>
  </conditionalFormatting>
  <conditionalFormatting sqref="AB85">
    <cfRule type="expression" dxfId="214" priority="43">
      <formula>ISTEXT($AB$85)</formula>
    </cfRule>
  </conditionalFormatting>
  <conditionalFormatting sqref="AC85">
    <cfRule type="expression" dxfId="213" priority="42">
      <formula>ISTEXT($AC$85)</formula>
    </cfRule>
  </conditionalFormatting>
  <conditionalFormatting sqref="AD85">
    <cfRule type="expression" dxfId="212" priority="41">
      <formula>ISTEXT($AD$85)</formula>
    </cfRule>
  </conditionalFormatting>
  <conditionalFormatting sqref="AA104">
    <cfRule type="expression" dxfId="211" priority="40">
      <formula>ISTEXT($AA$104)</formula>
    </cfRule>
  </conditionalFormatting>
  <conditionalFormatting sqref="AB104">
    <cfRule type="expression" dxfId="210" priority="39">
      <formula>ISTEXT($AB$104)</formula>
    </cfRule>
  </conditionalFormatting>
  <conditionalFormatting sqref="AC104">
    <cfRule type="expression" dxfId="209" priority="38">
      <formula>ISTEXT($AC$104)</formula>
    </cfRule>
  </conditionalFormatting>
  <conditionalFormatting sqref="AD104">
    <cfRule type="expression" dxfId="208" priority="37">
      <formula>ISTEXT($AD$104)</formula>
    </cfRule>
  </conditionalFormatting>
  <conditionalFormatting sqref="AA105">
    <cfRule type="expression" dxfId="207" priority="36">
      <formula>ISTEXT($AA$105)</formula>
    </cfRule>
  </conditionalFormatting>
  <conditionalFormatting sqref="AB105">
    <cfRule type="expression" dxfId="206" priority="35">
      <formula>ISTEXT($AB$105)</formula>
    </cfRule>
  </conditionalFormatting>
  <conditionalFormatting sqref="AC105">
    <cfRule type="expression" dxfId="205" priority="34">
      <formula>ISTEXT($AC$105)</formula>
    </cfRule>
  </conditionalFormatting>
  <conditionalFormatting sqref="AD105">
    <cfRule type="expression" dxfId="204" priority="33">
      <formula>ISTEXT($AD$105)</formula>
    </cfRule>
  </conditionalFormatting>
  <conditionalFormatting sqref="AA126">
    <cfRule type="expression" dxfId="203" priority="24">
      <formula>ISTEXT($AA$126)</formula>
    </cfRule>
  </conditionalFormatting>
  <conditionalFormatting sqref="AB126">
    <cfRule type="expression" dxfId="202" priority="23">
      <formula>ISTEXT($AB$126)</formula>
    </cfRule>
  </conditionalFormatting>
  <conditionalFormatting sqref="AC126">
    <cfRule type="expression" dxfId="201" priority="22">
      <formula>ISTEXT($AC$126)</formula>
    </cfRule>
  </conditionalFormatting>
  <conditionalFormatting sqref="AD126">
    <cfRule type="expression" dxfId="200" priority="21">
      <formula>ISTEXT($AD$126)</formula>
    </cfRule>
  </conditionalFormatting>
  <conditionalFormatting sqref="AA127">
    <cfRule type="expression" dxfId="199" priority="20">
      <formula>ISTEXT($AA$127)</formula>
    </cfRule>
  </conditionalFormatting>
  <conditionalFormatting sqref="AB127">
    <cfRule type="expression" dxfId="198" priority="19">
      <formula>ISTEXT($AB$127)</formula>
    </cfRule>
  </conditionalFormatting>
  <conditionalFormatting sqref="AC127">
    <cfRule type="expression" dxfId="197" priority="18">
      <formula>ISTEXT($AC$127)</formula>
    </cfRule>
  </conditionalFormatting>
  <conditionalFormatting sqref="AD127">
    <cfRule type="expression" dxfId="196" priority="17">
      <formula>ISTEXT($AD$127)</formula>
    </cfRule>
  </conditionalFormatting>
  <conditionalFormatting sqref="I123">
    <cfRule type="expression" dxfId="195" priority="387">
      <formula>ISTEXT(#REF!)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opLeftCell="C1" workbookViewId="0">
      <selection activeCell="AA28" sqref="AA28:AA33"/>
    </sheetView>
  </sheetViews>
  <sheetFormatPr defaultRowHeight="15" x14ac:dyDescent="0.25"/>
  <cols>
    <col min="1" max="1" width="64" style="28" bestFit="1" customWidth="1"/>
    <col min="2" max="2" width="15.85546875" style="28" bestFit="1" customWidth="1"/>
    <col min="3" max="3" width="11.85546875" style="28" bestFit="1" customWidth="1"/>
    <col min="4" max="4" width="6" style="28" bestFit="1" customWidth="1"/>
    <col min="5" max="5" width="10.5703125" style="28" bestFit="1" customWidth="1"/>
    <col min="6" max="6" width="8.7109375" style="28" customWidth="1"/>
    <col min="7" max="7" width="12.42578125" style="28" bestFit="1" customWidth="1"/>
    <col min="8" max="8" width="11.5703125" style="28" bestFit="1" customWidth="1"/>
    <col min="9" max="9" width="14.7109375" style="28" bestFit="1" customWidth="1"/>
    <col min="10" max="10" width="8.7109375" style="31" customWidth="1"/>
    <col min="11" max="11" width="8.7109375" style="28" hidden="1" customWidth="1"/>
    <col min="12" max="17" width="8.7109375" style="28" customWidth="1"/>
    <col min="18" max="18" width="22.5703125" style="28" hidden="1" customWidth="1"/>
    <col min="19" max="23" width="8.7109375" style="28" hidden="1" customWidth="1"/>
    <col min="24" max="25" width="8.7109375" style="28" customWidth="1"/>
    <col min="26" max="26" width="20.5703125" style="31" bestFit="1" customWidth="1"/>
    <col min="27" max="29" width="21" style="31" bestFit="1" customWidth="1"/>
    <col min="30" max="30" width="8.28515625" style="28" bestFit="1" customWidth="1"/>
    <col min="31" max="44" width="8.7109375" style="28" customWidth="1"/>
    <col min="45" max="16384" width="9.140625" style="28"/>
  </cols>
  <sheetData>
    <row r="1" spans="1:30" ht="15.75" thickBot="1" x14ac:dyDescent="0.3">
      <c r="A1" s="25" t="s">
        <v>28</v>
      </c>
      <c r="B1" s="25" t="s">
        <v>29</v>
      </c>
      <c r="C1" s="25" t="s">
        <v>0</v>
      </c>
      <c r="D1" s="25" t="s">
        <v>30</v>
      </c>
      <c r="E1" s="25" t="s">
        <v>31</v>
      </c>
      <c r="F1" s="25" t="s">
        <v>32</v>
      </c>
      <c r="G1" s="26" t="s">
        <v>33</v>
      </c>
      <c r="H1" s="26" t="s">
        <v>34</v>
      </c>
      <c r="I1" s="26" t="s">
        <v>35</v>
      </c>
      <c r="J1" s="27"/>
      <c r="K1" s="26"/>
      <c r="R1" s="29" t="s">
        <v>36</v>
      </c>
      <c r="Z1" s="30" t="s">
        <v>37</v>
      </c>
    </row>
    <row r="2" spans="1:30" ht="16.5" thickTop="1" thickBot="1" x14ac:dyDescent="0.3">
      <c r="A2" s="32" t="s">
        <v>342</v>
      </c>
      <c r="B2" s="32" t="s">
        <v>22</v>
      </c>
      <c r="C2" s="32" t="s">
        <v>343</v>
      </c>
      <c r="D2" s="32">
        <v>1</v>
      </c>
      <c r="E2" s="32">
        <v>620900</v>
      </c>
      <c r="F2" s="32">
        <v>1.6105653084232565E-6</v>
      </c>
      <c r="G2" s="32"/>
      <c r="H2" s="32"/>
      <c r="I2" s="32"/>
      <c r="J2" s="33"/>
      <c r="K2" s="32"/>
      <c r="L2" s="32"/>
      <c r="M2" s="32"/>
      <c r="N2" s="32"/>
      <c r="O2" s="32"/>
      <c r="P2" s="32"/>
      <c r="Q2" s="32"/>
      <c r="R2" s="32" t="s">
        <v>344</v>
      </c>
      <c r="S2" s="32"/>
      <c r="T2" s="32">
        <v>1</v>
      </c>
      <c r="U2" s="32"/>
      <c r="V2" s="32"/>
      <c r="W2" s="32"/>
      <c r="X2" s="32"/>
      <c r="Y2" s="32"/>
      <c r="Z2" s="34" t="s">
        <v>41</v>
      </c>
      <c r="AA2" s="34" t="s">
        <v>42</v>
      </c>
      <c r="AB2" s="34" t="s">
        <v>43</v>
      </c>
      <c r="AC2" s="34" t="s">
        <v>44</v>
      </c>
      <c r="AD2" s="34" t="s">
        <v>45</v>
      </c>
    </row>
    <row r="3" spans="1:30" ht="15.75" thickTop="1" x14ac:dyDescent="0.25">
      <c r="A3" s="35" t="s">
        <v>345</v>
      </c>
      <c r="B3" s="35" t="s">
        <v>22</v>
      </c>
      <c r="C3" s="35" t="s">
        <v>343</v>
      </c>
      <c r="D3" s="35">
        <v>1</v>
      </c>
      <c r="E3" s="35">
        <v>668000</v>
      </c>
      <c r="F3" s="35">
        <v>1.4970059880239521E-6</v>
      </c>
      <c r="G3" s="35"/>
      <c r="H3" s="35"/>
      <c r="I3" s="35"/>
      <c r="J3" s="36"/>
      <c r="K3" s="35"/>
      <c r="L3" s="35"/>
      <c r="M3" s="35"/>
      <c r="N3" s="35"/>
      <c r="O3" s="35"/>
      <c r="P3" s="35"/>
      <c r="Q3" s="35"/>
      <c r="R3" s="35" t="s">
        <v>41</v>
      </c>
      <c r="S3" s="35"/>
      <c r="T3" s="35">
        <v>5</v>
      </c>
      <c r="U3" s="35"/>
      <c r="V3" s="35"/>
      <c r="W3" s="35"/>
      <c r="X3" s="35"/>
      <c r="Y3" s="35"/>
      <c r="Z3" s="37">
        <v>120</v>
      </c>
      <c r="AA3" s="38" t="s">
        <v>207</v>
      </c>
      <c r="AB3" s="38" t="s">
        <v>379</v>
      </c>
      <c r="AC3" s="38" t="s">
        <v>379</v>
      </c>
      <c r="AD3" s="38" t="s">
        <v>208</v>
      </c>
    </row>
    <row r="4" spans="1:30" x14ac:dyDescent="0.25">
      <c r="A4" s="32" t="s">
        <v>346</v>
      </c>
      <c r="B4" s="32" t="s">
        <v>22</v>
      </c>
      <c r="C4" s="32" t="s">
        <v>343</v>
      </c>
      <c r="D4" s="32">
        <v>1</v>
      </c>
      <c r="E4" s="32">
        <v>725300</v>
      </c>
      <c r="F4" s="32">
        <v>1.3787398317937406E-6</v>
      </c>
      <c r="G4" s="32"/>
      <c r="H4" s="32"/>
      <c r="I4" s="32"/>
      <c r="J4" s="33"/>
      <c r="K4" s="32"/>
      <c r="L4" s="32"/>
      <c r="M4" s="32"/>
      <c r="N4" s="32"/>
      <c r="O4" s="32"/>
      <c r="P4" s="32"/>
      <c r="Q4" s="32"/>
      <c r="R4" s="32" t="s">
        <v>48</v>
      </c>
      <c r="S4" s="32"/>
      <c r="T4" s="32">
        <v>19</v>
      </c>
      <c r="U4" s="32"/>
      <c r="V4" s="32"/>
      <c r="W4" s="32"/>
      <c r="X4" s="32"/>
      <c r="Y4" s="32"/>
      <c r="Z4" s="37">
        <v>60</v>
      </c>
      <c r="AA4" s="38" t="s">
        <v>207</v>
      </c>
      <c r="AB4" s="38" t="s">
        <v>379</v>
      </c>
      <c r="AC4" s="38" t="s">
        <v>379</v>
      </c>
      <c r="AD4" s="38" t="s">
        <v>208</v>
      </c>
    </row>
    <row r="5" spans="1:30" x14ac:dyDescent="0.25">
      <c r="A5" s="35" t="s">
        <v>347</v>
      </c>
      <c r="B5" s="35" t="s">
        <v>22</v>
      </c>
      <c r="C5" s="35" t="s">
        <v>343</v>
      </c>
      <c r="D5" s="35">
        <v>1</v>
      </c>
      <c r="E5" s="35">
        <v>1432000</v>
      </c>
      <c r="F5" s="35">
        <v>6.9832402234636877E-7</v>
      </c>
      <c r="G5" s="35">
        <v>-1.928886001834669E-2</v>
      </c>
      <c r="H5" s="35">
        <v>120</v>
      </c>
      <c r="I5" s="35" t="s">
        <v>208</v>
      </c>
      <c r="J5" s="36"/>
      <c r="K5" s="35"/>
      <c r="L5" s="35"/>
      <c r="M5" s="35"/>
      <c r="N5" s="35"/>
      <c r="O5" s="35"/>
      <c r="P5" s="35"/>
      <c r="Q5" s="35"/>
      <c r="R5" s="35"/>
      <c r="S5" s="35"/>
      <c r="T5" s="35"/>
      <c r="U5" s="35" t="s">
        <v>208</v>
      </c>
      <c r="V5" s="35">
        <v>30</v>
      </c>
      <c r="W5" s="35">
        <v>3.5691682520030956</v>
      </c>
      <c r="X5" s="35"/>
      <c r="Y5" s="35"/>
      <c r="Z5" s="37">
        <v>30</v>
      </c>
      <c r="AA5" s="74" t="s">
        <v>599</v>
      </c>
      <c r="AB5" s="38" t="s">
        <v>379</v>
      </c>
      <c r="AC5" s="38" t="s">
        <v>379</v>
      </c>
      <c r="AD5" s="38" t="s">
        <v>208</v>
      </c>
    </row>
    <row r="6" spans="1:30" x14ac:dyDescent="0.25">
      <c r="A6" s="32" t="s">
        <v>348</v>
      </c>
      <c r="B6" s="32" t="s">
        <v>22</v>
      </c>
      <c r="C6" s="32" t="s">
        <v>343</v>
      </c>
      <c r="D6" s="32">
        <v>1</v>
      </c>
      <c r="E6" s="32">
        <v>1439000</v>
      </c>
      <c r="F6" s="32">
        <v>6.9492703266157055E-7</v>
      </c>
      <c r="G6" s="32">
        <v>-2.5986327685128662E-2</v>
      </c>
      <c r="H6" s="32">
        <v>120</v>
      </c>
      <c r="I6" s="32" t="s">
        <v>208</v>
      </c>
      <c r="J6" s="33"/>
      <c r="K6" s="32"/>
      <c r="L6" s="32"/>
      <c r="M6" s="32"/>
      <c r="N6" s="32"/>
      <c r="O6" s="32"/>
      <c r="P6" s="32"/>
      <c r="Q6" s="32"/>
      <c r="R6" s="32"/>
      <c r="S6" s="32"/>
      <c r="T6" s="32"/>
      <c r="U6" s="32" t="s">
        <v>208</v>
      </c>
      <c r="V6" s="32">
        <v>0</v>
      </c>
      <c r="W6" s="32">
        <v>4.6051701859880918</v>
      </c>
      <c r="X6" s="32"/>
      <c r="Y6" s="32"/>
      <c r="Z6" s="37">
        <v>15</v>
      </c>
      <c r="AA6" s="38" t="s">
        <v>207</v>
      </c>
      <c r="AB6" s="38" t="s">
        <v>379</v>
      </c>
      <c r="AC6" s="38" t="s">
        <v>379</v>
      </c>
      <c r="AD6" s="38" t="s">
        <v>208</v>
      </c>
    </row>
    <row r="7" spans="1:30" ht="15.75" thickBot="1" x14ac:dyDescent="0.3">
      <c r="A7" s="35" t="s">
        <v>349</v>
      </c>
      <c r="B7" s="35" t="s">
        <v>22</v>
      </c>
      <c r="C7" s="35" t="s">
        <v>343</v>
      </c>
      <c r="D7" s="35">
        <v>1</v>
      </c>
      <c r="E7" s="35">
        <v>1704000</v>
      </c>
      <c r="F7" s="35">
        <v>5.868544600938967E-7</v>
      </c>
      <c r="G7" s="35">
        <v>-2.8142521248935161E-2</v>
      </c>
      <c r="H7" s="35">
        <v>120</v>
      </c>
      <c r="I7" s="35" t="s">
        <v>208</v>
      </c>
      <c r="J7" s="36"/>
      <c r="K7" s="35"/>
      <c r="L7" s="35"/>
      <c r="M7" s="35"/>
      <c r="N7" s="35"/>
      <c r="O7" s="35"/>
      <c r="P7" s="35"/>
      <c r="Q7" s="35"/>
      <c r="R7" s="35"/>
      <c r="S7" s="35"/>
      <c r="T7" s="35"/>
      <c r="U7" s="35" t="s">
        <v>208</v>
      </c>
      <c r="V7" s="35">
        <v>0</v>
      </c>
      <c r="W7" s="35">
        <v>4.6051701859880918</v>
      </c>
      <c r="X7" s="35"/>
      <c r="Y7" s="35"/>
      <c r="Z7" s="40">
        <v>0</v>
      </c>
      <c r="AA7" s="41">
        <v>1</v>
      </c>
      <c r="AB7" s="41">
        <v>1</v>
      </c>
      <c r="AC7" s="41">
        <v>1</v>
      </c>
      <c r="AD7" s="41">
        <v>1</v>
      </c>
    </row>
    <row r="8" spans="1:30" ht="16.5" thickTop="1" thickBot="1" x14ac:dyDescent="0.3">
      <c r="A8" s="32" t="s">
        <v>350</v>
      </c>
      <c r="B8" s="32" t="s">
        <v>22</v>
      </c>
      <c r="C8" s="32" t="s">
        <v>343</v>
      </c>
      <c r="D8" s="32">
        <v>1</v>
      </c>
      <c r="E8" s="32">
        <v>1814000</v>
      </c>
      <c r="F8" s="32">
        <v>5.5126791620727669E-7</v>
      </c>
      <c r="G8" s="32">
        <v>-2.2847382553500474E-2</v>
      </c>
      <c r="H8" s="32">
        <v>60</v>
      </c>
      <c r="I8" s="32" t="s">
        <v>208</v>
      </c>
      <c r="J8" s="33"/>
      <c r="K8" s="32"/>
      <c r="L8" s="32"/>
      <c r="M8" s="32"/>
      <c r="N8" s="32"/>
      <c r="O8" s="32"/>
      <c r="P8" s="32"/>
      <c r="Q8" s="32"/>
      <c r="R8" s="32"/>
      <c r="S8" s="32"/>
      <c r="T8" s="32"/>
      <c r="U8" s="32" t="s">
        <v>208</v>
      </c>
      <c r="V8" s="32">
        <v>0</v>
      </c>
      <c r="W8" s="32">
        <v>4.6051701859880918</v>
      </c>
      <c r="X8" s="32"/>
      <c r="Y8" s="32"/>
    </row>
    <row r="9" spans="1:30" x14ac:dyDescent="0.25">
      <c r="A9" s="35" t="s">
        <v>351</v>
      </c>
      <c r="B9" s="35" t="s">
        <v>22</v>
      </c>
      <c r="C9" s="35" t="s">
        <v>343</v>
      </c>
      <c r="D9" s="35">
        <v>1</v>
      </c>
      <c r="E9" s="35">
        <v>1517000</v>
      </c>
      <c r="F9" s="35">
        <v>6.5919578114700068E-7</v>
      </c>
      <c r="G9" s="35">
        <v>-2.7146243237412996E-2</v>
      </c>
      <c r="H9" s="35">
        <v>60</v>
      </c>
      <c r="I9" s="35" t="s">
        <v>208</v>
      </c>
      <c r="J9" s="36"/>
      <c r="K9" s="35"/>
      <c r="L9" s="35"/>
      <c r="M9" s="35"/>
      <c r="N9" s="35"/>
      <c r="O9" s="35"/>
      <c r="P9" s="35"/>
      <c r="Q9" s="35"/>
      <c r="R9" s="35"/>
      <c r="S9" s="35"/>
      <c r="T9" s="35"/>
      <c r="U9" s="35" t="s">
        <v>208</v>
      </c>
      <c r="V9" s="35" t="s">
        <v>208</v>
      </c>
      <c r="W9" s="35" t="s">
        <v>208</v>
      </c>
      <c r="X9" s="35"/>
      <c r="Y9" s="35"/>
      <c r="Z9" s="42" t="s">
        <v>54</v>
      </c>
      <c r="AA9" s="54"/>
    </row>
    <row r="10" spans="1:30" x14ac:dyDescent="0.25">
      <c r="A10" s="32" t="s">
        <v>352</v>
      </c>
      <c r="B10" s="32" t="s">
        <v>22</v>
      </c>
      <c r="C10" s="32" t="s">
        <v>343</v>
      </c>
      <c r="D10" s="32">
        <v>1</v>
      </c>
      <c r="E10" s="32">
        <v>1822000</v>
      </c>
      <c r="F10" s="32">
        <v>5.4884742041712403E-7</v>
      </c>
      <c r="G10" s="32">
        <v>-2.9319754823663609E-2</v>
      </c>
      <c r="H10" s="32">
        <v>60</v>
      </c>
      <c r="I10" s="32" t="s">
        <v>208</v>
      </c>
      <c r="J10" s="33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 t="s">
        <v>208</v>
      </c>
      <c r="V10" s="32" t="s">
        <v>208</v>
      </c>
      <c r="W10" s="32" t="s">
        <v>208</v>
      </c>
      <c r="X10" s="32"/>
      <c r="Y10" s="32"/>
      <c r="Z10" s="44" t="s">
        <v>56</v>
      </c>
      <c r="AA10" s="45"/>
    </row>
    <row r="11" spans="1:30" ht="17.25" x14ac:dyDescent="0.25">
      <c r="A11" s="35" t="s">
        <v>353</v>
      </c>
      <c r="B11" s="35" t="s">
        <v>22</v>
      </c>
      <c r="C11" s="35" t="s">
        <v>343</v>
      </c>
      <c r="D11" s="35">
        <v>2373</v>
      </c>
      <c r="E11" s="35">
        <v>1616000</v>
      </c>
      <c r="F11" s="35">
        <v>1.4679999999999999E-3</v>
      </c>
      <c r="G11" s="35">
        <v>35.487064578285931</v>
      </c>
      <c r="H11" s="35">
        <v>30</v>
      </c>
      <c r="I11" s="73" t="s">
        <v>598</v>
      </c>
      <c r="J11" s="36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>
        <v>7</v>
      </c>
      <c r="V11" s="35" t="s">
        <v>208</v>
      </c>
      <c r="W11" s="35" t="s">
        <v>208</v>
      </c>
      <c r="X11" s="35"/>
      <c r="Y11" s="35"/>
      <c r="Z11" s="44" t="s">
        <v>58</v>
      </c>
      <c r="AA11" s="45"/>
    </row>
    <row r="12" spans="1:30" ht="18" x14ac:dyDescent="0.35">
      <c r="A12" s="32" t="s">
        <v>354</v>
      </c>
      <c r="B12" s="32" t="s">
        <v>22</v>
      </c>
      <c r="C12" s="32" t="s">
        <v>343</v>
      </c>
      <c r="D12" s="32">
        <v>1</v>
      </c>
      <c r="E12" s="32">
        <v>1471000</v>
      </c>
      <c r="F12" s="32">
        <v>6.798096532970768E-7</v>
      </c>
      <c r="G12" s="32">
        <v>-2.6477071297271899E-2</v>
      </c>
      <c r="H12" s="32">
        <v>30</v>
      </c>
      <c r="I12" s="32" t="s">
        <v>208</v>
      </c>
      <c r="J12" s="33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 t="s">
        <v>208</v>
      </c>
      <c r="V12" s="32" t="s">
        <v>208</v>
      </c>
      <c r="W12" s="32" t="s">
        <v>208</v>
      </c>
      <c r="X12" s="32"/>
      <c r="Y12" s="32"/>
      <c r="Z12" s="44" t="s">
        <v>60</v>
      </c>
      <c r="AA12" s="81" t="s">
        <v>222</v>
      </c>
    </row>
    <row r="13" spans="1:30" ht="18.75" x14ac:dyDescent="0.35">
      <c r="A13" s="35" t="s">
        <v>355</v>
      </c>
      <c r="B13" s="35" t="s">
        <v>22</v>
      </c>
      <c r="C13" s="35" t="s">
        <v>343</v>
      </c>
      <c r="D13" s="35">
        <v>1</v>
      </c>
      <c r="E13" s="35">
        <v>1794000</v>
      </c>
      <c r="F13" s="35">
        <v>5.5741360089186179E-7</v>
      </c>
      <c r="G13" s="35">
        <v>-2.9054425154533724E-2</v>
      </c>
      <c r="H13" s="35">
        <v>30</v>
      </c>
      <c r="I13" s="35" t="s">
        <v>208</v>
      </c>
      <c r="J13" s="36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 t="s">
        <v>208</v>
      </c>
      <c r="V13" s="35" t="s">
        <v>208</v>
      </c>
      <c r="W13" s="35" t="s">
        <v>208</v>
      </c>
      <c r="X13" s="35"/>
      <c r="Y13" s="35"/>
      <c r="Z13" s="44" t="s">
        <v>62</v>
      </c>
      <c r="AA13" s="81" t="s">
        <v>601</v>
      </c>
    </row>
    <row r="14" spans="1:30" ht="15.75" thickBot="1" x14ac:dyDescent="0.3">
      <c r="A14" s="32" t="s">
        <v>356</v>
      </c>
      <c r="B14" s="32" t="s">
        <v>22</v>
      </c>
      <c r="C14" s="32" t="s">
        <v>343</v>
      </c>
      <c r="D14" s="32">
        <v>1</v>
      </c>
      <c r="E14" s="32">
        <v>1896000</v>
      </c>
      <c r="F14" s="32">
        <v>5.2742616033755274E-7</v>
      </c>
      <c r="G14" s="32">
        <v>-2.3424314907875478E-2</v>
      </c>
      <c r="H14" s="32">
        <v>15</v>
      </c>
      <c r="I14" s="32" t="s">
        <v>208</v>
      </c>
      <c r="J14" s="33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 t="s">
        <v>208</v>
      </c>
      <c r="V14" s="32" t="s">
        <v>208</v>
      </c>
      <c r="W14" s="32" t="s">
        <v>208</v>
      </c>
      <c r="X14" s="32"/>
      <c r="Y14" s="32"/>
      <c r="Z14" s="48" t="s">
        <v>7</v>
      </c>
      <c r="AA14" s="49" t="s">
        <v>98</v>
      </c>
    </row>
    <row r="15" spans="1:30" x14ac:dyDescent="0.25">
      <c r="A15" s="35" t="s">
        <v>357</v>
      </c>
      <c r="B15" s="35" t="s">
        <v>22</v>
      </c>
      <c r="C15" s="35" t="s">
        <v>343</v>
      </c>
      <c r="D15" s="35">
        <v>1</v>
      </c>
      <c r="E15" s="35">
        <v>1815000</v>
      </c>
      <c r="F15" s="35">
        <v>5.5096418732782367E-7</v>
      </c>
      <c r="G15" s="35">
        <v>-3.0659680455479503E-2</v>
      </c>
      <c r="H15" s="35">
        <v>15</v>
      </c>
      <c r="I15" s="35" t="s">
        <v>208</v>
      </c>
      <c r="J15" s="36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 t="s">
        <v>208</v>
      </c>
      <c r="V15" s="35" t="s">
        <v>208</v>
      </c>
      <c r="W15" s="35" t="s">
        <v>208</v>
      </c>
      <c r="X15" s="35"/>
      <c r="Y15" s="35"/>
    </row>
    <row r="16" spans="1:30" x14ac:dyDescent="0.25">
      <c r="A16" s="32" t="s">
        <v>358</v>
      </c>
      <c r="B16" s="32" t="s">
        <v>22</v>
      </c>
      <c r="C16" s="32" t="s">
        <v>343</v>
      </c>
      <c r="D16" s="32">
        <v>1</v>
      </c>
      <c r="E16" s="32">
        <v>2158000</v>
      </c>
      <c r="F16" s="32">
        <v>4.6339202965708991E-7</v>
      </c>
      <c r="G16" s="32">
        <v>-3.196665802895933E-2</v>
      </c>
      <c r="H16" s="32">
        <v>15</v>
      </c>
      <c r="I16" s="32" t="s">
        <v>208</v>
      </c>
      <c r="J16" s="3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 t="s">
        <v>208</v>
      </c>
      <c r="V16" s="32" t="s">
        <v>208</v>
      </c>
      <c r="W16" s="32" t="s">
        <v>208</v>
      </c>
      <c r="X16" s="32"/>
      <c r="Y16" s="32"/>
    </row>
    <row r="17" spans="1:30" x14ac:dyDescent="0.25">
      <c r="A17" s="35" t="s">
        <v>359</v>
      </c>
      <c r="B17" s="35" t="s">
        <v>22</v>
      </c>
      <c r="C17" s="35" t="s">
        <v>343</v>
      </c>
      <c r="D17" s="35">
        <v>7493</v>
      </c>
      <c r="E17" s="35">
        <v>1813000</v>
      </c>
      <c r="F17" s="35">
        <v>4.1339999999999997E-3</v>
      </c>
      <c r="G17" s="35">
        <v>100</v>
      </c>
      <c r="H17" s="35">
        <v>0</v>
      </c>
      <c r="I17" s="46">
        <v>4.6051701859880918</v>
      </c>
      <c r="J17" s="36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>
        <v>13</v>
      </c>
      <c r="V17" s="35" t="s">
        <v>208</v>
      </c>
      <c r="W17" s="35" t="s">
        <v>208</v>
      </c>
      <c r="X17" s="35"/>
      <c r="Y17" s="35"/>
    </row>
    <row r="18" spans="1:30" x14ac:dyDescent="0.25">
      <c r="A18" s="32" t="s">
        <v>360</v>
      </c>
      <c r="B18" s="32" t="s">
        <v>22</v>
      </c>
      <c r="C18" s="32" t="s">
        <v>343</v>
      </c>
      <c r="D18" s="32">
        <v>5090</v>
      </c>
      <c r="E18" s="32">
        <v>1651000</v>
      </c>
      <c r="F18" s="32">
        <v>3.0820000000000001E-3</v>
      </c>
      <c r="G18" s="32">
        <v>100</v>
      </c>
      <c r="H18" s="32">
        <v>0</v>
      </c>
      <c r="I18" s="50">
        <v>4.6051701859880918</v>
      </c>
      <c r="J18" s="33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>
        <v>14</v>
      </c>
      <c r="V18" s="32" t="s">
        <v>208</v>
      </c>
      <c r="W18" s="32" t="s">
        <v>208</v>
      </c>
      <c r="X18" s="32"/>
      <c r="Y18" s="32"/>
    </row>
    <row r="19" spans="1:30" x14ac:dyDescent="0.25">
      <c r="A19" s="35" t="s">
        <v>361</v>
      </c>
      <c r="B19" s="35" t="s">
        <v>22</v>
      </c>
      <c r="C19" s="35" t="s">
        <v>343</v>
      </c>
      <c r="D19" s="35">
        <v>5445</v>
      </c>
      <c r="E19" s="35">
        <v>1686000</v>
      </c>
      <c r="F19" s="35">
        <v>3.2299999999999998E-3</v>
      </c>
      <c r="G19" s="35">
        <v>100</v>
      </c>
      <c r="H19" s="35">
        <v>0</v>
      </c>
      <c r="I19" s="46">
        <v>4.6051701859880918</v>
      </c>
      <c r="J19" s="36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>
        <v>15</v>
      </c>
      <c r="V19" s="35" t="s">
        <v>208</v>
      </c>
      <c r="W19" s="35" t="s">
        <v>208</v>
      </c>
      <c r="X19" s="35"/>
      <c r="Y19" s="35"/>
    </row>
    <row r="20" spans="1:30" ht="15.75" thickBot="1" x14ac:dyDescent="0.3">
      <c r="A20" s="32"/>
      <c r="B20" s="32"/>
      <c r="C20" s="32"/>
      <c r="D20" s="32"/>
      <c r="E20" s="32"/>
      <c r="F20" s="32"/>
      <c r="G20" s="32"/>
      <c r="H20" s="32"/>
      <c r="I20" s="32"/>
      <c r="J20" s="33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30" ht="16.5" thickTop="1" thickBot="1" x14ac:dyDescent="0.3">
      <c r="A21" s="35" t="s">
        <v>342</v>
      </c>
      <c r="B21" s="35" t="s">
        <v>24</v>
      </c>
      <c r="C21" s="35" t="s">
        <v>362</v>
      </c>
      <c r="D21" s="35">
        <v>1</v>
      </c>
      <c r="E21" s="35">
        <v>620900</v>
      </c>
      <c r="F21" s="35">
        <v>1.6105653084232565E-6</v>
      </c>
      <c r="G21" s="35"/>
      <c r="H21" s="35"/>
      <c r="I21" s="35"/>
      <c r="J21" s="36"/>
      <c r="K21" s="35"/>
      <c r="L21" s="35"/>
      <c r="M21" s="35"/>
      <c r="N21" s="35"/>
      <c r="O21" s="35"/>
      <c r="P21" s="35"/>
      <c r="Q21" s="35"/>
      <c r="R21" s="35" t="s">
        <v>363</v>
      </c>
      <c r="S21" s="35"/>
      <c r="T21" s="35">
        <v>2</v>
      </c>
      <c r="U21" s="35"/>
      <c r="V21" s="35"/>
      <c r="W21" s="35"/>
      <c r="X21" s="35"/>
      <c r="Y21" s="35"/>
      <c r="Z21" s="34" t="s">
        <v>41</v>
      </c>
      <c r="AA21" s="34" t="s">
        <v>42</v>
      </c>
      <c r="AB21" s="34" t="s">
        <v>43</v>
      </c>
      <c r="AC21" s="34" t="s">
        <v>44</v>
      </c>
      <c r="AD21" s="34" t="s">
        <v>45</v>
      </c>
    </row>
    <row r="22" spans="1:30" ht="15.75" thickTop="1" x14ac:dyDescent="0.25">
      <c r="A22" s="32" t="s">
        <v>345</v>
      </c>
      <c r="B22" s="32" t="s">
        <v>24</v>
      </c>
      <c r="C22" s="32" t="s">
        <v>362</v>
      </c>
      <c r="D22" s="32">
        <v>1</v>
      </c>
      <c r="E22" s="32">
        <v>668000</v>
      </c>
      <c r="F22" s="32">
        <v>1.4970059880239521E-6</v>
      </c>
      <c r="G22" s="32"/>
      <c r="H22" s="32"/>
      <c r="I22" s="32"/>
      <c r="J22" s="33"/>
      <c r="K22" s="32"/>
      <c r="L22" s="32"/>
      <c r="M22" s="32"/>
      <c r="N22" s="32"/>
      <c r="O22" s="32"/>
      <c r="P22" s="32"/>
      <c r="Q22" s="32"/>
      <c r="R22" s="32" t="s">
        <v>41</v>
      </c>
      <c r="S22" s="32"/>
      <c r="T22" s="32">
        <v>24</v>
      </c>
      <c r="U22" s="32"/>
      <c r="V22" s="32"/>
      <c r="W22" s="32"/>
      <c r="X22" s="32"/>
      <c r="Y22" s="32"/>
      <c r="Z22" s="37">
        <v>120</v>
      </c>
      <c r="AA22" s="38" t="s">
        <v>211</v>
      </c>
      <c r="AB22" s="38" t="s">
        <v>211</v>
      </c>
      <c r="AC22" s="38" t="s">
        <v>211</v>
      </c>
      <c r="AD22" s="38" t="s">
        <v>208</v>
      </c>
    </row>
    <row r="23" spans="1:30" x14ac:dyDescent="0.25">
      <c r="A23" s="35" t="s">
        <v>346</v>
      </c>
      <c r="B23" s="35" t="s">
        <v>24</v>
      </c>
      <c r="C23" s="35" t="s">
        <v>362</v>
      </c>
      <c r="D23" s="35">
        <v>1</v>
      </c>
      <c r="E23" s="35">
        <v>725300</v>
      </c>
      <c r="F23" s="35">
        <v>1.3787398317937406E-6</v>
      </c>
      <c r="G23" s="35"/>
      <c r="H23" s="35"/>
      <c r="I23" s="35"/>
      <c r="J23" s="36"/>
      <c r="K23" s="35"/>
      <c r="L23" s="35"/>
      <c r="M23" s="35"/>
      <c r="N23" s="35"/>
      <c r="O23" s="35"/>
      <c r="P23" s="35"/>
      <c r="Q23" s="35"/>
      <c r="R23" s="35" t="s">
        <v>48</v>
      </c>
      <c r="S23" s="35"/>
      <c r="T23" s="35">
        <v>38</v>
      </c>
      <c r="U23" s="35"/>
      <c r="V23" s="35"/>
      <c r="W23" s="35"/>
      <c r="X23" s="35"/>
      <c r="Y23" s="35"/>
      <c r="Z23" s="37">
        <v>60</v>
      </c>
      <c r="AA23" s="52" t="s">
        <v>380</v>
      </c>
      <c r="AB23" s="38" t="s">
        <v>332</v>
      </c>
      <c r="AC23" s="38" t="s">
        <v>211</v>
      </c>
      <c r="AD23" s="52" t="s">
        <v>208</v>
      </c>
    </row>
    <row r="24" spans="1:30" x14ac:dyDescent="0.25">
      <c r="A24" s="32" t="s">
        <v>364</v>
      </c>
      <c r="B24" s="32" t="s">
        <v>24</v>
      </c>
      <c r="C24" s="32" t="s">
        <v>362</v>
      </c>
      <c r="D24" s="32">
        <v>1</v>
      </c>
      <c r="E24" s="32">
        <v>1773000</v>
      </c>
      <c r="F24" s="32">
        <v>5.6401579244218839E-7</v>
      </c>
      <c r="G24" s="32">
        <v>-9.6445333702185835E-3</v>
      </c>
      <c r="H24" s="32">
        <v>120</v>
      </c>
      <c r="I24" s="32" t="s">
        <v>208</v>
      </c>
      <c r="J24" s="33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 t="s">
        <v>208</v>
      </c>
      <c r="V24" s="32">
        <v>15</v>
      </c>
      <c r="W24" s="32">
        <v>0.48653113993339525</v>
      </c>
      <c r="X24" s="32"/>
      <c r="Y24" s="32"/>
      <c r="Z24" s="37">
        <v>30</v>
      </c>
      <c r="AA24" s="38" t="s">
        <v>211</v>
      </c>
      <c r="AB24" s="52" t="s">
        <v>381</v>
      </c>
      <c r="AC24" s="38" t="s">
        <v>211</v>
      </c>
      <c r="AD24" s="52" t="s">
        <v>208</v>
      </c>
    </row>
    <row r="25" spans="1:30" x14ac:dyDescent="0.25">
      <c r="A25" s="35" t="s">
        <v>365</v>
      </c>
      <c r="B25" s="35" t="s">
        <v>24</v>
      </c>
      <c r="C25" s="35" t="s">
        <v>362</v>
      </c>
      <c r="D25" s="35">
        <v>1</v>
      </c>
      <c r="E25" s="35">
        <v>1726000</v>
      </c>
      <c r="F25" s="35">
        <v>5.7937427578215528E-7</v>
      </c>
      <c r="G25" s="35">
        <v>-6.0036208868641935E-3</v>
      </c>
      <c r="H25" s="35">
        <v>120</v>
      </c>
      <c r="I25" s="35" t="s">
        <v>208</v>
      </c>
      <c r="J25" s="36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 t="s">
        <v>208</v>
      </c>
      <c r="V25" s="35">
        <v>0</v>
      </c>
      <c r="W25" s="35">
        <v>4.6051701859880918</v>
      </c>
      <c r="X25" s="35"/>
      <c r="Y25" s="35"/>
      <c r="Z25" s="37">
        <v>15</v>
      </c>
      <c r="AA25" s="38" t="s">
        <v>211</v>
      </c>
      <c r="AB25" s="52">
        <v>1.626663752880567E-2</v>
      </c>
      <c r="AC25" s="38" t="s">
        <v>211</v>
      </c>
      <c r="AD25" s="52">
        <v>1.626663752880567E-2</v>
      </c>
    </row>
    <row r="26" spans="1:30" ht="15.75" thickBot="1" x14ac:dyDescent="0.3">
      <c r="A26" s="32" t="s">
        <v>366</v>
      </c>
      <c r="B26" s="32" t="s">
        <v>24</v>
      </c>
      <c r="C26" s="32" t="s">
        <v>362</v>
      </c>
      <c r="D26" s="32">
        <v>1</v>
      </c>
      <c r="E26" s="32">
        <v>1646000</v>
      </c>
      <c r="F26" s="32">
        <v>6.0753341433778857E-7</v>
      </c>
      <c r="G26" s="32">
        <v>-9.6422130470666754E-3</v>
      </c>
      <c r="H26" s="32">
        <v>120</v>
      </c>
      <c r="I26" s="32" t="s">
        <v>208</v>
      </c>
      <c r="J26" s="33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 t="s">
        <v>208</v>
      </c>
      <c r="V26" s="32">
        <v>0</v>
      </c>
      <c r="W26" s="32">
        <v>4.6051701859880918</v>
      </c>
      <c r="X26" s="32"/>
      <c r="Y26" s="32"/>
      <c r="Z26" s="40">
        <v>0</v>
      </c>
      <c r="AA26" s="41">
        <v>1</v>
      </c>
      <c r="AB26" s="41">
        <v>1</v>
      </c>
      <c r="AC26" s="41">
        <v>1</v>
      </c>
      <c r="AD26" s="41">
        <v>1</v>
      </c>
    </row>
    <row r="27" spans="1:30" ht="16.5" thickTop="1" thickBot="1" x14ac:dyDescent="0.3">
      <c r="A27" s="35" t="s">
        <v>367</v>
      </c>
      <c r="B27" s="35" t="s">
        <v>24</v>
      </c>
      <c r="C27" s="35" t="s">
        <v>362</v>
      </c>
      <c r="D27" s="35">
        <v>580.5</v>
      </c>
      <c r="E27" s="35">
        <v>1429000</v>
      </c>
      <c r="F27" s="35">
        <v>4.0630000000000001E-4</v>
      </c>
      <c r="G27" s="35">
        <v>4.191606230350013</v>
      </c>
      <c r="H27" s="35">
        <v>60</v>
      </c>
      <c r="I27" s="46" t="s">
        <v>382</v>
      </c>
      <c r="J27" s="36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 t="s">
        <v>208</v>
      </c>
      <c r="V27" s="35">
        <v>0</v>
      </c>
      <c r="W27" s="35">
        <v>4.6051701859880918</v>
      </c>
      <c r="X27" s="35"/>
      <c r="Y27" s="35"/>
    </row>
    <row r="28" spans="1:30" x14ac:dyDescent="0.25">
      <c r="A28" s="32" t="s">
        <v>368</v>
      </c>
      <c r="B28" s="32" t="s">
        <v>24</v>
      </c>
      <c r="C28" s="32" t="s">
        <v>362</v>
      </c>
      <c r="D28" s="32">
        <v>1</v>
      </c>
      <c r="E28" s="32">
        <v>1350000</v>
      </c>
      <c r="F28" s="32">
        <v>7.4074074074074073E-7</v>
      </c>
      <c r="G28" s="32">
        <v>-4.9460699041136867E-3</v>
      </c>
      <c r="H28" s="32">
        <v>60</v>
      </c>
      <c r="I28" s="32" t="s">
        <v>208</v>
      </c>
      <c r="J28" s="33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 t="s">
        <v>208</v>
      </c>
      <c r="V28" s="32" t="s">
        <v>208</v>
      </c>
      <c r="W28" s="32" t="s">
        <v>208</v>
      </c>
      <c r="X28" s="32"/>
      <c r="Y28" s="32"/>
      <c r="Z28" s="42" t="s">
        <v>54</v>
      </c>
      <c r="AA28" s="54"/>
    </row>
    <row r="29" spans="1:30" x14ac:dyDescent="0.25">
      <c r="A29" s="35" t="s">
        <v>369</v>
      </c>
      <c r="B29" s="35" t="s">
        <v>24</v>
      </c>
      <c r="C29" s="35" t="s">
        <v>362</v>
      </c>
      <c r="D29" s="35">
        <v>1</v>
      </c>
      <c r="E29" s="35">
        <v>1944000</v>
      </c>
      <c r="F29" s="35">
        <v>5.1440329218107E-7</v>
      </c>
      <c r="G29" s="35">
        <v>-1.0653562083384147E-2</v>
      </c>
      <c r="H29" s="35">
        <v>60</v>
      </c>
      <c r="I29" s="35" t="s">
        <v>208</v>
      </c>
      <c r="J29" s="36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 t="s">
        <v>208</v>
      </c>
      <c r="V29" s="35" t="s">
        <v>208</v>
      </c>
      <c r="W29" s="35" t="s">
        <v>208</v>
      </c>
      <c r="X29" s="35"/>
      <c r="Y29" s="35"/>
      <c r="Z29" s="44" t="s">
        <v>56</v>
      </c>
      <c r="AA29" s="45"/>
    </row>
    <row r="30" spans="1:30" ht="17.25" x14ac:dyDescent="0.25">
      <c r="A30" s="32" t="s">
        <v>370</v>
      </c>
      <c r="B30" s="32" t="s">
        <v>24</v>
      </c>
      <c r="C30" s="32" t="s">
        <v>362</v>
      </c>
      <c r="D30" s="32">
        <v>1</v>
      </c>
      <c r="E30" s="32">
        <v>1977000</v>
      </c>
      <c r="F30" s="32">
        <v>5.058168942842691E-7</v>
      </c>
      <c r="G30" s="32">
        <v>-1.0247162111199451E-2</v>
      </c>
      <c r="H30" s="32">
        <v>30</v>
      </c>
      <c r="I30" s="32" t="s">
        <v>208</v>
      </c>
      <c r="J30" s="33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 t="s">
        <v>208</v>
      </c>
      <c r="V30" s="32" t="s">
        <v>208</v>
      </c>
      <c r="W30" s="32" t="s">
        <v>208</v>
      </c>
      <c r="X30" s="32"/>
      <c r="Y30" s="32"/>
      <c r="Z30" s="44" t="s">
        <v>58</v>
      </c>
      <c r="AA30" s="45"/>
    </row>
    <row r="31" spans="1:30" ht="18" x14ac:dyDescent="0.35">
      <c r="A31" s="35" t="s">
        <v>371</v>
      </c>
      <c r="B31" s="35" t="s">
        <v>24</v>
      </c>
      <c r="C31" s="35" t="s">
        <v>362</v>
      </c>
      <c r="D31" s="35">
        <v>1750</v>
      </c>
      <c r="E31" s="35">
        <v>1909000</v>
      </c>
      <c r="F31" s="35">
        <v>9.1699999999999995E-4</v>
      </c>
      <c r="G31" s="35">
        <v>5.9999625728710271</v>
      </c>
      <c r="H31" s="35">
        <v>30</v>
      </c>
      <c r="I31" s="46" t="s">
        <v>383</v>
      </c>
      <c r="J31" s="36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 t="s">
        <v>208</v>
      </c>
      <c r="V31" s="35" t="s">
        <v>208</v>
      </c>
      <c r="W31" s="35" t="s">
        <v>208</v>
      </c>
      <c r="X31" s="35"/>
      <c r="Y31" s="35"/>
      <c r="Z31" s="44" t="s">
        <v>60</v>
      </c>
      <c r="AA31" s="81" t="s">
        <v>222</v>
      </c>
    </row>
    <row r="32" spans="1:30" ht="18.75" x14ac:dyDescent="0.35">
      <c r="A32" s="32" t="s">
        <v>372</v>
      </c>
      <c r="B32" s="32" t="s">
        <v>24</v>
      </c>
      <c r="C32" s="32" t="s">
        <v>362</v>
      </c>
      <c r="D32" s="32">
        <v>1</v>
      </c>
      <c r="E32" s="32">
        <v>1550000</v>
      </c>
      <c r="F32" s="32">
        <v>6.451612903225806E-7</v>
      </c>
      <c r="G32" s="32">
        <v>-9.2335921279202982E-3</v>
      </c>
      <c r="H32" s="32">
        <v>30</v>
      </c>
      <c r="I32" s="32" t="s">
        <v>208</v>
      </c>
      <c r="J32" s="33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 t="s">
        <v>208</v>
      </c>
      <c r="V32" s="32" t="s">
        <v>208</v>
      </c>
      <c r="W32" s="32" t="s">
        <v>208</v>
      </c>
      <c r="X32" s="32"/>
      <c r="Y32" s="32"/>
      <c r="Z32" s="44" t="s">
        <v>62</v>
      </c>
      <c r="AA32" s="81" t="s">
        <v>601</v>
      </c>
    </row>
    <row r="33" spans="1:27" ht="15.75" thickBot="1" x14ac:dyDescent="0.3">
      <c r="A33" s="35" t="s">
        <v>373</v>
      </c>
      <c r="B33" s="35" t="s">
        <v>24</v>
      </c>
      <c r="C33" s="35" t="s">
        <v>362</v>
      </c>
      <c r="D33" s="35">
        <v>1</v>
      </c>
      <c r="E33" s="35">
        <v>1906000</v>
      </c>
      <c r="F33" s="35">
        <v>5.2465897166841558E-7</v>
      </c>
      <c r="G33" s="35">
        <v>-1.0052059149960189E-2</v>
      </c>
      <c r="H33" s="35">
        <v>15</v>
      </c>
      <c r="I33" s="35" t="s">
        <v>208</v>
      </c>
      <c r="J33" s="36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 t="s">
        <v>208</v>
      </c>
      <c r="V33" s="35" t="s">
        <v>208</v>
      </c>
      <c r="W33" s="35" t="s">
        <v>208</v>
      </c>
      <c r="X33" s="35"/>
      <c r="Y33" s="35"/>
      <c r="Z33" s="48" t="s">
        <v>7</v>
      </c>
      <c r="AA33" s="49" t="s">
        <v>98</v>
      </c>
    </row>
    <row r="34" spans="1:27" x14ac:dyDescent="0.25">
      <c r="A34" s="32" t="s">
        <v>374</v>
      </c>
      <c r="B34" s="32" t="s">
        <v>24</v>
      </c>
      <c r="C34" s="32" t="s">
        <v>362</v>
      </c>
      <c r="D34" s="32">
        <v>480.4</v>
      </c>
      <c r="E34" s="32">
        <v>1923000</v>
      </c>
      <c r="F34" s="32">
        <v>2.497E-4</v>
      </c>
      <c r="G34" s="32">
        <v>1.626663752880567</v>
      </c>
      <c r="H34" s="32">
        <v>15</v>
      </c>
      <c r="I34" s="50">
        <v>0.48653113993339525</v>
      </c>
      <c r="J34" s="33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>
        <v>11</v>
      </c>
      <c r="V34" s="32" t="s">
        <v>208</v>
      </c>
      <c r="W34" s="32" t="s">
        <v>208</v>
      </c>
      <c r="X34" s="32"/>
      <c r="Y34" s="32"/>
    </row>
    <row r="35" spans="1:27" x14ac:dyDescent="0.25">
      <c r="A35" s="35" t="s">
        <v>375</v>
      </c>
      <c r="B35" s="35" t="s">
        <v>24</v>
      </c>
      <c r="C35" s="35" t="s">
        <v>362</v>
      </c>
      <c r="D35" s="35">
        <v>1</v>
      </c>
      <c r="E35" s="35">
        <v>2062000</v>
      </c>
      <c r="F35" s="35">
        <v>4.8496605237633367E-7</v>
      </c>
      <c r="G35" s="35">
        <v>-1.0973236571282567E-2</v>
      </c>
      <c r="H35" s="35">
        <v>15</v>
      </c>
      <c r="I35" s="35" t="s">
        <v>208</v>
      </c>
      <c r="J35" s="36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 t="s">
        <v>208</v>
      </c>
      <c r="V35" s="35" t="s">
        <v>208</v>
      </c>
      <c r="W35" s="35" t="s">
        <v>208</v>
      </c>
      <c r="X35" s="35"/>
      <c r="Y35" s="35"/>
    </row>
    <row r="36" spans="1:27" x14ac:dyDescent="0.25">
      <c r="A36" s="32" t="s">
        <v>376</v>
      </c>
      <c r="B36" s="32" t="s">
        <v>24</v>
      </c>
      <c r="C36" s="32" t="s">
        <v>362</v>
      </c>
      <c r="D36" s="32">
        <v>17900</v>
      </c>
      <c r="E36" s="32">
        <v>1853000</v>
      </c>
      <c r="F36" s="32">
        <v>9.6589999999999992E-3</v>
      </c>
      <c r="G36" s="32">
        <v>100</v>
      </c>
      <c r="H36" s="32">
        <v>0</v>
      </c>
      <c r="I36" s="50">
        <v>4.6051701859880918</v>
      </c>
      <c r="J36" s="33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>
        <v>13</v>
      </c>
      <c r="V36" s="32" t="s">
        <v>208</v>
      </c>
      <c r="W36" s="32" t="s">
        <v>208</v>
      </c>
      <c r="X36" s="32"/>
      <c r="Y36" s="32"/>
    </row>
    <row r="37" spans="1:27" x14ac:dyDescent="0.25">
      <c r="A37" s="35" t="s">
        <v>377</v>
      </c>
      <c r="B37" s="35" t="s">
        <v>24</v>
      </c>
      <c r="C37" s="35" t="s">
        <v>362</v>
      </c>
      <c r="D37" s="35">
        <v>25260</v>
      </c>
      <c r="E37" s="35">
        <v>1655000</v>
      </c>
      <c r="F37" s="35">
        <v>1.5259999999999999E-2</v>
      </c>
      <c r="G37" s="35">
        <v>100</v>
      </c>
      <c r="H37" s="35">
        <v>0</v>
      </c>
      <c r="I37" s="46">
        <v>4.6051701859880918</v>
      </c>
      <c r="J37" s="36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>
        <v>14</v>
      </c>
      <c r="V37" s="35" t="s">
        <v>208</v>
      </c>
      <c r="W37" s="35" t="s">
        <v>208</v>
      </c>
      <c r="X37" s="35"/>
      <c r="Y37" s="35"/>
    </row>
    <row r="38" spans="1:27" x14ac:dyDescent="0.25">
      <c r="A38" s="32" t="s">
        <v>378</v>
      </c>
      <c r="B38" s="32" t="s">
        <v>24</v>
      </c>
      <c r="C38" s="32" t="s">
        <v>362</v>
      </c>
      <c r="D38" s="32">
        <v>12560</v>
      </c>
      <c r="E38" s="32">
        <v>1363000</v>
      </c>
      <c r="F38" s="32">
        <v>9.2099999999999994E-3</v>
      </c>
      <c r="G38" s="32">
        <v>100</v>
      </c>
      <c r="H38" s="32">
        <v>0</v>
      </c>
      <c r="I38" s="50">
        <v>4.6051701859880918</v>
      </c>
      <c r="J38" s="33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>
        <v>15</v>
      </c>
      <c r="V38" s="32" t="s">
        <v>208</v>
      </c>
      <c r="W38" s="32" t="s">
        <v>208</v>
      </c>
      <c r="X38" s="32"/>
      <c r="Y38" s="32"/>
    </row>
  </sheetData>
  <conditionalFormatting sqref="I5">
    <cfRule type="expression" dxfId="194" priority="70">
      <formula>ISTEXT($I$5)</formula>
    </cfRule>
  </conditionalFormatting>
  <conditionalFormatting sqref="I6">
    <cfRule type="expression" dxfId="193" priority="69">
      <formula>ISTEXT($I$6)</formula>
    </cfRule>
  </conditionalFormatting>
  <conditionalFormatting sqref="I7">
    <cfRule type="expression" dxfId="192" priority="68">
      <formula>ISTEXT($I$7)</formula>
    </cfRule>
  </conditionalFormatting>
  <conditionalFormatting sqref="I8">
    <cfRule type="expression" dxfId="191" priority="67">
      <formula>ISTEXT($I$8)</formula>
    </cfRule>
  </conditionalFormatting>
  <conditionalFormatting sqref="I9">
    <cfRule type="expression" dxfId="190" priority="66">
      <formula>ISTEXT($I$9)</formula>
    </cfRule>
  </conditionalFormatting>
  <conditionalFormatting sqref="I10">
    <cfRule type="expression" dxfId="189" priority="65">
      <formula>ISTEXT($I$10)</formula>
    </cfRule>
  </conditionalFormatting>
  <conditionalFormatting sqref="I11">
    <cfRule type="expression" dxfId="188" priority="64">
      <formula>ISTEXT($I$11)</formula>
    </cfRule>
  </conditionalFormatting>
  <conditionalFormatting sqref="I12">
    <cfRule type="expression" dxfId="187" priority="63">
      <formula>ISTEXT($I$12)</formula>
    </cfRule>
  </conditionalFormatting>
  <conditionalFormatting sqref="I13">
    <cfRule type="expression" dxfId="186" priority="62">
      <formula>ISTEXT($I$13)</formula>
    </cfRule>
  </conditionalFormatting>
  <conditionalFormatting sqref="I14">
    <cfRule type="expression" dxfId="185" priority="61">
      <formula>ISTEXT($I$14)</formula>
    </cfRule>
  </conditionalFormatting>
  <conditionalFormatting sqref="I15">
    <cfRule type="expression" dxfId="184" priority="60">
      <formula>ISTEXT($I$15)</formula>
    </cfRule>
  </conditionalFormatting>
  <conditionalFormatting sqref="I16">
    <cfRule type="expression" dxfId="183" priority="59">
      <formula>ISTEXT($I$16)</formula>
    </cfRule>
  </conditionalFormatting>
  <conditionalFormatting sqref="I17">
    <cfRule type="expression" dxfId="182" priority="58">
      <formula>ISTEXT($I$17)</formula>
    </cfRule>
  </conditionalFormatting>
  <conditionalFormatting sqref="I18">
    <cfRule type="expression" dxfId="181" priority="57">
      <formula>ISTEXT($I$18)</formula>
    </cfRule>
  </conditionalFormatting>
  <conditionalFormatting sqref="I19">
    <cfRule type="expression" dxfId="180" priority="56">
      <formula>ISTEXT($I$19)</formula>
    </cfRule>
  </conditionalFormatting>
  <conditionalFormatting sqref="I24">
    <cfRule type="expression" dxfId="179" priority="55">
      <formula>ISTEXT($I$24)</formula>
    </cfRule>
  </conditionalFormatting>
  <conditionalFormatting sqref="I25">
    <cfRule type="expression" dxfId="178" priority="54">
      <formula>ISTEXT($I$25)</formula>
    </cfRule>
  </conditionalFormatting>
  <conditionalFormatting sqref="I26">
    <cfRule type="expression" dxfId="177" priority="53">
      <formula>ISTEXT($I$26)</formula>
    </cfRule>
  </conditionalFormatting>
  <conditionalFormatting sqref="I27">
    <cfRule type="expression" dxfId="176" priority="52">
      <formula>ISTEXT($I$27)</formula>
    </cfRule>
  </conditionalFormatting>
  <conditionalFormatting sqref="I28">
    <cfRule type="expression" dxfId="175" priority="51">
      <formula>ISTEXT($I$28)</formula>
    </cfRule>
  </conditionalFormatting>
  <conditionalFormatting sqref="I29">
    <cfRule type="expression" dxfId="174" priority="50">
      <formula>ISTEXT($I$29)</formula>
    </cfRule>
  </conditionalFormatting>
  <conditionalFormatting sqref="I30">
    <cfRule type="expression" dxfId="173" priority="49">
      <formula>ISTEXT($I$30)</formula>
    </cfRule>
  </conditionalFormatting>
  <conditionalFormatting sqref="I31">
    <cfRule type="expression" dxfId="172" priority="48">
      <formula>ISTEXT($I$31)</formula>
    </cfRule>
  </conditionalFormatting>
  <conditionalFormatting sqref="I32">
    <cfRule type="expression" dxfId="171" priority="47">
      <formula>ISTEXT($I$32)</formula>
    </cfRule>
  </conditionalFormatting>
  <conditionalFormatting sqref="I33">
    <cfRule type="expression" dxfId="170" priority="46">
      <formula>ISTEXT($I$33)</formula>
    </cfRule>
  </conditionalFormatting>
  <conditionalFormatting sqref="I34">
    <cfRule type="expression" dxfId="169" priority="45">
      <formula>ISTEXT($I$34)</formula>
    </cfRule>
  </conditionalFormatting>
  <conditionalFormatting sqref="I35">
    <cfRule type="expression" dxfId="168" priority="44">
      <formula>ISTEXT($I$35)</formula>
    </cfRule>
  </conditionalFormatting>
  <conditionalFormatting sqref="I36">
    <cfRule type="expression" dxfId="167" priority="43">
      <formula>ISTEXT($I$36)</formula>
    </cfRule>
  </conditionalFormatting>
  <conditionalFormatting sqref="I37">
    <cfRule type="expression" dxfId="166" priority="42">
      <formula>ISTEXT($I$37)</formula>
    </cfRule>
  </conditionalFormatting>
  <conditionalFormatting sqref="I38">
    <cfRule type="expression" dxfId="165" priority="41">
      <formula>ISTEXT($I$38)</formula>
    </cfRule>
  </conditionalFormatting>
  <conditionalFormatting sqref="AA3">
    <cfRule type="expression" dxfId="164" priority="40">
      <formula>ISTEXT($AA$3)</formula>
    </cfRule>
  </conditionalFormatting>
  <conditionalFormatting sqref="AB3">
    <cfRule type="expression" dxfId="163" priority="39">
      <formula>ISTEXT($AB$3)</formula>
    </cfRule>
  </conditionalFormatting>
  <conditionalFormatting sqref="AC3">
    <cfRule type="expression" dxfId="162" priority="38">
      <formula>ISTEXT($AC$3)</formula>
    </cfRule>
  </conditionalFormatting>
  <conditionalFormatting sqref="AD3">
    <cfRule type="expression" dxfId="161" priority="37">
      <formula>ISTEXT($AD$3)</formula>
    </cfRule>
  </conditionalFormatting>
  <conditionalFormatting sqref="AA4">
    <cfRule type="expression" dxfId="160" priority="36">
      <formula>ISTEXT($AA$4)</formula>
    </cfRule>
  </conditionalFormatting>
  <conditionalFormatting sqref="AB4">
    <cfRule type="expression" dxfId="159" priority="35">
      <formula>ISTEXT($AB$4)</formula>
    </cfRule>
  </conditionalFormatting>
  <conditionalFormatting sqref="AC4">
    <cfRule type="expression" dxfId="158" priority="34">
      <formula>ISTEXT($AC$4)</formula>
    </cfRule>
  </conditionalFormatting>
  <conditionalFormatting sqref="AD4:AD5">
    <cfRule type="expression" dxfId="157" priority="33">
      <formula>ISTEXT($AD$4)</formula>
    </cfRule>
  </conditionalFormatting>
  <conditionalFormatting sqref="AA5">
    <cfRule type="expression" dxfId="156" priority="32">
      <formula>ISTEXT($AA$5)</formula>
    </cfRule>
  </conditionalFormatting>
  <conditionalFormatting sqref="AB5">
    <cfRule type="expression" dxfId="155" priority="31">
      <formula>ISTEXT($AB$5)</formula>
    </cfRule>
  </conditionalFormatting>
  <conditionalFormatting sqref="AC5">
    <cfRule type="expression" dxfId="154" priority="30">
      <formula>ISTEXT($AC$5)</formula>
    </cfRule>
  </conditionalFormatting>
  <conditionalFormatting sqref="AA6">
    <cfRule type="expression" dxfId="153" priority="28">
      <formula>ISTEXT($AA$6)</formula>
    </cfRule>
  </conditionalFormatting>
  <conditionalFormatting sqref="AB6">
    <cfRule type="expression" dxfId="152" priority="27">
      <formula>ISTEXT($AB$6)</formula>
    </cfRule>
  </conditionalFormatting>
  <conditionalFormatting sqref="AC6">
    <cfRule type="expression" dxfId="151" priority="26">
      <formula>ISTEXT($AC$6)</formula>
    </cfRule>
  </conditionalFormatting>
  <conditionalFormatting sqref="AD6">
    <cfRule type="expression" dxfId="150" priority="25">
      <formula>ISTEXT($AD$6)</formula>
    </cfRule>
  </conditionalFormatting>
  <conditionalFormatting sqref="AA7">
    <cfRule type="expression" dxfId="149" priority="24">
      <formula>ISTEXT($AA$7)</formula>
    </cfRule>
  </conditionalFormatting>
  <conditionalFormatting sqref="AB7">
    <cfRule type="expression" dxfId="148" priority="23">
      <formula>ISTEXT($AB$7)</formula>
    </cfRule>
  </conditionalFormatting>
  <conditionalFormatting sqref="AC7">
    <cfRule type="expression" dxfId="147" priority="22">
      <formula>ISTEXT($AC$7)</formula>
    </cfRule>
  </conditionalFormatting>
  <conditionalFormatting sqref="AD7">
    <cfRule type="expression" dxfId="146" priority="21">
      <formula>ISTEXT($AD$7)</formula>
    </cfRule>
  </conditionalFormatting>
  <conditionalFormatting sqref="AA22">
    <cfRule type="expression" dxfId="145" priority="20">
      <formula>ISTEXT($AA$22)</formula>
    </cfRule>
  </conditionalFormatting>
  <conditionalFormatting sqref="AB22">
    <cfRule type="expression" dxfId="144" priority="19">
      <formula>ISTEXT($AB$22)</formula>
    </cfRule>
  </conditionalFormatting>
  <conditionalFormatting sqref="AC22">
    <cfRule type="expression" dxfId="143" priority="18">
      <formula>ISTEXT($AC$22)</formula>
    </cfRule>
  </conditionalFormatting>
  <conditionalFormatting sqref="AD22">
    <cfRule type="expression" dxfId="142" priority="17">
      <formula>ISTEXT($AD$22)</formula>
    </cfRule>
  </conditionalFormatting>
  <conditionalFormatting sqref="AA23">
    <cfRule type="expression" dxfId="141" priority="16">
      <formula>ISTEXT($AA$23)</formula>
    </cfRule>
  </conditionalFormatting>
  <conditionalFormatting sqref="AB23">
    <cfRule type="expression" dxfId="140" priority="15">
      <formula>ISTEXT($AB$23)</formula>
    </cfRule>
  </conditionalFormatting>
  <conditionalFormatting sqref="AC23">
    <cfRule type="expression" dxfId="139" priority="14">
      <formula>ISTEXT($AC$23)</formula>
    </cfRule>
  </conditionalFormatting>
  <conditionalFormatting sqref="AD23">
    <cfRule type="expression" dxfId="138" priority="13">
      <formula>ISTEXT($AD$23)</formula>
    </cfRule>
  </conditionalFormatting>
  <conditionalFormatting sqref="AA24">
    <cfRule type="expression" dxfId="137" priority="12">
      <formula>ISTEXT($AA$24)</formula>
    </cfRule>
  </conditionalFormatting>
  <conditionalFormatting sqref="AB24">
    <cfRule type="expression" dxfId="136" priority="11">
      <formula>ISTEXT($AB$24)</formula>
    </cfRule>
  </conditionalFormatting>
  <conditionalFormatting sqref="AC24">
    <cfRule type="expression" dxfId="135" priority="10">
      <formula>ISTEXT($AC$24)</formula>
    </cfRule>
  </conditionalFormatting>
  <conditionalFormatting sqref="AD24">
    <cfRule type="expression" dxfId="134" priority="9">
      <formula>ISTEXT($AD$24)</formula>
    </cfRule>
  </conditionalFormatting>
  <conditionalFormatting sqref="AA25">
    <cfRule type="expression" dxfId="133" priority="8">
      <formula>ISTEXT($AA$25)</formula>
    </cfRule>
  </conditionalFormatting>
  <conditionalFormatting sqref="AB25">
    <cfRule type="expression" dxfId="132" priority="7">
      <formula>ISTEXT($AB$25)</formula>
    </cfRule>
  </conditionalFormatting>
  <conditionalFormatting sqref="AC25">
    <cfRule type="expression" dxfId="131" priority="6">
      <formula>ISTEXT($AC$25)</formula>
    </cfRule>
  </conditionalFormatting>
  <conditionalFormatting sqref="AD25">
    <cfRule type="expression" dxfId="130" priority="5">
      <formula>ISTEXT($AD$25)</formula>
    </cfRule>
  </conditionalFormatting>
  <conditionalFormatting sqref="AA26">
    <cfRule type="expression" dxfId="129" priority="4">
      <formula>ISTEXT($AA$26)</formula>
    </cfRule>
  </conditionalFormatting>
  <conditionalFormatting sqref="AB26">
    <cfRule type="expression" dxfId="128" priority="3">
      <formula>ISTEXT($AB$26)</formula>
    </cfRule>
  </conditionalFormatting>
  <conditionalFormatting sqref="AC26">
    <cfRule type="expression" dxfId="127" priority="2">
      <formula>ISTEXT($AC$26)</formula>
    </cfRule>
  </conditionalFormatting>
  <conditionalFormatting sqref="AD26">
    <cfRule type="expression" dxfId="126" priority="1">
      <formula>ISTEXT($AD$26)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opLeftCell="C1" workbookViewId="0">
      <selection activeCell="G1" sqref="G1:G1048576"/>
    </sheetView>
  </sheetViews>
  <sheetFormatPr defaultRowHeight="15" x14ac:dyDescent="0.25"/>
  <cols>
    <col min="1" max="1" width="65" style="28" bestFit="1" customWidth="1"/>
    <col min="2" max="2" width="15.85546875" style="28" bestFit="1" customWidth="1"/>
    <col min="3" max="3" width="11.85546875" style="28" bestFit="1" customWidth="1"/>
    <col min="4" max="4" width="6" style="28" bestFit="1" customWidth="1"/>
    <col min="5" max="5" width="10.5703125" style="28" bestFit="1" customWidth="1"/>
    <col min="6" max="6" width="8.7109375" style="28" customWidth="1"/>
    <col min="7" max="7" width="12.42578125" style="28" bestFit="1" customWidth="1"/>
    <col min="8" max="8" width="11.5703125" style="28" bestFit="1" customWidth="1"/>
    <col min="9" max="9" width="14.7109375" style="28" bestFit="1" customWidth="1"/>
    <col min="10" max="10" width="8.7109375" style="31" customWidth="1"/>
    <col min="11" max="11" width="8.7109375" style="28" hidden="1" customWidth="1"/>
    <col min="12" max="17" width="8.7109375" style="28" customWidth="1"/>
    <col min="18" max="18" width="22.5703125" style="28" bestFit="1" customWidth="1"/>
    <col min="19" max="19" width="8.7109375" style="28" customWidth="1"/>
    <col min="20" max="25" width="8.7109375" style="28" hidden="1" customWidth="1"/>
    <col min="26" max="26" width="20.5703125" style="31" bestFit="1" customWidth="1"/>
    <col min="27" max="29" width="21" style="31" bestFit="1" customWidth="1"/>
    <col min="30" max="30" width="8.28515625" style="28" bestFit="1" customWidth="1"/>
    <col min="31" max="44" width="8.7109375" style="28" customWidth="1"/>
    <col min="45" max="16384" width="9.140625" style="28"/>
  </cols>
  <sheetData>
    <row r="1" spans="1:30" ht="15.75" thickBot="1" x14ac:dyDescent="0.3">
      <c r="A1" s="25" t="s">
        <v>28</v>
      </c>
      <c r="B1" s="25" t="s">
        <v>29</v>
      </c>
      <c r="C1" s="25" t="s">
        <v>0</v>
      </c>
      <c r="D1" s="25" t="s">
        <v>30</v>
      </c>
      <c r="E1" s="25" t="s">
        <v>31</v>
      </c>
      <c r="F1" s="25" t="s">
        <v>32</v>
      </c>
      <c r="G1" s="26" t="s">
        <v>33</v>
      </c>
      <c r="H1" s="26" t="s">
        <v>34</v>
      </c>
      <c r="I1" s="26" t="s">
        <v>35</v>
      </c>
      <c r="J1" s="27"/>
      <c r="K1" s="26"/>
      <c r="R1" s="29" t="s">
        <v>36</v>
      </c>
      <c r="Z1" s="30" t="s">
        <v>37</v>
      </c>
    </row>
    <row r="2" spans="1:30" ht="16.5" thickTop="1" thickBot="1" x14ac:dyDescent="0.3">
      <c r="A2" s="32" t="s">
        <v>474</v>
      </c>
      <c r="B2" s="32" t="s">
        <v>22</v>
      </c>
      <c r="C2" s="32" t="s">
        <v>343</v>
      </c>
      <c r="D2" s="32">
        <v>1</v>
      </c>
      <c r="E2" s="32">
        <v>714800</v>
      </c>
      <c r="F2" s="32">
        <v>1.3989927252378287E-6</v>
      </c>
      <c r="G2" s="32"/>
      <c r="H2" s="32"/>
      <c r="I2" s="32"/>
      <c r="J2" s="33"/>
      <c r="K2" s="32"/>
      <c r="L2" s="32"/>
      <c r="M2" s="32"/>
      <c r="N2" s="32"/>
      <c r="O2" s="32"/>
      <c r="P2" s="32"/>
      <c r="Q2" s="32"/>
      <c r="R2" s="32" t="s">
        <v>344</v>
      </c>
      <c r="S2" s="32"/>
      <c r="T2" s="32">
        <v>1</v>
      </c>
      <c r="U2" s="32"/>
      <c r="V2" s="32"/>
      <c r="W2" s="32"/>
      <c r="X2" s="32"/>
      <c r="Y2" s="32"/>
      <c r="Z2" s="34" t="s">
        <v>41</v>
      </c>
      <c r="AA2" s="34" t="s">
        <v>42</v>
      </c>
      <c r="AB2" s="34" t="s">
        <v>43</v>
      </c>
      <c r="AC2" s="34" t="s">
        <v>44</v>
      </c>
      <c r="AD2" s="34" t="s">
        <v>45</v>
      </c>
    </row>
    <row r="3" spans="1:30" ht="15.75" thickTop="1" x14ac:dyDescent="0.25">
      <c r="A3" s="35" t="s">
        <v>475</v>
      </c>
      <c r="B3" s="35" t="s">
        <v>22</v>
      </c>
      <c r="C3" s="35" t="s">
        <v>343</v>
      </c>
      <c r="D3" s="35">
        <v>1</v>
      </c>
      <c r="E3" s="35">
        <v>689400</v>
      </c>
      <c r="F3" s="35">
        <v>1.450536698578474E-6</v>
      </c>
      <c r="G3" s="35"/>
      <c r="H3" s="35"/>
      <c r="I3" s="35"/>
      <c r="J3" s="36"/>
      <c r="K3" s="35"/>
      <c r="L3" s="35"/>
      <c r="M3" s="35"/>
      <c r="N3" s="35"/>
      <c r="O3" s="35"/>
      <c r="P3" s="35"/>
      <c r="Q3" s="35"/>
      <c r="R3" s="35" t="s">
        <v>41</v>
      </c>
      <c r="S3" s="35"/>
      <c r="T3" s="35">
        <v>5</v>
      </c>
      <c r="U3" s="35"/>
      <c r="V3" s="35"/>
      <c r="W3" s="35"/>
      <c r="X3" s="35"/>
      <c r="Y3" s="35"/>
      <c r="Z3" s="37">
        <v>120</v>
      </c>
      <c r="AA3" s="38"/>
      <c r="AB3" s="38"/>
      <c r="AC3" s="38"/>
      <c r="AD3" s="38" t="s">
        <v>208</v>
      </c>
    </row>
    <row r="4" spans="1:30" ht="15.75" thickBot="1" x14ac:dyDescent="0.3">
      <c r="A4" s="32" t="s">
        <v>476</v>
      </c>
      <c r="B4" s="32" t="s">
        <v>22</v>
      </c>
      <c r="C4" s="32" t="s">
        <v>343</v>
      </c>
      <c r="D4" s="32">
        <v>1</v>
      </c>
      <c r="E4" s="32">
        <v>770900</v>
      </c>
      <c r="F4" s="32">
        <v>1.2971851083149565E-6</v>
      </c>
      <c r="G4" s="32"/>
      <c r="H4" s="32"/>
      <c r="I4" s="32"/>
      <c r="J4" s="33"/>
      <c r="K4" s="32"/>
      <c r="L4" s="32"/>
      <c r="M4" s="32"/>
      <c r="N4" s="32"/>
      <c r="O4" s="32"/>
      <c r="P4" s="32"/>
      <c r="Q4" s="32"/>
      <c r="R4" s="32" t="s">
        <v>48</v>
      </c>
      <c r="S4" s="32"/>
      <c r="T4" s="32">
        <v>10</v>
      </c>
      <c r="U4" s="32"/>
      <c r="V4" s="32"/>
      <c r="W4" s="32"/>
      <c r="X4" s="32"/>
      <c r="Y4" s="32"/>
      <c r="Z4" s="40">
        <v>0</v>
      </c>
      <c r="AA4" s="41">
        <v>1</v>
      </c>
      <c r="AB4" s="41">
        <v>1</v>
      </c>
      <c r="AC4" s="41">
        <v>1</v>
      </c>
      <c r="AD4" s="41">
        <v>1</v>
      </c>
    </row>
    <row r="5" spans="1:30" ht="16.5" thickTop="1" thickBot="1" x14ac:dyDescent="0.3">
      <c r="A5" s="35" t="s">
        <v>477</v>
      </c>
      <c r="B5" s="35" t="s">
        <v>22</v>
      </c>
      <c r="C5" s="35" t="s">
        <v>343</v>
      </c>
      <c r="D5" s="35">
        <v>1</v>
      </c>
      <c r="E5" s="35">
        <v>1957000</v>
      </c>
      <c r="F5" s="35">
        <f>D5/E5</f>
        <v>5.1098620337250899E-7</v>
      </c>
      <c r="G5" s="75">
        <v>1.6510055036268465E-4</v>
      </c>
      <c r="H5" s="35">
        <v>120</v>
      </c>
      <c r="I5" s="46">
        <f>LN(G5)</f>
        <v>-8.708955873532636</v>
      </c>
      <c r="J5" s="36"/>
      <c r="K5" s="35"/>
      <c r="L5" s="35"/>
      <c r="M5" s="35"/>
      <c r="N5" s="35"/>
      <c r="O5" s="35"/>
      <c r="P5" s="35"/>
      <c r="Q5" s="35"/>
      <c r="R5" s="35"/>
      <c r="S5" s="35"/>
      <c r="T5" s="35"/>
      <c r="U5" s="35">
        <v>1</v>
      </c>
      <c r="V5" s="35">
        <v>120</v>
      </c>
      <c r="W5" s="35" t="s">
        <v>208</v>
      </c>
      <c r="X5" s="35"/>
      <c r="Y5" s="35"/>
    </row>
    <row r="6" spans="1:30" x14ac:dyDescent="0.25">
      <c r="A6" s="32" t="s">
        <v>478</v>
      </c>
      <c r="B6" s="32" t="s">
        <v>22</v>
      </c>
      <c r="C6" s="32" t="s">
        <v>343</v>
      </c>
      <c r="D6" s="32">
        <v>1</v>
      </c>
      <c r="E6" s="32">
        <v>2182000</v>
      </c>
      <c r="F6" s="32">
        <f t="shared" ref="F6:F7" si="0">D6/E6</f>
        <v>4.5829514207149406E-7</v>
      </c>
      <c r="G6" s="76">
        <v>1.7797869595009478E-4</v>
      </c>
      <c r="H6" s="32">
        <v>120</v>
      </c>
      <c r="I6" s="50">
        <f t="shared" ref="I6:I7" si="1">LN(G6)</f>
        <v>-8.6338467005087161</v>
      </c>
      <c r="J6" s="33"/>
      <c r="K6" s="32"/>
      <c r="L6" s="32"/>
      <c r="M6" s="32"/>
      <c r="N6" s="32"/>
      <c r="O6" s="32"/>
      <c r="P6" s="32"/>
      <c r="Q6" s="32"/>
      <c r="R6" s="32"/>
      <c r="S6" s="32"/>
      <c r="T6" s="32"/>
      <c r="U6" s="32">
        <v>2</v>
      </c>
      <c r="V6" s="32">
        <v>120</v>
      </c>
      <c r="W6" s="32" t="s">
        <v>208</v>
      </c>
      <c r="X6" s="32"/>
      <c r="Y6" s="32"/>
      <c r="Z6" s="42" t="s">
        <v>54</v>
      </c>
      <c r="AA6" s="64" t="s">
        <v>208</v>
      </c>
    </row>
    <row r="7" spans="1:30" x14ac:dyDescent="0.25">
      <c r="A7" s="35" t="s">
        <v>479</v>
      </c>
      <c r="B7" s="35" t="s">
        <v>22</v>
      </c>
      <c r="C7" s="35" t="s">
        <v>343</v>
      </c>
      <c r="D7" s="35">
        <v>1</v>
      </c>
      <c r="E7" s="35">
        <v>1955000</v>
      </c>
      <c r="F7" s="35">
        <f t="shared" si="0"/>
        <v>5.1150895140664957E-7</v>
      </c>
      <c r="G7" s="75">
        <v>1.3390286686037946E-4</v>
      </c>
      <c r="H7" s="35">
        <v>120</v>
      </c>
      <c r="I7" s="46">
        <f t="shared" si="1"/>
        <v>-8.9183958950379498</v>
      </c>
      <c r="J7" s="36"/>
      <c r="K7" s="35"/>
      <c r="L7" s="35"/>
      <c r="M7" s="35"/>
      <c r="N7" s="35"/>
      <c r="O7" s="35"/>
      <c r="P7" s="35"/>
      <c r="Q7" s="35"/>
      <c r="R7" s="35"/>
      <c r="S7" s="35"/>
      <c r="T7" s="35"/>
      <c r="U7" s="35">
        <v>3</v>
      </c>
      <c r="V7" s="35">
        <v>120</v>
      </c>
      <c r="W7" s="35" t="s">
        <v>208</v>
      </c>
      <c r="X7" s="35"/>
      <c r="Y7" s="35"/>
      <c r="Z7" s="44" t="s">
        <v>56</v>
      </c>
      <c r="AA7" s="59" t="s">
        <v>208</v>
      </c>
    </row>
    <row r="8" spans="1:30" ht="17.25" x14ac:dyDescent="0.25">
      <c r="A8" s="32" t="s">
        <v>480</v>
      </c>
      <c r="B8" s="32" t="s">
        <v>22</v>
      </c>
      <c r="C8" s="32" t="s">
        <v>343</v>
      </c>
      <c r="D8" s="32">
        <v>6725</v>
      </c>
      <c r="E8" s="32">
        <v>2173000</v>
      </c>
      <c r="F8" s="32">
        <v>3.0950000000000001E-3</v>
      </c>
      <c r="G8" s="32">
        <v>100</v>
      </c>
      <c r="H8" s="32">
        <v>0</v>
      </c>
      <c r="I8" s="50">
        <v>4.6051701859880918</v>
      </c>
      <c r="J8" s="33"/>
      <c r="K8" s="32"/>
      <c r="L8" s="32"/>
      <c r="M8" s="32"/>
      <c r="N8" s="32"/>
      <c r="O8" s="32"/>
      <c r="P8" s="32"/>
      <c r="Q8" s="32"/>
      <c r="R8" s="32"/>
      <c r="S8" s="32"/>
      <c r="T8" s="32"/>
      <c r="U8" s="32">
        <v>4</v>
      </c>
      <c r="V8" s="32">
        <v>0</v>
      </c>
      <c r="W8" s="32">
        <v>4.6051701859880918</v>
      </c>
      <c r="X8" s="32"/>
      <c r="Y8" s="32"/>
      <c r="Z8" s="44" t="s">
        <v>58</v>
      </c>
      <c r="AA8" s="59" t="s">
        <v>208</v>
      </c>
    </row>
    <row r="9" spans="1:30" ht="18" x14ac:dyDescent="0.35">
      <c r="A9" s="35" t="s">
        <v>481</v>
      </c>
      <c r="B9" s="35" t="s">
        <v>22</v>
      </c>
      <c r="C9" s="35" t="s">
        <v>343</v>
      </c>
      <c r="D9" s="35">
        <v>4927</v>
      </c>
      <c r="E9" s="35">
        <v>1914000</v>
      </c>
      <c r="F9" s="35">
        <v>2.575E-3</v>
      </c>
      <c r="G9" s="35">
        <v>100</v>
      </c>
      <c r="H9" s="35">
        <v>0</v>
      </c>
      <c r="I9" s="46">
        <v>4.6051701859880918</v>
      </c>
      <c r="J9" s="36"/>
      <c r="K9" s="35"/>
      <c r="L9" s="35"/>
      <c r="M9" s="35"/>
      <c r="N9" s="35"/>
      <c r="O9" s="35"/>
      <c r="P9" s="35"/>
      <c r="Q9" s="35"/>
      <c r="R9" s="35"/>
      <c r="S9" s="35"/>
      <c r="T9" s="35"/>
      <c r="U9" s="35">
        <v>5</v>
      </c>
      <c r="V9" s="35">
        <v>0</v>
      </c>
      <c r="W9" s="35">
        <v>4.6051701859880918</v>
      </c>
      <c r="X9" s="35"/>
      <c r="Y9" s="35"/>
      <c r="Z9" s="44" t="s">
        <v>60</v>
      </c>
      <c r="AA9" s="59" t="s">
        <v>215</v>
      </c>
    </row>
    <row r="10" spans="1:30" ht="18.75" x14ac:dyDescent="0.35">
      <c r="A10" s="32" t="s">
        <v>482</v>
      </c>
      <c r="B10" s="32" t="s">
        <v>22</v>
      </c>
      <c r="C10" s="32" t="s">
        <v>343</v>
      </c>
      <c r="D10" s="32">
        <v>7137</v>
      </c>
      <c r="E10" s="32">
        <v>1868000</v>
      </c>
      <c r="F10" s="32">
        <v>3.82E-3</v>
      </c>
      <c r="G10" s="32">
        <v>100</v>
      </c>
      <c r="H10" s="32">
        <v>0</v>
      </c>
      <c r="I10" s="50">
        <v>4.6051701859880918</v>
      </c>
      <c r="J10" s="33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>
        <v>6</v>
      </c>
      <c r="V10" s="32">
        <v>0</v>
      </c>
      <c r="W10" s="32">
        <v>4.6051701859880918</v>
      </c>
      <c r="X10" s="32"/>
      <c r="Y10" s="32"/>
      <c r="Z10" s="44" t="s">
        <v>62</v>
      </c>
      <c r="AA10" s="56">
        <v>0</v>
      </c>
    </row>
    <row r="11" spans="1:30" ht="15.75" thickBot="1" x14ac:dyDescent="0.3">
      <c r="A11" s="35"/>
      <c r="B11" s="35"/>
      <c r="C11" s="35"/>
      <c r="D11" s="35"/>
      <c r="E11" s="35"/>
      <c r="F11" s="35"/>
      <c r="G11" s="35"/>
      <c r="H11" s="35"/>
      <c r="I11" s="46"/>
      <c r="J11" s="36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48" t="s">
        <v>7</v>
      </c>
      <c r="AA11" s="49" t="s">
        <v>98</v>
      </c>
    </row>
    <row r="12" spans="1:30" x14ac:dyDescent="0.25">
      <c r="A12" s="32"/>
      <c r="B12" s="32"/>
      <c r="C12" s="32"/>
      <c r="D12" s="32"/>
      <c r="E12" s="32"/>
      <c r="F12" s="32"/>
      <c r="G12" s="32"/>
      <c r="H12" s="32"/>
      <c r="I12" s="50"/>
      <c r="J12" s="33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30" x14ac:dyDescent="0.25">
      <c r="A13" s="35"/>
      <c r="B13" s="35"/>
      <c r="C13" s="35"/>
      <c r="D13" s="35"/>
      <c r="E13" s="35"/>
      <c r="F13" s="35"/>
      <c r="G13" s="35"/>
      <c r="H13" s="35"/>
      <c r="I13" s="46"/>
      <c r="J13" s="36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30" x14ac:dyDescent="0.25">
      <c r="A14" s="32"/>
      <c r="B14" s="32"/>
      <c r="C14" s="32"/>
      <c r="D14" s="32"/>
      <c r="E14" s="32"/>
      <c r="F14" s="32"/>
      <c r="G14" s="32"/>
      <c r="H14" s="32"/>
      <c r="I14" s="50"/>
      <c r="J14" s="33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30" x14ac:dyDescent="0.25">
      <c r="A15" s="35"/>
      <c r="B15" s="35"/>
      <c r="C15" s="35"/>
      <c r="D15" s="35"/>
      <c r="E15" s="35"/>
      <c r="F15" s="35"/>
      <c r="G15" s="35"/>
      <c r="H15" s="35"/>
      <c r="I15" s="46"/>
      <c r="J15" s="36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30" x14ac:dyDescent="0.25">
      <c r="A16" s="32"/>
      <c r="B16" s="32"/>
      <c r="C16" s="32"/>
      <c r="D16" s="32"/>
      <c r="E16" s="32"/>
      <c r="F16" s="32"/>
      <c r="G16" s="32"/>
      <c r="H16" s="32"/>
      <c r="I16" s="50"/>
      <c r="J16" s="3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30" x14ac:dyDescent="0.25">
      <c r="A17" s="35"/>
      <c r="B17" s="35"/>
      <c r="C17" s="35"/>
      <c r="D17" s="35"/>
      <c r="E17" s="35"/>
      <c r="F17" s="35"/>
      <c r="G17" s="35"/>
      <c r="H17" s="35"/>
      <c r="I17" s="46"/>
      <c r="J17" s="36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30" x14ac:dyDescent="0.25">
      <c r="A18" s="32"/>
      <c r="B18" s="32"/>
      <c r="C18" s="32"/>
      <c r="D18" s="32"/>
      <c r="E18" s="32"/>
      <c r="F18" s="32"/>
      <c r="G18" s="32"/>
      <c r="H18" s="32"/>
      <c r="I18" s="50"/>
      <c r="J18" s="33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30" x14ac:dyDescent="0.25">
      <c r="A19" s="35"/>
      <c r="B19" s="35"/>
      <c r="C19" s="35"/>
      <c r="D19" s="35"/>
      <c r="E19" s="35"/>
      <c r="F19" s="35"/>
      <c r="G19" s="35"/>
      <c r="H19" s="35"/>
      <c r="I19" s="46"/>
      <c r="J19" s="36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30" x14ac:dyDescent="0.25">
      <c r="A20" s="32"/>
      <c r="B20" s="32"/>
      <c r="C20" s="32"/>
      <c r="D20" s="32"/>
      <c r="E20" s="32"/>
      <c r="F20" s="32"/>
      <c r="G20" s="32"/>
      <c r="H20" s="32"/>
      <c r="I20" s="50"/>
      <c r="J20" s="33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30" ht="15.75" thickBot="1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6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30" ht="16.5" thickTop="1" thickBot="1" x14ac:dyDescent="0.3">
      <c r="A22" s="32" t="s">
        <v>474</v>
      </c>
      <c r="B22" s="32" t="s">
        <v>24</v>
      </c>
      <c r="C22" s="32" t="s">
        <v>362</v>
      </c>
      <c r="D22" s="32">
        <v>1</v>
      </c>
      <c r="E22" s="32">
        <v>714800</v>
      </c>
      <c r="F22" s="32">
        <v>1.3989927252378287E-6</v>
      </c>
      <c r="G22" s="32"/>
      <c r="H22" s="32"/>
      <c r="I22" s="32"/>
      <c r="J22" s="33"/>
      <c r="K22" s="32"/>
      <c r="L22" s="32"/>
      <c r="M22" s="32"/>
      <c r="N22" s="32"/>
      <c r="O22" s="32"/>
      <c r="P22" s="32"/>
      <c r="Q22" s="32"/>
      <c r="R22" s="32" t="s">
        <v>363</v>
      </c>
      <c r="S22" s="32"/>
      <c r="T22" s="32">
        <v>2</v>
      </c>
      <c r="U22" s="32"/>
      <c r="V22" s="32"/>
      <c r="W22" s="32"/>
      <c r="X22" s="32"/>
      <c r="Y22" s="32"/>
      <c r="Z22" s="34" t="s">
        <v>41</v>
      </c>
      <c r="AA22" s="34" t="s">
        <v>42</v>
      </c>
      <c r="AB22" s="34" t="s">
        <v>43</v>
      </c>
      <c r="AC22" s="34" t="s">
        <v>44</v>
      </c>
      <c r="AD22" s="34" t="s">
        <v>45</v>
      </c>
    </row>
    <row r="23" spans="1:30" ht="15.75" thickTop="1" x14ac:dyDescent="0.25">
      <c r="A23" s="35" t="s">
        <v>475</v>
      </c>
      <c r="B23" s="35" t="s">
        <v>24</v>
      </c>
      <c r="C23" s="35" t="s">
        <v>362</v>
      </c>
      <c r="D23" s="35">
        <v>1</v>
      </c>
      <c r="E23" s="35">
        <v>689400</v>
      </c>
      <c r="F23" s="35">
        <v>1.450536698578474E-6</v>
      </c>
      <c r="G23" s="35"/>
      <c r="H23" s="35"/>
      <c r="I23" s="35"/>
      <c r="J23" s="36"/>
      <c r="K23" s="35"/>
      <c r="L23" s="35"/>
      <c r="M23" s="35"/>
      <c r="N23" s="35"/>
      <c r="O23" s="35"/>
      <c r="P23" s="35"/>
      <c r="Q23" s="35"/>
      <c r="R23" s="35" t="s">
        <v>41</v>
      </c>
      <c r="S23" s="35"/>
      <c r="T23" s="35">
        <v>25</v>
      </c>
      <c r="U23" s="35"/>
      <c r="V23" s="35"/>
      <c r="W23" s="35"/>
      <c r="X23" s="35"/>
      <c r="Y23" s="35"/>
      <c r="Z23" s="37">
        <v>120</v>
      </c>
      <c r="AA23" s="38"/>
      <c r="AB23" s="38"/>
      <c r="AC23" s="38"/>
      <c r="AD23" s="38" t="s">
        <v>208</v>
      </c>
    </row>
    <row r="24" spans="1:30" ht="15.75" thickBot="1" x14ac:dyDescent="0.3">
      <c r="A24" s="32" t="s">
        <v>476</v>
      </c>
      <c r="B24" s="32" t="s">
        <v>24</v>
      </c>
      <c r="C24" s="32" t="s">
        <v>362</v>
      </c>
      <c r="D24" s="32">
        <v>1</v>
      </c>
      <c r="E24" s="32">
        <v>770900</v>
      </c>
      <c r="F24" s="32">
        <v>1.2971851083149565E-6</v>
      </c>
      <c r="G24" s="32"/>
      <c r="H24" s="32"/>
      <c r="I24" s="32"/>
      <c r="J24" s="33"/>
      <c r="K24" s="32"/>
      <c r="L24" s="32"/>
      <c r="M24" s="32"/>
      <c r="N24" s="32"/>
      <c r="O24" s="32"/>
      <c r="P24" s="32"/>
      <c r="Q24" s="32"/>
      <c r="R24" s="32" t="s">
        <v>48</v>
      </c>
      <c r="S24" s="32"/>
      <c r="T24" s="32">
        <v>30</v>
      </c>
      <c r="U24" s="32"/>
      <c r="V24" s="32"/>
      <c r="W24" s="32"/>
      <c r="X24" s="32"/>
      <c r="Y24" s="32"/>
      <c r="Z24" s="40">
        <v>0</v>
      </c>
      <c r="AA24" s="41">
        <v>1</v>
      </c>
      <c r="AB24" s="41">
        <v>1</v>
      </c>
      <c r="AC24" s="41">
        <v>1</v>
      </c>
      <c r="AD24" s="41">
        <v>1</v>
      </c>
    </row>
    <row r="25" spans="1:30" ht="16.5" thickTop="1" thickBot="1" x14ac:dyDescent="0.3">
      <c r="A25" s="35" t="s">
        <v>483</v>
      </c>
      <c r="B25" s="35" t="s">
        <v>24</v>
      </c>
      <c r="C25" s="35" t="s">
        <v>362</v>
      </c>
      <c r="D25" s="35">
        <v>1</v>
      </c>
      <c r="E25" s="35">
        <v>2104000</v>
      </c>
      <c r="F25" s="35">
        <f>D25/E25</f>
        <v>4.7528517110266158E-7</v>
      </c>
      <c r="G25" s="77">
        <v>4.6233966060570193E-5</v>
      </c>
      <c r="H25" s="35">
        <v>120</v>
      </c>
      <c r="I25" s="46">
        <f>LN(G25)</f>
        <v>-9.98179583388462</v>
      </c>
      <c r="J25" s="36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>
        <v>1</v>
      </c>
      <c r="V25" s="35">
        <v>120</v>
      </c>
      <c r="W25" s="35" t="s">
        <v>208</v>
      </c>
      <c r="X25" s="35"/>
      <c r="Y25" s="35"/>
    </row>
    <row r="26" spans="1:30" x14ac:dyDescent="0.25">
      <c r="A26" s="32" t="s">
        <v>484</v>
      </c>
      <c r="B26" s="32" t="s">
        <v>24</v>
      </c>
      <c r="C26" s="32" t="s">
        <v>362</v>
      </c>
      <c r="D26" s="32">
        <v>1</v>
      </c>
      <c r="E26" s="32">
        <v>1944000</v>
      </c>
      <c r="F26" s="32">
        <f t="shared" ref="F26:F27" si="2">D26/E26</f>
        <v>5.1440329218107E-7</v>
      </c>
      <c r="G26" s="78">
        <v>3.0064482301640559E-5</v>
      </c>
      <c r="H26" s="32">
        <v>120</v>
      </c>
      <c r="I26" s="50">
        <f t="shared" ref="I26:I27" si="3">LN(G26)</f>
        <v>-10.412166072924487</v>
      </c>
      <c r="J26" s="33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>
        <v>2</v>
      </c>
      <c r="V26" s="32">
        <v>120</v>
      </c>
      <c r="W26" s="32" t="s">
        <v>208</v>
      </c>
      <c r="X26" s="32"/>
      <c r="Y26" s="32"/>
      <c r="Z26" s="42" t="s">
        <v>54</v>
      </c>
      <c r="AA26" s="64" t="s">
        <v>208</v>
      </c>
    </row>
    <row r="27" spans="1:30" x14ac:dyDescent="0.25">
      <c r="A27" s="35" t="s">
        <v>485</v>
      </c>
      <c r="B27" s="35" t="s">
        <v>24</v>
      </c>
      <c r="C27" s="35" t="s">
        <v>362</v>
      </c>
      <c r="D27" s="35">
        <v>1</v>
      </c>
      <c r="E27" s="35">
        <v>1996000</v>
      </c>
      <c r="F27" s="35">
        <f t="shared" si="2"/>
        <v>5.0100200400801602E-7</v>
      </c>
      <c r="G27" s="77">
        <v>6.2853092962992843E-5</v>
      </c>
      <c r="H27" s="35">
        <v>120</v>
      </c>
      <c r="I27" s="46">
        <f t="shared" si="3"/>
        <v>-9.6747104123171948</v>
      </c>
      <c r="J27" s="36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>
        <v>3</v>
      </c>
      <c r="V27" s="35">
        <v>120</v>
      </c>
      <c r="W27" s="35" t="s">
        <v>208</v>
      </c>
      <c r="X27" s="35"/>
      <c r="Y27" s="35"/>
      <c r="Z27" s="44" t="s">
        <v>56</v>
      </c>
      <c r="AA27" s="59" t="s">
        <v>208</v>
      </c>
    </row>
    <row r="28" spans="1:30" ht="17.25" x14ac:dyDescent="0.25">
      <c r="A28" s="32" t="s">
        <v>486</v>
      </c>
      <c r="B28" s="32" t="s">
        <v>24</v>
      </c>
      <c r="C28" s="32" t="s">
        <v>362</v>
      </c>
      <c r="D28" s="32">
        <v>20790</v>
      </c>
      <c r="E28" s="32">
        <v>2022000</v>
      </c>
      <c r="F28" s="32">
        <v>1.0279999999999999E-2</v>
      </c>
      <c r="G28" s="32">
        <v>100</v>
      </c>
      <c r="H28" s="32">
        <v>0</v>
      </c>
      <c r="I28" s="50">
        <v>4.6051701859880918</v>
      </c>
      <c r="J28" s="33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>
        <v>4</v>
      </c>
      <c r="V28" s="32">
        <v>0</v>
      </c>
      <c r="W28" s="32">
        <v>4.6051701859880918</v>
      </c>
      <c r="X28" s="32"/>
      <c r="Y28" s="32"/>
      <c r="Z28" s="44" t="s">
        <v>58</v>
      </c>
      <c r="AA28" s="59" t="s">
        <v>208</v>
      </c>
    </row>
    <row r="29" spans="1:30" ht="18" x14ac:dyDescent="0.35">
      <c r="A29" s="35" t="s">
        <v>487</v>
      </c>
      <c r="B29" s="35" t="s">
        <v>24</v>
      </c>
      <c r="C29" s="35" t="s">
        <v>362</v>
      </c>
      <c r="D29" s="35">
        <v>31740</v>
      </c>
      <c r="E29" s="35">
        <v>1855000</v>
      </c>
      <c r="F29" s="35">
        <v>1.711E-2</v>
      </c>
      <c r="G29" s="35">
        <v>100</v>
      </c>
      <c r="H29" s="35">
        <v>0</v>
      </c>
      <c r="I29" s="46">
        <v>4.6051701859880918</v>
      </c>
      <c r="J29" s="36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>
        <v>5</v>
      </c>
      <c r="V29" s="35">
        <v>0</v>
      </c>
      <c r="W29" s="35">
        <v>4.6051701859880918</v>
      </c>
      <c r="X29" s="35"/>
      <c r="Y29" s="35"/>
      <c r="Z29" s="44" t="s">
        <v>60</v>
      </c>
      <c r="AA29" s="59" t="s">
        <v>215</v>
      </c>
    </row>
    <row r="30" spans="1:30" ht="18.75" x14ac:dyDescent="0.35">
      <c r="A30" s="32" t="s">
        <v>488</v>
      </c>
      <c r="B30" s="32" t="s">
        <v>24</v>
      </c>
      <c r="C30" s="32" t="s">
        <v>362</v>
      </c>
      <c r="D30" s="32">
        <v>17130</v>
      </c>
      <c r="E30" s="32">
        <v>2149000</v>
      </c>
      <c r="F30" s="32">
        <v>7.9710000000000007E-3</v>
      </c>
      <c r="G30" s="32">
        <v>100</v>
      </c>
      <c r="H30" s="32">
        <v>0</v>
      </c>
      <c r="I30" s="50">
        <v>4.6051701859880918</v>
      </c>
      <c r="J30" s="33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>
        <v>6</v>
      </c>
      <c r="V30" s="32">
        <v>0</v>
      </c>
      <c r="W30" s="32">
        <v>4.6051701859880918</v>
      </c>
      <c r="X30" s="32"/>
      <c r="Y30" s="32"/>
      <c r="Z30" s="44" t="s">
        <v>62</v>
      </c>
      <c r="AA30" s="56">
        <v>0</v>
      </c>
    </row>
    <row r="31" spans="1:30" ht="15.75" thickBot="1" x14ac:dyDescent="0.3">
      <c r="A31" s="35"/>
      <c r="B31" s="35"/>
      <c r="C31" s="35"/>
      <c r="D31" s="35"/>
      <c r="E31" s="35"/>
      <c r="F31" s="35"/>
      <c r="G31" s="35"/>
      <c r="H31" s="35"/>
      <c r="I31" s="46"/>
      <c r="J31" s="36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48" t="s">
        <v>7</v>
      </c>
      <c r="AA31" s="49" t="s">
        <v>98</v>
      </c>
    </row>
    <row r="32" spans="1:30" x14ac:dyDescent="0.25">
      <c r="A32" s="25"/>
      <c r="B32" s="25"/>
      <c r="C32" s="25"/>
      <c r="D32" s="25"/>
      <c r="E32" s="25"/>
      <c r="F32" s="25"/>
      <c r="I32" s="26"/>
    </row>
    <row r="33" spans="1:9" x14ac:dyDescent="0.25">
      <c r="A33" s="25"/>
      <c r="B33" s="25"/>
      <c r="C33" s="25"/>
      <c r="D33" s="25"/>
      <c r="E33" s="25"/>
      <c r="F33" s="25"/>
      <c r="I33" s="26"/>
    </row>
    <row r="34" spans="1:9" x14ac:dyDescent="0.25">
      <c r="A34" s="25"/>
      <c r="B34" s="25"/>
      <c r="C34" s="25"/>
      <c r="D34" s="25"/>
      <c r="E34" s="25"/>
      <c r="F34" s="25"/>
      <c r="I34" s="26"/>
    </row>
    <row r="35" spans="1:9" x14ac:dyDescent="0.25">
      <c r="A35" s="25"/>
      <c r="B35" s="25"/>
      <c r="C35" s="25"/>
      <c r="D35" s="25"/>
      <c r="E35" s="25"/>
      <c r="F35" s="25"/>
      <c r="I35" s="26"/>
    </row>
    <row r="36" spans="1:9" x14ac:dyDescent="0.25">
      <c r="A36" s="25"/>
      <c r="B36" s="25"/>
      <c r="C36" s="25"/>
      <c r="D36" s="25"/>
      <c r="E36" s="25"/>
      <c r="F36" s="25"/>
      <c r="I36" s="26"/>
    </row>
    <row r="37" spans="1:9" x14ac:dyDescent="0.25">
      <c r="A37" s="25"/>
      <c r="B37" s="25"/>
      <c r="C37" s="25"/>
      <c r="D37" s="25"/>
      <c r="E37" s="25"/>
      <c r="F37" s="25"/>
      <c r="I37" s="26"/>
    </row>
    <row r="38" spans="1:9" x14ac:dyDescent="0.25">
      <c r="A38" s="25"/>
      <c r="B38" s="25"/>
      <c r="C38" s="25"/>
      <c r="D38" s="25"/>
      <c r="E38" s="25"/>
      <c r="F38" s="25"/>
      <c r="I38" s="26"/>
    </row>
    <row r="39" spans="1:9" x14ac:dyDescent="0.25">
      <c r="A39" s="25"/>
      <c r="B39" s="25"/>
      <c r="C39" s="25"/>
      <c r="D39" s="25"/>
      <c r="E39" s="25"/>
      <c r="F39" s="25"/>
      <c r="I39" s="26"/>
    </row>
    <row r="40" spans="1:9" x14ac:dyDescent="0.25">
      <c r="A40" s="25"/>
      <c r="B40" s="25"/>
      <c r="C40" s="25"/>
      <c r="D40" s="25"/>
      <c r="E40" s="25"/>
      <c r="F40" s="25"/>
      <c r="I40" s="26"/>
    </row>
    <row r="41" spans="1:9" x14ac:dyDescent="0.25">
      <c r="A41" s="65"/>
      <c r="B41" s="65"/>
      <c r="C41" s="65"/>
      <c r="D41" s="65"/>
      <c r="E41" s="65"/>
      <c r="F41" s="65"/>
    </row>
    <row r="42" spans="1:9" x14ac:dyDescent="0.25">
      <c r="A42" s="65"/>
      <c r="B42" s="65"/>
      <c r="C42" s="65"/>
      <c r="D42" s="65"/>
      <c r="E42" s="65"/>
      <c r="F42" s="65"/>
    </row>
    <row r="43" spans="1:9" x14ac:dyDescent="0.25">
      <c r="A43" s="65"/>
      <c r="B43" s="65"/>
      <c r="C43" s="65"/>
      <c r="D43" s="65"/>
      <c r="E43" s="65"/>
      <c r="F43" s="65"/>
    </row>
    <row r="44" spans="1:9" x14ac:dyDescent="0.25">
      <c r="A44" s="65"/>
      <c r="B44" s="65"/>
      <c r="C44" s="65"/>
      <c r="D44" s="65"/>
      <c r="E44" s="65"/>
      <c r="F44" s="65"/>
    </row>
    <row r="45" spans="1:9" x14ac:dyDescent="0.25">
      <c r="A45" s="65"/>
      <c r="B45" s="65"/>
      <c r="C45" s="65"/>
      <c r="D45" s="65"/>
      <c r="E45" s="65"/>
      <c r="F45" s="65"/>
    </row>
  </sheetData>
  <conditionalFormatting sqref="I5">
    <cfRule type="expression" dxfId="125" priority="28">
      <formula>ISTEXT($I$5)</formula>
    </cfRule>
  </conditionalFormatting>
  <conditionalFormatting sqref="I6">
    <cfRule type="expression" dxfId="124" priority="27">
      <formula>ISTEXT($I$6)</formula>
    </cfRule>
  </conditionalFormatting>
  <conditionalFormatting sqref="I7">
    <cfRule type="expression" dxfId="123" priority="26">
      <formula>ISTEXT($I$7)</formula>
    </cfRule>
  </conditionalFormatting>
  <conditionalFormatting sqref="I8">
    <cfRule type="expression" dxfId="122" priority="25">
      <formula>ISTEXT($I$8)</formula>
    </cfRule>
  </conditionalFormatting>
  <conditionalFormatting sqref="I9">
    <cfRule type="expression" dxfId="121" priority="24">
      <formula>ISTEXT($I$9)</formula>
    </cfRule>
  </conditionalFormatting>
  <conditionalFormatting sqref="I10:I20">
    <cfRule type="expression" dxfId="120" priority="23">
      <formula>ISTEXT($I$10)</formula>
    </cfRule>
  </conditionalFormatting>
  <conditionalFormatting sqref="I25">
    <cfRule type="expression" dxfId="119" priority="22">
      <formula>ISTEXT($I$25)</formula>
    </cfRule>
  </conditionalFormatting>
  <conditionalFormatting sqref="I26">
    <cfRule type="expression" dxfId="118" priority="21">
      <formula>ISTEXT($I$26)</formula>
    </cfRule>
  </conditionalFormatting>
  <conditionalFormatting sqref="I27">
    <cfRule type="expression" dxfId="117" priority="20">
      <formula>ISTEXT($I$27)</formula>
    </cfRule>
  </conditionalFormatting>
  <conditionalFormatting sqref="I28">
    <cfRule type="expression" dxfId="116" priority="19">
      <formula>ISTEXT($I$28)</formula>
    </cfRule>
  </conditionalFormatting>
  <conditionalFormatting sqref="I29">
    <cfRule type="expression" dxfId="115" priority="18">
      <formula>ISTEXT($I$29)</formula>
    </cfRule>
  </conditionalFormatting>
  <conditionalFormatting sqref="I30:I40">
    <cfRule type="expression" dxfId="114" priority="17">
      <formula>ISTEXT($I$30)</formula>
    </cfRule>
  </conditionalFormatting>
  <conditionalFormatting sqref="AA3">
    <cfRule type="expression" dxfId="113" priority="16">
      <formula>ISTEXT($AA$3)</formula>
    </cfRule>
  </conditionalFormatting>
  <conditionalFormatting sqref="AB3">
    <cfRule type="expression" dxfId="112" priority="15">
      <formula>ISTEXT($AB$3)</formula>
    </cfRule>
  </conditionalFormatting>
  <conditionalFormatting sqref="AC3">
    <cfRule type="expression" dxfId="111" priority="14">
      <formula>ISTEXT($AC$3)</formula>
    </cfRule>
  </conditionalFormatting>
  <conditionalFormatting sqref="AD3">
    <cfRule type="expression" dxfId="110" priority="13">
      <formula>ISTEXT($AD$3)</formula>
    </cfRule>
  </conditionalFormatting>
  <conditionalFormatting sqref="AA4">
    <cfRule type="expression" dxfId="109" priority="12">
      <formula>ISTEXT($AA$4)</formula>
    </cfRule>
  </conditionalFormatting>
  <conditionalFormatting sqref="AB4">
    <cfRule type="expression" dxfId="108" priority="11">
      <formula>ISTEXT($AB$4)</formula>
    </cfRule>
  </conditionalFormatting>
  <conditionalFormatting sqref="AC4">
    <cfRule type="expression" dxfId="107" priority="10">
      <formula>ISTEXT($AC$4)</formula>
    </cfRule>
  </conditionalFormatting>
  <conditionalFormatting sqref="AD4">
    <cfRule type="expression" dxfId="106" priority="9">
      <formula>ISTEXT($AD$4)</formula>
    </cfRule>
  </conditionalFormatting>
  <conditionalFormatting sqref="AA23">
    <cfRule type="expression" dxfId="105" priority="8">
      <formula>ISTEXT($AA$23)</formula>
    </cfRule>
  </conditionalFormatting>
  <conditionalFormatting sqref="AB23">
    <cfRule type="expression" dxfId="104" priority="7">
      <formula>ISTEXT($AB$23)</formula>
    </cfRule>
  </conditionalFormatting>
  <conditionalFormatting sqref="AC23">
    <cfRule type="expression" dxfId="103" priority="6">
      <formula>ISTEXT($AC$23)</formula>
    </cfRule>
  </conditionalFormatting>
  <conditionalFormatting sqref="AD23">
    <cfRule type="expression" dxfId="102" priority="5">
      <formula>ISTEXT($AD$23)</formula>
    </cfRule>
  </conditionalFormatting>
  <conditionalFormatting sqref="AA24">
    <cfRule type="expression" dxfId="101" priority="4">
      <formula>ISTEXT($AA$24)</formula>
    </cfRule>
  </conditionalFormatting>
  <conditionalFormatting sqref="AB24">
    <cfRule type="expression" dxfId="100" priority="3">
      <formula>ISTEXT($AB$24)</formula>
    </cfRule>
  </conditionalFormatting>
  <conditionalFormatting sqref="AC24">
    <cfRule type="expression" dxfId="99" priority="2">
      <formula>ISTEXT($AC$24)</formula>
    </cfRule>
  </conditionalFormatting>
  <conditionalFormatting sqref="AD24">
    <cfRule type="expression" dxfId="98" priority="1">
      <formula>ISTEXT($AD$24)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opLeftCell="C1" workbookViewId="0">
      <selection activeCell="AA33" sqref="AA33"/>
    </sheetView>
  </sheetViews>
  <sheetFormatPr defaultRowHeight="15" x14ac:dyDescent="0.25"/>
  <cols>
    <col min="1" max="1" width="64" style="28" bestFit="1" customWidth="1"/>
    <col min="2" max="2" width="15.85546875" style="28" bestFit="1" customWidth="1"/>
    <col min="3" max="3" width="11.85546875" style="28" bestFit="1" customWidth="1"/>
    <col min="4" max="4" width="7" style="28" bestFit="1" customWidth="1"/>
    <col min="5" max="5" width="10.5703125" style="28" bestFit="1" customWidth="1"/>
    <col min="6" max="6" width="8.7109375" style="28" customWidth="1"/>
    <col min="7" max="7" width="12.42578125" style="28" bestFit="1" customWidth="1"/>
    <col min="8" max="8" width="11.5703125" style="28" bestFit="1" customWidth="1"/>
    <col min="9" max="9" width="14.7109375" style="28" bestFit="1" customWidth="1"/>
    <col min="10" max="10" width="8.7109375" style="31" customWidth="1"/>
    <col min="11" max="11" width="8.7109375" style="28" hidden="1" customWidth="1"/>
    <col min="12" max="17" width="8.7109375" style="28" customWidth="1"/>
    <col min="18" max="18" width="22.5703125" style="28" bestFit="1" customWidth="1"/>
    <col min="19" max="19" width="8.7109375" style="28" customWidth="1"/>
    <col min="20" max="25" width="8.7109375" style="28" hidden="1" customWidth="1"/>
    <col min="26" max="26" width="20.5703125" style="31" bestFit="1" customWidth="1"/>
    <col min="27" max="29" width="21" style="31" bestFit="1" customWidth="1"/>
    <col min="30" max="30" width="8.28515625" style="28" bestFit="1" customWidth="1"/>
    <col min="31" max="44" width="8.7109375" style="28" customWidth="1"/>
    <col min="45" max="16384" width="9.140625" style="28"/>
  </cols>
  <sheetData>
    <row r="1" spans="1:30" ht="15.75" thickBot="1" x14ac:dyDescent="0.3">
      <c r="A1" s="25" t="s">
        <v>28</v>
      </c>
      <c r="B1" s="25" t="s">
        <v>29</v>
      </c>
      <c r="C1" s="25" t="s">
        <v>0</v>
      </c>
      <c r="D1" s="25" t="s">
        <v>30</v>
      </c>
      <c r="E1" s="25" t="s">
        <v>31</v>
      </c>
      <c r="F1" s="25" t="s">
        <v>32</v>
      </c>
      <c r="G1" s="26" t="s">
        <v>33</v>
      </c>
      <c r="H1" s="26" t="s">
        <v>34</v>
      </c>
      <c r="I1" s="26" t="s">
        <v>35</v>
      </c>
      <c r="J1" s="27"/>
      <c r="K1" s="26"/>
      <c r="R1" s="29" t="s">
        <v>36</v>
      </c>
      <c r="Z1" s="30" t="s">
        <v>37</v>
      </c>
    </row>
    <row r="2" spans="1:30" ht="16.5" thickTop="1" thickBot="1" x14ac:dyDescent="0.3">
      <c r="A2" s="32" t="s">
        <v>342</v>
      </c>
      <c r="B2" s="32" t="s">
        <v>22</v>
      </c>
      <c r="C2" s="32" t="s">
        <v>343</v>
      </c>
      <c r="D2" s="32">
        <v>1</v>
      </c>
      <c r="E2" s="32">
        <v>620900</v>
      </c>
      <c r="F2" s="32">
        <v>1.6105653084232565E-6</v>
      </c>
      <c r="G2" s="32"/>
      <c r="H2" s="32"/>
      <c r="I2" s="32"/>
      <c r="J2" s="33"/>
      <c r="K2" s="32"/>
      <c r="L2" s="32"/>
      <c r="M2" s="32"/>
      <c r="N2" s="32"/>
      <c r="O2" s="32"/>
      <c r="P2" s="32"/>
      <c r="Q2" s="32"/>
      <c r="R2" s="32" t="s">
        <v>344</v>
      </c>
      <c r="S2" s="32"/>
      <c r="T2" s="32">
        <v>1</v>
      </c>
      <c r="U2" s="32"/>
      <c r="V2" s="32"/>
      <c r="W2" s="32"/>
      <c r="X2" s="32"/>
      <c r="Y2" s="32"/>
      <c r="Z2" s="34" t="s">
        <v>41</v>
      </c>
      <c r="AA2" s="34" t="s">
        <v>42</v>
      </c>
      <c r="AB2" s="34" t="s">
        <v>43</v>
      </c>
      <c r="AC2" s="34" t="s">
        <v>44</v>
      </c>
      <c r="AD2" s="34" t="s">
        <v>45</v>
      </c>
    </row>
    <row r="3" spans="1:30" ht="15.75" thickTop="1" x14ac:dyDescent="0.25">
      <c r="A3" s="35" t="s">
        <v>345</v>
      </c>
      <c r="B3" s="35" t="s">
        <v>22</v>
      </c>
      <c r="C3" s="35" t="s">
        <v>343</v>
      </c>
      <c r="D3" s="35">
        <v>1</v>
      </c>
      <c r="E3" s="35">
        <v>668000</v>
      </c>
      <c r="F3" s="35">
        <v>1.4970059880239521E-6</v>
      </c>
      <c r="G3" s="35"/>
      <c r="H3" s="35"/>
      <c r="I3" s="35"/>
      <c r="J3" s="36"/>
      <c r="K3" s="35"/>
      <c r="L3" s="35"/>
      <c r="M3" s="35"/>
      <c r="N3" s="35"/>
      <c r="O3" s="35"/>
      <c r="P3" s="35"/>
      <c r="Q3" s="35"/>
      <c r="R3" s="35" t="s">
        <v>41</v>
      </c>
      <c r="S3" s="35"/>
      <c r="T3" s="35">
        <v>5</v>
      </c>
      <c r="U3" s="35"/>
      <c r="V3" s="35"/>
      <c r="W3" s="35"/>
      <c r="X3" s="35"/>
      <c r="Y3" s="35"/>
      <c r="Z3" s="37">
        <v>120</v>
      </c>
      <c r="AA3" s="52" t="s">
        <v>414</v>
      </c>
      <c r="AB3" s="52" t="s">
        <v>415</v>
      </c>
      <c r="AC3" s="38" t="s">
        <v>207</v>
      </c>
      <c r="AD3" s="52" t="s">
        <v>208</v>
      </c>
    </row>
    <row r="4" spans="1:30" x14ac:dyDescent="0.25">
      <c r="A4" s="32" t="s">
        <v>346</v>
      </c>
      <c r="B4" s="32" t="s">
        <v>22</v>
      </c>
      <c r="C4" s="32" t="s">
        <v>343</v>
      </c>
      <c r="D4" s="32">
        <v>1</v>
      </c>
      <c r="E4" s="32">
        <v>725300</v>
      </c>
      <c r="F4" s="32">
        <v>1.3787398317937406E-6</v>
      </c>
      <c r="G4" s="32"/>
      <c r="H4" s="32"/>
      <c r="I4" s="32"/>
      <c r="J4" s="33"/>
      <c r="K4" s="32"/>
      <c r="L4" s="32"/>
      <c r="M4" s="32"/>
      <c r="N4" s="32"/>
      <c r="O4" s="32"/>
      <c r="P4" s="32"/>
      <c r="Q4" s="32"/>
      <c r="R4" s="32" t="s">
        <v>48</v>
      </c>
      <c r="S4" s="32"/>
      <c r="T4" s="32">
        <v>19</v>
      </c>
      <c r="U4" s="32"/>
      <c r="V4" s="32"/>
      <c r="W4" s="32"/>
      <c r="X4" s="32"/>
      <c r="Y4" s="32"/>
      <c r="Z4" s="37">
        <v>60</v>
      </c>
      <c r="AA4" s="38" t="s">
        <v>332</v>
      </c>
      <c r="AB4" s="38" t="s">
        <v>211</v>
      </c>
      <c r="AC4" s="38" t="s">
        <v>379</v>
      </c>
      <c r="AD4" s="38" t="s">
        <v>208</v>
      </c>
    </row>
    <row r="5" spans="1:30" x14ac:dyDescent="0.25">
      <c r="A5" s="35" t="s">
        <v>384</v>
      </c>
      <c r="B5" s="35" t="s">
        <v>22</v>
      </c>
      <c r="C5" s="35" t="s">
        <v>343</v>
      </c>
      <c r="D5" s="35">
        <v>1105</v>
      </c>
      <c r="E5" s="35">
        <v>1746000</v>
      </c>
      <c r="F5" s="35">
        <v>6.3299999999999999E-4</v>
      </c>
      <c r="G5" s="35">
        <v>3.5681238531247668</v>
      </c>
      <c r="H5" s="35">
        <v>120</v>
      </c>
      <c r="I5" s="46" t="s">
        <v>416</v>
      </c>
      <c r="J5" s="36"/>
      <c r="K5" s="35"/>
      <c r="L5" s="35"/>
      <c r="M5" s="35"/>
      <c r="N5" s="35"/>
      <c r="O5" s="35"/>
      <c r="P5" s="35"/>
      <c r="Q5" s="35"/>
      <c r="R5" s="35"/>
      <c r="S5" s="35"/>
      <c r="T5" s="35"/>
      <c r="U5" s="35" t="s">
        <v>208</v>
      </c>
      <c r="V5" s="35">
        <v>0</v>
      </c>
      <c r="W5" s="35">
        <v>4.6051701859880918</v>
      </c>
      <c r="X5" s="35"/>
      <c r="Y5" s="35"/>
      <c r="Z5" s="37">
        <v>30</v>
      </c>
      <c r="AA5" s="38" t="s">
        <v>332</v>
      </c>
      <c r="AB5" s="38" t="s">
        <v>332</v>
      </c>
      <c r="AC5" s="38" t="s">
        <v>379</v>
      </c>
      <c r="AD5" s="38" t="s">
        <v>208</v>
      </c>
    </row>
    <row r="6" spans="1:30" x14ac:dyDescent="0.25">
      <c r="A6" s="32" t="s">
        <v>385</v>
      </c>
      <c r="B6" s="32" t="s">
        <v>22</v>
      </c>
      <c r="C6" s="32" t="s">
        <v>343</v>
      </c>
      <c r="D6" s="32">
        <v>1787</v>
      </c>
      <c r="E6" s="32">
        <v>1743000</v>
      </c>
      <c r="F6" s="32">
        <v>1.0250000000000001E-3</v>
      </c>
      <c r="G6" s="32">
        <v>5.3759714139978225</v>
      </c>
      <c r="H6" s="32">
        <v>120</v>
      </c>
      <c r="I6" s="50" t="s">
        <v>417</v>
      </c>
      <c r="J6" s="33"/>
      <c r="K6" s="32"/>
      <c r="L6" s="32"/>
      <c r="M6" s="32"/>
      <c r="N6" s="32"/>
      <c r="O6" s="32"/>
      <c r="P6" s="32"/>
      <c r="Q6" s="32"/>
      <c r="R6" s="32"/>
      <c r="S6" s="32"/>
      <c r="T6" s="32"/>
      <c r="U6" s="32" t="s">
        <v>208</v>
      </c>
      <c r="V6" s="32">
        <v>0</v>
      </c>
      <c r="W6" s="32">
        <v>4.6051701859880918</v>
      </c>
      <c r="X6" s="32"/>
      <c r="Y6" s="32"/>
      <c r="Z6" s="37">
        <v>15</v>
      </c>
      <c r="AA6" s="38" t="s">
        <v>211</v>
      </c>
      <c r="AB6" s="38" t="s">
        <v>211</v>
      </c>
      <c r="AC6" s="38" t="s">
        <v>379</v>
      </c>
      <c r="AD6" s="38" t="s">
        <v>208</v>
      </c>
    </row>
    <row r="7" spans="1:30" ht="15.75" thickBot="1" x14ac:dyDescent="0.3">
      <c r="A7" s="35" t="s">
        <v>386</v>
      </c>
      <c r="B7" s="35" t="s">
        <v>22</v>
      </c>
      <c r="C7" s="35" t="s">
        <v>343</v>
      </c>
      <c r="D7" s="35">
        <v>1</v>
      </c>
      <c r="E7" s="35">
        <v>1560000</v>
      </c>
      <c r="F7" s="35">
        <v>6.4102564102564099E-7</v>
      </c>
      <c r="G7" s="35">
        <v>-2.3743513083645671E-2</v>
      </c>
      <c r="H7" s="35">
        <v>120</v>
      </c>
      <c r="I7" s="35" t="s">
        <v>208</v>
      </c>
      <c r="J7" s="36"/>
      <c r="K7" s="35"/>
      <c r="L7" s="35"/>
      <c r="M7" s="35"/>
      <c r="N7" s="35"/>
      <c r="O7" s="35"/>
      <c r="P7" s="35"/>
      <c r="Q7" s="35"/>
      <c r="R7" s="35"/>
      <c r="S7" s="35"/>
      <c r="T7" s="35"/>
      <c r="U7" s="35" t="s">
        <v>208</v>
      </c>
      <c r="V7" s="35">
        <v>0</v>
      </c>
      <c r="W7" s="35">
        <v>4.6051701859880918</v>
      </c>
      <c r="X7" s="35"/>
      <c r="Y7" s="35"/>
      <c r="Z7" s="40">
        <v>0</v>
      </c>
      <c r="AA7" s="41">
        <v>1</v>
      </c>
      <c r="AB7" s="41">
        <v>1</v>
      </c>
      <c r="AC7" s="41">
        <v>1</v>
      </c>
      <c r="AD7" s="41">
        <v>1</v>
      </c>
    </row>
    <row r="8" spans="1:30" ht="16.5" thickTop="1" thickBot="1" x14ac:dyDescent="0.3">
      <c r="A8" s="32" t="s">
        <v>387</v>
      </c>
      <c r="B8" s="32" t="s">
        <v>22</v>
      </c>
      <c r="C8" s="32" t="s">
        <v>343</v>
      </c>
      <c r="D8" s="32">
        <v>1</v>
      </c>
      <c r="E8" s="32">
        <v>1507000</v>
      </c>
      <c r="F8" s="32">
        <v>6.6357000663570005E-7</v>
      </c>
      <c r="G8" s="32">
        <v>-4.7002108746089771E-3</v>
      </c>
      <c r="H8" s="32">
        <v>60</v>
      </c>
      <c r="I8" s="32" t="s">
        <v>208</v>
      </c>
      <c r="J8" s="33"/>
      <c r="K8" s="32"/>
      <c r="L8" s="32"/>
      <c r="M8" s="32"/>
      <c r="N8" s="32"/>
      <c r="O8" s="32"/>
      <c r="P8" s="32"/>
      <c r="Q8" s="32"/>
      <c r="R8" s="32"/>
      <c r="S8" s="32"/>
      <c r="T8" s="32"/>
      <c r="U8" s="32" t="s">
        <v>208</v>
      </c>
      <c r="V8" s="32" t="s">
        <v>208</v>
      </c>
      <c r="W8" s="32" t="s">
        <v>208</v>
      </c>
      <c r="X8" s="32"/>
      <c r="Y8" s="32"/>
    </row>
    <row r="9" spans="1:30" x14ac:dyDescent="0.25">
      <c r="A9" s="35" t="s">
        <v>388</v>
      </c>
      <c r="B9" s="35" t="s">
        <v>22</v>
      </c>
      <c r="C9" s="35" t="s">
        <v>343</v>
      </c>
      <c r="D9" s="35">
        <v>1</v>
      </c>
      <c r="E9" s="35">
        <v>1888000</v>
      </c>
      <c r="F9" s="35">
        <v>5.2966101694915254E-7</v>
      </c>
      <c r="G9" s="35">
        <v>-5.0727515000149577E-3</v>
      </c>
      <c r="H9" s="35">
        <v>60</v>
      </c>
      <c r="I9" s="35" t="s">
        <v>208</v>
      </c>
      <c r="J9" s="36"/>
      <c r="K9" s="35"/>
      <c r="L9" s="35"/>
      <c r="M9" s="35"/>
      <c r="N9" s="35"/>
      <c r="O9" s="35"/>
      <c r="P9" s="35"/>
      <c r="Q9" s="35"/>
      <c r="R9" s="35"/>
      <c r="S9" s="35"/>
      <c r="T9" s="35"/>
      <c r="U9" s="35" t="s">
        <v>208</v>
      </c>
      <c r="V9" s="35" t="s">
        <v>208</v>
      </c>
      <c r="W9" s="35" t="s">
        <v>208</v>
      </c>
      <c r="X9" s="35"/>
      <c r="Y9" s="35"/>
      <c r="Z9" s="42" t="s">
        <v>54</v>
      </c>
      <c r="AA9" s="54" t="s">
        <v>208</v>
      </c>
    </row>
    <row r="10" spans="1:30" x14ac:dyDescent="0.25">
      <c r="A10" s="32" t="s">
        <v>389</v>
      </c>
      <c r="B10" s="32" t="s">
        <v>22</v>
      </c>
      <c r="C10" s="32" t="s">
        <v>343</v>
      </c>
      <c r="D10" s="32">
        <v>1</v>
      </c>
      <c r="E10" s="32">
        <v>1754000</v>
      </c>
      <c r="F10" s="32">
        <v>5.7012542759407065E-7</v>
      </c>
      <c r="G10" s="32">
        <v>-2.5713781904794661E-2</v>
      </c>
      <c r="H10" s="32">
        <v>60</v>
      </c>
      <c r="I10" s="32" t="s">
        <v>208</v>
      </c>
      <c r="J10" s="33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 t="s">
        <v>208</v>
      </c>
      <c r="V10" s="32" t="s">
        <v>208</v>
      </c>
      <c r="W10" s="32" t="s">
        <v>208</v>
      </c>
      <c r="X10" s="32"/>
      <c r="Y10" s="32"/>
      <c r="Z10" s="44" t="s">
        <v>56</v>
      </c>
      <c r="AA10" s="45" t="s">
        <v>208</v>
      </c>
    </row>
    <row r="11" spans="1:30" ht="17.25" x14ac:dyDescent="0.25">
      <c r="A11" s="35" t="s">
        <v>390</v>
      </c>
      <c r="B11" s="35" t="s">
        <v>22</v>
      </c>
      <c r="C11" s="35" t="s">
        <v>343</v>
      </c>
      <c r="D11" s="35">
        <v>1</v>
      </c>
      <c r="E11" s="35">
        <v>1454000</v>
      </c>
      <c r="F11" s="35">
        <v>6.8775790921595602E-7</v>
      </c>
      <c r="G11" s="35">
        <v>-4.5635445111079555E-3</v>
      </c>
      <c r="H11" s="35">
        <v>30</v>
      </c>
      <c r="I11" s="35" t="s">
        <v>208</v>
      </c>
      <c r="J11" s="36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 t="s">
        <v>208</v>
      </c>
      <c r="V11" s="35" t="s">
        <v>208</v>
      </c>
      <c r="W11" s="35" t="s">
        <v>208</v>
      </c>
      <c r="X11" s="35"/>
      <c r="Y11" s="35"/>
      <c r="Z11" s="44" t="s">
        <v>58</v>
      </c>
      <c r="AA11" s="55" t="s">
        <v>208</v>
      </c>
    </row>
    <row r="12" spans="1:30" ht="18" x14ac:dyDescent="0.35">
      <c r="A12" s="32" t="s">
        <v>391</v>
      </c>
      <c r="B12" s="32" t="s">
        <v>22</v>
      </c>
      <c r="C12" s="32" t="s">
        <v>343</v>
      </c>
      <c r="D12" s="32">
        <v>1</v>
      </c>
      <c r="E12" s="32">
        <v>1812000</v>
      </c>
      <c r="F12" s="32">
        <v>5.5187637969094927E-7</v>
      </c>
      <c r="G12" s="32">
        <v>-4.9560650099162527E-3</v>
      </c>
      <c r="H12" s="32">
        <v>30</v>
      </c>
      <c r="I12" s="32" t="s">
        <v>208</v>
      </c>
      <c r="J12" s="33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 t="s">
        <v>208</v>
      </c>
      <c r="V12" s="32" t="s">
        <v>208</v>
      </c>
      <c r="W12" s="32" t="s">
        <v>208</v>
      </c>
      <c r="X12" s="32"/>
      <c r="Y12" s="32"/>
      <c r="Z12" s="44" t="s">
        <v>60</v>
      </c>
      <c r="AA12" s="56" t="s">
        <v>208</v>
      </c>
    </row>
    <row r="13" spans="1:30" ht="18.75" x14ac:dyDescent="0.35">
      <c r="A13" s="35" t="s">
        <v>392</v>
      </c>
      <c r="B13" s="35" t="s">
        <v>22</v>
      </c>
      <c r="C13" s="35" t="s">
        <v>343</v>
      </c>
      <c r="D13" s="35">
        <v>1</v>
      </c>
      <c r="E13" s="35">
        <v>1889000</v>
      </c>
      <c r="F13" s="35">
        <v>5.2938062466913716E-7</v>
      </c>
      <c r="G13" s="35">
        <v>-2.6846052330247432E-2</v>
      </c>
      <c r="H13" s="35">
        <v>30</v>
      </c>
      <c r="I13" s="35" t="s">
        <v>208</v>
      </c>
      <c r="J13" s="36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 t="s">
        <v>208</v>
      </c>
      <c r="V13" s="35" t="s">
        <v>208</v>
      </c>
      <c r="W13" s="35" t="s">
        <v>208</v>
      </c>
      <c r="X13" s="35"/>
      <c r="Y13" s="35"/>
      <c r="Z13" s="44" t="s">
        <v>62</v>
      </c>
      <c r="AA13" s="56">
        <v>0</v>
      </c>
    </row>
    <row r="14" spans="1:30" ht="15.75" thickBot="1" x14ac:dyDescent="0.3">
      <c r="A14" s="32" t="s">
        <v>393</v>
      </c>
      <c r="B14" s="32" t="s">
        <v>22</v>
      </c>
      <c r="C14" s="32" t="s">
        <v>343</v>
      </c>
      <c r="D14" s="32">
        <v>1</v>
      </c>
      <c r="E14" s="32">
        <v>1667000</v>
      </c>
      <c r="F14" s="32">
        <v>5.9988002399520095E-7</v>
      </c>
      <c r="G14" s="32">
        <v>-5.0600716889164267E-3</v>
      </c>
      <c r="H14" s="32">
        <v>15</v>
      </c>
      <c r="I14" s="32" t="s">
        <v>208</v>
      </c>
      <c r="J14" s="33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 t="s">
        <v>208</v>
      </c>
      <c r="V14" s="32" t="s">
        <v>208</v>
      </c>
      <c r="W14" s="32" t="s">
        <v>208</v>
      </c>
      <c r="X14" s="32"/>
      <c r="Y14" s="32"/>
      <c r="Z14" s="48" t="s">
        <v>7</v>
      </c>
      <c r="AA14" s="49"/>
    </row>
    <row r="15" spans="1:30" x14ac:dyDescent="0.25">
      <c r="A15" s="35" t="s">
        <v>394</v>
      </c>
      <c r="B15" s="35" t="s">
        <v>22</v>
      </c>
      <c r="C15" s="35" t="s">
        <v>343</v>
      </c>
      <c r="D15" s="35">
        <v>1</v>
      </c>
      <c r="E15" s="35">
        <v>1973000</v>
      </c>
      <c r="F15" s="35">
        <v>5.0684237202230103E-7</v>
      </c>
      <c r="G15" s="35">
        <v>-5.1926067378640969E-3</v>
      </c>
      <c r="H15" s="35">
        <v>15</v>
      </c>
      <c r="I15" s="35" t="s">
        <v>208</v>
      </c>
      <c r="J15" s="36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 t="s">
        <v>208</v>
      </c>
      <c r="V15" s="35" t="s">
        <v>208</v>
      </c>
      <c r="W15" s="35" t="s">
        <v>208</v>
      </c>
      <c r="X15" s="35"/>
      <c r="Y15" s="35"/>
    </row>
    <row r="16" spans="1:30" x14ac:dyDescent="0.25">
      <c r="A16" s="32" t="s">
        <v>395</v>
      </c>
      <c r="B16" s="32" t="s">
        <v>22</v>
      </c>
      <c r="C16" s="32" t="s">
        <v>343</v>
      </c>
      <c r="D16" s="32">
        <v>1</v>
      </c>
      <c r="E16" s="32">
        <v>3504000</v>
      </c>
      <c r="F16" s="32">
        <v>2.8538812785388129E-7</v>
      </c>
      <c r="G16" s="32">
        <v>-3.3626438252969251E-2</v>
      </c>
      <c r="H16" s="32">
        <v>15</v>
      </c>
      <c r="I16" s="32" t="s">
        <v>208</v>
      </c>
      <c r="J16" s="3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 t="s">
        <v>208</v>
      </c>
      <c r="V16" s="32" t="s">
        <v>208</v>
      </c>
      <c r="W16" s="32" t="s">
        <v>208</v>
      </c>
      <c r="X16" s="32"/>
      <c r="Y16" s="32"/>
    </row>
    <row r="17" spans="1:30" x14ac:dyDescent="0.25">
      <c r="A17" s="35" t="s">
        <v>396</v>
      </c>
      <c r="B17" s="35" t="s">
        <v>22</v>
      </c>
      <c r="C17" s="35" t="s">
        <v>343</v>
      </c>
      <c r="D17" s="35">
        <v>31700</v>
      </c>
      <c r="E17" s="35">
        <v>1792000</v>
      </c>
      <c r="F17" s="35">
        <v>1.77E-2</v>
      </c>
      <c r="G17" s="35">
        <v>100</v>
      </c>
      <c r="H17" s="35">
        <v>0</v>
      </c>
      <c r="I17" s="46">
        <v>4.6051701859880918</v>
      </c>
      <c r="J17" s="36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>
        <v>13</v>
      </c>
      <c r="V17" s="35" t="s">
        <v>208</v>
      </c>
      <c r="W17" s="35" t="s">
        <v>208</v>
      </c>
      <c r="X17" s="35"/>
      <c r="Y17" s="35"/>
    </row>
    <row r="18" spans="1:30" x14ac:dyDescent="0.25">
      <c r="A18" s="32" t="s">
        <v>397</v>
      </c>
      <c r="B18" s="32" t="s">
        <v>22</v>
      </c>
      <c r="C18" s="32" t="s">
        <v>343</v>
      </c>
      <c r="D18" s="32">
        <v>31830</v>
      </c>
      <c r="E18" s="32">
        <v>1672000</v>
      </c>
      <c r="F18" s="32">
        <v>1.9040000000000001E-2</v>
      </c>
      <c r="G18" s="32">
        <v>100</v>
      </c>
      <c r="H18" s="32">
        <v>0</v>
      </c>
      <c r="I18" s="50">
        <v>4.6051701859880918</v>
      </c>
      <c r="J18" s="33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>
        <v>14</v>
      </c>
      <c r="V18" s="32" t="s">
        <v>208</v>
      </c>
      <c r="W18" s="32" t="s">
        <v>208</v>
      </c>
      <c r="X18" s="32"/>
      <c r="Y18" s="32"/>
    </row>
    <row r="19" spans="1:30" x14ac:dyDescent="0.25">
      <c r="A19" s="35" t="s">
        <v>398</v>
      </c>
      <c r="B19" s="35" t="s">
        <v>22</v>
      </c>
      <c r="C19" s="35" t="s">
        <v>343</v>
      </c>
      <c r="D19" s="35">
        <v>10980</v>
      </c>
      <c r="E19" s="35">
        <v>3050000</v>
      </c>
      <c r="F19" s="35">
        <v>3.5999999999999999E-3</v>
      </c>
      <c r="G19" s="35">
        <v>100</v>
      </c>
      <c r="H19" s="35">
        <v>0</v>
      </c>
      <c r="I19" s="46">
        <v>4.6051701859880918</v>
      </c>
      <c r="J19" s="36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>
        <v>15</v>
      </c>
      <c r="V19" s="35" t="s">
        <v>208</v>
      </c>
      <c r="W19" s="35" t="s">
        <v>208</v>
      </c>
      <c r="X19" s="35"/>
      <c r="Y19" s="35"/>
    </row>
    <row r="20" spans="1:30" ht="15.75" thickBot="1" x14ac:dyDescent="0.3">
      <c r="A20" s="32"/>
      <c r="B20" s="32"/>
      <c r="C20" s="32"/>
      <c r="D20" s="32"/>
      <c r="E20" s="32"/>
      <c r="F20" s="32"/>
      <c r="G20" s="32"/>
      <c r="H20" s="32"/>
      <c r="I20" s="32"/>
      <c r="J20" s="33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30" ht="16.5" thickTop="1" thickBot="1" x14ac:dyDescent="0.3">
      <c r="A21" s="35" t="s">
        <v>342</v>
      </c>
      <c r="B21" s="35" t="s">
        <v>24</v>
      </c>
      <c r="C21" s="35" t="s">
        <v>362</v>
      </c>
      <c r="D21" s="35">
        <v>1</v>
      </c>
      <c r="E21" s="35">
        <v>620900</v>
      </c>
      <c r="F21" s="35">
        <v>1.6105653084232565E-6</v>
      </c>
      <c r="G21" s="35"/>
      <c r="H21" s="35"/>
      <c r="I21" s="35"/>
      <c r="J21" s="36"/>
      <c r="K21" s="35"/>
      <c r="L21" s="35"/>
      <c r="M21" s="35"/>
      <c r="N21" s="35"/>
      <c r="O21" s="35"/>
      <c r="P21" s="35"/>
      <c r="Q21" s="35"/>
      <c r="R21" s="35" t="s">
        <v>363</v>
      </c>
      <c r="S21" s="35"/>
      <c r="T21" s="35">
        <v>2</v>
      </c>
      <c r="U21" s="35"/>
      <c r="V21" s="35"/>
      <c r="W21" s="35"/>
      <c r="X21" s="35"/>
      <c r="Y21" s="35"/>
      <c r="Z21" s="34" t="s">
        <v>41</v>
      </c>
      <c r="AA21" s="34" t="s">
        <v>42</v>
      </c>
      <c r="AB21" s="34" t="s">
        <v>43</v>
      </c>
      <c r="AC21" s="34" t="s">
        <v>44</v>
      </c>
      <c r="AD21" s="34" t="s">
        <v>45</v>
      </c>
    </row>
    <row r="22" spans="1:30" ht="15.75" thickTop="1" x14ac:dyDescent="0.25">
      <c r="A22" s="32" t="s">
        <v>345</v>
      </c>
      <c r="B22" s="32" t="s">
        <v>24</v>
      </c>
      <c r="C22" s="32" t="s">
        <v>362</v>
      </c>
      <c r="D22" s="32">
        <v>1</v>
      </c>
      <c r="E22" s="32">
        <v>668000</v>
      </c>
      <c r="F22" s="32">
        <v>1.4970059880239521E-6</v>
      </c>
      <c r="G22" s="32"/>
      <c r="H22" s="32"/>
      <c r="I22" s="32"/>
      <c r="J22" s="33"/>
      <c r="K22" s="32"/>
      <c r="L22" s="32"/>
      <c r="M22" s="32"/>
      <c r="N22" s="32"/>
      <c r="O22" s="32"/>
      <c r="P22" s="32"/>
      <c r="Q22" s="32"/>
      <c r="R22" s="32" t="s">
        <v>41</v>
      </c>
      <c r="S22" s="32"/>
      <c r="T22" s="32">
        <v>24</v>
      </c>
      <c r="U22" s="32"/>
      <c r="V22" s="32"/>
      <c r="W22" s="32"/>
      <c r="X22" s="32"/>
      <c r="Y22" s="32"/>
      <c r="Z22" s="37">
        <v>120</v>
      </c>
      <c r="AA22" s="38" t="s">
        <v>332</v>
      </c>
      <c r="AB22" s="38" t="s">
        <v>332</v>
      </c>
      <c r="AC22" s="38" t="s">
        <v>211</v>
      </c>
      <c r="AD22" s="38" t="s">
        <v>208</v>
      </c>
    </row>
    <row r="23" spans="1:30" x14ac:dyDescent="0.25">
      <c r="A23" s="35" t="s">
        <v>346</v>
      </c>
      <c r="B23" s="35" t="s">
        <v>24</v>
      </c>
      <c r="C23" s="35" t="s">
        <v>362</v>
      </c>
      <c r="D23" s="35">
        <v>1</v>
      </c>
      <c r="E23" s="35">
        <v>725300</v>
      </c>
      <c r="F23" s="35">
        <v>1.3787398317937406E-6</v>
      </c>
      <c r="G23" s="35"/>
      <c r="H23" s="35"/>
      <c r="I23" s="35"/>
      <c r="J23" s="36"/>
      <c r="K23" s="35"/>
      <c r="L23" s="35"/>
      <c r="M23" s="35"/>
      <c r="N23" s="35"/>
      <c r="O23" s="35"/>
      <c r="P23" s="35"/>
      <c r="Q23" s="35"/>
      <c r="R23" s="35" t="s">
        <v>48</v>
      </c>
      <c r="S23" s="35"/>
      <c r="T23" s="35">
        <v>38</v>
      </c>
      <c r="U23" s="35"/>
      <c r="V23" s="35"/>
      <c r="W23" s="35"/>
      <c r="X23" s="35"/>
      <c r="Y23" s="35"/>
      <c r="Z23" s="37">
        <v>60</v>
      </c>
      <c r="AA23" s="38" t="s">
        <v>332</v>
      </c>
      <c r="AB23" s="38" t="s">
        <v>332</v>
      </c>
      <c r="AC23" s="38" t="s">
        <v>211</v>
      </c>
      <c r="AD23" s="38" t="s">
        <v>208</v>
      </c>
    </row>
    <row r="24" spans="1:30" x14ac:dyDescent="0.25">
      <c r="A24" s="32" t="s">
        <v>399</v>
      </c>
      <c r="B24" s="32" t="s">
        <v>24</v>
      </c>
      <c r="C24" s="32" t="s">
        <v>362</v>
      </c>
      <c r="D24" s="32">
        <v>1</v>
      </c>
      <c r="E24" s="32">
        <v>1672000</v>
      </c>
      <c r="F24" s="32">
        <v>5.9808612440191385E-7</v>
      </c>
      <c r="G24" s="32">
        <v>-2.1639336354237607E-3</v>
      </c>
      <c r="H24" s="32">
        <v>120</v>
      </c>
      <c r="I24" s="32" t="s">
        <v>208</v>
      </c>
      <c r="J24" s="33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 t="s">
        <v>208</v>
      </c>
      <c r="V24" s="32">
        <v>15</v>
      </c>
      <c r="W24" s="32">
        <v>-0.67287128615737402</v>
      </c>
      <c r="X24" s="32"/>
      <c r="Y24" s="32"/>
      <c r="Z24" s="37">
        <v>30</v>
      </c>
      <c r="AA24" s="38" t="s">
        <v>332</v>
      </c>
      <c r="AB24" s="51" t="s">
        <v>418</v>
      </c>
      <c r="AC24" s="38" t="s">
        <v>211</v>
      </c>
      <c r="AD24" s="51" t="s">
        <v>208</v>
      </c>
    </row>
    <row r="25" spans="1:30" x14ac:dyDescent="0.25">
      <c r="A25" s="35" t="s">
        <v>400</v>
      </c>
      <c r="B25" s="35" t="s">
        <v>24</v>
      </c>
      <c r="C25" s="35" t="s">
        <v>362</v>
      </c>
      <c r="D25" s="35">
        <v>1</v>
      </c>
      <c r="E25" s="35">
        <v>1413000</v>
      </c>
      <c r="F25" s="35">
        <v>7.0771408351026182E-7</v>
      </c>
      <c r="G25" s="35">
        <v>-1.1109005387884448E-3</v>
      </c>
      <c r="H25" s="35">
        <v>120</v>
      </c>
      <c r="I25" s="35" t="s">
        <v>208</v>
      </c>
      <c r="J25" s="36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 t="s">
        <v>208</v>
      </c>
      <c r="V25" s="35">
        <v>0</v>
      </c>
      <c r="W25" s="35">
        <v>4.6051701859880918</v>
      </c>
      <c r="X25" s="35"/>
      <c r="Y25" s="35"/>
      <c r="Z25" s="37">
        <v>15</v>
      </c>
      <c r="AA25" s="38" t="s">
        <v>332</v>
      </c>
      <c r="AB25" s="51">
        <v>5.1024142334861831E-3</v>
      </c>
      <c r="AC25" s="38" t="s">
        <v>211</v>
      </c>
      <c r="AD25" s="51">
        <v>5.1024142334861831E-3</v>
      </c>
    </row>
    <row r="26" spans="1:30" ht="15.75" thickBot="1" x14ac:dyDescent="0.3">
      <c r="A26" s="32" t="s">
        <v>401</v>
      </c>
      <c r="B26" s="32" t="s">
        <v>24</v>
      </c>
      <c r="C26" s="32" t="s">
        <v>362</v>
      </c>
      <c r="D26" s="32">
        <v>1</v>
      </c>
      <c r="E26" s="32">
        <v>1840000</v>
      </c>
      <c r="F26" s="32">
        <v>5.4347826086956517E-7</v>
      </c>
      <c r="G26" s="32">
        <v>-1.3037844100063889E-2</v>
      </c>
      <c r="H26" s="32">
        <v>120</v>
      </c>
      <c r="I26" s="32" t="s">
        <v>208</v>
      </c>
      <c r="J26" s="33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 t="s">
        <v>208</v>
      </c>
      <c r="V26" s="32">
        <v>0</v>
      </c>
      <c r="W26" s="32">
        <v>4.6051701859880918</v>
      </c>
      <c r="X26" s="32"/>
      <c r="Y26" s="32"/>
      <c r="Z26" s="40">
        <v>0</v>
      </c>
      <c r="AA26" s="41">
        <v>1</v>
      </c>
      <c r="AB26" s="41">
        <v>1</v>
      </c>
      <c r="AC26" s="41">
        <v>1</v>
      </c>
      <c r="AD26" s="41">
        <v>1</v>
      </c>
    </row>
    <row r="27" spans="1:30" ht="16.5" thickTop="1" thickBot="1" x14ac:dyDescent="0.3">
      <c r="A27" s="35" t="s">
        <v>402</v>
      </c>
      <c r="B27" s="35" t="s">
        <v>24</v>
      </c>
      <c r="C27" s="35" t="s">
        <v>362</v>
      </c>
      <c r="D27" s="35">
        <v>1</v>
      </c>
      <c r="E27" s="35">
        <v>1837000</v>
      </c>
      <c r="F27" s="35">
        <v>5.4436581382689167E-7</v>
      </c>
      <c r="G27" s="35">
        <v>-2.2934784819071069E-3</v>
      </c>
      <c r="H27" s="35">
        <v>60</v>
      </c>
      <c r="I27" s="35" t="s">
        <v>208</v>
      </c>
      <c r="J27" s="36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 t="s">
        <v>208</v>
      </c>
      <c r="V27" s="35">
        <v>0</v>
      </c>
      <c r="W27" s="35">
        <v>4.6051701859880918</v>
      </c>
      <c r="X27" s="35"/>
      <c r="Y27" s="35"/>
    </row>
    <row r="28" spans="1:30" x14ac:dyDescent="0.25">
      <c r="A28" s="32" t="s">
        <v>403</v>
      </c>
      <c r="B28" s="32" t="s">
        <v>24</v>
      </c>
      <c r="C28" s="32" t="s">
        <v>362</v>
      </c>
      <c r="D28" s="32">
        <v>1</v>
      </c>
      <c r="E28" s="32">
        <v>1717000</v>
      </c>
      <c r="F28" s="32">
        <v>5.8241118229470006E-7</v>
      </c>
      <c r="G28" s="32">
        <v>-1.2876112196691981E-3</v>
      </c>
      <c r="H28" s="32">
        <v>60</v>
      </c>
      <c r="I28" s="32" t="s">
        <v>208</v>
      </c>
      <c r="J28" s="33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 t="s">
        <v>208</v>
      </c>
      <c r="V28" s="32" t="s">
        <v>208</v>
      </c>
      <c r="W28" s="32" t="s">
        <v>208</v>
      </c>
      <c r="X28" s="32"/>
      <c r="Y28" s="32"/>
      <c r="Z28" s="42" t="s">
        <v>54</v>
      </c>
      <c r="AA28" s="43">
        <v>-0.35186943147636446</v>
      </c>
    </row>
    <row r="29" spans="1:30" x14ac:dyDescent="0.25">
      <c r="A29" s="35" t="s">
        <v>404</v>
      </c>
      <c r="B29" s="35" t="s">
        <v>24</v>
      </c>
      <c r="C29" s="35" t="s">
        <v>362</v>
      </c>
      <c r="D29" s="35">
        <v>1</v>
      </c>
      <c r="E29" s="35">
        <v>1711000</v>
      </c>
      <c r="F29" s="35">
        <v>5.8445353594389242E-7</v>
      </c>
      <c r="G29" s="35">
        <v>-1.2476654625743662E-2</v>
      </c>
      <c r="H29" s="35">
        <v>60</v>
      </c>
      <c r="I29" s="35" t="s">
        <v>208</v>
      </c>
      <c r="J29" s="36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 t="s">
        <v>208</v>
      </c>
      <c r="V29" s="35" t="s">
        <v>208</v>
      </c>
      <c r="W29" s="35" t="s">
        <v>208</v>
      </c>
      <c r="X29" s="35"/>
      <c r="Y29" s="35"/>
      <c r="Z29" s="44" t="s">
        <v>56</v>
      </c>
      <c r="AA29" s="45">
        <v>4.6051701859880918</v>
      </c>
    </row>
    <row r="30" spans="1:30" ht="17.25" x14ac:dyDescent="0.25">
      <c r="A30" s="32" t="s">
        <v>405</v>
      </c>
      <c r="B30" s="32" t="s">
        <v>24</v>
      </c>
      <c r="C30" s="32" t="s">
        <v>362</v>
      </c>
      <c r="D30" s="32">
        <v>1</v>
      </c>
      <c r="E30" s="32">
        <v>1384000</v>
      </c>
      <c r="F30" s="32">
        <v>7.2254335260115611E-7</v>
      </c>
      <c r="G30" s="32">
        <v>-1.863808927501651E-3</v>
      </c>
      <c r="H30" s="32">
        <v>30</v>
      </c>
      <c r="I30" s="32" t="s">
        <v>208</v>
      </c>
      <c r="J30" s="33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 t="s">
        <v>208</v>
      </c>
      <c r="V30" s="32" t="s">
        <v>208</v>
      </c>
      <c r="W30" s="32" t="s">
        <v>208</v>
      </c>
      <c r="X30" s="32"/>
      <c r="Y30" s="32"/>
      <c r="Z30" s="44" t="s">
        <v>58</v>
      </c>
      <c r="AA30" s="55">
        <v>1</v>
      </c>
    </row>
    <row r="31" spans="1:30" ht="18" x14ac:dyDescent="0.35">
      <c r="A31" s="35" t="s">
        <v>406</v>
      </c>
      <c r="B31" s="35" t="s">
        <v>24</v>
      </c>
      <c r="C31" s="35" t="s">
        <v>362</v>
      </c>
      <c r="D31" s="35">
        <v>755.4</v>
      </c>
      <c r="E31" s="35">
        <v>1869000</v>
      </c>
      <c r="F31" s="35">
        <v>4.0420000000000001E-4</v>
      </c>
      <c r="G31" s="35">
        <v>0.5679213874828023</v>
      </c>
      <c r="H31" s="35">
        <v>30</v>
      </c>
      <c r="I31" s="46" t="s">
        <v>419</v>
      </c>
      <c r="J31" s="36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 t="s">
        <v>208</v>
      </c>
      <c r="V31" s="35" t="s">
        <v>208</v>
      </c>
      <c r="W31" s="35" t="s">
        <v>208</v>
      </c>
      <c r="X31" s="35"/>
      <c r="Y31" s="35"/>
      <c r="Z31" s="44" t="s">
        <v>60</v>
      </c>
      <c r="AA31" s="45">
        <v>1.9698988276749607</v>
      </c>
    </row>
    <row r="32" spans="1:30" ht="18.75" x14ac:dyDescent="0.35">
      <c r="A32" s="32" t="s">
        <v>407</v>
      </c>
      <c r="B32" s="32" t="s">
        <v>24</v>
      </c>
      <c r="C32" s="32" t="s">
        <v>362</v>
      </c>
      <c r="D32" s="32">
        <v>1</v>
      </c>
      <c r="E32" s="32">
        <v>1921000</v>
      </c>
      <c r="F32" s="32">
        <v>5.2056220718375846E-7</v>
      </c>
      <c r="G32" s="32">
        <v>-1.3351697957008206E-2</v>
      </c>
      <c r="H32" s="32">
        <v>30</v>
      </c>
      <c r="I32" s="32" t="s">
        <v>208</v>
      </c>
      <c r="J32" s="33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 t="s">
        <v>208</v>
      </c>
      <c r="V32" s="32" t="s">
        <v>208</v>
      </c>
      <c r="W32" s="32" t="s">
        <v>208</v>
      </c>
      <c r="X32" s="32"/>
      <c r="Y32" s="32"/>
      <c r="Z32" s="44" t="s">
        <v>62</v>
      </c>
      <c r="AA32" s="47">
        <v>703.73886295272894</v>
      </c>
    </row>
    <row r="33" spans="1:27" ht="15.75" thickBot="1" x14ac:dyDescent="0.3">
      <c r="A33" s="35" t="s">
        <v>408</v>
      </c>
      <c r="B33" s="35" t="s">
        <v>24</v>
      </c>
      <c r="C33" s="35" t="s">
        <v>362</v>
      </c>
      <c r="D33" s="35">
        <v>1</v>
      </c>
      <c r="E33" s="35">
        <v>2133000</v>
      </c>
      <c r="F33" s="35">
        <v>4.688232536333802E-7</v>
      </c>
      <c r="G33" s="35">
        <v>-2.4756469998936264E-3</v>
      </c>
      <c r="H33" s="35">
        <v>15</v>
      </c>
      <c r="I33" s="35" t="s">
        <v>208</v>
      </c>
      <c r="J33" s="36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 t="s">
        <v>208</v>
      </c>
      <c r="V33" s="35" t="s">
        <v>208</v>
      </c>
      <c r="W33" s="35" t="s">
        <v>208</v>
      </c>
      <c r="X33" s="35"/>
      <c r="Y33" s="35"/>
      <c r="Z33" s="48" t="s">
        <v>7</v>
      </c>
      <c r="AA33" s="49"/>
    </row>
    <row r="34" spans="1:27" x14ac:dyDescent="0.25">
      <c r="A34" s="32" t="s">
        <v>409</v>
      </c>
      <c r="B34" s="32" t="s">
        <v>24</v>
      </c>
      <c r="C34" s="32" t="s">
        <v>362</v>
      </c>
      <c r="D34" s="32">
        <v>617.70000000000005</v>
      </c>
      <c r="E34" s="32">
        <v>1700000</v>
      </c>
      <c r="F34" s="32">
        <v>3.6329999999999999E-4</v>
      </c>
      <c r="G34" s="32">
        <v>0.51024142334861833</v>
      </c>
      <c r="H34" s="32">
        <v>15</v>
      </c>
      <c r="I34" s="50">
        <v>-0.67287128615737402</v>
      </c>
      <c r="J34" s="33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>
        <v>11</v>
      </c>
      <c r="V34" s="32" t="s">
        <v>208</v>
      </c>
      <c r="W34" s="32" t="s">
        <v>208</v>
      </c>
      <c r="X34" s="32"/>
      <c r="Y34" s="32"/>
    </row>
    <row r="35" spans="1:27" x14ac:dyDescent="0.25">
      <c r="A35" s="35" t="s">
        <v>410</v>
      </c>
      <c r="B35" s="35" t="s">
        <v>24</v>
      </c>
      <c r="C35" s="35" t="s">
        <v>362</v>
      </c>
      <c r="D35" s="35">
        <v>1</v>
      </c>
      <c r="E35" s="35">
        <v>2072000</v>
      </c>
      <c r="F35" s="35">
        <v>4.8262548262548264E-7</v>
      </c>
      <c r="G35" s="35">
        <v>-1.3871272028778846E-2</v>
      </c>
      <c r="H35" s="35">
        <v>15</v>
      </c>
      <c r="I35" s="35" t="s">
        <v>208</v>
      </c>
      <c r="J35" s="36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 t="s">
        <v>208</v>
      </c>
      <c r="V35" s="35" t="s">
        <v>208</v>
      </c>
      <c r="W35" s="35" t="s">
        <v>208</v>
      </c>
      <c r="X35" s="35"/>
      <c r="Y35" s="35"/>
    </row>
    <row r="36" spans="1:27" x14ac:dyDescent="0.25">
      <c r="A36" s="32" t="s">
        <v>411</v>
      </c>
      <c r="B36" s="32" t="s">
        <v>24</v>
      </c>
      <c r="C36" s="32" t="s">
        <v>362</v>
      </c>
      <c r="D36" s="32">
        <v>59480</v>
      </c>
      <c r="E36" s="32">
        <v>1434000</v>
      </c>
      <c r="F36" s="32">
        <v>4.147E-2</v>
      </c>
      <c r="G36" s="32">
        <v>100</v>
      </c>
      <c r="H36" s="32">
        <v>0</v>
      </c>
      <c r="I36" s="50">
        <v>4.6051701859880918</v>
      </c>
      <c r="J36" s="33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>
        <v>13</v>
      </c>
      <c r="V36" s="32" t="s">
        <v>208</v>
      </c>
      <c r="W36" s="32" t="s">
        <v>208</v>
      </c>
      <c r="X36" s="32"/>
      <c r="Y36" s="32"/>
    </row>
    <row r="37" spans="1:27" x14ac:dyDescent="0.25">
      <c r="A37" s="35" t="s">
        <v>412</v>
      </c>
      <c r="B37" s="35" t="s">
        <v>24</v>
      </c>
      <c r="C37" s="35" t="s">
        <v>362</v>
      </c>
      <c r="D37" s="35">
        <v>139800</v>
      </c>
      <c r="E37" s="35">
        <v>1972000</v>
      </c>
      <c r="F37" s="35">
        <v>7.0910000000000001E-2</v>
      </c>
      <c r="G37" s="35">
        <v>100</v>
      </c>
      <c r="H37" s="35">
        <v>0</v>
      </c>
      <c r="I37" s="46">
        <v>4.6051701859880918</v>
      </c>
      <c r="J37" s="36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>
        <v>14</v>
      </c>
      <c r="V37" s="35" t="s">
        <v>208</v>
      </c>
      <c r="W37" s="35" t="s">
        <v>208</v>
      </c>
      <c r="X37" s="35"/>
      <c r="Y37" s="35"/>
    </row>
    <row r="38" spans="1:27" x14ac:dyDescent="0.25">
      <c r="A38" s="32" t="s">
        <v>413</v>
      </c>
      <c r="B38" s="32" t="s">
        <v>24</v>
      </c>
      <c r="C38" s="32" t="s">
        <v>362</v>
      </c>
      <c r="D38" s="32">
        <v>25250</v>
      </c>
      <c r="E38" s="32">
        <v>3457000</v>
      </c>
      <c r="F38" s="32">
        <v>7.3029999999999996E-3</v>
      </c>
      <c r="G38" s="32">
        <v>100</v>
      </c>
      <c r="H38" s="32">
        <v>0</v>
      </c>
      <c r="I38" s="50">
        <v>4.6051701859880918</v>
      </c>
      <c r="J38" s="33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>
        <v>15</v>
      </c>
      <c r="V38" s="32" t="s">
        <v>208</v>
      </c>
      <c r="W38" s="32" t="s">
        <v>208</v>
      </c>
      <c r="X38" s="32"/>
      <c r="Y38" s="32"/>
    </row>
  </sheetData>
  <conditionalFormatting sqref="I5">
    <cfRule type="expression" dxfId="97" priority="70">
      <formula>ISTEXT($I$5)</formula>
    </cfRule>
  </conditionalFormatting>
  <conditionalFormatting sqref="I6">
    <cfRule type="expression" dxfId="96" priority="69">
      <formula>ISTEXT($I$6)</formula>
    </cfRule>
  </conditionalFormatting>
  <conditionalFormatting sqref="I7">
    <cfRule type="expression" dxfId="95" priority="68">
      <formula>ISTEXT($I$7)</formula>
    </cfRule>
  </conditionalFormatting>
  <conditionalFormatting sqref="I8">
    <cfRule type="expression" dxfId="94" priority="67">
      <formula>ISTEXT($I$8)</formula>
    </cfRule>
  </conditionalFormatting>
  <conditionalFormatting sqref="I9">
    <cfRule type="expression" dxfId="93" priority="66">
      <formula>ISTEXT($I$9)</formula>
    </cfRule>
  </conditionalFormatting>
  <conditionalFormatting sqref="I10">
    <cfRule type="expression" dxfId="92" priority="65">
      <formula>ISTEXT($I$10)</formula>
    </cfRule>
  </conditionalFormatting>
  <conditionalFormatting sqref="I11">
    <cfRule type="expression" dxfId="91" priority="64">
      <formula>ISTEXT($I$11)</formula>
    </cfRule>
  </conditionalFormatting>
  <conditionalFormatting sqref="I12">
    <cfRule type="expression" dxfId="90" priority="63">
      <formula>ISTEXT($I$12)</formula>
    </cfRule>
  </conditionalFormatting>
  <conditionalFormatting sqref="I13">
    <cfRule type="expression" dxfId="89" priority="62">
      <formula>ISTEXT($I$13)</formula>
    </cfRule>
  </conditionalFormatting>
  <conditionalFormatting sqref="I14">
    <cfRule type="expression" dxfId="88" priority="61">
      <formula>ISTEXT($I$14)</formula>
    </cfRule>
  </conditionalFormatting>
  <conditionalFormatting sqref="I15">
    <cfRule type="expression" dxfId="87" priority="60">
      <formula>ISTEXT($I$15)</formula>
    </cfRule>
  </conditionalFormatting>
  <conditionalFormatting sqref="I16">
    <cfRule type="expression" dxfId="86" priority="59">
      <formula>ISTEXT($I$16)</formula>
    </cfRule>
  </conditionalFormatting>
  <conditionalFormatting sqref="I17">
    <cfRule type="expression" dxfId="85" priority="58">
      <formula>ISTEXT($I$17)</formula>
    </cfRule>
  </conditionalFormatting>
  <conditionalFormatting sqref="I18">
    <cfRule type="expression" dxfId="84" priority="57">
      <formula>ISTEXT($I$18)</formula>
    </cfRule>
  </conditionalFormatting>
  <conditionalFormatting sqref="I19">
    <cfRule type="expression" dxfId="83" priority="56">
      <formula>ISTEXT($I$19)</formula>
    </cfRule>
  </conditionalFormatting>
  <conditionalFormatting sqref="I24">
    <cfRule type="expression" dxfId="82" priority="55">
      <formula>ISTEXT($I$24)</formula>
    </cfRule>
  </conditionalFormatting>
  <conditionalFormatting sqref="I25">
    <cfRule type="expression" dxfId="81" priority="54">
      <formula>ISTEXT($I$25)</formula>
    </cfRule>
  </conditionalFormatting>
  <conditionalFormatting sqref="I26">
    <cfRule type="expression" dxfId="80" priority="53">
      <formula>ISTEXT($I$26)</formula>
    </cfRule>
  </conditionalFormatting>
  <conditionalFormatting sqref="I27">
    <cfRule type="expression" dxfId="79" priority="52">
      <formula>ISTEXT($I$27)</formula>
    </cfRule>
  </conditionalFormatting>
  <conditionalFormatting sqref="I28">
    <cfRule type="expression" dxfId="78" priority="51">
      <formula>ISTEXT($I$28)</formula>
    </cfRule>
  </conditionalFormatting>
  <conditionalFormatting sqref="I29">
    <cfRule type="expression" dxfId="77" priority="50">
      <formula>ISTEXT($I$29)</formula>
    </cfRule>
  </conditionalFormatting>
  <conditionalFormatting sqref="I30">
    <cfRule type="expression" dxfId="76" priority="49">
      <formula>ISTEXT($I$30)</formula>
    </cfRule>
  </conditionalFormatting>
  <conditionalFormatting sqref="I31">
    <cfRule type="expression" dxfId="75" priority="48">
      <formula>ISTEXT($I$31)</formula>
    </cfRule>
  </conditionalFormatting>
  <conditionalFormatting sqref="I32">
    <cfRule type="expression" dxfId="74" priority="47">
      <formula>ISTEXT($I$32)</formula>
    </cfRule>
  </conditionalFormatting>
  <conditionalFormatting sqref="I33">
    <cfRule type="expression" dxfId="73" priority="46">
      <formula>ISTEXT($I$33)</formula>
    </cfRule>
  </conditionalFormatting>
  <conditionalFormatting sqref="I34">
    <cfRule type="expression" dxfId="72" priority="45">
      <formula>ISTEXT($I$34)</formula>
    </cfRule>
  </conditionalFormatting>
  <conditionalFormatting sqref="I35">
    <cfRule type="expression" dxfId="71" priority="44">
      <formula>ISTEXT($I$35)</formula>
    </cfRule>
  </conditionalFormatting>
  <conditionalFormatting sqref="I36">
    <cfRule type="expression" dxfId="70" priority="43">
      <formula>ISTEXT($I$36)</formula>
    </cfRule>
  </conditionalFormatting>
  <conditionalFormatting sqref="I37">
    <cfRule type="expression" dxfId="69" priority="42">
      <formula>ISTEXT($I$37)</formula>
    </cfRule>
  </conditionalFormatting>
  <conditionalFormatting sqref="I38">
    <cfRule type="expression" dxfId="68" priority="41">
      <formula>ISTEXT($I$38)</formula>
    </cfRule>
  </conditionalFormatting>
  <conditionalFormatting sqref="AA3">
    <cfRule type="expression" dxfId="67" priority="40">
      <formula>ISTEXT($AA$3)</formula>
    </cfRule>
  </conditionalFormatting>
  <conditionalFormatting sqref="AB3">
    <cfRule type="expression" dxfId="66" priority="39">
      <formula>ISTEXT($AB$3)</formula>
    </cfRule>
  </conditionalFormatting>
  <conditionalFormatting sqref="AC3">
    <cfRule type="expression" dxfId="65" priority="38">
      <formula>ISTEXT($AC$3)</formula>
    </cfRule>
  </conditionalFormatting>
  <conditionalFormatting sqref="AD3">
    <cfRule type="expression" dxfId="64" priority="37">
      <formula>ISTEXT($AD$3)</formula>
    </cfRule>
  </conditionalFormatting>
  <conditionalFormatting sqref="AA4">
    <cfRule type="expression" dxfId="63" priority="36">
      <formula>ISTEXT($AA$4)</formula>
    </cfRule>
  </conditionalFormatting>
  <conditionalFormatting sqref="AB4">
    <cfRule type="expression" dxfId="62" priority="35">
      <formula>ISTEXT($AB$4)</formula>
    </cfRule>
  </conditionalFormatting>
  <conditionalFormatting sqref="AC4">
    <cfRule type="expression" dxfId="61" priority="34">
      <formula>ISTEXT($AC$4)</formula>
    </cfRule>
  </conditionalFormatting>
  <conditionalFormatting sqref="AD4">
    <cfRule type="expression" dxfId="60" priority="33">
      <formula>ISTEXT($AD$4)</formula>
    </cfRule>
  </conditionalFormatting>
  <conditionalFormatting sqref="AA5">
    <cfRule type="expression" dxfId="59" priority="32">
      <formula>ISTEXT($AA$5)</formula>
    </cfRule>
  </conditionalFormatting>
  <conditionalFormatting sqref="AB5">
    <cfRule type="expression" dxfId="58" priority="31">
      <formula>ISTEXT($AB$5)</formula>
    </cfRule>
  </conditionalFormatting>
  <conditionalFormatting sqref="AC5">
    <cfRule type="expression" dxfId="57" priority="30">
      <formula>ISTEXT($AC$5)</formula>
    </cfRule>
  </conditionalFormatting>
  <conditionalFormatting sqref="AD5">
    <cfRule type="expression" dxfId="56" priority="29">
      <formula>ISTEXT($AD$5)</formula>
    </cfRule>
  </conditionalFormatting>
  <conditionalFormatting sqref="AA6">
    <cfRule type="expression" dxfId="55" priority="28">
      <formula>ISTEXT($AA$6)</formula>
    </cfRule>
  </conditionalFormatting>
  <conditionalFormatting sqref="AB6">
    <cfRule type="expression" dxfId="54" priority="27">
      <formula>ISTEXT($AB$6)</formula>
    </cfRule>
  </conditionalFormatting>
  <conditionalFormatting sqref="AC6">
    <cfRule type="expression" dxfId="53" priority="26">
      <formula>ISTEXT($AC$6)</formula>
    </cfRule>
  </conditionalFormatting>
  <conditionalFormatting sqref="AD6">
    <cfRule type="expression" dxfId="52" priority="25">
      <formula>ISTEXT($AD$6)</formula>
    </cfRule>
  </conditionalFormatting>
  <conditionalFormatting sqref="AA7">
    <cfRule type="expression" dxfId="51" priority="24">
      <formula>ISTEXT($AA$7)</formula>
    </cfRule>
  </conditionalFormatting>
  <conditionalFormatting sqref="AB7">
    <cfRule type="expression" dxfId="50" priority="23">
      <formula>ISTEXT($AB$7)</formula>
    </cfRule>
  </conditionalFormatting>
  <conditionalFormatting sqref="AC7">
    <cfRule type="expression" dxfId="49" priority="22">
      <formula>ISTEXT($AC$7)</formula>
    </cfRule>
  </conditionalFormatting>
  <conditionalFormatting sqref="AD7">
    <cfRule type="expression" dxfId="48" priority="21">
      <formula>ISTEXT($AD$7)</formula>
    </cfRule>
  </conditionalFormatting>
  <conditionalFormatting sqref="AA22">
    <cfRule type="expression" dxfId="47" priority="20">
      <formula>ISTEXT($AA$22)</formula>
    </cfRule>
  </conditionalFormatting>
  <conditionalFormatting sqref="AB22">
    <cfRule type="expression" dxfId="46" priority="19">
      <formula>ISTEXT($AB$22)</formula>
    </cfRule>
  </conditionalFormatting>
  <conditionalFormatting sqref="AC22">
    <cfRule type="expression" dxfId="45" priority="18">
      <formula>ISTEXT($AC$22)</formula>
    </cfRule>
  </conditionalFormatting>
  <conditionalFormatting sqref="AD22">
    <cfRule type="expression" dxfId="44" priority="17">
      <formula>ISTEXT($AD$22)</formula>
    </cfRule>
  </conditionalFormatting>
  <conditionalFormatting sqref="AA23">
    <cfRule type="expression" dxfId="43" priority="16">
      <formula>ISTEXT($AA$23)</formula>
    </cfRule>
  </conditionalFormatting>
  <conditionalFormatting sqref="AB23">
    <cfRule type="expression" dxfId="42" priority="15">
      <formula>ISTEXT($AB$23)</formula>
    </cfRule>
  </conditionalFormatting>
  <conditionalFormatting sqref="AC23">
    <cfRule type="expression" dxfId="41" priority="14">
      <formula>ISTEXT($AC$23)</formula>
    </cfRule>
  </conditionalFormatting>
  <conditionalFormatting sqref="AD23">
    <cfRule type="expression" dxfId="40" priority="13">
      <formula>ISTEXT($AD$23)</formula>
    </cfRule>
  </conditionalFormatting>
  <conditionalFormatting sqref="AA24">
    <cfRule type="expression" dxfId="39" priority="12">
      <formula>ISTEXT($AA$24)</formula>
    </cfRule>
  </conditionalFormatting>
  <conditionalFormatting sqref="AB24">
    <cfRule type="expression" dxfId="38" priority="11">
      <formula>ISTEXT($AB$24)</formula>
    </cfRule>
  </conditionalFormatting>
  <conditionalFormatting sqref="AC24">
    <cfRule type="expression" dxfId="37" priority="10">
      <formula>ISTEXT($AC$24)</formula>
    </cfRule>
  </conditionalFormatting>
  <conditionalFormatting sqref="AD24">
    <cfRule type="expression" dxfId="36" priority="9">
      <formula>ISTEXT($AD$24)</formula>
    </cfRule>
  </conditionalFormatting>
  <conditionalFormatting sqref="AA25">
    <cfRule type="expression" dxfId="35" priority="8">
      <formula>ISTEXT($AA$25)</formula>
    </cfRule>
  </conditionalFormatting>
  <conditionalFormatting sqref="AB25">
    <cfRule type="expression" dxfId="34" priority="7">
      <formula>ISTEXT($AB$25)</formula>
    </cfRule>
  </conditionalFormatting>
  <conditionalFormatting sqref="AC25">
    <cfRule type="expression" dxfId="33" priority="6">
      <formula>ISTEXT($AC$25)</formula>
    </cfRule>
  </conditionalFormatting>
  <conditionalFormatting sqref="AD25">
    <cfRule type="expression" dxfId="32" priority="5">
      <formula>ISTEXT($AD$25)</formula>
    </cfRule>
  </conditionalFormatting>
  <conditionalFormatting sqref="AA26">
    <cfRule type="expression" dxfId="31" priority="4">
      <formula>ISTEXT($AA$26)</formula>
    </cfRule>
  </conditionalFormatting>
  <conditionalFormatting sqref="AB26">
    <cfRule type="expression" dxfId="30" priority="3">
      <formula>ISTEXT($AB$26)</formula>
    </cfRule>
  </conditionalFormatting>
  <conditionalFormatting sqref="AC26">
    <cfRule type="expression" dxfId="29" priority="2">
      <formula>ISTEXT($AC$26)</formula>
    </cfRule>
  </conditionalFormatting>
  <conditionalFormatting sqref="AD26">
    <cfRule type="expression" dxfId="28" priority="1">
      <formula>ISTEXT($AD$26)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opLeftCell="C1" workbookViewId="0">
      <selection activeCell="G15" sqref="G15"/>
    </sheetView>
  </sheetViews>
  <sheetFormatPr defaultRowHeight="15" x14ac:dyDescent="0.25"/>
  <cols>
    <col min="1" max="1" width="65" style="28" bestFit="1" customWidth="1"/>
    <col min="2" max="2" width="15.85546875" style="28" bestFit="1" customWidth="1"/>
    <col min="3" max="3" width="11.85546875" style="28" bestFit="1" customWidth="1"/>
    <col min="4" max="4" width="7" style="28" bestFit="1" customWidth="1"/>
    <col min="5" max="5" width="10.5703125" style="28" bestFit="1" customWidth="1"/>
    <col min="6" max="6" width="8.7109375" style="28" customWidth="1"/>
    <col min="7" max="7" width="12.42578125" style="28" bestFit="1" customWidth="1"/>
    <col min="8" max="8" width="11.5703125" style="28" bestFit="1" customWidth="1"/>
    <col min="9" max="9" width="14.7109375" style="28" bestFit="1" customWidth="1"/>
    <col min="10" max="10" width="8.7109375" style="31" customWidth="1"/>
    <col min="11" max="11" width="8.7109375" style="28" hidden="1" customWidth="1"/>
    <col min="12" max="17" width="8.7109375" style="28" customWidth="1"/>
    <col min="18" max="18" width="22.5703125" style="28" bestFit="1" customWidth="1"/>
    <col min="19" max="19" width="8.7109375" style="28" customWidth="1"/>
    <col min="20" max="25" width="8.7109375" style="28" hidden="1" customWidth="1"/>
    <col min="26" max="26" width="20.5703125" style="31" bestFit="1" customWidth="1"/>
    <col min="27" max="29" width="21" style="31" bestFit="1" customWidth="1"/>
    <col min="30" max="30" width="8.28515625" style="28" bestFit="1" customWidth="1"/>
    <col min="31" max="44" width="8.7109375" style="28" customWidth="1"/>
    <col min="45" max="16384" width="9.140625" style="28"/>
  </cols>
  <sheetData>
    <row r="1" spans="1:30" ht="15.75" thickBot="1" x14ac:dyDescent="0.3">
      <c r="A1" s="25" t="s">
        <v>28</v>
      </c>
      <c r="B1" s="25" t="s">
        <v>29</v>
      </c>
      <c r="C1" s="25" t="s">
        <v>0</v>
      </c>
      <c r="D1" s="25" t="s">
        <v>30</v>
      </c>
      <c r="E1" s="25" t="s">
        <v>31</v>
      </c>
      <c r="F1" s="25" t="s">
        <v>32</v>
      </c>
      <c r="G1" s="26" t="s">
        <v>33</v>
      </c>
      <c r="H1" s="26" t="s">
        <v>34</v>
      </c>
      <c r="I1" s="26" t="s">
        <v>35</v>
      </c>
      <c r="J1" s="27"/>
      <c r="K1" s="26"/>
      <c r="R1" s="29" t="s">
        <v>36</v>
      </c>
      <c r="Z1" s="30" t="s">
        <v>37</v>
      </c>
    </row>
    <row r="2" spans="1:30" ht="16.5" thickTop="1" thickBot="1" x14ac:dyDescent="0.3">
      <c r="A2" s="32" t="s">
        <v>474</v>
      </c>
      <c r="B2" s="32" t="s">
        <v>22</v>
      </c>
      <c r="C2" s="32" t="s">
        <v>343</v>
      </c>
      <c r="D2" s="32">
        <v>1</v>
      </c>
      <c r="E2" s="32">
        <v>714800</v>
      </c>
      <c r="F2" s="32">
        <v>1.3989927252378287E-6</v>
      </c>
      <c r="G2" s="32"/>
      <c r="H2" s="32"/>
      <c r="I2" s="32"/>
      <c r="J2" s="33"/>
      <c r="K2" s="32"/>
      <c r="L2" s="32"/>
      <c r="M2" s="32"/>
      <c r="N2" s="32"/>
      <c r="O2" s="32"/>
      <c r="P2" s="32"/>
      <c r="Q2" s="32"/>
      <c r="R2" s="32" t="s">
        <v>344</v>
      </c>
      <c r="S2" s="32"/>
      <c r="T2" s="32">
        <v>1</v>
      </c>
      <c r="U2" s="32"/>
      <c r="V2" s="32"/>
      <c r="W2" s="32"/>
      <c r="X2" s="32"/>
      <c r="Y2" s="32"/>
      <c r="Z2" s="34" t="s">
        <v>41</v>
      </c>
      <c r="AA2" s="34" t="s">
        <v>42</v>
      </c>
      <c r="AB2" s="34" t="s">
        <v>43</v>
      </c>
      <c r="AC2" s="34" t="s">
        <v>44</v>
      </c>
      <c r="AD2" s="34" t="s">
        <v>45</v>
      </c>
    </row>
    <row r="3" spans="1:30" ht="15.75" thickTop="1" x14ac:dyDescent="0.25">
      <c r="A3" s="35" t="s">
        <v>475</v>
      </c>
      <c r="B3" s="35" t="s">
        <v>22</v>
      </c>
      <c r="C3" s="35" t="s">
        <v>343</v>
      </c>
      <c r="D3" s="35">
        <v>1</v>
      </c>
      <c r="E3" s="35">
        <v>689400</v>
      </c>
      <c r="F3" s="35">
        <v>1.450536698578474E-6</v>
      </c>
      <c r="G3" s="35"/>
      <c r="H3" s="35"/>
      <c r="I3" s="35"/>
      <c r="J3" s="36"/>
      <c r="K3" s="35"/>
      <c r="L3" s="35"/>
      <c r="M3" s="35"/>
      <c r="N3" s="35"/>
      <c r="O3" s="35"/>
      <c r="P3" s="35"/>
      <c r="Q3" s="35"/>
      <c r="R3" s="35" t="s">
        <v>41</v>
      </c>
      <c r="S3" s="35"/>
      <c r="T3" s="35">
        <v>5</v>
      </c>
      <c r="U3" s="35"/>
      <c r="V3" s="35"/>
      <c r="W3" s="35"/>
      <c r="X3" s="35"/>
      <c r="Y3" s="35"/>
      <c r="Z3" s="37">
        <v>120</v>
      </c>
      <c r="AA3" s="38" t="s">
        <v>332</v>
      </c>
      <c r="AB3" s="53">
        <v>0.10290152548495879</v>
      </c>
      <c r="AC3" s="38" t="s">
        <v>543</v>
      </c>
      <c r="AD3" s="53">
        <v>0.10290152548495879</v>
      </c>
    </row>
    <row r="4" spans="1:30" ht="15.75" thickBot="1" x14ac:dyDescent="0.3">
      <c r="A4" s="32" t="s">
        <v>476</v>
      </c>
      <c r="B4" s="32" t="s">
        <v>22</v>
      </c>
      <c r="C4" s="32" t="s">
        <v>343</v>
      </c>
      <c r="D4" s="32">
        <v>1</v>
      </c>
      <c r="E4" s="32">
        <v>770900</v>
      </c>
      <c r="F4" s="32">
        <v>1.2971851083149565E-6</v>
      </c>
      <c r="G4" s="32"/>
      <c r="H4" s="32"/>
      <c r="I4" s="32"/>
      <c r="J4" s="33"/>
      <c r="K4" s="32"/>
      <c r="L4" s="32"/>
      <c r="M4" s="32"/>
      <c r="N4" s="32"/>
      <c r="O4" s="32"/>
      <c r="P4" s="32"/>
      <c r="Q4" s="32"/>
      <c r="R4" s="32" t="s">
        <v>48</v>
      </c>
      <c r="S4" s="32"/>
      <c r="T4" s="32">
        <v>10</v>
      </c>
      <c r="U4" s="32"/>
      <c r="V4" s="32"/>
      <c r="W4" s="32"/>
      <c r="X4" s="32"/>
      <c r="Y4" s="32"/>
      <c r="Z4" s="40">
        <v>0</v>
      </c>
      <c r="AA4" s="41">
        <v>1</v>
      </c>
      <c r="AB4" s="41">
        <v>1</v>
      </c>
      <c r="AC4" s="41">
        <v>1</v>
      </c>
      <c r="AD4" s="41">
        <v>1</v>
      </c>
    </row>
    <row r="5" spans="1:30" ht="16.5" thickTop="1" thickBot="1" x14ac:dyDescent="0.3">
      <c r="A5" s="35" t="s">
        <v>531</v>
      </c>
      <c r="B5" s="35" t="s">
        <v>22</v>
      </c>
      <c r="C5" s="35" t="s">
        <v>343</v>
      </c>
      <c r="D5" s="35">
        <v>1</v>
      </c>
      <c r="E5" s="35">
        <v>2149000</v>
      </c>
      <c r="F5" s="35">
        <v>4.6533271288971614E-7</v>
      </c>
      <c r="G5" s="35">
        <v>-4.2043263562190165E-3</v>
      </c>
      <c r="H5" s="35">
        <v>120</v>
      </c>
      <c r="I5" s="35" t="s">
        <v>208</v>
      </c>
      <c r="J5" s="36"/>
      <c r="K5" s="35"/>
      <c r="L5" s="35"/>
      <c r="M5" s="35"/>
      <c r="N5" s="35"/>
      <c r="O5" s="35"/>
      <c r="P5" s="35"/>
      <c r="Q5" s="35"/>
      <c r="R5" s="35"/>
      <c r="S5" s="35"/>
      <c r="T5" s="35"/>
      <c r="U5" s="35" t="s">
        <v>208</v>
      </c>
      <c r="V5" s="35">
        <v>120</v>
      </c>
      <c r="W5" s="35">
        <v>2.3311873746627834</v>
      </c>
      <c r="X5" s="35"/>
      <c r="Y5" s="35"/>
    </row>
    <row r="6" spans="1:30" x14ac:dyDescent="0.25">
      <c r="A6" s="32" t="s">
        <v>532</v>
      </c>
      <c r="B6" s="32" t="s">
        <v>22</v>
      </c>
      <c r="C6" s="32" t="s">
        <v>343</v>
      </c>
      <c r="D6" s="32">
        <v>4557</v>
      </c>
      <c r="E6" s="32">
        <v>2046000</v>
      </c>
      <c r="F6" s="32">
        <v>2.2269999999999998E-3</v>
      </c>
      <c r="G6" s="32">
        <v>10.290152548495879</v>
      </c>
      <c r="H6" s="32">
        <v>120</v>
      </c>
      <c r="I6" s="50">
        <v>2.3311873746627834</v>
      </c>
      <c r="J6" s="33"/>
      <c r="K6" s="32"/>
      <c r="L6" s="32"/>
      <c r="M6" s="32"/>
      <c r="N6" s="32"/>
      <c r="O6" s="32"/>
      <c r="P6" s="32"/>
      <c r="Q6" s="32"/>
      <c r="R6" s="32"/>
      <c r="S6" s="32"/>
      <c r="T6" s="32"/>
      <c r="U6" s="32">
        <v>2</v>
      </c>
      <c r="V6" s="32">
        <v>0</v>
      </c>
      <c r="W6" s="32">
        <v>4.6051701859880918</v>
      </c>
      <c r="X6" s="32"/>
      <c r="Y6" s="32"/>
      <c r="Z6" s="42" t="s">
        <v>54</v>
      </c>
      <c r="AA6" s="54">
        <v>-1.8949856761044239E-2</v>
      </c>
    </row>
    <row r="7" spans="1:30" x14ac:dyDescent="0.25">
      <c r="A7" s="35" t="s">
        <v>533</v>
      </c>
      <c r="B7" s="35" t="s">
        <v>22</v>
      </c>
      <c r="C7" s="35" t="s">
        <v>343</v>
      </c>
      <c r="D7" s="35">
        <v>1</v>
      </c>
      <c r="E7" s="35">
        <v>2041000</v>
      </c>
      <c r="F7" s="35">
        <v>4.8995590396864283E-7</v>
      </c>
      <c r="G7" s="35">
        <v>-7.5963628544481826E-2</v>
      </c>
      <c r="H7" s="35">
        <v>120</v>
      </c>
      <c r="I7" s="35" t="s">
        <v>208</v>
      </c>
      <c r="J7" s="36"/>
      <c r="K7" s="35"/>
      <c r="L7" s="35"/>
      <c r="M7" s="35"/>
      <c r="N7" s="35"/>
      <c r="O7" s="35"/>
      <c r="P7" s="35"/>
      <c r="Q7" s="35"/>
      <c r="R7" s="35"/>
      <c r="S7" s="35"/>
      <c r="T7" s="35"/>
      <c r="U7" s="35" t="s">
        <v>208</v>
      </c>
      <c r="V7" s="35">
        <v>0</v>
      </c>
      <c r="W7" s="35">
        <v>4.6051701859880918</v>
      </c>
      <c r="X7" s="35"/>
      <c r="Y7" s="35"/>
      <c r="Z7" s="44" t="s">
        <v>56</v>
      </c>
      <c r="AA7" s="45">
        <v>4.6051701859880909</v>
      </c>
    </row>
    <row r="8" spans="1:30" ht="17.25" x14ac:dyDescent="0.25">
      <c r="A8" s="32" t="s">
        <v>534</v>
      </c>
      <c r="B8" s="32" t="s">
        <v>22</v>
      </c>
      <c r="C8" s="32" t="s">
        <v>343</v>
      </c>
      <c r="D8" s="32">
        <v>44660</v>
      </c>
      <c r="E8" s="32">
        <v>2047000</v>
      </c>
      <c r="F8" s="32">
        <v>2.181E-2</v>
      </c>
      <c r="G8" s="32">
        <v>100</v>
      </c>
      <c r="H8" s="32">
        <v>0</v>
      </c>
      <c r="I8" s="50">
        <v>4.6051701859880918</v>
      </c>
      <c r="J8" s="33"/>
      <c r="K8" s="32"/>
      <c r="L8" s="32"/>
      <c r="M8" s="32"/>
      <c r="N8" s="32"/>
      <c r="O8" s="32"/>
      <c r="P8" s="32"/>
      <c r="Q8" s="32"/>
      <c r="R8" s="32"/>
      <c r="S8" s="32"/>
      <c r="T8" s="32"/>
      <c r="U8" s="32">
        <v>4</v>
      </c>
      <c r="V8" s="32">
        <v>0</v>
      </c>
      <c r="W8" s="32">
        <v>4.6051701859880918</v>
      </c>
      <c r="X8" s="32"/>
      <c r="Y8" s="32"/>
      <c r="Z8" s="44" t="s">
        <v>58</v>
      </c>
      <c r="AA8" s="45">
        <v>1</v>
      </c>
    </row>
    <row r="9" spans="1:30" ht="18" x14ac:dyDescent="0.35">
      <c r="A9" s="35" t="s">
        <v>535</v>
      </c>
      <c r="B9" s="35" t="s">
        <v>22</v>
      </c>
      <c r="C9" s="35" t="s">
        <v>343</v>
      </c>
      <c r="D9" s="35">
        <v>46760</v>
      </c>
      <c r="E9" s="35">
        <v>2162000</v>
      </c>
      <c r="F9" s="35">
        <v>2.163E-2</v>
      </c>
      <c r="G9" s="35">
        <v>100</v>
      </c>
      <c r="H9" s="35">
        <v>0</v>
      </c>
      <c r="I9" s="46">
        <v>4.6051701859880918</v>
      </c>
      <c r="J9" s="36"/>
      <c r="K9" s="35"/>
      <c r="L9" s="35"/>
      <c r="M9" s="35"/>
      <c r="N9" s="35"/>
      <c r="O9" s="35"/>
      <c r="P9" s="35"/>
      <c r="Q9" s="35"/>
      <c r="R9" s="35"/>
      <c r="S9" s="35"/>
      <c r="T9" s="35"/>
      <c r="U9" s="35">
        <v>5</v>
      </c>
      <c r="V9" s="35" t="s">
        <v>208</v>
      </c>
      <c r="W9" s="35" t="s">
        <v>208</v>
      </c>
      <c r="X9" s="35"/>
      <c r="Y9" s="35"/>
      <c r="Z9" s="44" t="s">
        <v>60</v>
      </c>
      <c r="AA9" s="56">
        <v>36.577964113421039</v>
      </c>
    </row>
    <row r="10" spans="1:30" ht="18.75" x14ac:dyDescent="0.35">
      <c r="A10" s="32" t="s">
        <v>536</v>
      </c>
      <c r="B10" s="32" t="s">
        <v>22</v>
      </c>
      <c r="C10" s="32" t="s">
        <v>343</v>
      </c>
      <c r="D10" s="32">
        <v>4095</v>
      </c>
      <c r="E10" s="32">
        <v>3482000</v>
      </c>
      <c r="F10" s="32">
        <v>1.176E-3</v>
      </c>
      <c r="G10" s="32">
        <v>100</v>
      </c>
      <c r="H10" s="32">
        <v>0</v>
      </c>
      <c r="I10" s="50">
        <v>4.6051701859880918</v>
      </c>
      <c r="J10" s="33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>
        <v>6</v>
      </c>
      <c r="V10" s="32" t="s">
        <v>208</v>
      </c>
      <c r="W10" s="32" t="s">
        <v>208</v>
      </c>
      <c r="X10" s="32"/>
      <c r="Y10" s="32"/>
      <c r="Z10" s="44" t="s">
        <v>62</v>
      </c>
      <c r="AA10" s="56">
        <v>37.899713522088476</v>
      </c>
    </row>
    <row r="11" spans="1:30" ht="15.75" thickBot="1" x14ac:dyDescent="0.3">
      <c r="A11" s="35"/>
      <c r="B11" s="35"/>
      <c r="C11" s="35"/>
      <c r="D11" s="35"/>
      <c r="E11" s="35"/>
      <c r="F11" s="35"/>
      <c r="G11" s="35"/>
      <c r="H11" s="35"/>
      <c r="I11" s="46"/>
      <c r="J11" s="36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48" t="s">
        <v>7</v>
      </c>
      <c r="AA11" s="49" t="s">
        <v>98</v>
      </c>
    </row>
    <row r="12" spans="1:30" x14ac:dyDescent="0.25">
      <c r="A12" s="32"/>
      <c r="B12" s="32"/>
      <c r="C12" s="32"/>
      <c r="D12" s="32"/>
      <c r="E12" s="32"/>
      <c r="F12" s="32"/>
      <c r="G12" s="32"/>
      <c r="H12" s="32"/>
      <c r="I12" s="50"/>
      <c r="J12" s="33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30" x14ac:dyDescent="0.25">
      <c r="A13" s="35"/>
      <c r="B13" s="35"/>
      <c r="C13" s="35"/>
      <c r="D13" s="35"/>
      <c r="E13" s="35"/>
      <c r="F13" s="35"/>
      <c r="G13" s="35"/>
      <c r="H13" s="35"/>
      <c r="I13" s="46"/>
      <c r="J13" s="36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30" x14ac:dyDescent="0.25">
      <c r="A14" s="32"/>
      <c r="B14" s="32"/>
      <c r="C14" s="32"/>
      <c r="D14" s="32"/>
      <c r="E14" s="32"/>
      <c r="F14" s="32"/>
      <c r="G14" s="32"/>
      <c r="H14" s="32"/>
      <c r="I14" s="50"/>
      <c r="J14" s="33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30" x14ac:dyDescent="0.25">
      <c r="A15" s="35"/>
      <c r="B15" s="35"/>
      <c r="C15" s="35"/>
      <c r="D15" s="35"/>
      <c r="E15" s="35"/>
      <c r="F15" s="35"/>
      <c r="G15" s="35"/>
      <c r="H15" s="35"/>
      <c r="I15" s="46"/>
      <c r="J15" s="36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30" x14ac:dyDescent="0.25">
      <c r="A16" s="32"/>
      <c r="B16" s="32"/>
      <c r="C16" s="32"/>
      <c r="D16" s="32"/>
      <c r="E16" s="32"/>
      <c r="F16" s="32"/>
      <c r="G16" s="32"/>
      <c r="H16" s="32"/>
      <c r="I16" s="50"/>
      <c r="J16" s="3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30" x14ac:dyDescent="0.25">
      <c r="A17" s="35"/>
      <c r="B17" s="35"/>
      <c r="C17" s="35"/>
      <c r="D17" s="35"/>
      <c r="E17" s="35"/>
      <c r="F17" s="35"/>
      <c r="G17" s="35"/>
      <c r="H17" s="35"/>
      <c r="I17" s="46"/>
      <c r="J17" s="36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30" x14ac:dyDescent="0.25">
      <c r="A18" s="32"/>
      <c r="B18" s="32"/>
      <c r="C18" s="32"/>
      <c r="D18" s="32"/>
      <c r="E18" s="32"/>
      <c r="F18" s="32"/>
      <c r="G18" s="32"/>
      <c r="H18" s="32"/>
      <c r="I18" s="50"/>
      <c r="J18" s="33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30" x14ac:dyDescent="0.25">
      <c r="A19" s="35"/>
      <c r="B19" s="35"/>
      <c r="C19" s="35"/>
      <c r="D19" s="35"/>
      <c r="E19" s="35"/>
      <c r="F19" s="35"/>
      <c r="G19" s="35"/>
      <c r="H19" s="35"/>
      <c r="I19" s="46"/>
      <c r="J19" s="36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30" x14ac:dyDescent="0.25">
      <c r="A20" s="32"/>
      <c r="B20" s="32"/>
      <c r="C20" s="32"/>
      <c r="D20" s="32"/>
      <c r="E20" s="32"/>
      <c r="F20" s="32"/>
      <c r="G20" s="32"/>
      <c r="H20" s="32"/>
      <c r="I20" s="50"/>
      <c r="J20" s="33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30" ht="15.75" thickBot="1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6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30" ht="16.5" thickTop="1" thickBot="1" x14ac:dyDescent="0.3">
      <c r="A22" s="32" t="s">
        <v>474</v>
      </c>
      <c r="B22" s="32" t="s">
        <v>24</v>
      </c>
      <c r="C22" s="32" t="s">
        <v>362</v>
      </c>
      <c r="D22" s="32">
        <v>1</v>
      </c>
      <c r="E22" s="32">
        <v>714800</v>
      </c>
      <c r="F22" s="32">
        <v>1.3989927252378287E-6</v>
      </c>
      <c r="G22" s="32"/>
      <c r="H22" s="32"/>
      <c r="I22" s="32"/>
      <c r="J22" s="33"/>
      <c r="K22" s="32"/>
      <c r="L22" s="32"/>
      <c r="M22" s="32"/>
      <c r="N22" s="32"/>
      <c r="O22" s="32"/>
      <c r="P22" s="32"/>
      <c r="Q22" s="32"/>
      <c r="R22" s="32" t="s">
        <v>363</v>
      </c>
      <c r="S22" s="32"/>
      <c r="T22" s="32">
        <v>2</v>
      </c>
      <c r="U22" s="32"/>
      <c r="V22" s="32"/>
      <c r="W22" s="32"/>
      <c r="X22" s="32"/>
      <c r="Y22" s="32"/>
      <c r="Z22" s="34" t="s">
        <v>41</v>
      </c>
      <c r="AA22" s="34" t="s">
        <v>42</v>
      </c>
      <c r="AB22" s="34" t="s">
        <v>43</v>
      </c>
      <c r="AC22" s="34" t="s">
        <v>44</v>
      </c>
      <c r="AD22" s="34" t="s">
        <v>45</v>
      </c>
    </row>
    <row r="23" spans="1:30" ht="15.75" thickTop="1" x14ac:dyDescent="0.25">
      <c r="A23" s="35" t="s">
        <v>475</v>
      </c>
      <c r="B23" s="35" t="s">
        <v>24</v>
      </c>
      <c r="C23" s="35" t="s">
        <v>362</v>
      </c>
      <c r="D23" s="35">
        <v>1</v>
      </c>
      <c r="E23" s="35">
        <v>689400</v>
      </c>
      <c r="F23" s="35">
        <v>1.450536698578474E-6</v>
      </c>
      <c r="G23" s="35"/>
      <c r="H23" s="35"/>
      <c r="I23" s="35"/>
      <c r="J23" s="36"/>
      <c r="K23" s="35"/>
      <c r="L23" s="35"/>
      <c r="M23" s="35"/>
      <c r="N23" s="35"/>
      <c r="O23" s="35"/>
      <c r="P23" s="35"/>
      <c r="Q23" s="35"/>
      <c r="R23" s="35" t="s">
        <v>41</v>
      </c>
      <c r="S23" s="35"/>
      <c r="T23" s="35">
        <v>25</v>
      </c>
      <c r="U23" s="35"/>
      <c r="V23" s="35"/>
      <c r="W23" s="35"/>
      <c r="X23" s="35"/>
      <c r="Y23" s="35"/>
      <c r="Z23" s="37">
        <v>120</v>
      </c>
      <c r="AA23" s="38" t="s">
        <v>332</v>
      </c>
      <c r="AB23" s="51">
        <v>7.1024828816176255E-3</v>
      </c>
      <c r="AC23" s="38" t="s">
        <v>209</v>
      </c>
      <c r="AD23" s="51">
        <v>7.1024828816176255E-3</v>
      </c>
    </row>
    <row r="24" spans="1:30" ht="15.75" thickBot="1" x14ac:dyDescent="0.3">
      <c r="A24" s="32" t="s">
        <v>476</v>
      </c>
      <c r="B24" s="32" t="s">
        <v>24</v>
      </c>
      <c r="C24" s="32" t="s">
        <v>362</v>
      </c>
      <c r="D24" s="32">
        <v>1</v>
      </c>
      <c r="E24" s="32">
        <v>770900</v>
      </c>
      <c r="F24" s="32">
        <v>1.2971851083149565E-6</v>
      </c>
      <c r="G24" s="32"/>
      <c r="H24" s="32"/>
      <c r="I24" s="32"/>
      <c r="J24" s="33"/>
      <c r="K24" s="32"/>
      <c r="L24" s="32"/>
      <c r="M24" s="32"/>
      <c r="N24" s="32"/>
      <c r="O24" s="32"/>
      <c r="P24" s="32"/>
      <c r="Q24" s="32"/>
      <c r="R24" s="32" t="s">
        <v>48</v>
      </c>
      <c r="S24" s="32"/>
      <c r="T24" s="32">
        <v>30</v>
      </c>
      <c r="U24" s="32"/>
      <c r="V24" s="32"/>
      <c r="W24" s="32"/>
      <c r="X24" s="32"/>
      <c r="Y24" s="32"/>
      <c r="Z24" s="40">
        <v>0</v>
      </c>
      <c r="AA24" s="41">
        <v>1</v>
      </c>
      <c r="AB24" s="41">
        <v>1</v>
      </c>
      <c r="AC24" s="41">
        <v>1</v>
      </c>
      <c r="AD24" s="41">
        <v>1</v>
      </c>
    </row>
    <row r="25" spans="1:30" ht="16.5" thickTop="1" thickBot="1" x14ac:dyDescent="0.3">
      <c r="A25" s="35" t="s">
        <v>537</v>
      </c>
      <c r="B25" s="35" t="s">
        <v>24</v>
      </c>
      <c r="C25" s="35" t="s">
        <v>362</v>
      </c>
      <c r="D25" s="35">
        <v>1</v>
      </c>
      <c r="E25" s="35">
        <v>1942000</v>
      </c>
      <c r="F25" s="35">
        <v>5.1493305870236871E-7</v>
      </c>
      <c r="G25" s="35">
        <v>-2.2273649362178106E-3</v>
      </c>
      <c r="H25" s="35">
        <v>120</v>
      </c>
      <c r="I25" s="35" t="s">
        <v>208</v>
      </c>
      <c r="J25" s="36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 t="s">
        <v>208</v>
      </c>
      <c r="V25" s="35">
        <v>120</v>
      </c>
      <c r="W25" s="35">
        <v>-0.34214066844185648</v>
      </c>
      <c r="X25" s="35"/>
      <c r="Y25" s="35"/>
    </row>
    <row r="26" spans="1:30" x14ac:dyDescent="0.25">
      <c r="A26" s="32" t="s">
        <v>538</v>
      </c>
      <c r="B26" s="32" t="s">
        <v>24</v>
      </c>
      <c r="C26" s="32" t="s">
        <v>362</v>
      </c>
      <c r="D26" s="32">
        <v>1126</v>
      </c>
      <c r="E26" s="32">
        <v>2049000</v>
      </c>
      <c r="F26" s="32">
        <v>5.4940000000000002E-4</v>
      </c>
      <c r="G26" s="32">
        <v>0.71024828816176255</v>
      </c>
      <c r="H26" s="32">
        <v>120</v>
      </c>
      <c r="I26" s="50">
        <v>-0.34214066844185648</v>
      </c>
      <c r="J26" s="33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>
        <v>2</v>
      </c>
      <c r="V26" s="32">
        <v>0</v>
      </c>
      <c r="W26" s="32">
        <v>4.6051701859880918</v>
      </c>
      <c r="X26" s="32"/>
      <c r="Y26" s="32"/>
      <c r="Z26" s="42" t="s">
        <v>54</v>
      </c>
      <c r="AA26" s="54">
        <v>-4.1227590453582916E-2</v>
      </c>
    </row>
    <row r="27" spans="1:30" x14ac:dyDescent="0.25">
      <c r="A27" s="35" t="s">
        <v>539</v>
      </c>
      <c r="B27" s="35" t="s">
        <v>24</v>
      </c>
      <c r="C27" s="35" t="s">
        <v>362</v>
      </c>
      <c r="D27" s="35">
        <v>1</v>
      </c>
      <c r="E27" s="35">
        <v>2038000</v>
      </c>
      <c r="F27" s="35">
        <v>4.9067713444553486E-7</v>
      </c>
      <c r="G27" s="35">
        <v>-6.3338291623795159E-2</v>
      </c>
      <c r="H27" s="35">
        <v>120</v>
      </c>
      <c r="I27" s="35" t="s">
        <v>208</v>
      </c>
      <c r="J27" s="36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 t="s">
        <v>208</v>
      </c>
      <c r="V27" s="35">
        <v>0</v>
      </c>
      <c r="W27" s="35">
        <v>4.6051701859880918</v>
      </c>
      <c r="X27" s="35"/>
      <c r="Y27" s="35"/>
      <c r="Z27" s="44" t="s">
        <v>56</v>
      </c>
      <c r="AA27" s="45">
        <v>4.6051701859880918</v>
      </c>
    </row>
    <row r="28" spans="1:30" ht="17.25" x14ac:dyDescent="0.25">
      <c r="A28" s="32" t="s">
        <v>540</v>
      </c>
      <c r="B28" s="32" t="s">
        <v>24</v>
      </c>
      <c r="C28" s="32" t="s">
        <v>362</v>
      </c>
      <c r="D28" s="32">
        <v>66470</v>
      </c>
      <c r="E28" s="32">
        <v>1707000</v>
      </c>
      <c r="F28" s="32">
        <v>3.8940000000000002E-2</v>
      </c>
      <c r="G28" s="32">
        <v>100</v>
      </c>
      <c r="H28" s="32">
        <v>0</v>
      </c>
      <c r="I28" s="50">
        <v>4.6051701859880918</v>
      </c>
      <c r="J28" s="33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>
        <v>4</v>
      </c>
      <c r="V28" s="32">
        <v>0</v>
      </c>
      <c r="W28" s="32">
        <v>4.6051701859880918</v>
      </c>
      <c r="X28" s="32"/>
      <c r="Y28" s="32"/>
      <c r="Z28" s="44" t="s">
        <v>58</v>
      </c>
      <c r="AA28" s="45">
        <v>1.0000000000000004</v>
      </c>
    </row>
    <row r="29" spans="1:30" ht="18" x14ac:dyDescent="0.35">
      <c r="A29" s="35" t="s">
        <v>541</v>
      </c>
      <c r="B29" s="35" t="s">
        <v>24</v>
      </c>
      <c r="C29" s="35" t="s">
        <v>362</v>
      </c>
      <c r="D29" s="35">
        <v>159500</v>
      </c>
      <c r="E29" s="35">
        <v>2067000</v>
      </c>
      <c r="F29" s="35">
        <v>7.7160000000000006E-2</v>
      </c>
      <c r="G29" s="35">
        <v>100</v>
      </c>
      <c r="H29" s="35">
        <v>0</v>
      </c>
      <c r="I29" s="46">
        <v>4.6051701859880918</v>
      </c>
      <c r="J29" s="36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>
        <v>5</v>
      </c>
      <c r="V29" s="35" t="s">
        <v>208</v>
      </c>
      <c r="W29" s="35" t="s">
        <v>208</v>
      </c>
      <c r="X29" s="35"/>
      <c r="Y29" s="35"/>
      <c r="Z29" s="44" t="s">
        <v>60</v>
      </c>
      <c r="AA29" s="56">
        <v>16.812701711014178</v>
      </c>
    </row>
    <row r="30" spans="1:30" ht="18.75" x14ac:dyDescent="0.35">
      <c r="A30" s="32" t="s">
        <v>542</v>
      </c>
      <c r="B30" s="32" t="s">
        <v>24</v>
      </c>
      <c r="C30" s="32" t="s">
        <v>362</v>
      </c>
      <c r="D30" s="32">
        <v>4767</v>
      </c>
      <c r="E30" s="32">
        <v>3383000</v>
      </c>
      <c r="F30" s="32">
        <v>1.4090000000000001E-3</v>
      </c>
      <c r="G30" s="32">
        <v>100</v>
      </c>
      <c r="H30" s="32">
        <v>0</v>
      </c>
      <c r="I30" s="50">
        <v>4.6051701859880918</v>
      </c>
      <c r="J30" s="33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>
        <v>6</v>
      </c>
      <c r="V30" s="32" t="s">
        <v>208</v>
      </c>
      <c r="W30" s="32" t="s">
        <v>208</v>
      </c>
      <c r="X30" s="32"/>
      <c r="Y30" s="32"/>
      <c r="Z30" s="44" t="s">
        <v>62</v>
      </c>
      <c r="AA30" s="56">
        <v>82.455180907165825</v>
      </c>
    </row>
    <row r="31" spans="1:30" ht="15.75" thickBot="1" x14ac:dyDescent="0.3">
      <c r="A31" s="35"/>
      <c r="B31" s="35"/>
      <c r="C31" s="35"/>
      <c r="D31" s="35"/>
      <c r="E31" s="35"/>
      <c r="F31" s="35"/>
      <c r="G31" s="35"/>
      <c r="H31" s="35"/>
      <c r="I31" s="46"/>
      <c r="J31" s="36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48" t="s">
        <v>7</v>
      </c>
      <c r="AA31" s="49" t="s">
        <v>98</v>
      </c>
    </row>
    <row r="32" spans="1:30" x14ac:dyDescent="0.25">
      <c r="A32" s="25"/>
      <c r="B32" s="25"/>
      <c r="C32" s="25"/>
      <c r="D32" s="25"/>
      <c r="E32" s="25"/>
      <c r="F32" s="25"/>
      <c r="I32" s="26"/>
    </row>
    <row r="33" spans="1:9" x14ac:dyDescent="0.25">
      <c r="A33" s="25"/>
      <c r="B33" s="25"/>
      <c r="C33" s="25"/>
      <c r="D33" s="25"/>
      <c r="E33" s="25"/>
      <c r="F33" s="25"/>
      <c r="I33" s="26"/>
    </row>
    <row r="34" spans="1:9" x14ac:dyDescent="0.25">
      <c r="A34" s="25"/>
      <c r="B34" s="25"/>
      <c r="C34" s="25"/>
      <c r="D34" s="25"/>
      <c r="E34" s="25"/>
      <c r="F34" s="25"/>
      <c r="I34" s="26"/>
    </row>
    <row r="35" spans="1:9" x14ac:dyDescent="0.25">
      <c r="A35" s="25"/>
      <c r="B35" s="25"/>
      <c r="C35" s="25"/>
      <c r="D35" s="25"/>
      <c r="E35" s="25"/>
      <c r="F35" s="25"/>
      <c r="I35" s="26"/>
    </row>
    <row r="36" spans="1:9" x14ac:dyDescent="0.25">
      <c r="A36" s="25"/>
      <c r="B36" s="25"/>
      <c r="C36" s="25"/>
      <c r="D36" s="25"/>
      <c r="E36" s="25"/>
      <c r="F36" s="25"/>
      <c r="I36" s="26"/>
    </row>
    <row r="37" spans="1:9" x14ac:dyDescent="0.25">
      <c r="A37" s="25"/>
      <c r="B37" s="25"/>
      <c r="C37" s="25"/>
      <c r="D37" s="25"/>
      <c r="E37" s="25"/>
      <c r="F37" s="25"/>
      <c r="I37" s="26"/>
    </row>
    <row r="38" spans="1:9" x14ac:dyDescent="0.25">
      <c r="A38" s="25"/>
      <c r="B38" s="25"/>
      <c r="C38" s="25"/>
      <c r="D38" s="25"/>
      <c r="E38" s="25"/>
      <c r="F38" s="25"/>
      <c r="I38" s="26"/>
    </row>
    <row r="39" spans="1:9" x14ac:dyDescent="0.25">
      <c r="A39" s="25"/>
      <c r="B39" s="25"/>
      <c r="C39" s="25"/>
      <c r="D39" s="25"/>
      <c r="E39" s="25"/>
      <c r="F39" s="25"/>
      <c r="I39" s="26"/>
    </row>
    <row r="40" spans="1:9" x14ac:dyDescent="0.25">
      <c r="A40" s="25"/>
      <c r="B40" s="25"/>
      <c r="C40" s="25"/>
      <c r="D40" s="25"/>
      <c r="E40" s="25"/>
      <c r="F40" s="25"/>
      <c r="I40" s="26"/>
    </row>
    <row r="41" spans="1:9" x14ac:dyDescent="0.25">
      <c r="A41" s="65"/>
      <c r="B41" s="65"/>
      <c r="C41" s="65"/>
      <c r="D41" s="65"/>
      <c r="E41" s="65"/>
      <c r="F41" s="65"/>
    </row>
    <row r="42" spans="1:9" x14ac:dyDescent="0.25">
      <c r="A42" s="65"/>
      <c r="B42" s="65"/>
      <c r="C42" s="65"/>
      <c r="D42" s="65"/>
      <c r="E42" s="65"/>
      <c r="F42" s="65"/>
    </row>
    <row r="43" spans="1:9" x14ac:dyDescent="0.25">
      <c r="A43" s="65"/>
      <c r="B43" s="65"/>
      <c r="C43" s="65"/>
      <c r="D43" s="65"/>
      <c r="E43" s="65"/>
      <c r="F43" s="65"/>
    </row>
    <row r="44" spans="1:9" x14ac:dyDescent="0.25">
      <c r="A44" s="65"/>
      <c r="B44" s="65"/>
      <c r="C44" s="65"/>
      <c r="D44" s="65"/>
      <c r="E44" s="65"/>
      <c r="F44" s="65"/>
    </row>
    <row r="45" spans="1:9" x14ac:dyDescent="0.25">
      <c r="A45" s="65"/>
      <c r="B45" s="65"/>
      <c r="C45" s="65"/>
      <c r="D45" s="65"/>
      <c r="E45" s="65"/>
      <c r="F45" s="65"/>
    </row>
  </sheetData>
  <conditionalFormatting sqref="I5">
    <cfRule type="expression" dxfId="27" priority="28">
      <formula>ISTEXT($I$5)</formula>
    </cfRule>
  </conditionalFormatting>
  <conditionalFormatting sqref="I6">
    <cfRule type="expression" dxfId="26" priority="27">
      <formula>ISTEXT($I$6)</formula>
    </cfRule>
  </conditionalFormatting>
  <conditionalFormatting sqref="I7">
    <cfRule type="expression" dxfId="25" priority="26">
      <formula>ISTEXT($I$7)</formula>
    </cfRule>
  </conditionalFormatting>
  <conditionalFormatting sqref="I8">
    <cfRule type="expression" dxfId="24" priority="25">
      <formula>ISTEXT($I$8)</formula>
    </cfRule>
  </conditionalFormatting>
  <conditionalFormatting sqref="I9">
    <cfRule type="expression" dxfId="23" priority="24">
      <formula>ISTEXT($I$9)</formula>
    </cfRule>
  </conditionalFormatting>
  <conditionalFormatting sqref="I10:I20">
    <cfRule type="expression" dxfId="22" priority="23">
      <formula>ISTEXT($I$10)</formula>
    </cfRule>
  </conditionalFormatting>
  <conditionalFormatting sqref="I25">
    <cfRule type="expression" dxfId="21" priority="22">
      <formula>ISTEXT($I$25)</formula>
    </cfRule>
  </conditionalFormatting>
  <conditionalFormatting sqref="I26">
    <cfRule type="expression" dxfId="20" priority="21">
      <formula>ISTEXT($I$26)</formula>
    </cfRule>
  </conditionalFormatting>
  <conditionalFormatting sqref="I27">
    <cfRule type="expression" dxfId="19" priority="20">
      <formula>ISTEXT($I$27)</formula>
    </cfRule>
  </conditionalFormatting>
  <conditionalFormatting sqref="I28">
    <cfRule type="expression" dxfId="18" priority="19">
      <formula>ISTEXT($I$28)</formula>
    </cfRule>
  </conditionalFormatting>
  <conditionalFormatting sqref="I29">
    <cfRule type="expression" dxfId="17" priority="18">
      <formula>ISTEXT($I$29)</formula>
    </cfRule>
  </conditionalFormatting>
  <conditionalFormatting sqref="I30:I40">
    <cfRule type="expression" dxfId="16" priority="17">
      <formula>ISTEXT($I$30)</formula>
    </cfRule>
  </conditionalFormatting>
  <conditionalFormatting sqref="AA3">
    <cfRule type="expression" dxfId="15" priority="16">
      <formula>ISTEXT($AA$3)</formula>
    </cfRule>
  </conditionalFormatting>
  <conditionalFormatting sqref="AB3">
    <cfRule type="expression" dxfId="14" priority="15">
      <formula>ISTEXT($AB$3)</formula>
    </cfRule>
  </conditionalFormatting>
  <conditionalFormatting sqref="AC3">
    <cfRule type="expression" dxfId="13" priority="14">
      <formula>ISTEXT($AC$3)</formula>
    </cfRule>
  </conditionalFormatting>
  <conditionalFormatting sqref="AD3">
    <cfRule type="expression" dxfId="12" priority="13">
      <formula>ISTEXT($AD$3)</formula>
    </cfRule>
  </conditionalFormatting>
  <conditionalFormatting sqref="AA4">
    <cfRule type="expression" dxfId="11" priority="12">
      <formula>ISTEXT($AA$4)</formula>
    </cfRule>
  </conditionalFormatting>
  <conditionalFormatting sqref="AB4">
    <cfRule type="expression" dxfId="10" priority="11">
      <formula>ISTEXT($AB$4)</formula>
    </cfRule>
  </conditionalFormatting>
  <conditionalFormatting sqref="AC4">
    <cfRule type="expression" dxfId="9" priority="10">
      <formula>ISTEXT($AC$4)</formula>
    </cfRule>
  </conditionalFormatting>
  <conditionalFormatting sqref="AD4">
    <cfRule type="expression" dxfId="8" priority="9">
      <formula>ISTEXT($AD$4)</formula>
    </cfRule>
  </conditionalFormatting>
  <conditionalFormatting sqref="AA23">
    <cfRule type="expression" dxfId="7" priority="8">
      <formula>ISTEXT($AA$23)</formula>
    </cfRule>
  </conditionalFormatting>
  <conditionalFormatting sqref="AB23">
    <cfRule type="expression" dxfId="6" priority="7">
      <formula>ISTEXT($AB$23)</formula>
    </cfRule>
  </conditionalFormatting>
  <conditionalFormatting sqref="AC23">
    <cfRule type="expression" dxfId="5" priority="6">
      <formula>ISTEXT($AC$23)</formula>
    </cfRule>
  </conditionalFormatting>
  <conditionalFormatting sqref="AD23">
    <cfRule type="expression" dxfId="4" priority="5">
      <formula>ISTEXT($AD$23)</formula>
    </cfRule>
  </conditionalFormatting>
  <conditionalFormatting sqref="AA24">
    <cfRule type="expression" dxfId="3" priority="4">
      <formula>ISTEXT($AA$24)</formula>
    </cfRule>
  </conditionalFormatting>
  <conditionalFormatting sqref="AB24">
    <cfRule type="expression" dxfId="2" priority="3">
      <formula>ISTEXT($AB$24)</formula>
    </cfRule>
  </conditionalFormatting>
  <conditionalFormatting sqref="AC24">
    <cfRule type="expression" dxfId="1" priority="2">
      <formula>ISTEXT($AC$24)</formula>
    </cfRule>
  </conditionalFormatting>
  <conditionalFormatting sqref="AD24">
    <cfRule type="expression" dxfId="0" priority="1">
      <formula>ISTEXT($AD$24)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EPA Hepatocyte Stability 072020</vt:lpstr>
      <vt:lpstr>Xevo-1 1uM Active</vt:lpstr>
      <vt:lpstr>Xevo-1 1uM Control</vt:lpstr>
      <vt:lpstr>Xevo-1 10uM Active</vt:lpstr>
      <vt:lpstr>Xevo-1 10uM Control</vt:lpstr>
      <vt:lpstr>5500 1uM Active</vt:lpstr>
      <vt:lpstr>5500 1uM Control</vt:lpstr>
      <vt:lpstr>5500 10uM Active</vt:lpstr>
      <vt:lpstr>5500 10uM Control</vt:lpstr>
      <vt:lpstr>'EPA Hepatocyte Stability 072020'!Print_Area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Snodgrass</dc:creator>
  <cp:lastModifiedBy>David Ayres</cp:lastModifiedBy>
  <cp:lastPrinted>2020-07-27T15:52:36Z</cp:lastPrinted>
  <dcterms:created xsi:type="dcterms:W3CDTF">2020-06-22T15:06:22Z</dcterms:created>
  <dcterms:modified xsi:type="dcterms:W3CDTF">2020-07-31T13:04:45Z</dcterms:modified>
</cp:coreProperties>
</file>