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\\i04.local\i2\ctx\1\RV\rv350\Downloads\"/>
    </mc:Choice>
  </mc:AlternateContent>
  <xr:revisionPtr revIDLastSave="0" documentId="13_ncr:1_{216BB38B-D4DC-4E2E-841F-E52260ACEB37}" xr6:coauthVersionLast="47" xr6:coauthVersionMax="47" xr10:uidLastSave="{00000000-0000-0000-0000-000000000000}"/>
  <bookViews>
    <workbookView xWindow="-120" yWindow="-120" windowWidth="57840" windowHeight="304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5" i="1" l="1"/>
  <c r="AA26" i="1"/>
  <c r="Z26" i="1"/>
  <c r="Z25" i="1"/>
  <c r="X26" i="1"/>
  <c r="X25" i="1"/>
  <c r="W26" i="1"/>
  <c r="W25" i="1"/>
  <c r="R26" i="1"/>
  <c r="S26" i="1"/>
  <c r="T26" i="1"/>
  <c r="U26" i="1"/>
  <c r="R25" i="1"/>
  <c r="S25" i="1"/>
  <c r="T25" i="1"/>
  <c r="U25" i="1"/>
  <c r="Q26" i="1"/>
  <c r="Q25" i="1"/>
  <c r="AA17" i="1"/>
  <c r="AA16" i="1"/>
  <c r="AA15" i="1"/>
  <c r="AA24" i="1" s="1"/>
  <c r="AA14" i="1"/>
  <c r="AA23" i="1" s="1"/>
  <c r="AA13" i="1"/>
  <c r="AA12" i="1"/>
  <c r="AA21" i="1" s="1"/>
  <c r="Z17" i="1"/>
  <c r="Z16" i="1"/>
  <c r="Z15" i="1"/>
  <c r="Z14" i="1"/>
  <c r="Z13" i="1"/>
  <c r="Z12" i="1"/>
  <c r="Z21" i="1" s="1"/>
  <c r="X17" i="1"/>
  <c r="X16" i="1"/>
  <c r="X15" i="1"/>
  <c r="X14" i="1"/>
  <c r="X23" i="1" s="1"/>
  <c r="X13" i="1"/>
  <c r="X12" i="1"/>
  <c r="W17" i="1"/>
  <c r="W16" i="1"/>
  <c r="W15" i="1"/>
  <c r="W24" i="1" s="1"/>
  <c r="W14" i="1"/>
  <c r="W13" i="1"/>
  <c r="W12" i="1"/>
  <c r="R17" i="1"/>
  <c r="S17" i="1"/>
  <c r="T17" i="1"/>
  <c r="U17" i="1"/>
  <c r="R16" i="1"/>
  <c r="S16" i="1"/>
  <c r="T16" i="1"/>
  <c r="U16" i="1"/>
  <c r="R15" i="1"/>
  <c r="S15" i="1"/>
  <c r="T15" i="1"/>
  <c r="U15" i="1"/>
  <c r="R14" i="1"/>
  <c r="R23" i="1" s="1"/>
  <c r="S14" i="1"/>
  <c r="T14" i="1"/>
  <c r="U14" i="1"/>
  <c r="R13" i="1"/>
  <c r="S13" i="1"/>
  <c r="T13" i="1"/>
  <c r="U13" i="1"/>
  <c r="R12" i="1"/>
  <c r="S12" i="1"/>
  <c r="T12" i="1"/>
  <c r="U12" i="1"/>
  <c r="U21" i="1" s="1"/>
  <c r="Q17" i="1"/>
  <c r="Q16" i="1"/>
  <c r="Q15" i="1"/>
  <c r="Q14" i="1"/>
  <c r="Q23" i="1" s="1"/>
  <c r="Q13" i="1"/>
  <c r="Q22" i="1" s="1"/>
  <c r="Q12" i="1"/>
  <c r="Q21" i="1" s="1"/>
  <c r="AA8" i="1"/>
  <c r="AB8" i="1" s="1"/>
  <c r="AA7" i="1"/>
  <c r="AB7" i="1" s="1"/>
  <c r="AA6" i="1"/>
  <c r="AB6" i="1" s="1"/>
  <c r="AA5" i="1"/>
  <c r="AB5" i="1" s="1"/>
  <c r="Z8" i="1"/>
  <c r="Z7" i="1"/>
  <c r="Z6" i="1"/>
  <c r="Z5" i="1"/>
  <c r="X8" i="1"/>
  <c r="X7" i="1"/>
  <c r="X6" i="1"/>
  <c r="X5" i="1"/>
  <c r="W8" i="1"/>
  <c r="W7" i="1"/>
  <c r="W6" i="1"/>
  <c r="W5" i="1"/>
  <c r="R8" i="1"/>
  <c r="S8" i="1"/>
  <c r="T8" i="1"/>
  <c r="U8" i="1"/>
  <c r="R7" i="1"/>
  <c r="S7" i="1"/>
  <c r="T7" i="1"/>
  <c r="U7" i="1"/>
  <c r="R6" i="1"/>
  <c r="S6" i="1"/>
  <c r="T6" i="1"/>
  <c r="U6" i="1"/>
  <c r="R5" i="1"/>
  <c r="S5" i="1"/>
  <c r="T5" i="1"/>
  <c r="U5" i="1"/>
  <c r="Q8" i="1"/>
  <c r="Q7" i="1"/>
  <c r="Q6" i="1"/>
  <c r="Q5" i="1"/>
  <c r="AA4" i="1"/>
  <c r="AB4" i="1" s="1"/>
  <c r="Z4" i="1"/>
  <c r="X4" i="1"/>
  <c r="W4" i="1"/>
  <c r="R4" i="1"/>
  <c r="S4" i="1"/>
  <c r="T4" i="1"/>
  <c r="U4" i="1"/>
  <c r="Q4" i="1"/>
  <c r="AA3" i="1"/>
  <c r="AB3" i="1" s="1"/>
  <c r="Z3" i="1"/>
  <c r="X3" i="1"/>
  <c r="W3" i="1"/>
  <c r="R3" i="1"/>
  <c r="S3" i="1"/>
  <c r="T3" i="1"/>
  <c r="U3" i="1"/>
  <c r="Q3" i="1"/>
  <c r="AA22" i="1"/>
  <c r="Q24" i="1"/>
  <c r="T22" i="1"/>
  <c r="S22" i="1"/>
  <c r="R22" i="1"/>
  <c r="R21" i="1"/>
  <c r="S21" i="1"/>
  <c r="T21" i="1"/>
  <c r="W21" i="1"/>
  <c r="X21" i="1"/>
  <c r="U22" i="1"/>
  <c r="W22" i="1"/>
  <c r="X22" i="1"/>
  <c r="Z22" i="1"/>
  <c r="S23" i="1"/>
  <c r="T23" i="1"/>
  <c r="U23" i="1"/>
  <c r="W23" i="1"/>
  <c r="Z23" i="1"/>
  <c r="R24" i="1"/>
  <c r="S24" i="1"/>
  <c r="T24" i="1"/>
  <c r="U24" i="1"/>
  <c r="X24" i="1"/>
  <c r="Z24" i="1"/>
  <c r="V8" i="1" l="1"/>
  <c r="V7" i="1"/>
  <c r="V6" i="1"/>
  <c r="V5" i="1"/>
  <c r="V3" i="1"/>
  <c r="Y5" i="1"/>
  <c r="AL3" i="1"/>
  <c r="Y7" i="1"/>
  <c r="Y6" i="1"/>
  <c r="AK5" i="1"/>
  <c r="Y8" i="1"/>
  <c r="Y4" i="1"/>
  <c r="Y3" i="1"/>
  <c r="AJ3" i="1"/>
  <c r="V4" i="1"/>
  <c r="AP3" i="1"/>
  <c r="AP4" i="1"/>
  <c r="AF5" i="1"/>
  <c r="AF3" i="1"/>
  <c r="AH5" i="1"/>
  <c r="AM5" i="1"/>
  <c r="AP5" i="1"/>
  <c r="AF4" i="1"/>
  <c r="AL5" i="1"/>
  <c r="AG5" i="1"/>
  <c r="AJ5" i="1"/>
  <c r="AO5" i="1"/>
  <c r="AI5" i="1"/>
  <c r="AN4" i="1" l="1"/>
  <c r="AK4" i="1"/>
  <c r="AN5" i="1"/>
  <c r="AN3" i="1"/>
  <c r="AK3" i="1"/>
  <c r="AG4" i="1"/>
  <c r="AO3" i="1"/>
  <c r="AI3" i="1"/>
  <c r="AL4" i="1"/>
  <c r="AO4" i="1"/>
  <c r="AM3" i="1"/>
  <c r="AH3" i="1"/>
  <c r="AM4" i="1"/>
  <c r="AH4" i="1"/>
  <c r="AG3" i="1"/>
  <c r="AI4" i="1"/>
  <c r="AJ4" i="1"/>
</calcChain>
</file>

<file path=xl/sharedStrings.xml><?xml version="1.0" encoding="utf-8"?>
<sst xmlns="http://schemas.openxmlformats.org/spreadsheetml/2006/main" count="208" uniqueCount="28">
  <si>
    <t>low</t>
  </si>
  <si>
    <t>ref</t>
  </si>
  <si>
    <t>D2C2</t>
  </si>
  <si>
    <t>medium</t>
  </si>
  <si>
    <t>Density</t>
  </si>
  <si>
    <t>Dataset</t>
  </si>
  <si>
    <t>Scenario</t>
  </si>
  <si>
    <t>Started Flights</t>
  </si>
  <si>
    <t>Completed Flights</t>
  </si>
  <si>
    <t>Avg. Distance Flown</t>
  </si>
  <si>
    <t>Avg. flying time</t>
  </si>
  <si>
    <t>Conflicts</t>
  </si>
  <si>
    <t>Avg. conflict time</t>
  </si>
  <si>
    <t>LoS</t>
  </si>
  <si>
    <t>NMACs</t>
  </si>
  <si>
    <t>d2c2</t>
  </si>
  <si>
    <t>high</t>
  </si>
  <si>
    <t>Averaged Results</t>
  </si>
  <si>
    <t>Standard Deviation</t>
  </si>
  <si>
    <t>95% Confidence Interval</t>
  </si>
  <si>
    <t>Simultaneous fligths (per km2)</t>
  </si>
  <si>
    <t>Difference of averages from reference to solution</t>
  </si>
  <si>
    <t>Simultaneous fligths</t>
  </si>
  <si>
    <t>Additional simulation information</t>
  </si>
  <si>
    <t>Duration of simulation [h]</t>
  </si>
  <si>
    <t>Area of region [km2]</t>
  </si>
  <si>
    <t>Conflicts per hour per simultaneous flight</t>
  </si>
  <si>
    <t>LoS per hour per simultaneous flight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</si>
</sst>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7"/>
      <color rgb="FF000000"/>
      <name val="Arial"/>
      <family val="2"/>
    </font>
    <font>
      <b/>
      <sz val="7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1" fillId="2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5" fillId="3" borderId="0" xfId="0" applyFont="1" applyFill="1" applyAlignment="1">
      <alignment horizontal="right" vertical="center" wrapText="1"/>
    </xf>
    <xf numFmtId="2" fontId="5" fillId="3" borderId="0" xfId="0" applyNumberFormat="1" applyFont="1" applyFill="1" applyAlignment="1">
      <alignment horizontal="right" vertical="center" wrapText="1"/>
    </xf>
    <xf numFmtId="0" fontId="5" fillId="2" borderId="0" xfId="0" applyFont="1" applyFill="1" applyAlignment="1">
      <alignment horizontal="right" vertical="center" wrapText="1"/>
    </xf>
    <xf numFmtId="2" fontId="5" fillId="2" borderId="0" xfId="0" applyNumberFormat="1" applyFont="1" applyFill="1" applyAlignment="1">
      <alignment horizontal="right" vertical="center" wrapText="1"/>
    </xf>
    <xf numFmtId="9" fontId="5" fillId="3" borderId="0" xfId="0" applyNumberFormat="1" applyFont="1" applyFill="1" applyAlignment="1">
      <alignment horizontal="right" vertical="center" wrapText="1"/>
    </xf>
    <xf numFmtId="9" fontId="5" fillId="2" borderId="0" xfId="0" applyNumberFormat="1" applyFont="1" applyFill="1" applyAlignment="1">
      <alignment horizontal="right" vertical="center" wrapText="1"/>
    </xf>
    <xf numFmtId="0" fontId="3" fillId="0" borderId="0" xfId="0" applyFont="1"/>
    <xf numFmtId="164" fontId="5" fillId="3" borderId="0" xfId="0" applyNumberFormat="1" applyFont="1" applyFill="1" applyAlignment="1">
      <alignment horizontal="right" vertical="center" wrapText="1"/>
    </xf>
    <xf numFmtId="164" fontId="5" fillId="2" borderId="0" xfId="0" applyNumberFormat="1" applyFont="1" applyFill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52"/>
  <sheetViews>
    <sheetView tabSelected="1" topLeftCell="B1" zoomScale="130" zoomScaleNormal="130" workbookViewId="0">
      <selection activeCell="AD20" sqref="AD20"/>
    </sheetView>
  </sheetViews>
  <sheetFormatPr defaultRowHeight="15" x14ac:dyDescent="0.25"/>
  <cols>
    <col min="13" max="13" width="14.28515625" customWidth="1"/>
    <col min="22" max="22" width="12.5703125" customWidth="1"/>
    <col min="25" max="25" width="12.85546875" customWidth="1"/>
    <col min="27" max="28" width="12.85546875" customWidth="1"/>
    <col min="32" max="33" width="10.5703125" bestFit="1" customWidth="1"/>
    <col min="34" max="35" width="10" bestFit="1" customWidth="1"/>
    <col min="36" max="36" width="10.5703125" bestFit="1" customWidth="1"/>
    <col min="37" max="37" width="12.42578125" customWidth="1"/>
    <col min="38" max="39" width="10.5703125" bestFit="1" customWidth="1"/>
    <col min="40" max="40" width="13.140625" customWidth="1"/>
    <col min="41" max="41" width="10.5703125" bestFit="1" customWidth="1"/>
  </cols>
  <sheetData>
    <row r="1" spans="1:42" x14ac:dyDescent="0.25">
      <c r="O1" s="13" t="s">
        <v>17</v>
      </c>
      <c r="AE1" s="13" t="s">
        <v>21</v>
      </c>
    </row>
    <row r="2" spans="1:42" ht="36" x14ac:dyDescent="0.25">
      <c r="A2" s="1"/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22</v>
      </c>
      <c r="O2" s="6" t="s">
        <v>4</v>
      </c>
      <c r="P2" s="6" t="s">
        <v>6</v>
      </c>
      <c r="Q2" s="6" t="s">
        <v>7</v>
      </c>
      <c r="R2" s="6" t="s">
        <v>8</v>
      </c>
      <c r="S2" s="6" t="s">
        <v>9</v>
      </c>
      <c r="T2" s="6" t="s">
        <v>10</v>
      </c>
      <c r="U2" s="6" t="s">
        <v>11</v>
      </c>
      <c r="V2" s="6" t="s">
        <v>26</v>
      </c>
      <c r="W2" s="6" t="s">
        <v>12</v>
      </c>
      <c r="X2" s="6" t="s">
        <v>13</v>
      </c>
      <c r="Y2" s="6" t="s">
        <v>27</v>
      </c>
      <c r="Z2" s="6" t="s">
        <v>14</v>
      </c>
      <c r="AA2" s="6" t="s">
        <v>22</v>
      </c>
      <c r="AB2" s="6" t="s">
        <v>20</v>
      </c>
      <c r="AE2" s="6" t="s">
        <v>4</v>
      </c>
      <c r="AF2" s="6" t="s">
        <v>7</v>
      </c>
      <c r="AG2" s="6" t="s">
        <v>8</v>
      </c>
      <c r="AH2" s="6" t="s">
        <v>9</v>
      </c>
      <c r="AI2" s="6" t="s">
        <v>10</v>
      </c>
      <c r="AJ2" s="6" t="s">
        <v>11</v>
      </c>
      <c r="AK2" s="6" t="s">
        <v>26</v>
      </c>
      <c r="AL2" s="6" t="s">
        <v>12</v>
      </c>
      <c r="AM2" s="6" t="s">
        <v>13</v>
      </c>
      <c r="AN2" s="6" t="s">
        <v>27</v>
      </c>
      <c r="AO2" s="6" t="s">
        <v>14</v>
      </c>
      <c r="AP2" s="6" t="s">
        <v>22</v>
      </c>
    </row>
    <row r="3" spans="1:42" x14ac:dyDescent="0.25">
      <c r="A3" s="5">
        <v>41</v>
      </c>
      <c r="B3" s="2" t="s">
        <v>16</v>
      </c>
      <c r="C3" s="2">
        <v>1</v>
      </c>
      <c r="D3" s="2" t="s">
        <v>15</v>
      </c>
      <c r="E3" s="2">
        <v>697</v>
      </c>
      <c r="F3" s="2">
        <v>316</v>
      </c>
      <c r="G3" s="2">
        <v>3808.4003109999999</v>
      </c>
      <c r="H3" s="2">
        <v>470.26993700000003</v>
      </c>
      <c r="I3" s="2">
        <v>334</v>
      </c>
      <c r="J3" s="2">
        <v>6.5868260000000003</v>
      </c>
      <c r="K3" s="2">
        <v>357</v>
      </c>
      <c r="L3" s="2">
        <v>116</v>
      </c>
      <c r="M3" s="2">
        <v>139.24902700000001</v>
      </c>
      <c r="O3" s="7" t="s">
        <v>0</v>
      </c>
      <c r="P3" s="7" t="s">
        <v>1</v>
      </c>
      <c r="Q3" s="8">
        <f>AVERAGEIF($D$13:$D$32, "=*ref", E$13:E$32)</f>
        <v>28.3</v>
      </c>
      <c r="R3" s="8">
        <f t="shared" ref="R3:U3" si="0">AVERAGEIF($D$13:$D$32, "=*ref", F$13:F$32)</f>
        <v>22.7</v>
      </c>
      <c r="S3" s="8">
        <f t="shared" si="0"/>
        <v>4126.023255099999</v>
      </c>
      <c r="T3" s="8">
        <f t="shared" si="0"/>
        <v>372.51723089999996</v>
      </c>
      <c r="U3" s="8">
        <f t="shared" si="0"/>
        <v>4.3</v>
      </c>
      <c r="V3" s="8">
        <f>(U3/$AF$12)/AA3</f>
        <v>1.0281073798384555</v>
      </c>
      <c r="W3" s="8">
        <f>AVERAGEIF($D$13:$D$32, "=*ref", J$13:J$32)</f>
        <v>11.535</v>
      </c>
      <c r="X3" s="8">
        <f>AVERAGEIF($D$13:$D$32, "=*ref", K$13:K$32)</f>
        <v>3.3</v>
      </c>
      <c r="Y3" s="8">
        <f t="shared" ref="Y3:Y8" si="1">(X3/$AF$12)/AA3</f>
        <v>0.78901264034114027</v>
      </c>
      <c r="Z3" s="8">
        <f>AVERAGEIF($D$13:$D$32, "=*ref", L$13:L$32)</f>
        <v>0.1</v>
      </c>
      <c r="AA3" s="8">
        <f>AVERAGEIF($D$13:$D$32, "=*ref", M$13:M$32)</f>
        <v>8.364885000000001</v>
      </c>
      <c r="AB3" s="14">
        <f>AA3/AE12</f>
        <v>0.19144472506129653</v>
      </c>
      <c r="AE3" s="7" t="s">
        <v>0</v>
      </c>
      <c r="AF3" s="11">
        <f t="shared" ref="AF3:AP3" si="2">Q4/Q3-1</f>
        <v>-0.17667844522968201</v>
      </c>
      <c r="AG3" s="11">
        <f t="shared" si="2"/>
        <v>-0.22026431718061679</v>
      </c>
      <c r="AH3" s="11">
        <f t="shared" si="2"/>
        <v>0.15423127625696775</v>
      </c>
      <c r="AI3" s="11">
        <f t="shared" si="2"/>
        <v>0.44631299818888448</v>
      </c>
      <c r="AJ3" s="11">
        <f t="shared" si="2"/>
        <v>0</v>
      </c>
      <c r="AK3" s="11">
        <f t="shared" si="2"/>
        <v>-2.5019452090929928E-2</v>
      </c>
      <c r="AL3" s="11">
        <f t="shared" si="2"/>
        <v>-0.2044502123970523</v>
      </c>
      <c r="AM3" s="11">
        <f t="shared" si="2"/>
        <v>0.39393939393939381</v>
      </c>
      <c r="AN3" s="11">
        <f t="shared" si="2"/>
        <v>0.35906379405506739</v>
      </c>
      <c r="AO3" s="11">
        <f t="shared" si="2"/>
        <v>0</v>
      </c>
      <c r="AP3" s="11">
        <f t="shared" si="2"/>
        <v>2.5661488472345839E-2</v>
      </c>
    </row>
    <row r="4" spans="1:42" x14ac:dyDescent="0.25">
      <c r="A4" s="3">
        <v>49</v>
      </c>
      <c r="B4" s="4" t="s">
        <v>16</v>
      </c>
      <c r="C4" s="4">
        <v>10</v>
      </c>
      <c r="D4" s="4" t="s">
        <v>15</v>
      </c>
      <c r="E4" s="4">
        <v>670</v>
      </c>
      <c r="F4" s="4">
        <v>300</v>
      </c>
      <c r="G4" s="4">
        <v>3898.625196</v>
      </c>
      <c r="H4" s="4">
        <v>491.46749999999997</v>
      </c>
      <c r="I4" s="4">
        <v>307</v>
      </c>
      <c r="J4" s="4">
        <v>5.7166119999999996</v>
      </c>
      <c r="K4" s="4">
        <v>330</v>
      </c>
      <c r="L4" s="4">
        <v>120</v>
      </c>
      <c r="M4" s="4">
        <v>133.98332400000001</v>
      </c>
      <c r="O4" s="7" t="s">
        <v>0</v>
      </c>
      <c r="P4" s="7" t="s">
        <v>2</v>
      </c>
      <c r="Q4" s="8">
        <f>AVERAGEIF($D$13:$D$32, "=*D2C2", E$13:E$32)</f>
        <v>23.3</v>
      </c>
      <c r="R4" s="8">
        <f t="shared" ref="R4:U4" si="3">AVERAGEIF($D$13:$D$32, "=*D2C2", F$13:F$32)</f>
        <v>17.7</v>
      </c>
      <c r="S4" s="8">
        <f t="shared" si="3"/>
        <v>4762.3850876000006</v>
      </c>
      <c r="T4" s="8">
        <f t="shared" si="3"/>
        <v>538.77651309999987</v>
      </c>
      <c r="U4" s="8">
        <f t="shared" si="3"/>
        <v>4.3</v>
      </c>
      <c r="V4" s="8">
        <f t="shared" ref="V3:V8" si="4">(U4/$AF$12)/AA4</f>
        <v>1.0023846965042558</v>
      </c>
      <c r="W4" s="8">
        <f>AVERAGEIF($D$13:$D$32, "=*D2C2", J$13:J$32)</f>
        <v>9.1766668000000013</v>
      </c>
      <c r="X4" s="8">
        <f>AVERAGEIF($D$13:$D$32, "=*D2C2", K$13:K$32)</f>
        <v>4.5999999999999996</v>
      </c>
      <c r="Y4" s="8">
        <f t="shared" si="1"/>
        <v>1.0723185125394363</v>
      </c>
      <c r="Z4" s="8">
        <f>AVERAGEIF($D$13:$D$32, "=*D2C2", L$13:L$32)</f>
        <v>0.1</v>
      </c>
      <c r="AA4" s="8">
        <f>AVERAGEIF($D$13:$D$32, "=*D2C2", M$13:M$32)</f>
        <v>8.5795403999999991</v>
      </c>
      <c r="AB4" s="14">
        <f>AA4/AE12</f>
        <v>0.1963574816665484</v>
      </c>
      <c r="AE4" s="9" t="s">
        <v>3</v>
      </c>
      <c r="AF4" s="12">
        <f t="shared" ref="AF4:AP4" si="5">Q6/Q5-1</f>
        <v>-0.29116638078902224</v>
      </c>
      <c r="AG4" s="12">
        <f t="shared" si="5"/>
        <v>-0.48172043010752685</v>
      </c>
      <c r="AH4" s="12">
        <f t="shared" si="5"/>
        <v>0.12123232076382107</v>
      </c>
      <c r="AI4" s="12">
        <f t="shared" si="5"/>
        <v>0.61808081665826387</v>
      </c>
      <c r="AJ4" s="12">
        <f t="shared" si="5"/>
        <v>-0.47627416520210897</v>
      </c>
      <c r="AK4" s="12">
        <f t="shared" si="5"/>
        <v>-0.42680328679848001</v>
      </c>
      <c r="AL4" s="12">
        <f t="shared" si="5"/>
        <v>-0.16612680168497884</v>
      </c>
      <c r="AM4" s="12">
        <f t="shared" si="5"/>
        <v>-0.1228070175438597</v>
      </c>
      <c r="AN4" s="12">
        <f t="shared" si="5"/>
        <v>-3.9947810515528204E-2</v>
      </c>
      <c r="AO4" s="12">
        <f t="shared" si="5"/>
        <v>0.13978494623655902</v>
      </c>
      <c r="AP4" s="12">
        <f t="shared" si="5"/>
        <v>-8.6306981991078335E-2</v>
      </c>
    </row>
    <row r="5" spans="1:42" x14ac:dyDescent="0.25">
      <c r="A5" s="5">
        <v>43</v>
      </c>
      <c r="B5" s="2" t="s">
        <v>16</v>
      </c>
      <c r="C5" s="2">
        <v>4</v>
      </c>
      <c r="D5" s="2" t="s">
        <v>15</v>
      </c>
      <c r="E5" s="2">
        <v>648</v>
      </c>
      <c r="F5" s="2">
        <v>253</v>
      </c>
      <c r="G5" s="2">
        <v>3909.2549100000001</v>
      </c>
      <c r="H5" s="2">
        <v>507.912846</v>
      </c>
      <c r="I5" s="2">
        <v>292</v>
      </c>
      <c r="J5" s="2">
        <v>8.1061639999999997</v>
      </c>
      <c r="K5" s="2">
        <v>288</v>
      </c>
      <c r="L5" s="2">
        <v>119</v>
      </c>
      <c r="M5" s="2">
        <v>129.537521</v>
      </c>
      <c r="O5" s="9" t="s">
        <v>3</v>
      </c>
      <c r="P5" s="9" t="s">
        <v>1</v>
      </c>
      <c r="Q5" s="10">
        <f>AVERAGEIF($D$33:$D$52, "=*ref", E$33:E$52)</f>
        <v>233.2</v>
      </c>
      <c r="R5" s="10">
        <f t="shared" ref="R5:U5" si="6">AVERAGEIF($D$33:$D$52, "=*ref", F$33:F$52)</f>
        <v>186</v>
      </c>
      <c r="S5" s="10">
        <f t="shared" si="6"/>
        <v>3546.2981752000001</v>
      </c>
      <c r="T5" s="10">
        <f t="shared" si="6"/>
        <v>302.8622901</v>
      </c>
      <c r="U5" s="10">
        <f t="shared" si="6"/>
        <v>56.9</v>
      </c>
      <c r="V5" s="10">
        <f>(U5/$AF$12)/AA5</f>
        <v>2.691585621793696</v>
      </c>
      <c r="W5" s="10">
        <f>AVERAGEIF($D$33:$D$52, "=*ref", J$33:J$52)</f>
        <v>11.6261168</v>
      </c>
      <c r="X5" s="10">
        <f>AVERAGEIF($D$33:$D$52, "=*ref", K$33:K$52)</f>
        <v>34.200000000000003</v>
      </c>
      <c r="Y5" s="10">
        <f t="shared" si="1"/>
        <v>1.6177896004454204</v>
      </c>
      <c r="Z5" s="10">
        <f>AVERAGEIF($D$33:$D$52, "=*ref", L$33:L$52)</f>
        <v>9.3000000000000007</v>
      </c>
      <c r="AA5" s="10">
        <f>AVERAGEIF($D$33:$D$52, "=*ref", M$33:M$52)</f>
        <v>42.279910799999996</v>
      </c>
      <c r="AB5" s="15">
        <f>AA5/AE12</f>
        <v>0.96764819823848625</v>
      </c>
      <c r="AE5" s="7" t="s">
        <v>16</v>
      </c>
      <c r="AF5" s="11">
        <f t="shared" ref="AF5:AP5" si="7">Q8/Q7-1</f>
        <v>-0.70234231072901132</v>
      </c>
      <c r="AG5" s="11">
        <f t="shared" si="7"/>
        <v>-0.82557734710456077</v>
      </c>
      <c r="AH5" s="11">
        <f t="shared" si="7"/>
        <v>4.655001499613709E-2</v>
      </c>
      <c r="AI5" s="11">
        <f t="shared" si="7"/>
        <v>0.65885929432576296</v>
      </c>
      <c r="AJ5" s="11">
        <f t="shared" si="7"/>
        <v>-0.92889474840694353</v>
      </c>
      <c r="AK5" s="11">
        <f t="shared" si="7"/>
        <v>-0.77977682582539543</v>
      </c>
      <c r="AL5" s="11">
        <f t="shared" si="7"/>
        <v>-0.22843534459067927</v>
      </c>
      <c r="AM5" s="11">
        <f t="shared" si="7"/>
        <v>-0.87231629876020556</v>
      </c>
      <c r="AN5" s="11">
        <f t="shared" si="7"/>
        <v>-0.60454524317954506</v>
      </c>
      <c r="AO5" s="11">
        <f t="shared" si="7"/>
        <v>-0.7794065069717554</v>
      </c>
      <c r="AP5" s="11">
        <f t="shared" si="7"/>
        <v>-0.67712184760046878</v>
      </c>
    </row>
    <row r="6" spans="1:42" x14ac:dyDescent="0.25">
      <c r="A6" s="3">
        <v>45</v>
      </c>
      <c r="B6" s="4" t="s">
        <v>16</v>
      </c>
      <c r="C6" s="4">
        <v>5</v>
      </c>
      <c r="D6" s="4" t="s">
        <v>15</v>
      </c>
      <c r="E6" s="4">
        <v>686</v>
      </c>
      <c r="F6" s="4">
        <v>309</v>
      </c>
      <c r="G6" s="4">
        <v>4194.7207790000002</v>
      </c>
      <c r="H6" s="4">
        <v>509.45954699999999</v>
      </c>
      <c r="I6" s="4">
        <v>345</v>
      </c>
      <c r="J6" s="4">
        <v>7.536232</v>
      </c>
      <c r="K6" s="4">
        <v>356</v>
      </c>
      <c r="L6" s="4">
        <v>128</v>
      </c>
      <c r="M6" s="4">
        <v>140.46637000000001</v>
      </c>
      <c r="O6" s="9" t="s">
        <v>3</v>
      </c>
      <c r="P6" s="9" t="s">
        <v>2</v>
      </c>
      <c r="Q6" s="10">
        <f>AVERAGEIF($D$33:$D$52, "=*D2C2", E$33:E$52)</f>
        <v>165.3</v>
      </c>
      <c r="R6" s="10">
        <f t="shared" ref="R6:U6" si="8">AVERAGEIF($D$33:$D$52, "=*D2C2", F$33:F$52)</f>
        <v>96.4</v>
      </c>
      <c r="S6" s="10">
        <f t="shared" si="8"/>
        <v>3976.2241330999996</v>
      </c>
      <c r="T6" s="10">
        <f t="shared" si="8"/>
        <v>490.05566170000003</v>
      </c>
      <c r="U6" s="10">
        <f t="shared" si="8"/>
        <v>29.8</v>
      </c>
      <c r="V6" s="10">
        <f>(U6/$AF$12)/AA6</f>
        <v>1.542808031712616</v>
      </c>
      <c r="W6" s="10">
        <f>AVERAGEIF($D$33:$D$52, "=*D2C2", J$33:J$52)</f>
        <v>9.6947071999999999</v>
      </c>
      <c r="X6" s="10">
        <f>AVERAGEIF($D$33:$D$52, "=*D2C2", K$33:K$52)</f>
        <v>30</v>
      </c>
      <c r="Y6" s="10">
        <f t="shared" si="1"/>
        <v>1.5531624480328348</v>
      </c>
      <c r="Z6" s="10">
        <f>AVERAGEIF($D$33:$D$52, "=*D2C2", L$33:L$52)</f>
        <v>10.6</v>
      </c>
      <c r="AA6" s="10">
        <f>AVERAGEIF($D$33:$D$52, "=*D2C2", M$33:M$52)</f>
        <v>38.630859299999997</v>
      </c>
      <c r="AB6" s="15">
        <f>AA6/AE12</f>
        <v>0.88413340261941786</v>
      </c>
    </row>
    <row r="7" spans="1:42" x14ac:dyDescent="0.25">
      <c r="A7" s="5">
        <v>47</v>
      </c>
      <c r="B7" s="2" t="s">
        <v>16</v>
      </c>
      <c r="C7" s="2">
        <v>6</v>
      </c>
      <c r="D7" s="2" t="s">
        <v>15</v>
      </c>
      <c r="E7" s="2">
        <v>692</v>
      </c>
      <c r="F7" s="2">
        <v>325</v>
      </c>
      <c r="G7" s="2">
        <v>3845.1653329999999</v>
      </c>
      <c r="H7" s="2">
        <v>472.71523100000002</v>
      </c>
      <c r="I7" s="2">
        <v>340</v>
      </c>
      <c r="J7" s="2">
        <v>8.6794119999999992</v>
      </c>
      <c r="K7" s="2">
        <v>358</v>
      </c>
      <c r="L7" s="2">
        <v>134</v>
      </c>
      <c r="M7" s="2">
        <v>134.69983300000001</v>
      </c>
      <c r="O7" s="7" t="s">
        <v>16</v>
      </c>
      <c r="P7" s="7" t="s">
        <v>1</v>
      </c>
      <c r="Q7" s="8">
        <f>AVERAGEIF($D$3:$D$12, "=*ref", E$3:E$12)</f>
        <v>2279.8000000000002</v>
      </c>
      <c r="R7" s="8">
        <f t="shared" ref="R7:U7" si="9">AVERAGEIF($D$3:$D$12, "=*ref", F$3:F$12)</f>
        <v>1723.4</v>
      </c>
      <c r="S7" s="8">
        <f t="shared" si="9"/>
        <v>3756.3740380000004</v>
      </c>
      <c r="T7" s="8">
        <f t="shared" si="9"/>
        <v>295.60374039999999</v>
      </c>
      <c r="U7" s="8">
        <f t="shared" si="9"/>
        <v>4551</v>
      </c>
      <c r="V7" s="8">
        <f>(U7/$AF$12)/AA7</f>
        <v>21.674882422657131</v>
      </c>
      <c r="W7" s="8">
        <f>AVERAGEIF($D$3:$D$12, "=*ref", J$3:J$12)</f>
        <v>9.4937594000000001</v>
      </c>
      <c r="X7" s="8">
        <f>AVERAGEIF($D$3:$D$12, "=*ref", K$3:K$12)</f>
        <v>2645.6</v>
      </c>
      <c r="Y7" s="8">
        <f t="shared" si="1"/>
        <v>12.600103040514547</v>
      </c>
      <c r="Z7" s="8">
        <f>AVERAGEIF($D$3:$D$12, "=*ref", L$3:L$12)</f>
        <v>559.4</v>
      </c>
      <c r="AA7" s="8">
        <f>AVERAGEIF($D$3:$D$12, "=*ref", M$3:M$12)</f>
        <v>419.93307379999999</v>
      </c>
      <c r="AB7" s="14">
        <f>AA7/AE12</f>
        <v>9.6108878792459347</v>
      </c>
    </row>
    <row r="8" spans="1:42" x14ac:dyDescent="0.25">
      <c r="A8" s="3">
        <v>40</v>
      </c>
      <c r="B8" s="4" t="s">
        <v>16</v>
      </c>
      <c r="C8" s="4">
        <v>1</v>
      </c>
      <c r="D8" s="4" t="s">
        <v>1</v>
      </c>
      <c r="E8" s="4">
        <v>2287</v>
      </c>
      <c r="F8" s="4">
        <v>1725</v>
      </c>
      <c r="G8" s="4">
        <v>3726.6647640000001</v>
      </c>
      <c r="H8" s="4">
        <v>293.69486999999998</v>
      </c>
      <c r="I8" s="4">
        <v>4551</v>
      </c>
      <c r="J8" s="4">
        <v>9.6108550000000008</v>
      </c>
      <c r="K8" s="4">
        <v>2688</v>
      </c>
      <c r="L8" s="4">
        <v>560</v>
      </c>
      <c r="M8" s="4">
        <v>419.33018299999998</v>
      </c>
      <c r="O8" s="7" t="s">
        <v>16</v>
      </c>
      <c r="P8" s="7" t="s">
        <v>2</v>
      </c>
      <c r="Q8" s="8">
        <f>AVERAGEIF($D$3:$D$12, "=*D2C2", E$3:E$12)</f>
        <v>678.6</v>
      </c>
      <c r="R8" s="8">
        <f t="shared" ref="R8:U8" si="10">AVERAGEIF($D$3:$D$12, "=*D2C2", F$3:F$12)</f>
        <v>300.60000000000002</v>
      </c>
      <c r="S8" s="8">
        <f t="shared" si="10"/>
        <v>3931.2333058000004</v>
      </c>
      <c r="T8" s="8">
        <f t="shared" si="10"/>
        <v>490.36501220000002</v>
      </c>
      <c r="U8" s="8">
        <f t="shared" si="10"/>
        <v>323.60000000000002</v>
      </c>
      <c r="V8" s="8">
        <f>(U8/$AF$12)/AA8</f>
        <v>4.7733114069788964</v>
      </c>
      <c r="W8" s="8">
        <f>AVERAGEIF($D$3:$D$12, "=*D2C2", J$3:J$12)</f>
        <v>7.3250491999999996</v>
      </c>
      <c r="X8" s="8">
        <f>AVERAGEIF($D$3:$D$12, "=*D2C2", K$3:K$12)</f>
        <v>337.8</v>
      </c>
      <c r="Y8" s="8">
        <f t="shared" si="1"/>
        <v>4.9827706837993544</v>
      </c>
      <c r="Z8" s="8">
        <f>AVERAGEIF($D$3:$D$12, "=*D2C2", L$3:L$12)</f>
        <v>123.4</v>
      </c>
      <c r="AA8" s="8">
        <f>AVERAGEIF($D$3:$D$12, "=*D2C2", M$3:M$12)</f>
        <v>135.58721499999999</v>
      </c>
      <c r="AB8" s="14">
        <f>AA8/AE12</f>
        <v>3.1031457213699767</v>
      </c>
    </row>
    <row r="9" spans="1:42" x14ac:dyDescent="0.25">
      <c r="A9" s="5">
        <v>48</v>
      </c>
      <c r="B9" s="2" t="s">
        <v>16</v>
      </c>
      <c r="C9" s="2">
        <v>10</v>
      </c>
      <c r="D9" s="2" t="s">
        <v>1</v>
      </c>
      <c r="E9" s="2">
        <v>2275</v>
      </c>
      <c r="F9" s="2">
        <v>1719</v>
      </c>
      <c r="G9" s="2">
        <v>3740.0694119999998</v>
      </c>
      <c r="H9" s="2">
        <v>297.71186699999998</v>
      </c>
      <c r="I9" s="2">
        <v>4469</v>
      </c>
      <c r="J9" s="2">
        <v>9.8149470000000001</v>
      </c>
      <c r="K9" s="2">
        <v>2582</v>
      </c>
      <c r="L9" s="2">
        <v>562</v>
      </c>
      <c r="M9" s="2">
        <v>424.68093399999998</v>
      </c>
    </row>
    <row r="10" spans="1:42" x14ac:dyDescent="0.25">
      <c r="A10" s="3">
        <v>42</v>
      </c>
      <c r="B10" s="4" t="s">
        <v>16</v>
      </c>
      <c r="C10" s="4">
        <v>4</v>
      </c>
      <c r="D10" s="4" t="s">
        <v>1</v>
      </c>
      <c r="E10" s="4">
        <v>2254</v>
      </c>
      <c r="F10" s="4">
        <v>1731</v>
      </c>
      <c r="G10" s="4">
        <v>3775.612525</v>
      </c>
      <c r="H10" s="4">
        <v>296.93318900000003</v>
      </c>
      <c r="I10" s="4">
        <v>4531</v>
      </c>
      <c r="J10" s="4">
        <v>9.4822340000000001</v>
      </c>
      <c r="K10" s="4">
        <v>2601</v>
      </c>
      <c r="L10" s="4">
        <v>507</v>
      </c>
      <c r="M10" s="4">
        <v>406.35519699999998</v>
      </c>
      <c r="O10" s="13" t="s">
        <v>18</v>
      </c>
      <c r="AE10" s="13" t="s">
        <v>23</v>
      </c>
    </row>
    <row r="11" spans="1:42" ht="27" x14ac:dyDescent="0.25">
      <c r="A11" s="5">
        <v>44</v>
      </c>
      <c r="B11" s="2" t="s">
        <v>16</v>
      </c>
      <c r="C11" s="2">
        <v>5</v>
      </c>
      <c r="D11" s="2" t="s">
        <v>1</v>
      </c>
      <c r="E11" s="2">
        <v>2280</v>
      </c>
      <c r="F11" s="2">
        <v>1717</v>
      </c>
      <c r="G11" s="2">
        <v>3789.62572</v>
      </c>
      <c r="H11" s="2">
        <v>295.698486</v>
      </c>
      <c r="I11" s="2">
        <v>4522</v>
      </c>
      <c r="J11" s="2">
        <v>9.0842550000000006</v>
      </c>
      <c r="K11" s="2">
        <v>2588</v>
      </c>
      <c r="L11" s="2">
        <v>551</v>
      </c>
      <c r="M11" s="2">
        <v>421.31072799999998</v>
      </c>
      <c r="O11" s="6" t="s">
        <v>4</v>
      </c>
      <c r="P11" s="6" t="s">
        <v>6</v>
      </c>
      <c r="Q11" s="6" t="s">
        <v>7</v>
      </c>
      <c r="R11" s="6" t="s">
        <v>8</v>
      </c>
      <c r="S11" s="6" t="s">
        <v>9</v>
      </c>
      <c r="T11" s="6" t="s">
        <v>10</v>
      </c>
      <c r="U11" s="6" t="s">
        <v>11</v>
      </c>
      <c r="V11" s="6"/>
      <c r="W11" s="6" t="s">
        <v>12</v>
      </c>
      <c r="X11" s="6" t="s">
        <v>13</v>
      </c>
      <c r="Y11" s="6"/>
      <c r="Z11" s="6" t="s">
        <v>14</v>
      </c>
      <c r="AA11" s="6" t="s">
        <v>22</v>
      </c>
      <c r="AB11" s="6" t="s">
        <v>20</v>
      </c>
      <c r="AE11" s="6" t="s">
        <v>25</v>
      </c>
      <c r="AF11" s="6" t="s">
        <v>24</v>
      </c>
    </row>
    <row r="12" spans="1:42" x14ac:dyDescent="0.25">
      <c r="A12" s="3">
        <v>46</v>
      </c>
      <c r="B12" s="4" t="s">
        <v>16</v>
      </c>
      <c r="C12" s="4">
        <v>6</v>
      </c>
      <c r="D12" s="4" t="s">
        <v>1</v>
      </c>
      <c r="E12" s="4">
        <v>2303</v>
      </c>
      <c r="F12" s="4">
        <v>1725</v>
      </c>
      <c r="G12" s="4">
        <v>3749.8977690000002</v>
      </c>
      <c r="H12" s="4">
        <v>293.98029000000002</v>
      </c>
      <c r="I12" s="4">
        <v>4682</v>
      </c>
      <c r="J12" s="4">
        <v>9.4765060000000005</v>
      </c>
      <c r="K12" s="4">
        <v>2769</v>
      </c>
      <c r="L12" s="4">
        <v>617</v>
      </c>
      <c r="M12" s="4">
        <v>427.98832700000003</v>
      </c>
      <c r="O12" s="7" t="s">
        <v>0</v>
      </c>
      <c r="P12" s="7" t="s">
        <v>1</v>
      </c>
      <c r="Q12" s="8">
        <f>_xlfn.STDEV.P(E23:E32)</f>
        <v>1.004987562112089</v>
      </c>
      <c r="R12" s="8">
        <f t="shared" ref="R12:U12" si="11">_xlfn.STDEV.P(F23:F32)</f>
        <v>1.5524174696260022</v>
      </c>
      <c r="S12" s="8">
        <f t="shared" si="11"/>
        <v>241.55455429087772</v>
      </c>
      <c r="T12" s="8">
        <f t="shared" si="11"/>
        <v>22.733536682233897</v>
      </c>
      <c r="U12" s="8">
        <f t="shared" si="11"/>
        <v>0.78102496759066542</v>
      </c>
      <c r="V12" s="8"/>
      <c r="W12" s="8">
        <f>_xlfn.STDEV.P(J23:J32)</f>
        <v>1.4683597576131606</v>
      </c>
      <c r="X12" s="8">
        <f>_xlfn.STDEV.P(K23:K32)</f>
        <v>0.78102496759066542</v>
      </c>
      <c r="Y12" s="8"/>
      <c r="Z12" s="8">
        <f>_xlfn.STDEV.P(L23:L32)</f>
        <v>0.3</v>
      </c>
      <c r="AA12" s="8">
        <f>_xlfn.STDEV.P(M23:M32)</f>
        <v>0.31181342662816797</v>
      </c>
      <c r="AB12" s="14"/>
      <c r="AE12" s="8">
        <v>43.693473389364698</v>
      </c>
      <c r="AF12" s="8">
        <v>0.5</v>
      </c>
    </row>
    <row r="13" spans="1:42" x14ac:dyDescent="0.25">
      <c r="A13" s="5">
        <v>1</v>
      </c>
      <c r="B13" s="2" t="s">
        <v>0</v>
      </c>
      <c r="C13" s="2">
        <v>1</v>
      </c>
      <c r="D13" s="2" t="s">
        <v>15</v>
      </c>
      <c r="E13" s="2">
        <v>25</v>
      </c>
      <c r="F13" s="2">
        <v>17</v>
      </c>
      <c r="G13" s="2">
        <v>5059.367056</v>
      </c>
      <c r="H13" s="2">
        <v>578.33529399999998</v>
      </c>
      <c r="I13" s="2">
        <v>5</v>
      </c>
      <c r="J13" s="2">
        <v>11.6</v>
      </c>
      <c r="K13" s="2">
        <v>7</v>
      </c>
      <c r="L13" s="2">
        <v>0</v>
      </c>
      <c r="M13" s="2">
        <v>9.8856319999999993</v>
      </c>
      <c r="O13" s="7" t="s">
        <v>0</v>
      </c>
      <c r="P13" s="7" t="s">
        <v>2</v>
      </c>
      <c r="Q13" s="8">
        <f>_xlfn.STDEV.P(E13:E22)</f>
        <v>2.5317977802344327</v>
      </c>
      <c r="R13" s="8">
        <f t="shared" ref="R13:U13" si="12">_xlfn.STDEV.P(F13:F22)</f>
        <v>2.3685438564654024</v>
      </c>
      <c r="S13" s="8">
        <f t="shared" si="12"/>
        <v>340.58542770936009</v>
      </c>
      <c r="T13" s="8">
        <f t="shared" si="12"/>
        <v>32.949646295921454</v>
      </c>
      <c r="U13" s="8">
        <f t="shared" si="12"/>
        <v>1.1874342087037917</v>
      </c>
      <c r="V13" s="8"/>
      <c r="W13" s="8">
        <f>_xlfn.STDEV.P(J13:J22)</f>
        <v>2.4162895470351105</v>
      </c>
      <c r="X13" s="8">
        <f>_xlfn.STDEV.P(K13:K22)</f>
        <v>1.3564659966250536</v>
      </c>
      <c r="Y13" s="8"/>
      <c r="Z13" s="8">
        <f>_xlfn.STDEV.P(L13:L22)</f>
        <v>0.3</v>
      </c>
      <c r="AA13" s="8">
        <f>_xlfn.STDEV.P(M13:M22)</f>
        <v>0.82993790390199662</v>
      </c>
      <c r="AB13" s="14"/>
    </row>
    <row r="14" spans="1:42" x14ac:dyDescent="0.25">
      <c r="A14" s="3">
        <v>19</v>
      </c>
      <c r="B14" s="4" t="s">
        <v>0</v>
      </c>
      <c r="C14" s="4">
        <v>10</v>
      </c>
      <c r="D14" s="4" t="s">
        <v>15</v>
      </c>
      <c r="E14" s="4">
        <v>25</v>
      </c>
      <c r="F14" s="4">
        <v>20</v>
      </c>
      <c r="G14" s="4">
        <v>4896.2133560000002</v>
      </c>
      <c r="H14" s="4">
        <v>581.83000000000004</v>
      </c>
      <c r="I14" s="4">
        <v>6</v>
      </c>
      <c r="J14" s="4">
        <v>14.166667</v>
      </c>
      <c r="K14" s="4">
        <v>6</v>
      </c>
      <c r="L14" s="4">
        <v>0</v>
      </c>
      <c r="M14" s="4">
        <v>9.6522989999999993</v>
      </c>
      <c r="O14" s="9" t="s">
        <v>3</v>
      </c>
      <c r="P14" s="9" t="s">
        <v>1</v>
      </c>
      <c r="Q14" s="10">
        <f>_xlfn.STDEV.P(E43:E52)</f>
        <v>3.9446165846632035</v>
      </c>
      <c r="R14" s="10">
        <f t="shared" ref="R14:U14" si="13">_xlfn.STDEV.P(F43:F52)</f>
        <v>2.7202941017470885</v>
      </c>
      <c r="S14" s="10">
        <f t="shared" si="13"/>
        <v>80.953614812948103</v>
      </c>
      <c r="T14" s="10">
        <f t="shared" si="13"/>
        <v>9.8805277511340535</v>
      </c>
      <c r="U14" s="10">
        <f t="shared" si="13"/>
        <v>5.7523908073078625</v>
      </c>
      <c r="V14" s="10"/>
      <c r="W14" s="10">
        <f>_xlfn.STDEV.P(J43:J52)</f>
        <v>5.0171721562046452</v>
      </c>
      <c r="X14" s="10">
        <f>_xlfn.STDEV.P(K43:K52)</f>
        <v>2.6758176320519307</v>
      </c>
      <c r="Y14" s="10"/>
      <c r="Z14" s="10">
        <f>_xlfn.STDEV.P(L43:L52)</f>
        <v>3.0016662039607267</v>
      </c>
      <c r="AA14" s="10">
        <f>_xlfn.STDEV.P(M43:M52)</f>
        <v>1.8640835507471654</v>
      </c>
      <c r="AB14" s="15"/>
    </row>
    <row r="15" spans="1:42" x14ac:dyDescent="0.25">
      <c r="A15" s="5">
        <v>3</v>
      </c>
      <c r="B15" s="2" t="s">
        <v>0</v>
      </c>
      <c r="C15" s="2">
        <v>2</v>
      </c>
      <c r="D15" s="2" t="s">
        <v>15</v>
      </c>
      <c r="E15" s="2">
        <v>26</v>
      </c>
      <c r="F15" s="2">
        <v>21</v>
      </c>
      <c r="G15" s="2">
        <v>4531.0122730000003</v>
      </c>
      <c r="H15" s="2">
        <v>527.19761900000003</v>
      </c>
      <c r="I15" s="2">
        <v>5</v>
      </c>
      <c r="J15" s="2">
        <v>9.6</v>
      </c>
      <c r="K15" s="2">
        <v>5</v>
      </c>
      <c r="L15" s="2">
        <v>1</v>
      </c>
      <c r="M15" s="2">
        <v>9.1189660000000003</v>
      </c>
      <c r="O15" s="9" t="s">
        <v>3</v>
      </c>
      <c r="P15" s="9" t="s">
        <v>2</v>
      </c>
      <c r="Q15" s="10">
        <f>_xlfn.STDEV.P(E33:E42)</f>
        <v>7.1421285342676386</v>
      </c>
      <c r="R15" s="10">
        <f t="shared" ref="R15:U15" si="14">_xlfn.STDEV.P(F33:F42)</f>
        <v>6.1188234163113426</v>
      </c>
      <c r="S15" s="10">
        <f t="shared" si="14"/>
        <v>162.01021103937759</v>
      </c>
      <c r="T15" s="10">
        <f t="shared" si="14"/>
        <v>18.593923894192212</v>
      </c>
      <c r="U15" s="10">
        <f t="shared" si="14"/>
        <v>4.0199502484483558</v>
      </c>
      <c r="V15" s="10"/>
      <c r="W15" s="10">
        <f>_xlfn.STDEV.P(J33:J42)</f>
        <v>4.5504127759704787</v>
      </c>
      <c r="X15" s="10">
        <f>_xlfn.STDEV.P(K33:K42)</f>
        <v>5.0990195135927845</v>
      </c>
      <c r="Y15" s="10"/>
      <c r="Z15" s="10">
        <f>_xlfn.STDEV.P(L33:L42)</f>
        <v>3.0066592756745814</v>
      </c>
      <c r="AA15" s="10">
        <f>_xlfn.STDEV.P(M33:M42)</f>
        <v>2.3603213211462566</v>
      </c>
      <c r="AB15" s="15"/>
    </row>
    <row r="16" spans="1:42" x14ac:dyDescent="0.25">
      <c r="A16" s="3">
        <v>5</v>
      </c>
      <c r="B16" s="4" t="s">
        <v>0</v>
      </c>
      <c r="C16" s="4">
        <v>3</v>
      </c>
      <c r="D16" s="4" t="s">
        <v>15</v>
      </c>
      <c r="E16" s="4">
        <v>22</v>
      </c>
      <c r="F16" s="4">
        <v>15</v>
      </c>
      <c r="G16" s="4">
        <v>4910.3689709999999</v>
      </c>
      <c r="H16" s="4">
        <v>511.1</v>
      </c>
      <c r="I16" s="4">
        <v>3</v>
      </c>
      <c r="J16" s="4">
        <v>6.6666670000000003</v>
      </c>
      <c r="K16" s="4">
        <v>3</v>
      </c>
      <c r="L16" s="4">
        <v>0</v>
      </c>
      <c r="M16" s="4">
        <v>8.0143679999999993</v>
      </c>
      <c r="O16" s="7" t="s">
        <v>16</v>
      </c>
      <c r="P16" s="7" t="s">
        <v>1</v>
      </c>
      <c r="Q16" s="8">
        <f>_xlfn.STDEV.P(E8:E12)</f>
        <v>15.992498241363045</v>
      </c>
      <c r="R16" s="8">
        <f t="shared" ref="R16:U16" si="15">_xlfn.STDEV.P(F8:F12)</f>
        <v>4.963869458396343</v>
      </c>
      <c r="S16" s="8">
        <f t="shared" si="15"/>
        <v>23.092066120837274</v>
      </c>
      <c r="T16" s="8">
        <f t="shared" si="15"/>
        <v>1.5811379114830686</v>
      </c>
      <c r="U16" s="8">
        <f t="shared" si="15"/>
        <v>70.888645070984396</v>
      </c>
      <c r="V16" s="8"/>
      <c r="W16" s="8">
        <f>_xlfn.STDEV.P(J8:J12)</f>
        <v>0.23874556423489829</v>
      </c>
      <c r="X16" s="8">
        <f>_xlfn.STDEV.P(K8:K12)</f>
        <v>72.632224253426244</v>
      </c>
      <c r="Y16" s="8"/>
      <c r="Z16" s="8">
        <f>_xlfn.STDEV.P(L8:L12)</f>
        <v>35.046255149444995</v>
      </c>
      <c r="AA16" s="8">
        <f>_xlfn.STDEV.P(M8:M12)</f>
        <v>7.4033698732717079</v>
      </c>
      <c r="AB16" s="14"/>
    </row>
    <row r="17" spans="1:28" x14ac:dyDescent="0.25">
      <c r="A17" s="5">
        <v>7</v>
      </c>
      <c r="B17" s="2" t="s">
        <v>0</v>
      </c>
      <c r="C17" s="2">
        <v>4</v>
      </c>
      <c r="D17" s="2" t="s">
        <v>15</v>
      </c>
      <c r="E17" s="2">
        <v>24</v>
      </c>
      <c r="F17" s="2">
        <v>19</v>
      </c>
      <c r="G17" s="2">
        <v>4678.2651759999999</v>
      </c>
      <c r="H17" s="2">
        <v>533.93684199999996</v>
      </c>
      <c r="I17" s="2">
        <v>5</v>
      </c>
      <c r="J17" s="2">
        <v>9.4</v>
      </c>
      <c r="K17" s="2">
        <v>5</v>
      </c>
      <c r="L17" s="2">
        <v>0</v>
      </c>
      <c r="M17" s="2">
        <v>9.0436779999999999</v>
      </c>
      <c r="O17" s="7" t="s">
        <v>16</v>
      </c>
      <c r="P17" s="7" t="s">
        <v>2</v>
      </c>
      <c r="Q17" s="8">
        <f>_xlfn.STDEV.P(E3:E7)</f>
        <v>17.794381135628178</v>
      </c>
      <c r="R17" s="8">
        <f t="shared" ref="R17:U17" si="16">_xlfn.STDEV.P(F3:F7)</f>
        <v>25.176179217665254</v>
      </c>
      <c r="S17" s="8">
        <f t="shared" si="16"/>
        <v>136.72426836039722</v>
      </c>
      <c r="T17" s="8">
        <f t="shared" si="16"/>
        <v>16.667753498006316</v>
      </c>
      <c r="U17" s="8">
        <f t="shared" si="16"/>
        <v>20.538743875904387</v>
      </c>
      <c r="V17" s="8"/>
      <c r="W17" s="8">
        <f>_xlfn.STDEV.P(J3:J7)</f>
        <v>1.0602906034838577</v>
      </c>
      <c r="X17" s="8">
        <f>_xlfn.STDEV.P(K3:K7)</f>
        <v>27.014070407844873</v>
      </c>
      <c r="Y17" s="8"/>
      <c r="Z17" s="8">
        <f>_xlfn.STDEV.P(L3:L7)</f>
        <v>6.6211781428987395</v>
      </c>
      <c r="AA17" s="8">
        <f>_xlfn.STDEV.P(M3:M7)</f>
        <v>3.9287079627992245</v>
      </c>
      <c r="AB17" s="14"/>
    </row>
    <row r="18" spans="1:28" x14ac:dyDescent="0.25">
      <c r="A18" s="3">
        <v>9</v>
      </c>
      <c r="B18" s="4" t="s">
        <v>0</v>
      </c>
      <c r="C18" s="4">
        <v>5</v>
      </c>
      <c r="D18" s="4" t="s">
        <v>15</v>
      </c>
      <c r="E18" s="4">
        <v>28</v>
      </c>
      <c r="F18" s="4">
        <v>21</v>
      </c>
      <c r="G18" s="4">
        <v>4396.5991130000002</v>
      </c>
      <c r="H18" s="4">
        <v>508.23333300000002</v>
      </c>
      <c r="I18" s="4">
        <v>6</v>
      </c>
      <c r="J18" s="4">
        <v>9.8333329999999997</v>
      </c>
      <c r="K18" s="4">
        <v>6</v>
      </c>
      <c r="L18" s="4">
        <v>0</v>
      </c>
      <c r="M18" s="4">
        <v>9.1063220000000005</v>
      </c>
    </row>
    <row r="19" spans="1:28" x14ac:dyDescent="0.25">
      <c r="A19" s="5">
        <v>11</v>
      </c>
      <c r="B19" s="2" t="s">
        <v>0</v>
      </c>
      <c r="C19" s="2">
        <v>6</v>
      </c>
      <c r="D19" s="2" t="s">
        <v>15</v>
      </c>
      <c r="E19" s="2">
        <v>20</v>
      </c>
      <c r="F19" s="2">
        <v>16</v>
      </c>
      <c r="G19" s="2">
        <v>5349.9828029999999</v>
      </c>
      <c r="H19" s="2">
        <v>587.50312499999995</v>
      </c>
      <c r="I19" s="2">
        <v>3</v>
      </c>
      <c r="J19" s="2">
        <v>6.6666670000000003</v>
      </c>
      <c r="K19" s="2">
        <v>3</v>
      </c>
      <c r="L19" s="2">
        <v>0</v>
      </c>
      <c r="M19" s="2">
        <v>7.8287360000000001</v>
      </c>
      <c r="O19" s="13" t="s">
        <v>19</v>
      </c>
    </row>
    <row r="20" spans="1:28" ht="27" x14ac:dyDescent="0.25">
      <c r="A20" s="3">
        <v>13</v>
      </c>
      <c r="B20" s="4" t="s">
        <v>0</v>
      </c>
      <c r="C20" s="4">
        <v>7</v>
      </c>
      <c r="D20" s="4" t="s">
        <v>15</v>
      </c>
      <c r="E20" s="4">
        <v>21</v>
      </c>
      <c r="F20" s="4">
        <v>18</v>
      </c>
      <c r="G20" s="4">
        <v>4213.6046079999996</v>
      </c>
      <c r="H20" s="4">
        <v>484.647222</v>
      </c>
      <c r="I20" s="4">
        <v>4</v>
      </c>
      <c r="J20" s="4">
        <v>10.5</v>
      </c>
      <c r="K20" s="4">
        <v>4</v>
      </c>
      <c r="L20" s="4">
        <v>0</v>
      </c>
      <c r="M20" s="4">
        <v>7.5304599999999997</v>
      </c>
      <c r="O20" s="6" t="s">
        <v>4</v>
      </c>
      <c r="P20" s="6" t="s">
        <v>6</v>
      </c>
      <c r="Q20" s="6" t="s">
        <v>7</v>
      </c>
      <c r="R20" s="6" t="s">
        <v>8</v>
      </c>
      <c r="S20" s="6" t="s">
        <v>9</v>
      </c>
      <c r="T20" s="6" t="s">
        <v>10</v>
      </c>
      <c r="U20" s="6" t="s">
        <v>11</v>
      </c>
      <c r="V20" s="6"/>
      <c r="W20" s="6" t="s">
        <v>12</v>
      </c>
      <c r="X20" s="6" t="s">
        <v>13</v>
      </c>
      <c r="Y20" s="6"/>
      <c r="Z20" s="6" t="s">
        <v>14</v>
      </c>
      <c r="AA20" s="6" t="s">
        <v>22</v>
      </c>
      <c r="AB20" s="6" t="s">
        <v>20</v>
      </c>
    </row>
    <row r="21" spans="1:28" x14ac:dyDescent="0.25">
      <c r="A21" s="5">
        <v>15</v>
      </c>
      <c r="B21" s="2" t="s">
        <v>0</v>
      </c>
      <c r="C21" s="2">
        <v>8</v>
      </c>
      <c r="D21" s="2" t="s">
        <v>15</v>
      </c>
      <c r="E21" s="2">
        <v>21</v>
      </c>
      <c r="F21" s="2">
        <v>16</v>
      </c>
      <c r="G21" s="2">
        <v>4486.7207619999999</v>
      </c>
      <c r="H21" s="2">
        <v>549.203125</v>
      </c>
      <c r="I21" s="2">
        <v>3</v>
      </c>
      <c r="J21" s="2">
        <v>6.6666670000000003</v>
      </c>
      <c r="K21" s="2">
        <v>3</v>
      </c>
      <c r="L21" s="2">
        <v>0</v>
      </c>
      <c r="M21" s="2">
        <v>7.9965520000000003</v>
      </c>
      <c r="O21" s="7" t="s">
        <v>0</v>
      </c>
      <c r="P21" s="7" t="s">
        <v>1</v>
      </c>
      <c r="Q21" s="8">
        <f>_xlfn.CONFIDENCE.NORM(0.05,Q12,10)</f>
        <v>0.62288629852494459</v>
      </c>
      <c r="R21" s="8">
        <f t="shared" ref="R21:AA21" si="17">_xlfn.CONFIDENCE.NORM(0.05,R12,10)</f>
        <v>0.96218063573701351</v>
      </c>
      <c r="S21" s="8">
        <f t="shared" si="17"/>
        <v>149.71431278002848</v>
      </c>
      <c r="T21" s="8">
        <f t="shared" si="17"/>
        <v>14.09013310236209</v>
      </c>
      <c r="U21" s="8">
        <f t="shared" si="17"/>
        <v>0.48407539501852548</v>
      </c>
      <c r="V21" s="8"/>
      <c r="W21" s="8">
        <f t="shared" si="17"/>
        <v>0.91008208340456687</v>
      </c>
      <c r="X21" s="8">
        <f t="shared" si="17"/>
        <v>0.48407539501852548</v>
      </c>
      <c r="Y21" s="8"/>
      <c r="Z21" s="8">
        <f t="shared" si="17"/>
        <v>0.18593850969136841</v>
      </c>
      <c r="AA21" s="14">
        <f t="shared" si="17"/>
        <v>0.19326041283000134</v>
      </c>
      <c r="AB21" s="14"/>
    </row>
    <row r="22" spans="1:28" x14ac:dyDescent="0.25">
      <c r="A22" s="3">
        <v>17</v>
      </c>
      <c r="B22" s="4" t="s">
        <v>0</v>
      </c>
      <c r="C22" s="4">
        <v>9</v>
      </c>
      <c r="D22" s="4" t="s">
        <v>15</v>
      </c>
      <c r="E22" s="4">
        <v>21</v>
      </c>
      <c r="F22" s="4">
        <v>14</v>
      </c>
      <c r="G22" s="4">
        <v>5101.7167579999996</v>
      </c>
      <c r="H22" s="4">
        <v>525.77857100000006</v>
      </c>
      <c r="I22" s="4">
        <v>3</v>
      </c>
      <c r="J22" s="4">
        <v>6.6666670000000003</v>
      </c>
      <c r="K22" s="4">
        <v>4</v>
      </c>
      <c r="L22" s="4">
        <v>0</v>
      </c>
      <c r="M22" s="4">
        <v>7.6183909999999999</v>
      </c>
      <c r="O22" s="7" t="s">
        <v>0</v>
      </c>
      <c r="P22" s="7" t="s">
        <v>2</v>
      </c>
      <c r="Q22" s="8">
        <f t="shared" ref="Q22:AA24" si="18">_xlfn.CONFIDENCE.NORM(0.05,Q13,10)</f>
        <v>1.5691956869890169</v>
      </c>
      <c r="R22" s="8">
        <f t="shared" si="18"/>
        <v>1.4680117160327446</v>
      </c>
      <c r="S22" s="8">
        <f t="shared" si="18"/>
        <v>211.09315616958568</v>
      </c>
      <c r="T22" s="8">
        <f t="shared" si="18"/>
        <v>20.422027090404509</v>
      </c>
      <c r="U22" s="8">
        <f t="shared" si="18"/>
        <v>0.73596582374310782</v>
      </c>
      <c r="V22" s="8"/>
      <c r="W22" s="8">
        <f t="shared" si="18"/>
        <v>1.4976042578618003</v>
      </c>
      <c r="X22" s="8">
        <f t="shared" si="18"/>
        <v>0.84073088619826419</v>
      </c>
      <c r="Y22" s="8"/>
      <c r="Z22" s="8">
        <f t="shared" si="18"/>
        <v>0.18593850969136841</v>
      </c>
      <c r="AA22" s="14">
        <f t="shared" si="18"/>
        <v>0.51439138995971789</v>
      </c>
      <c r="AB22" s="14"/>
    </row>
    <row r="23" spans="1:28" x14ac:dyDescent="0.25">
      <c r="A23" s="5">
        <v>0</v>
      </c>
      <c r="B23" s="2" t="s">
        <v>0</v>
      </c>
      <c r="C23" s="2">
        <v>1</v>
      </c>
      <c r="D23" s="2" t="s">
        <v>1</v>
      </c>
      <c r="E23" s="2">
        <v>29</v>
      </c>
      <c r="F23" s="2">
        <v>24</v>
      </c>
      <c r="G23" s="2">
        <v>4183.7681739999998</v>
      </c>
      <c r="H23" s="2">
        <v>392.34375</v>
      </c>
      <c r="I23" s="2">
        <v>5</v>
      </c>
      <c r="J23" s="2">
        <v>10.8</v>
      </c>
      <c r="K23" s="2">
        <v>4</v>
      </c>
      <c r="L23" s="2">
        <v>1</v>
      </c>
      <c r="M23" s="2">
        <v>8.7712640000000004</v>
      </c>
      <c r="O23" s="9" t="s">
        <v>3</v>
      </c>
      <c r="P23" s="9" t="s">
        <v>1</v>
      </c>
      <c r="Q23" s="10">
        <f t="shared" si="18"/>
        <v>2.4448537635204386</v>
      </c>
      <c r="R23" s="10">
        <f t="shared" si="18"/>
        <v>1.6860247706702445</v>
      </c>
      <c r="S23" s="10">
        <f t="shared" si="18"/>
        <v>50.17464830816219</v>
      </c>
      <c r="T23" s="10">
        <f t="shared" si="18"/>
        <v>6.1239020167002467</v>
      </c>
      <c r="U23" s="10">
        <f t="shared" si="18"/>
        <v>3.5653032462438388</v>
      </c>
      <c r="V23" s="10"/>
      <c r="W23" s="10">
        <f t="shared" si="18"/>
        <v>3.1096183786324039</v>
      </c>
      <c r="X23" s="10">
        <f t="shared" si="18"/>
        <v>1.6584584756987413</v>
      </c>
      <c r="Y23" s="10"/>
      <c r="Z23" s="10">
        <f t="shared" si="18"/>
        <v>1.8604178018513489</v>
      </c>
      <c r="AA23" s="15">
        <f t="shared" si="18"/>
        <v>1.1553497245537407</v>
      </c>
      <c r="AB23" s="15"/>
    </row>
    <row r="24" spans="1:28" x14ac:dyDescent="0.25">
      <c r="A24" s="3">
        <v>18</v>
      </c>
      <c r="B24" s="4" t="s">
        <v>0</v>
      </c>
      <c r="C24" s="4">
        <v>10</v>
      </c>
      <c r="D24" s="4" t="s">
        <v>1</v>
      </c>
      <c r="E24" s="4">
        <v>29</v>
      </c>
      <c r="F24" s="4">
        <v>25</v>
      </c>
      <c r="G24" s="4">
        <v>4272.0677610000002</v>
      </c>
      <c r="H24" s="4">
        <v>388.47800000000001</v>
      </c>
      <c r="I24" s="4">
        <v>4</v>
      </c>
      <c r="J24" s="4">
        <v>11.5</v>
      </c>
      <c r="K24" s="4">
        <v>3</v>
      </c>
      <c r="L24" s="4">
        <v>0</v>
      </c>
      <c r="M24" s="4">
        <v>8.8120689999999993</v>
      </c>
      <c r="O24" s="9" t="s">
        <v>3</v>
      </c>
      <c r="P24" s="9" t="s">
        <v>2</v>
      </c>
      <c r="Q24" s="10">
        <f t="shared" si="18"/>
        <v>4.426655785619741</v>
      </c>
      <c r="R24" s="10">
        <f t="shared" si="18"/>
        <v>3.7924163569785954</v>
      </c>
      <c r="S24" s="10">
        <f t="shared" si="18"/>
        <v>100.41312398481985</v>
      </c>
      <c r="T24" s="10">
        <f t="shared" si="18"/>
        <v>11.524421660669418</v>
      </c>
      <c r="U24" s="10">
        <f t="shared" si="18"/>
        <v>2.4915451940997784</v>
      </c>
      <c r="V24" s="10"/>
      <c r="W24" s="10">
        <f t="shared" si="18"/>
        <v>2.8203232334817119</v>
      </c>
      <c r="X24" s="10">
        <f t="shared" si="18"/>
        <v>3.1603469641488289</v>
      </c>
      <c r="Y24" s="10"/>
      <c r="Z24" s="10">
        <f t="shared" si="18"/>
        <v>1.8635124828955363</v>
      </c>
      <c r="AA24" s="15">
        <f t="shared" si="18"/>
        <v>1.4629154294889892</v>
      </c>
      <c r="AB24" s="15"/>
    </row>
    <row r="25" spans="1:28" x14ac:dyDescent="0.25">
      <c r="A25" s="5">
        <v>2</v>
      </c>
      <c r="B25" s="2" t="s">
        <v>0</v>
      </c>
      <c r="C25" s="2">
        <v>2</v>
      </c>
      <c r="D25" s="2" t="s">
        <v>1</v>
      </c>
      <c r="E25" s="2">
        <v>30</v>
      </c>
      <c r="F25" s="2">
        <v>25</v>
      </c>
      <c r="G25" s="2">
        <v>3843.0410240000001</v>
      </c>
      <c r="H25" s="2">
        <v>325.66000000000003</v>
      </c>
      <c r="I25" s="2">
        <v>4</v>
      </c>
      <c r="J25" s="2">
        <v>13.25</v>
      </c>
      <c r="K25" s="2">
        <v>3</v>
      </c>
      <c r="L25" s="2">
        <v>0</v>
      </c>
      <c r="M25" s="2">
        <v>8.0333330000000007</v>
      </c>
      <c r="O25" s="7" t="s">
        <v>16</v>
      </c>
      <c r="P25" s="7" t="s">
        <v>1</v>
      </c>
      <c r="Q25" s="8">
        <f>_xlfn.CONFIDENCE.NORM(0.05,Q16,5)</f>
        <v>14.017785188686045</v>
      </c>
      <c r="R25" s="8">
        <f t="shared" ref="R25:U25" si="19">_xlfn.CONFIDENCE.NORM(0.05,R16,5)</f>
        <v>4.3509434687640614</v>
      </c>
      <c r="S25" s="8">
        <f t="shared" si="19"/>
        <v>20.240716463398687</v>
      </c>
      <c r="T25" s="8">
        <f t="shared" si="19"/>
        <v>1.385903019175089</v>
      </c>
      <c r="U25" s="8">
        <f t="shared" si="19"/>
        <v>62.13549527565079</v>
      </c>
      <c r="V25" s="8"/>
      <c r="W25" s="8">
        <f>_xlfn.CONFIDENCE.NORM(0.05,W16,5)</f>
        <v>0.20926586851456244</v>
      </c>
      <c r="X25" s="8">
        <f>_xlfn.CONFIDENCE.NORM(0.05,X16,5)</f>
        <v>63.663781730341157</v>
      </c>
      <c r="Y25" s="8"/>
      <c r="Z25" s="8">
        <f>_xlfn.CONFIDENCE.NORM(0.05,Z16,5)</f>
        <v>30.718832601286621</v>
      </c>
      <c r="AA25" s="8">
        <f>_xlfn.CONFIDENCE.NORM(0.05,AA16,5)</f>
        <v>6.4892205701482402</v>
      </c>
      <c r="AB25" s="14"/>
    </row>
    <row r="26" spans="1:28" x14ac:dyDescent="0.25">
      <c r="A26" s="3">
        <v>4</v>
      </c>
      <c r="B26" s="4" t="s">
        <v>0</v>
      </c>
      <c r="C26" s="4">
        <v>3</v>
      </c>
      <c r="D26" s="4" t="s">
        <v>1</v>
      </c>
      <c r="E26" s="4">
        <v>29</v>
      </c>
      <c r="F26" s="4">
        <v>23</v>
      </c>
      <c r="G26" s="4">
        <v>4119.8460089999999</v>
      </c>
      <c r="H26" s="4">
        <v>355.31304299999999</v>
      </c>
      <c r="I26" s="4">
        <v>3</v>
      </c>
      <c r="J26" s="4">
        <v>10.666667</v>
      </c>
      <c r="K26" s="4">
        <v>2</v>
      </c>
      <c r="L26" s="4">
        <v>0</v>
      </c>
      <c r="M26" s="4">
        <v>8.3000000000000007</v>
      </c>
      <c r="O26" s="7" t="s">
        <v>16</v>
      </c>
      <c r="P26" s="7" t="s">
        <v>2</v>
      </c>
      <c r="Q26" s="8">
        <f>_xlfn.CONFIDENCE.NORM(0.05,Q17,5)</f>
        <v>15.597176160988802</v>
      </c>
      <c r="R26" s="8">
        <f t="shared" ref="R26:U26" si="20">_xlfn.CONFIDENCE.NORM(0.05,R17,5)</f>
        <v>22.067488569879277</v>
      </c>
      <c r="S26" s="8">
        <f t="shared" si="20"/>
        <v>119.84190306172967</v>
      </c>
      <c r="T26" s="8">
        <f t="shared" si="20"/>
        <v>14.609661641776697</v>
      </c>
      <c r="U26" s="8">
        <f t="shared" si="20"/>
        <v>18.002671962359415</v>
      </c>
      <c r="V26" s="8"/>
      <c r="W26" s="8">
        <f>_xlfn.CONFIDENCE.NORM(0.05,W17,5)</f>
        <v>0.92936861351514755</v>
      </c>
      <c r="X26" s="8">
        <f>_xlfn.CONFIDENCE.NORM(0.05,X17,5)</f>
        <v>23.678441625198829</v>
      </c>
      <c r="Y26" s="8"/>
      <c r="Z26" s="8">
        <f>_xlfn.CONFIDENCE.NORM(0.05,Z17,5)</f>
        <v>5.8036118874237337</v>
      </c>
      <c r="AA26" s="8">
        <f>_xlfn.CONFIDENCE.NORM(0.05,AA17,5)</f>
        <v>3.4436010847362213</v>
      </c>
      <c r="AB26" s="14"/>
    </row>
    <row r="27" spans="1:28" x14ac:dyDescent="0.25">
      <c r="A27" s="5">
        <v>6</v>
      </c>
      <c r="B27" s="2" t="s">
        <v>0</v>
      </c>
      <c r="C27" s="2">
        <v>4</v>
      </c>
      <c r="D27" s="2" t="s">
        <v>1</v>
      </c>
      <c r="E27" s="2">
        <v>28</v>
      </c>
      <c r="F27" s="2">
        <v>23</v>
      </c>
      <c r="G27" s="2">
        <v>4102.6916410000003</v>
      </c>
      <c r="H27" s="2">
        <v>359.77608700000002</v>
      </c>
      <c r="I27" s="2">
        <v>5</v>
      </c>
      <c r="J27" s="2">
        <v>11.8</v>
      </c>
      <c r="K27" s="2">
        <v>4</v>
      </c>
      <c r="L27" s="2">
        <v>0</v>
      </c>
      <c r="M27" s="2">
        <v>8.3166670000000007</v>
      </c>
    </row>
    <row r="28" spans="1:28" x14ac:dyDescent="0.25">
      <c r="A28" s="3">
        <v>8</v>
      </c>
      <c r="B28" s="4" t="s">
        <v>0</v>
      </c>
      <c r="C28" s="4">
        <v>5</v>
      </c>
      <c r="D28" s="4" t="s">
        <v>1</v>
      </c>
      <c r="E28" s="4">
        <v>27</v>
      </c>
      <c r="F28" s="4">
        <v>22</v>
      </c>
      <c r="G28" s="4">
        <v>4141.4346670000004</v>
      </c>
      <c r="H28" s="4">
        <v>404.02272699999997</v>
      </c>
      <c r="I28" s="4">
        <v>6</v>
      </c>
      <c r="J28" s="4">
        <v>13.333333</v>
      </c>
      <c r="K28" s="4">
        <v>5</v>
      </c>
      <c r="L28" s="4">
        <v>0</v>
      </c>
      <c r="M28" s="4">
        <v>8.4626439999999992</v>
      </c>
    </row>
    <row r="29" spans="1:28" x14ac:dyDescent="0.25">
      <c r="A29" s="5">
        <v>10</v>
      </c>
      <c r="B29" s="2" t="s">
        <v>0</v>
      </c>
      <c r="C29" s="2">
        <v>6</v>
      </c>
      <c r="D29" s="2" t="s">
        <v>1</v>
      </c>
      <c r="E29" s="2">
        <v>29</v>
      </c>
      <c r="F29" s="2">
        <v>22</v>
      </c>
      <c r="G29" s="2">
        <v>4561.7258160000001</v>
      </c>
      <c r="H29" s="2">
        <v>392.35909099999998</v>
      </c>
      <c r="I29" s="2">
        <v>4</v>
      </c>
      <c r="J29" s="2">
        <v>12.25</v>
      </c>
      <c r="K29" s="2">
        <v>3</v>
      </c>
      <c r="L29" s="2">
        <v>0</v>
      </c>
      <c r="M29" s="2">
        <v>8.6896550000000001</v>
      </c>
    </row>
    <row r="30" spans="1:28" x14ac:dyDescent="0.25">
      <c r="A30" s="3">
        <v>12</v>
      </c>
      <c r="B30" s="4" t="s">
        <v>0</v>
      </c>
      <c r="C30" s="4">
        <v>7</v>
      </c>
      <c r="D30" s="4" t="s">
        <v>1</v>
      </c>
      <c r="E30" s="4">
        <v>27</v>
      </c>
      <c r="F30" s="4">
        <v>21</v>
      </c>
      <c r="G30" s="4">
        <v>3883.5151780000001</v>
      </c>
      <c r="H30" s="4">
        <v>351.87142899999998</v>
      </c>
      <c r="I30" s="4">
        <v>4</v>
      </c>
      <c r="J30" s="4">
        <v>13.25</v>
      </c>
      <c r="K30" s="4">
        <v>3</v>
      </c>
      <c r="L30" s="4">
        <v>0</v>
      </c>
      <c r="M30" s="4">
        <v>7.8091949999999999</v>
      </c>
    </row>
    <row r="31" spans="1:28" x14ac:dyDescent="0.25">
      <c r="A31" s="5">
        <v>14</v>
      </c>
      <c r="B31" s="2" t="s">
        <v>0</v>
      </c>
      <c r="C31" s="2">
        <v>8</v>
      </c>
      <c r="D31" s="2" t="s">
        <v>1</v>
      </c>
      <c r="E31" s="2">
        <v>28</v>
      </c>
      <c r="F31" s="2">
        <v>22</v>
      </c>
      <c r="G31" s="2">
        <v>3741.1933570000001</v>
      </c>
      <c r="H31" s="2">
        <v>378.24318199999999</v>
      </c>
      <c r="I31" s="2">
        <v>4</v>
      </c>
      <c r="J31" s="2">
        <v>9.5</v>
      </c>
      <c r="K31" s="2">
        <v>3</v>
      </c>
      <c r="L31" s="2">
        <v>0</v>
      </c>
      <c r="M31" s="2">
        <v>8.3471259999999994</v>
      </c>
    </row>
    <row r="32" spans="1:28" x14ac:dyDescent="0.25">
      <c r="A32" s="3">
        <v>16</v>
      </c>
      <c r="B32" s="4" t="s">
        <v>0</v>
      </c>
      <c r="C32" s="4">
        <v>9</v>
      </c>
      <c r="D32" s="4" t="s">
        <v>1</v>
      </c>
      <c r="E32" s="4">
        <v>27</v>
      </c>
      <c r="F32" s="4">
        <v>20</v>
      </c>
      <c r="G32" s="4">
        <v>4410.9489240000003</v>
      </c>
      <c r="H32" s="4">
        <v>377.10500000000002</v>
      </c>
      <c r="I32" s="4">
        <v>4</v>
      </c>
      <c r="J32" s="4">
        <v>9</v>
      </c>
      <c r="K32" s="4">
        <v>3</v>
      </c>
      <c r="L32" s="4">
        <v>0</v>
      </c>
      <c r="M32" s="4">
        <v>8.106897</v>
      </c>
    </row>
    <row r="33" spans="1:13" x14ac:dyDescent="0.25">
      <c r="A33" s="5">
        <v>21</v>
      </c>
      <c r="B33" s="2" t="s">
        <v>3</v>
      </c>
      <c r="C33" s="2">
        <v>1</v>
      </c>
      <c r="D33" s="2" t="s">
        <v>15</v>
      </c>
      <c r="E33" s="2">
        <v>169</v>
      </c>
      <c r="F33" s="2">
        <v>101</v>
      </c>
      <c r="G33" s="2">
        <v>4241.0420869999998</v>
      </c>
      <c r="H33" s="2">
        <v>519.56831699999998</v>
      </c>
      <c r="I33" s="2">
        <v>35</v>
      </c>
      <c r="J33" s="2">
        <v>6.2</v>
      </c>
      <c r="K33" s="2">
        <v>36</v>
      </c>
      <c r="L33" s="2">
        <v>13</v>
      </c>
      <c r="M33" s="2">
        <v>40.819754000000003</v>
      </c>
    </row>
    <row r="34" spans="1:13" x14ac:dyDescent="0.25">
      <c r="A34" s="3">
        <v>39</v>
      </c>
      <c r="B34" s="4" t="s">
        <v>3</v>
      </c>
      <c r="C34" s="4">
        <v>10</v>
      </c>
      <c r="D34" s="4" t="s">
        <v>15</v>
      </c>
      <c r="E34" s="4">
        <v>169</v>
      </c>
      <c r="F34" s="4">
        <v>110</v>
      </c>
      <c r="G34" s="4">
        <v>3812.5956890000002</v>
      </c>
      <c r="H34" s="4">
        <v>470.437273</v>
      </c>
      <c r="I34" s="4">
        <v>28</v>
      </c>
      <c r="J34" s="4">
        <v>6.4285709999999998</v>
      </c>
      <c r="K34" s="4">
        <v>33</v>
      </c>
      <c r="L34" s="4">
        <v>10</v>
      </c>
      <c r="M34" s="4">
        <v>39.317521999999997</v>
      </c>
    </row>
    <row r="35" spans="1:13" x14ac:dyDescent="0.25">
      <c r="A35" s="5">
        <v>23</v>
      </c>
      <c r="B35" s="2" t="s">
        <v>3</v>
      </c>
      <c r="C35" s="2">
        <v>2</v>
      </c>
      <c r="D35" s="2" t="s">
        <v>15</v>
      </c>
      <c r="E35" s="2">
        <v>163</v>
      </c>
      <c r="F35" s="2">
        <v>92</v>
      </c>
      <c r="G35" s="2">
        <v>4113.2071459999997</v>
      </c>
      <c r="H35" s="2">
        <v>498.83532600000001</v>
      </c>
      <c r="I35" s="2">
        <v>31</v>
      </c>
      <c r="J35" s="2">
        <v>17.935483999999999</v>
      </c>
      <c r="K35" s="2">
        <v>34</v>
      </c>
      <c r="L35" s="2">
        <v>8</v>
      </c>
      <c r="M35" s="2">
        <v>37.690289999999997</v>
      </c>
    </row>
    <row r="36" spans="1:13" x14ac:dyDescent="0.25">
      <c r="A36" s="3">
        <v>25</v>
      </c>
      <c r="B36" s="4" t="s">
        <v>3</v>
      </c>
      <c r="C36" s="4">
        <v>3</v>
      </c>
      <c r="D36" s="4" t="s">
        <v>15</v>
      </c>
      <c r="E36" s="4">
        <v>170</v>
      </c>
      <c r="F36" s="4">
        <v>87</v>
      </c>
      <c r="G36" s="4">
        <v>3962.9801819999998</v>
      </c>
      <c r="H36" s="4">
        <v>488.13620700000001</v>
      </c>
      <c r="I36" s="4">
        <v>33</v>
      </c>
      <c r="J36" s="4">
        <v>6.7575760000000002</v>
      </c>
      <c r="K36" s="4">
        <v>33</v>
      </c>
      <c r="L36" s="4">
        <v>16</v>
      </c>
      <c r="M36" s="4">
        <v>37.511718999999999</v>
      </c>
    </row>
    <row r="37" spans="1:13" x14ac:dyDescent="0.25">
      <c r="A37" s="5">
        <v>27</v>
      </c>
      <c r="B37" s="2" t="s">
        <v>3</v>
      </c>
      <c r="C37" s="2">
        <v>4</v>
      </c>
      <c r="D37" s="2" t="s">
        <v>15</v>
      </c>
      <c r="E37" s="2">
        <v>148</v>
      </c>
      <c r="F37" s="2">
        <v>98</v>
      </c>
      <c r="G37" s="2">
        <v>3804.573175</v>
      </c>
      <c r="H37" s="2">
        <v>474.213776</v>
      </c>
      <c r="I37" s="2">
        <v>27</v>
      </c>
      <c r="J37" s="2">
        <v>16.629629999999999</v>
      </c>
      <c r="K37" s="2">
        <v>24</v>
      </c>
      <c r="L37" s="2">
        <v>9</v>
      </c>
      <c r="M37" s="2">
        <v>36.167968999999999</v>
      </c>
    </row>
    <row r="38" spans="1:13" x14ac:dyDescent="0.25">
      <c r="A38" s="3">
        <v>29</v>
      </c>
      <c r="B38" s="4" t="s">
        <v>3</v>
      </c>
      <c r="C38" s="4">
        <v>5</v>
      </c>
      <c r="D38" s="4" t="s">
        <v>15</v>
      </c>
      <c r="E38" s="4">
        <v>161</v>
      </c>
      <c r="F38" s="4">
        <v>96</v>
      </c>
      <c r="G38" s="4">
        <v>3891.2866680000002</v>
      </c>
      <c r="H38" s="4">
        <v>462.51406300000002</v>
      </c>
      <c r="I38" s="4">
        <v>24</v>
      </c>
      <c r="J38" s="4">
        <v>7.4583329999999997</v>
      </c>
      <c r="K38" s="4">
        <v>24</v>
      </c>
      <c r="L38" s="4">
        <v>10</v>
      </c>
      <c r="M38" s="4">
        <v>35.069195999999998</v>
      </c>
    </row>
    <row r="39" spans="1:13" x14ac:dyDescent="0.25">
      <c r="A39" s="5">
        <v>31</v>
      </c>
      <c r="B39" s="2" t="s">
        <v>3</v>
      </c>
      <c r="C39" s="2">
        <v>6</v>
      </c>
      <c r="D39" s="2" t="s">
        <v>15</v>
      </c>
      <c r="E39" s="2">
        <v>161</v>
      </c>
      <c r="F39" s="2">
        <v>91</v>
      </c>
      <c r="G39" s="2">
        <v>4012.2084559999998</v>
      </c>
      <c r="H39" s="2">
        <v>487.672527</v>
      </c>
      <c r="I39" s="2">
        <v>37</v>
      </c>
      <c r="J39" s="2">
        <v>8.8108109999999993</v>
      </c>
      <c r="K39" s="2">
        <v>38</v>
      </c>
      <c r="L39" s="2">
        <v>7</v>
      </c>
      <c r="M39" s="2">
        <v>37.234932999999998</v>
      </c>
    </row>
    <row r="40" spans="1:13" x14ac:dyDescent="0.25">
      <c r="A40" s="3">
        <v>33</v>
      </c>
      <c r="B40" s="4" t="s">
        <v>3</v>
      </c>
      <c r="C40" s="4">
        <v>7</v>
      </c>
      <c r="D40" s="4" t="s">
        <v>15</v>
      </c>
      <c r="E40" s="4">
        <v>166</v>
      </c>
      <c r="F40" s="4">
        <v>98</v>
      </c>
      <c r="G40" s="4">
        <v>3769.7358009999998</v>
      </c>
      <c r="H40" s="4">
        <v>479.96785699999998</v>
      </c>
      <c r="I40" s="4">
        <v>25</v>
      </c>
      <c r="J40" s="4">
        <v>14.56</v>
      </c>
      <c r="K40" s="4">
        <v>28</v>
      </c>
      <c r="L40" s="4">
        <v>11</v>
      </c>
      <c r="M40" s="4">
        <v>38.374442000000002</v>
      </c>
    </row>
    <row r="41" spans="1:13" x14ac:dyDescent="0.25">
      <c r="A41" s="5">
        <v>35</v>
      </c>
      <c r="B41" s="2" t="s">
        <v>3</v>
      </c>
      <c r="C41" s="2">
        <v>8</v>
      </c>
      <c r="D41" s="2" t="s">
        <v>15</v>
      </c>
      <c r="E41" s="2">
        <v>173</v>
      </c>
      <c r="F41" s="2">
        <v>92</v>
      </c>
      <c r="G41" s="2">
        <v>4228.2773850000003</v>
      </c>
      <c r="H41" s="2">
        <v>520.54510900000002</v>
      </c>
      <c r="I41" s="2">
        <v>30</v>
      </c>
      <c r="J41" s="2">
        <v>4.6666670000000003</v>
      </c>
      <c r="K41" s="2">
        <v>25</v>
      </c>
      <c r="L41" s="2">
        <v>15</v>
      </c>
      <c r="M41" s="2">
        <v>40.645646999999997</v>
      </c>
    </row>
    <row r="42" spans="1:13" x14ac:dyDescent="0.25">
      <c r="A42" s="3">
        <v>37</v>
      </c>
      <c r="B42" s="4" t="s">
        <v>3</v>
      </c>
      <c r="C42" s="4">
        <v>9</v>
      </c>
      <c r="D42" s="4" t="s">
        <v>15</v>
      </c>
      <c r="E42" s="4">
        <v>173</v>
      </c>
      <c r="F42" s="4">
        <v>99</v>
      </c>
      <c r="G42" s="4">
        <v>3926.334742</v>
      </c>
      <c r="H42" s="4">
        <v>498.66616199999999</v>
      </c>
      <c r="I42" s="4">
        <v>28</v>
      </c>
      <c r="J42" s="4">
        <v>7.5</v>
      </c>
      <c r="K42" s="4">
        <v>25</v>
      </c>
      <c r="L42" s="4">
        <v>7</v>
      </c>
      <c r="M42" s="4">
        <v>43.477120999999997</v>
      </c>
    </row>
    <row r="43" spans="1:13" x14ac:dyDescent="0.25">
      <c r="A43" s="5">
        <v>20</v>
      </c>
      <c r="B43" s="2" t="s">
        <v>3</v>
      </c>
      <c r="C43" s="2">
        <v>1</v>
      </c>
      <c r="D43" s="2" t="s">
        <v>1</v>
      </c>
      <c r="E43" s="2">
        <v>236</v>
      </c>
      <c r="F43" s="2">
        <v>186</v>
      </c>
      <c r="G43" s="2">
        <v>3733.325891</v>
      </c>
      <c r="H43" s="2">
        <v>315.156452</v>
      </c>
      <c r="I43" s="2">
        <v>61</v>
      </c>
      <c r="J43" s="2">
        <v>6.8196719999999997</v>
      </c>
      <c r="K43" s="2">
        <v>33</v>
      </c>
      <c r="L43" s="2">
        <v>6</v>
      </c>
      <c r="M43" s="2">
        <v>43.090401999999997</v>
      </c>
    </row>
    <row r="44" spans="1:13" x14ac:dyDescent="0.25">
      <c r="A44" s="3">
        <v>38</v>
      </c>
      <c r="B44" s="4" t="s">
        <v>3</v>
      </c>
      <c r="C44" s="4">
        <v>10</v>
      </c>
      <c r="D44" s="4" t="s">
        <v>1</v>
      </c>
      <c r="E44" s="4">
        <v>229</v>
      </c>
      <c r="F44" s="4">
        <v>185</v>
      </c>
      <c r="G44" s="4">
        <v>3429.4645420000002</v>
      </c>
      <c r="H44" s="4">
        <v>302.46891900000003</v>
      </c>
      <c r="I44" s="4">
        <v>60</v>
      </c>
      <c r="J44" s="4">
        <v>11.05</v>
      </c>
      <c r="K44" s="4">
        <v>35</v>
      </c>
      <c r="L44" s="4">
        <v>9</v>
      </c>
      <c r="M44" s="4">
        <v>42.057478000000003</v>
      </c>
    </row>
    <row r="45" spans="1:13" x14ac:dyDescent="0.25">
      <c r="A45" s="5">
        <v>22</v>
      </c>
      <c r="B45" s="2" t="s">
        <v>3</v>
      </c>
      <c r="C45" s="2">
        <v>2</v>
      </c>
      <c r="D45" s="2" t="s">
        <v>1</v>
      </c>
      <c r="E45" s="2">
        <v>237</v>
      </c>
      <c r="F45" s="2">
        <v>188</v>
      </c>
      <c r="G45" s="2">
        <v>3514.0778730000002</v>
      </c>
      <c r="H45" s="2">
        <v>307.94866999999999</v>
      </c>
      <c r="I45" s="2">
        <v>59</v>
      </c>
      <c r="J45" s="2">
        <v>13.898305000000001</v>
      </c>
      <c r="K45" s="2">
        <v>34</v>
      </c>
      <c r="L45" s="2">
        <v>12</v>
      </c>
      <c r="M45" s="2">
        <v>44.478794999999998</v>
      </c>
    </row>
    <row r="46" spans="1:13" x14ac:dyDescent="0.25">
      <c r="A46" s="3">
        <v>24</v>
      </c>
      <c r="B46" s="4" t="s">
        <v>3</v>
      </c>
      <c r="C46" s="4">
        <v>3</v>
      </c>
      <c r="D46" s="4" t="s">
        <v>1</v>
      </c>
      <c r="E46" s="4">
        <v>231</v>
      </c>
      <c r="F46" s="4">
        <v>184</v>
      </c>
      <c r="G46" s="4">
        <v>3456.319281</v>
      </c>
      <c r="H46" s="4">
        <v>290.48315200000002</v>
      </c>
      <c r="I46" s="4">
        <v>43</v>
      </c>
      <c r="J46" s="4">
        <v>24.906977000000001</v>
      </c>
      <c r="K46" s="4">
        <v>29</v>
      </c>
      <c r="L46" s="4">
        <v>5</v>
      </c>
      <c r="M46" s="4">
        <v>40.719307999999998</v>
      </c>
    </row>
    <row r="47" spans="1:13" x14ac:dyDescent="0.25">
      <c r="A47" s="5">
        <v>26</v>
      </c>
      <c r="B47" s="2" t="s">
        <v>3</v>
      </c>
      <c r="C47" s="2">
        <v>4</v>
      </c>
      <c r="D47" s="2" t="s">
        <v>1</v>
      </c>
      <c r="E47" s="2">
        <v>230</v>
      </c>
      <c r="F47" s="2">
        <v>185</v>
      </c>
      <c r="G47" s="2">
        <v>3565.644084</v>
      </c>
      <c r="H47" s="2">
        <v>293.77945899999997</v>
      </c>
      <c r="I47" s="2">
        <v>53</v>
      </c>
      <c r="J47" s="2">
        <v>8.4528300000000005</v>
      </c>
      <c r="K47" s="2">
        <v>32</v>
      </c>
      <c r="L47" s="2">
        <v>9</v>
      </c>
      <c r="M47" s="2">
        <v>39.407366000000003</v>
      </c>
    </row>
    <row r="48" spans="1:13" x14ac:dyDescent="0.25">
      <c r="A48" s="3">
        <v>28</v>
      </c>
      <c r="B48" s="4" t="s">
        <v>3</v>
      </c>
      <c r="C48" s="4">
        <v>5</v>
      </c>
      <c r="D48" s="4" t="s">
        <v>1</v>
      </c>
      <c r="E48" s="4">
        <v>238</v>
      </c>
      <c r="F48" s="4">
        <v>185</v>
      </c>
      <c r="G48" s="4">
        <v>3553.9694490000002</v>
      </c>
      <c r="H48" s="4">
        <v>291.24432400000001</v>
      </c>
      <c r="I48" s="4">
        <v>62</v>
      </c>
      <c r="J48" s="4">
        <v>14.322581</v>
      </c>
      <c r="K48" s="4">
        <v>39</v>
      </c>
      <c r="L48" s="4">
        <v>11</v>
      </c>
      <c r="M48" s="4">
        <v>44.203125</v>
      </c>
    </row>
    <row r="49" spans="1:13" x14ac:dyDescent="0.25">
      <c r="A49" s="5">
        <v>30</v>
      </c>
      <c r="B49" s="2" t="s">
        <v>3</v>
      </c>
      <c r="C49" s="2">
        <v>6</v>
      </c>
      <c r="D49" s="2" t="s">
        <v>1</v>
      </c>
      <c r="E49" s="2">
        <v>227</v>
      </c>
      <c r="F49" s="2">
        <v>184</v>
      </c>
      <c r="G49" s="2">
        <v>3561.4500069999999</v>
      </c>
      <c r="H49" s="2">
        <v>317.47989100000001</v>
      </c>
      <c r="I49" s="2">
        <v>51</v>
      </c>
      <c r="J49" s="2">
        <v>9.3333329999999997</v>
      </c>
      <c r="K49" s="2">
        <v>32</v>
      </c>
      <c r="L49" s="2">
        <v>7</v>
      </c>
      <c r="M49" s="2">
        <v>41.502231999999999</v>
      </c>
    </row>
    <row r="50" spans="1:13" x14ac:dyDescent="0.25">
      <c r="A50" s="3">
        <v>32</v>
      </c>
      <c r="B50" s="4" t="s">
        <v>3</v>
      </c>
      <c r="C50" s="4">
        <v>7</v>
      </c>
      <c r="D50" s="4" t="s">
        <v>1</v>
      </c>
      <c r="E50" s="4">
        <v>231</v>
      </c>
      <c r="F50" s="4">
        <v>187</v>
      </c>
      <c r="G50" s="4">
        <v>3496.791984</v>
      </c>
      <c r="H50" s="4">
        <v>296.946257</v>
      </c>
      <c r="I50" s="4">
        <v>60</v>
      </c>
      <c r="J50" s="4">
        <v>9.5833329999999997</v>
      </c>
      <c r="K50" s="4">
        <v>36</v>
      </c>
      <c r="L50" s="4">
        <v>12</v>
      </c>
      <c r="M50" s="4">
        <v>40.405133999999997</v>
      </c>
    </row>
    <row r="51" spans="1:13" x14ac:dyDescent="0.25">
      <c r="A51" s="5">
        <v>34</v>
      </c>
      <c r="B51" s="2" t="s">
        <v>3</v>
      </c>
      <c r="C51" s="2">
        <v>8</v>
      </c>
      <c r="D51" s="2" t="s">
        <v>1</v>
      </c>
      <c r="E51" s="2">
        <v>234</v>
      </c>
      <c r="F51" s="2">
        <v>183</v>
      </c>
      <c r="G51" s="2">
        <v>3537.9117550000001</v>
      </c>
      <c r="H51" s="2">
        <v>297.82950799999998</v>
      </c>
      <c r="I51" s="2">
        <v>59</v>
      </c>
      <c r="J51" s="2">
        <v>7.2711860000000001</v>
      </c>
      <c r="K51" s="2">
        <v>36</v>
      </c>
      <c r="L51" s="2">
        <v>7</v>
      </c>
      <c r="M51" s="2">
        <v>41.482700999999999</v>
      </c>
    </row>
    <row r="52" spans="1:13" x14ac:dyDescent="0.25">
      <c r="A52" s="3">
        <v>36</v>
      </c>
      <c r="B52" s="4" t="s">
        <v>3</v>
      </c>
      <c r="C52" s="4">
        <v>9</v>
      </c>
      <c r="D52" s="4" t="s">
        <v>1</v>
      </c>
      <c r="E52" s="4">
        <v>239</v>
      </c>
      <c r="F52" s="4">
        <v>193</v>
      </c>
      <c r="G52" s="4">
        <v>3614.0268860000001</v>
      </c>
      <c r="H52" s="4">
        <v>315.286269</v>
      </c>
      <c r="I52" s="4">
        <v>61</v>
      </c>
      <c r="J52" s="4">
        <v>10.622951</v>
      </c>
      <c r="K52" s="4">
        <v>36</v>
      </c>
      <c r="L52" s="4">
        <v>15</v>
      </c>
      <c r="M52" s="4">
        <v>45.452567000000002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jbueno</dc:creator>
  <cp:lastModifiedBy>Joakim Rydberg</cp:lastModifiedBy>
  <dcterms:created xsi:type="dcterms:W3CDTF">2015-06-05T18:17:20Z</dcterms:created>
  <dcterms:modified xsi:type="dcterms:W3CDTF">2022-11-30T13:15:04Z</dcterms:modified>
</cp:coreProperties>
</file>