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G:\Unidades compartidas\04_PROYECTOS I+D+i\2021 USEPE\iii) Project\WP5 Simulation and Validation\00 Last mile delivery use case\03. BlueSky outputs\"/>
    </mc:Choice>
  </mc:AlternateContent>
  <xr:revisionPtr revIDLastSave="0" documentId="13_ncr:1_{C37FFD5E-28AC-4277-8414-5DEBED8BBE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  <sheet name="Low_density" sheetId="2" r:id="rId2"/>
    <sheet name="Medium_density" sheetId="4" r:id="rId3"/>
    <sheet name="High_density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5" l="1"/>
  <c r="G21" i="5"/>
  <c r="G22" i="5" s="1"/>
  <c r="E21" i="5"/>
  <c r="G20" i="5"/>
  <c r="E20" i="5"/>
  <c r="G21" i="4"/>
  <c r="G22" i="4" s="1"/>
  <c r="E21" i="4"/>
  <c r="E22" i="4" s="1"/>
  <c r="G20" i="4"/>
  <c r="E20" i="4"/>
  <c r="G20" i="2"/>
  <c r="G21" i="2"/>
  <c r="G22" i="2" s="1"/>
  <c r="E21" i="2"/>
  <c r="E20" i="2"/>
  <c r="E22" i="2"/>
  <c r="G19" i="5"/>
  <c r="G19" i="4"/>
  <c r="AH14" i="5"/>
  <c r="AH25" i="5" s="1"/>
  <c r="Q14" i="5"/>
  <c r="Q25" i="5" s="1"/>
  <c r="Q23" i="4"/>
  <c r="Q22" i="4"/>
  <c r="Q21" i="4"/>
  <c r="Q20" i="4"/>
  <c r="Q19" i="4"/>
  <c r="Q18" i="4"/>
  <c r="Q17" i="4"/>
  <c r="Q16" i="4"/>
  <c r="Q15" i="4"/>
  <c r="Q14" i="4"/>
  <c r="AH23" i="2"/>
  <c r="AH22" i="2"/>
  <c r="AH21" i="2"/>
  <c r="AH20" i="2"/>
  <c r="AH19" i="2"/>
  <c r="AH18" i="2"/>
  <c r="AH17" i="2"/>
  <c r="AH16" i="2"/>
  <c r="AH15" i="2"/>
  <c r="AH14" i="2"/>
  <c r="Q23" i="2"/>
  <c r="AH23" i="4"/>
  <c r="AH22" i="4"/>
  <c r="AH21" i="4"/>
  <c r="AH20" i="4"/>
  <c r="AH19" i="4"/>
  <c r="AH18" i="4"/>
  <c r="AH17" i="4"/>
  <c r="AH16" i="4"/>
  <c r="AH15" i="4"/>
  <c r="AH14" i="4"/>
  <c r="Q15" i="2"/>
  <c r="Q14" i="2"/>
  <c r="Q16" i="2"/>
  <c r="Q17" i="2"/>
  <c r="Q18" i="2"/>
  <c r="Q19" i="2"/>
  <c r="Q20" i="2"/>
  <c r="Q21" i="2"/>
  <c r="Q22" i="2"/>
  <c r="Q13" i="2"/>
  <c r="AH13" i="5"/>
  <c r="AH12" i="5"/>
  <c r="Q13" i="5"/>
  <c r="Q12" i="5"/>
  <c r="Q13" i="4"/>
  <c r="Q12" i="4"/>
  <c r="AH13" i="4"/>
  <c r="AH12" i="4"/>
  <c r="AH13" i="2"/>
  <c r="AH12" i="2"/>
  <c r="Q12" i="2"/>
  <c r="V12" i="5"/>
  <c r="E12" i="5"/>
  <c r="V13" i="4"/>
  <c r="V12" i="4"/>
  <c r="E13" i="4"/>
  <c r="E12" i="4"/>
  <c r="V13" i="2"/>
  <c r="V12" i="2"/>
  <c r="E13" i="2"/>
  <c r="E12" i="2"/>
  <c r="M8" i="1"/>
  <c r="M9" i="1"/>
  <c r="M10" i="1"/>
  <c r="M7" i="1"/>
  <c r="M5" i="1"/>
  <c r="M6" i="1"/>
  <c r="M4" i="1"/>
  <c r="L8" i="1"/>
  <c r="L9" i="1"/>
  <c r="L10" i="1"/>
  <c r="L7" i="1"/>
  <c r="L5" i="1"/>
  <c r="L6" i="1"/>
  <c r="L4" i="1"/>
  <c r="K8" i="1"/>
  <c r="K9" i="1"/>
  <c r="K10" i="1"/>
  <c r="K7" i="1"/>
  <c r="K5" i="1"/>
  <c r="K6" i="1"/>
  <c r="K4" i="1"/>
  <c r="J8" i="1"/>
  <c r="J9" i="1"/>
  <c r="J10" i="1"/>
  <c r="J7" i="1"/>
  <c r="J5" i="1"/>
  <c r="J6" i="1"/>
  <c r="J4" i="1"/>
  <c r="I6" i="1"/>
  <c r="I4" i="1"/>
  <c r="H5" i="1"/>
  <c r="H4" i="1"/>
  <c r="G8" i="1"/>
  <c r="F9" i="1"/>
  <c r="E8" i="1"/>
  <c r="E9" i="1"/>
  <c r="E7" i="1"/>
  <c r="D7" i="1"/>
  <c r="E5" i="1"/>
  <c r="E4" i="1"/>
  <c r="AG13" i="5"/>
  <c r="AF13" i="5"/>
  <c r="AE13" i="5"/>
  <c r="AD13" i="5"/>
  <c r="AC13" i="5"/>
  <c r="AB13" i="5"/>
  <c r="AA13" i="5"/>
  <c r="Z13" i="5"/>
  <c r="Y13" i="5"/>
  <c r="X13" i="5"/>
  <c r="W13" i="5"/>
  <c r="P13" i="5"/>
  <c r="O13" i="5"/>
  <c r="N13" i="5"/>
  <c r="M13" i="5"/>
  <c r="L13" i="5"/>
  <c r="K13" i="5"/>
  <c r="J13" i="5"/>
  <c r="I13" i="5"/>
  <c r="H13" i="5"/>
  <c r="G13" i="5"/>
  <c r="F13" i="5"/>
  <c r="AG12" i="5"/>
  <c r="AF12" i="5"/>
  <c r="AE12" i="5"/>
  <c r="AD12" i="5"/>
  <c r="AC12" i="5"/>
  <c r="AB12" i="5"/>
  <c r="AA12" i="5"/>
  <c r="Z12" i="5"/>
  <c r="Y12" i="5"/>
  <c r="X12" i="5"/>
  <c r="W12" i="5"/>
  <c r="P12" i="5"/>
  <c r="O12" i="5"/>
  <c r="N12" i="5"/>
  <c r="M12" i="5"/>
  <c r="L12" i="5"/>
  <c r="K12" i="5"/>
  <c r="J12" i="5"/>
  <c r="I12" i="5"/>
  <c r="H12" i="5"/>
  <c r="G12" i="5"/>
  <c r="F12" i="5"/>
  <c r="AG13" i="4"/>
  <c r="I10" i="1" s="1"/>
  <c r="AF13" i="4"/>
  <c r="I9" i="1" s="1"/>
  <c r="AE13" i="4"/>
  <c r="I8" i="1" s="1"/>
  <c r="AD13" i="4"/>
  <c r="I7" i="1" s="1"/>
  <c r="AC13" i="4"/>
  <c r="AB13" i="4"/>
  <c r="AA13" i="4"/>
  <c r="Z13" i="4"/>
  <c r="Y13" i="4"/>
  <c r="X13" i="4"/>
  <c r="I5" i="1" s="1"/>
  <c r="W13" i="4"/>
  <c r="P13" i="4"/>
  <c r="G10" i="1" s="1"/>
  <c r="O13" i="4"/>
  <c r="G9" i="1" s="1"/>
  <c r="N13" i="4"/>
  <c r="M13" i="4"/>
  <c r="G7" i="1" s="1"/>
  <c r="L13" i="4"/>
  <c r="K13" i="4"/>
  <c r="J13" i="4"/>
  <c r="I13" i="4"/>
  <c r="H13" i="4"/>
  <c r="G6" i="1" s="1"/>
  <c r="G13" i="4"/>
  <c r="G5" i="1" s="1"/>
  <c r="F13" i="4"/>
  <c r="G4" i="1" s="1"/>
  <c r="AG12" i="4"/>
  <c r="H10" i="1" s="1"/>
  <c r="AF12" i="4"/>
  <c r="H9" i="1" s="1"/>
  <c r="AE12" i="4"/>
  <c r="H8" i="1" s="1"/>
  <c r="AD12" i="4"/>
  <c r="H7" i="1" s="1"/>
  <c r="AC12" i="4"/>
  <c r="AB12" i="4"/>
  <c r="AA12" i="4"/>
  <c r="Z12" i="4"/>
  <c r="Y12" i="4"/>
  <c r="H6" i="1" s="1"/>
  <c r="X12" i="4"/>
  <c r="W12" i="4"/>
  <c r="P12" i="4"/>
  <c r="F10" i="1" s="1"/>
  <c r="O12" i="4"/>
  <c r="N12" i="4"/>
  <c r="F8" i="1" s="1"/>
  <c r="M12" i="4"/>
  <c r="F7" i="1" s="1"/>
  <c r="L12" i="4"/>
  <c r="K12" i="4"/>
  <c r="J12" i="4"/>
  <c r="I12" i="4"/>
  <c r="H12" i="4"/>
  <c r="F6" i="1" s="1"/>
  <c r="G12" i="4"/>
  <c r="F5" i="1" s="1"/>
  <c r="F12" i="4"/>
  <c r="F4" i="1" s="1"/>
  <c r="D5" i="1"/>
  <c r="P13" i="2"/>
  <c r="C10" i="1" s="1"/>
  <c r="O13" i="2"/>
  <c r="C9" i="1" s="1"/>
  <c r="N13" i="2"/>
  <c r="C8" i="1" s="1"/>
  <c r="M13" i="2"/>
  <c r="C7" i="1" s="1"/>
  <c r="L13" i="2"/>
  <c r="K13" i="2"/>
  <c r="J13" i="2"/>
  <c r="I13" i="2"/>
  <c r="H13" i="2"/>
  <c r="C6" i="1" s="1"/>
  <c r="G13" i="2"/>
  <c r="C5" i="1" s="1"/>
  <c r="F13" i="2"/>
  <c r="C4" i="1" s="1"/>
  <c r="P12" i="2"/>
  <c r="B10" i="1" s="1"/>
  <c r="O12" i="2"/>
  <c r="B9" i="1" s="1"/>
  <c r="N12" i="2"/>
  <c r="B8" i="1" s="1"/>
  <c r="M12" i="2"/>
  <c r="B7" i="1" s="1"/>
  <c r="L12" i="2"/>
  <c r="K12" i="2"/>
  <c r="J12" i="2"/>
  <c r="I12" i="2"/>
  <c r="H12" i="2"/>
  <c r="B6" i="1" s="1"/>
  <c r="G12" i="2"/>
  <c r="B5" i="1" s="1"/>
  <c r="F12" i="2"/>
  <c r="B4" i="1" s="1"/>
  <c r="X12" i="2"/>
  <c r="Y12" i="2"/>
  <c r="D6" i="1" s="1"/>
  <c r="Z12" i="2"/>
  <c r="AA12" i="2"/>
  <c r="AB12" i="2"/>
  <c r="AC12" i="2"/>
  <c r="AD12" i="2"/>
  <c r="AE12" i="2"/>
  <c r="D8" i="1" s="1"/>
  <c r="O8" i="1" s="1"/>
  <c r="AF12" i="2"/>
  <c r="D9" i="1" s="1"/>
  <c r="AG12" i="2"/>
  <c r="D10" i="1" s="1"/>
  <c r="X13" i="2"/>
  <c r="Y13" i="2"/>
  <c r="E6" i="1" s="1"/>
  <c r="Z13" i="2"/>
  <c r="AA13" i="2"/>
  <c r="AB13" i="2"/>
  <c r="AC13" i="2"/>
  <c r="AD13" i="2"/>
  <c r="AE13" i="2"/>
  <c r="AF13" i="2"/>
  <c r="AG13" i="2"/>
  <c r="E10" i="1" s="1"/>
  <c r="W13" i="2"/>
  <c r="W12" i="2"/>
  <c r="D4" i="1" s="1"/>
  <c r="Q6" i="1" l="1"/>
  <c r="Q7" i="1"/>
  <c r="Q10" i="1"/>
  <c r="Q9" i="1"/>
  <c r="Q8" i="1"/>
  <c r="Q5" i="1"/>
  <c r="P7" i="1"/>
  <c r="Q4" i="1"/>
  <c r="P5" i="1"/>
  <c r="P4" i="1"/>
  <c r="P9" i="1"/>
  <c r="O10" i="1"/>
  <c r="P8" i="1"/>
  <c r="O6" i="1"/>
  <c r="O9" i="1"/>
  <c r="O7" i="1"/>
  <c r="P6" i="1"/>
  <c r="P10" i="1"/>
  <c r="O4" i="1"/>
  <c r="O5" i="1"/>
  <c r="Q25" i="2"/>
  <c r="Q24" i="2"/>
  <c r="AH25" i="2"/>
  <c r="Q25" i="4"/>
  <c r="AH25" i="4"/>
  <c r="AH24" i="5"/>
  <c r="Q24" i="5"/>
  <c r="Q24" i="4"/>
  <c r="AH24" i="2"/>
  <c r="AH24" i="4"/>
</calcChain>
</file>

<file path=xl/sharedStrings.xml><?xml version="1.0" encoding="utf-8"?>
<sst xmlns="http://schemas.openxmlformats.org/spreadsheetml/2006/main" count="209" uniqueCount="36">
  <si>
    <t>Completed Flights </t>
  </si>
  <si>
    <t>Average distance flown </t>
  </si>
  <si>
    <t>Average flying time </t>
  </si>
  <si>
    <t>Conflicts started </t>
  </si>
  <si>
    <t>Average conflict time </t>
  </si>
  <si>
    <t>Loss of Separation </t>
  </si>
  <si>
    <t>Near Mid-Air Collisions </t>
  </si>
  <si>
    <t>Average</t>
  </si>
  <si>
    <t>Standard Deviation</t>
  </si>
  <si>
    <t>Low density</t>
  </si>
  <si>
    <t>Reference</t>
  </si>
  <si>
    <t>D2-C2</t>
  </si>
  <si>
    <t>Medium density</t>
  </si>
  <si>
    <t>High density</t>
  </si>
  <si>
    <t>low</t>
  </si>
  <si>
    <t>D2C2</t>
  </si>
  <si>
    <t>Density</t>
  </si>
  <si>
    <t>Dataset</t>
  </si>
  <si>
    <t>Scenario</t>
  </si>
  <si>
    <t>Started Flights</t>
  </si>
  <si>
    <t>Completed Flights</t>
  </si>
  <si>
    <t>Avg. Distance Flown</t>
  </si>
  <si>
    <t>Avg. flying time</t>
  </si>
  <si>
    <t>Conflicts</t>
  </si>
  <si>
    <t>Avg. conflict time</t>
  </si>
  <si>
    <t>LoS</t>
  </si>
  <si>
    <t>NMACs</t>
  </si>
  <si>
    <t>Conflicts (without delivery point)</t>
  </si>
  <si>
    <t>Avg. conflict time (without delivery point)</t>
  </si>
  <si>
    <t>LoS (without delivery point)</t>
  </si>
  <si>
    <t>NMACs (without delivery point)</t>
  </si>
  <si>
    <t>ref</t>
  </si>
  <si>
    <t>medium</t>
  </si>
  <si>
    <t>high</t>
  </si>
  <si>
    <t>Simultaneous fligths</t>
  </si>
  <si>
    <t>Regios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</si>
</sst>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b/>
      <sz val="18"/>
      <color rgb="FF59666D"/>
      <name val="Calibri"/>
      <family val="2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4F81BD"/>
      </bottom>
      <diagonal/>
    </border>
    <border>
      <left style="thin">
        <color rgb="FF000000"/>
      </left>
      <right/>
      <top style="medium">
        <color rgb="FF4F81BD"/>
      </top>
      <bottom style="medium">
        <color rgb="FF4F81BD"/>
      </bottom>
      <diagonal/>
    </border>
    <border>
      <left style="thin">
        <color rgb="FF000000"/>
      </left>
      <right/>
      <top style="medium">
        <color rgb="FF4F81BD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0" xfId="0" applyFont="1" applyFill="1" applyAlignment="1">
      <alignment horizontal="right" vertical="center" wrapText="1"/>
    </xf>
    <xf numFmtId="0" fontId="2" fillId="5" borderId="0" xfId="0" applyFont="1" applyFill="1" applyAlignment="1">
      <alignment horizontal="right" vertical="center" wrapText="1"/>
    </xf>
    <xf numFmtId="0" fontId="1" fillId="6" borderId="0" xfId="0" applyFont="1" applyFill="1" applyAlignment="1">
      <alignment horizontal="right" vertical="center" wrapText="1"/>
    </xf>
    <xf numFmtId="0" fontId="2" fillId="6" borderId="0" xfId="0" applyFont="1" applyFill="1" applyAlignment="1">
      <alignment horizontal="right" vertical="center" wrapText="1"/>
    </xf>
    <xf numFmtId="0" fontId="1" fillId="5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 wrapText="1"/>
    </xf>
    <xf numFmtId="0" fontId="1" fillId="6" borderId="1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righ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0" xfId="0" applyNumberFormat="1"/>
    <xf numFmtId="164" fontId="0" fillId="0" borderId="0" xfId="0" applyNumberFormat="1"/>
    <xf numFmtId="2" fontId="4" fillId="0" borderId="1" xfId="0" applyNumberFormat="1" applyFont="1" applyBorder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0" fontId="4" fillId="7" borderId="5" xfId="0" applyFont="1" applyFill="1" applyBorder="1"/>
    <xf numFmtId="0" fontId="4" fillId="7" borderId="6" xfId="0" applyFont="1" applyFill="1" applyBorder="1"/>
    <xf numFmtId="10" fontId="0" fillId="0" borderId="0" xfId="0" applyNumberFormat="1"/>
    <xf numFmtId="10" fontId="4" fillId="0" borderId="0" xfId="0" applyNumberFormat="1" applyFont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zoomScale="60" zoomScaleNormal="60" workbookViewId="0">
      <selection activeCell="Q5" sqref="Q5"/>
    </sheetView>
  </sheetViews>
  <sheetFormatPr defaultRowHeight="14.4" x14ac:dyDescent="0.3"/>
  <cols>
    <col min="1" max="1" width="26" customWidth="1"/>
    <col min="2" max="2" width="23.5546875" customWidth="1"/>
    <col min="3" max="3" width="25.6640625" customWidth="1"/>
    <col min="4" max="4" width="19.6640625" customWidth="1"/>
    <col min="5" max="5" width="22.88671875" customWidth="1"/>
    <col min="6" max="6" width="20.21875" customWidth="1"/>
    <col min="7" max="7" width="19.6640625" customWidth="1"/>
    <col min="8" max="8" width="13.33203125" customWidth="1"/>
    <col min="9" max="9" width="19.109375" customWidth="1"/>
    <col min="10" max="10" width="15.33203125" customWidth="1"/>
    <col min="11" max="11" width="16.44140625" customWidth="1"/>
    <col min="12" max="12" width="13.109375" customWidth="1"/>
    <col min="13" max="13" width="24.21875" customWidth="1"/>
    <col min="15" max="15" width="11.21875" bestFit="1" customWidth="1"/>
    <col min="16" max="16" width="14.44140625" customWidth="1"/>
    <col min="17" max="17" width="11.21875" bestFit="1" customWidth="1"/>
  </cols>
  <sheetData>
    <row r="1" spans="1:17" x14ac:dyDescent="0.3">
      <c r="B1" s="28" t="s">
        <v>9</v>
      </c>
      <c r="C1" s="28"/>
      <c r="D1" s="28"/>
      <c r="E1" s="28"/>
      <c r="F1" s="29" t="s">
        <v>12</v>
      </c>
      <c r="G1" s="29"/>
      <c r="H1" s="29"/>
      <c r="I1" s="29"/>
      <c r="J1" s="27" t="s">
        <v>13</v>
      </c>
      <c r="K1" s="27"/>
      <c r="L1" s="27"/>
      <c r="M1" s="27"/>
    </row>
    <row r="2" spans="1:17" x14ac:dyDescent="0.3">
      <c r="B2" s="28" t="s">
        <v>10</v>
      </c>
      <c r="C2" s="28"/>
      <c r="D2" s="28" t="s">
        <v>11</v>
      </c>
      <c r="E2" s="28"/>
      <c r="F2" s="29" t="s">
        <v>10</v>
      </c>
      <c r="G2" s="29"/>
      <c r="H2" s="29" t="s">
        <v>11</v>
      </c>
      <c r="I2" s="29"/>
      <c r="J2" s="27" t="s">
        <v>10</v>
      </c>
      <c r="K2" s="27"/>
      <c r="L2" s="27" t="s">
        <v>11</v>
      </c>
      <c r="M2" s="27"/>
    </row>
    <row r="3" spans="1:17" x14ac:dyDescent="0.3">
      <c r="B3" s="2" t="s">
        <v>7</v>
      </c>
      <c r="C3" s="2" t="s">
        <v>8</v>
      </c>
      <c r="D3" s="2" t="s">
        <v>7</v>
      </c>
      <c r="E3" s="2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4" t="s">
        <v>7</v>
      </c>
      <c r="K3" s="4" t="s">
        <v>8</v>
      </c>
      <c r="L3" s="4" t="s">
        <v>7</v>
      </c>
      <c r="M3" s="4" t="s">
        <v>8</v>
      </c>
    </row>
    <row r="4" spans="1:17" ht="47.4" thickBot="1" x14ac:dyDescent="0.45">
      <c r="A4" s="13" t="s">
        <v>0</v>
      </c>
      <c r="B4" s="18">
        <f ca="1">OFFSET(Low_density!$F$12,0,ROW()-ROW($B$4))</f>
        <v>41.2</v>
      </c>
      <c r="C4" s="18">
        <f ca="1">OFFSET(Low_density!$F$13,0,ROW()-ROW($B$4))</f>
        <v>2.2010098692292237</v>
      </c>
      <c r="D4" s="18">
        <f ca="1">OFFSET(Low_density!$W$12,0,ROW()-ROW($D$4))</f>
        <v>36</v>
      </c>
      <c r="E4" s="18">
        <f ca="1">OFFSET(Low_density!$W$13,0,ROW()-ROW($D$4))</f>
        <v>2.9814239699997196</v>
      </c>
      <c r="F4" s="18">
        <f ca="1">OFFSET(Medium_density!$F$12,0,ROW()-ROW($B$4))</f>
        <v>181.3</v>
      </c>
      <c r="G4" s="18">
        <f ca="1">OFFSET(Medium_density!$F$13,0,ROW()-ROW($B$4))</f>
        <v>4.9452558635075246</v>
      </c>
      <c r="H4" s="18">
        <f ca="1">OFFSET(Medium_density!$W$12,0,ROW()-ROW($D$4))</f>
        <v>169.7</v>
      </c>
      <c r="I4" s="18">
        <f ca="1">OFFSET(Medium_density!$W$13,0,ROW()-ROW($D$4))</f>
        <v>5.6184220797895446</v>
      </c>
      <c r="J4" s="18">
        <f ca="1">OFFSET(High_density!$F$12,0,ROW()-ROW($B$4))</f>
        <v>1626</v>
      </c>
      <c r="K4" s="18" t="e">
        <f ca="1">OFFSET(High_density!$F$13,0,ROW()-ROW($B$4))</f>
        <v>#DIV/0!</v>
      </c>
      <c r="L4" s="18">
        <f ca="1">OFFSET(High_density!$W$12,0,ROW()-ROW($D$4))</f>
        <v>1151</v>
      </c>
      <c r="M4" s="18" t="e">
        <f ca="1">OFFSET(High_density!$W$13,0,ROW()-ROW($D$4))</f>
        <v>#DIV/0!</v>
      </c>
      <c r="O4" s="26">
        <f ca="1">(D4-B4)/B4</f>
        <v>-0.12621359223300976</v>
      </c>
      <c r="P4" s="26">
        <f ca="1">(H4-F4)/F4</f>
        <v>-6.3982349696635535E-2</v>
      </c>
      <c r="Q4" s="26">
        <f ca="1">(L4-J4)/J4</f>
        <v>-0.29212792127921278</v>
      </c>
    </row>
    <row r="5" spans="1:17" ht="47.4" thickBot="1" x14ac:dyDescent="0.45">
      <c r="A5" s="14" t="s">
        <v>1</v>
      </c>
      <c r="B5" s="18">
        <f ca="1">OFFSET(Low_density!$F$12,0,ROW()-ROW($B$4))</f>
        <v>5045.3421586999993</v>
      </c>
      <c r="C5" s="18">
        <f ca="1">OFFSET(Low_density!$F$13,0,ROW()-ROW($B$4))</f>
        <v>142.00201246024457</v>
      </c>
      <c r="D5" s="18">
        <f ca="1">OFFSET(Low_density!$W$12,0,ROW()-ROW($D$4))</f>
        <v>5142.4344653999997</v>
      </c>
      <c r="E5" s="18">
        <f ca="1">OFFSET(Low_density!$W$13,0,ROW()-ROW($D$4))</f>
        <v>188.00037552860283</v>
      </c>
      <c r="F5" s="18">
        <f ca="1">OFFSET(Medium_density!$F$12,0,ROW()-ROW($B$4))</f>
        <v>4074.3029462999998</v>
      </c>
      <c r="G5" s="18">
        <f ca="1">OFFSET(Medium_density!$F$13,0,ROW()-ROW($B$4))</f>
        <v>110.97084172405624</v>
      </c>
      <c r="H5" s="18">
        <f ca="1">OFFSET(Medium_density!$W$12,0,ROW()-ROW($D$4))</f>
        <v>4209.9461597</v>
      </c>
      <c r="I5" s="18">
        <f ca="1">OFFSET(Medium_density!$W$13,0,ROW()-ROW($D$4))</f>
        <v>128.76046694480812</v>
      </c>
      <c r="J5" s="18">
        <f ca="1">OFFSET(High_density!$F$12,0,ROW()-ROW($B$4))</f>
        <v>3765.5134750000002</v>
      </c>
      <c r="K5" s="18" t="e">
        <f ca="1">OFFSET(High_density!$F$13,0,ROW()-ROW($B$4))</f>
        <v>#DIV/0!</v>
      </c>
      <c r="L5" s="18">
        <f ca="1">OFFSET(High_density!$W$12,0,ROW()-ROW($D$4))</f>
        <v>4155.735146</v>
      </c>
      <c r="M5" s="18" t="e">
        <f ca="1">OFFSET(High_density!$W$13,0,ROW()-ROW($D$4))</f>
        <v>#DIV/0!</v>
      </c>
      <c r="O5" s="26">
        <f t="shared" ref="O5:O10" ca="1" si="0">(D5-B5)/B5</f>
        <v>1.924394890296548E-2</v>
      </c>
      <c r="P5" s="26">
        <f ca="1">(H5-F5)/F5</f>
        <v>3.3292372999210069E-2</v>
      </c>
      <c r="Q5" s="26">
        <f t="shared" ref="Q5:Q10" ca="1" si="1">(L5-J5)/J5</f>
        <v>0.10363040089771548</v>
      </c>
    </row>
    <row r="6" spans="1:17" ht="47.4" thickBot="1" x14ac:dyDescent="0.45">
      <c r="A6" s="14" t="s">
        <v>2</v>
      </c>
      <c r="B6" s="18">
        <f ca="1">OFFSET(Low_density!$F$12,0,ROW()-ROW($B$4))</f>
        <v>495.80240200000009</v>
      </c>
      <c r="C6" s="18">
        <f ca="1">OFFSET(Low_density!$F$13,0,ROW()-ROW($B$4))</f>
        <v>14.479283188788251</v>
      </c>
      <c r="D6" s="18">
        <f ca="1">OFFSET(Low_density!$W$12,0,ROW()-ROW($D$4))</f>
        <v>565.03153409999993</v>
      </c>
      <c r="E6" s="18">
        <f ca="1">OFFSET(Low_density!$W$13,0,ROW()-ROW($D$4))</f>
        <v>24.724130293159142</v>
      </c>
      <c r="F6" s="18">
        <f ca="1">OFFSET(Medium_density!$F$12,0,ROW()-ROW($B$4))</f>
        <v>431.11518130000002</v>
      </c>
      <c r="G6" s="18">
        <f ca="1">OFFSET(Medium_density!$F$13,0,ROW()-ROW($B$4))</f>
        <v>13.804935323423583</v>
      </c>
      <c r="H6" s="18">
        <f ca="1">OFFSET(Medium_density!$W$12,0,ROW()-ROW($D$4))</f>
        <v>483.13032049999993</v>
      </c>
      <c r="I6" s="18">
        <f ca="1">OFFSET(Medium_density!$W$13,0,ROW()-ROW($D$4))</f>
        <v>16.157433827944679</v>
      </c>
      <c r="J6" s="18">
        <f ca="1">OFFSET(High_density!$F$12,0,ROW()-ROW($B$4))</f>
        <v>416.57081799999997</v>
      </c>
      <c r="K6" s="18" t="e">
        <f ca="1">OFFSET(High_density!$F$13,0,ROW()-ROW($B$4))</f>
        <v>#DIV/0!</v>
      </c>
      <c r="L6" s="18">
        <f ca="1">OFFSET(High_density!$W$12,0,ROW()-ROW($D$4))</f>
        <v>522.09152900000004</v>
      </c>
      <c r="M6" s="18" t="e">
        <f ca="1">OFFSET(High_density!$W$13,0,ROW()-ROW($D$4))</f>
        <v>#DIV/0!</v>
      </c>
      <c r="O6" s="26">
        <f t="shared" ca="1" si="0"/>
        <v>0.13963048952715609</v>
      </c>
      <c r="P6" s="26">
        <f t="shared" ref="P6:P10" ca="1" si="2">(H6-F6)/F6</f>
        <v>0.12065253430220577</v>
      </c>
      <c r="Q6" s="26">
        <f t="shared" ca="1" si="1"/>
        <v>0.25330797655634169</v>
      </c>
    </row>
    <row r="7" spans="1:17" ht="24" thickBot="1" x14ac:dyDescent="0.45">
      <c r="A7" s="14" t="s">
        <v>3</v>
      </c>
      <c r="B7" s="18">
        <f ca="1">OFFSET(Low_density!$M$12,0,ROW()-ROW($B$7))</f>
        <v>20.5</v>
      </c>
      <c r="C7" s="18">
        <f ca="1">OFFSET(Low_density!$M$13,0,ROW()-ROW($B$7))</f>
        <v>1.8408935028645435</v>
      </c>
      <c r="D7" s="18">
        <f ca="1">OFFSET(Low_density!$AD12,0,ROW()-ROW($D$7))</f>
        <v>18.899999999999999</v>
      </c>
      <c r="E7" s="18">
        <f ca="1">OFFSET(Low_density!$AD$13,0,ROW()-ROW($D$7))</f>
        <v>3.3149493041204869</v>
      </c>
      <c r="F7" s="18">
        <f ca="1">OFFSET(Medium_density!$M$12,0,ROW()-ROW($B$7))</f>
        <v>98.4</v>
      </c>
      <c r="G7" s="18">
        <f ca="1">OFFSET(Medium_density!$M$13,0,ROW()-ROW($B$7))</f>
        <v>8.9839362815589414</v>
      </c>
      <c r="H7" s="18">
        <f ca="1">OFFSET(Medium_density!$AD$12,0,ROW()-ROW($D$7))</f>
        <v>53.8</v>
      </c>
      <c r="I7" s="18">
        <f ca="1">OFFSET(Medium_density!$AD$13,0,ROW()-ROW($D$7))</f>
        <v>9.5312352003527998</v>
      </c>
      <c r="J7" s="18">
        <f ca="1">OFFSET(High_density!$M$12,0,ROW()-ROW($B$7))</f>
        <v>5990</v>
      </c>
      <c r="K7" s="18" t="e">
        <f ca="1">OFFSET(High_density!$M$13,0,ROW()-ROW($B$7))</f>
        <v>#DIV/0!</v>
      </c>
      <c r="L7" s="18">
        <f ca="1">OFFSET(High_density!$AD$12,0,ROW()-ROW($D$7))</f>
        <v>2959</v>
      </c>
      <c r="M7" s="18" t="e">
        <f ca="1">OFFSET(High_density!$AD$13,0,ROW()-ROW($D$7))</f>
        <v>#DIV/0!</v>
      </c>
      <c r="O7" s="26">
        <f t="shared" ca="1" si="0"/>
        <v>-7.8048780487804947E-2</v>
      </c>
      <c r="P7" s="26">
        <f ca="1">(H7-F7)/F7</f>
        <v>-0.45325203252032525</v>
      </c>
      <c r="Q7" s="26">
        <f t="shared" ca="1" si="1"/>
        <v>-0.50601001669449086</v>
      </c>
    </row>
    <row r="8" spans="1:17" ht="47.4" thickBot="1" x14ac:dyDescent="0.45">
      <c r="A8" s="14" t="s">
        <v>4</v>
      </c>
      <c r="B8" s="18">
        <f ca="1">OFFSET(Low_density!$M$12,0,ROW()-ROW($B$7))</f>
        <v>9.0644223000000004</v>
      </c>
      <c r="C8" s="18">
        <f ca="1">OFFSET(Low_density!$M$13,0,ROW()-ROW($B$7))</f>
        <v>0.30990262124310036</v>
      </c>
      <c r="D8" s="18">
        <f ca="1">OFFSET(Low_density!AD$12,0,ROW()-ROW($D$7))</f>
        <v>58.800520999999989</v>
      </c>
      <c r="E8" s="18">
        <f ca="1">OFFSET(Low_density!$AD$13,0,ROW()-ROW($D$7))</f>
        <v>25.235194904356689</v>
      </c>
      <c r="F8" s="18">
        <f ca="1">OFFSET(Medium_density!$M$12,0,ROW()-ROW($B$7))</f>
        <v>11.2606717</v>
      </c>
      <c r="G8" s="18">
        <f ca="1">OFFSET(Medium_density!$M$13,0,ROW()-ROW($B$7))</f>
        <v>1.0537339928542004</v>
      </c>
      <c r="H8" s="18">
        <f ca="1">OFFSET(Medium_density!$AD$12,0,ROW()-ROW($D$7))</f>
        <v>15.320912400000001</v>
      </c>
      <c r="I8" s="18">
        <f ca="1">OFFSET(Medium_density!$AD$13,0,ROW()-ROW($D$7))</f>
        <v>9.5536696239370791</v>
      </c>
      <c r="J8" s="18">
        <f ca="1">OFFSET(High_density!$M$12,0,ROW()-ROW($B$7))</f>
        <v>12.540234</v>
      </c>
      <c r="K8" s="18" t="e">
        <f ca="1">OFFSET(High_density!$M$13,0,ROW()-ROW($B$7))</f>
        <v>#DIV/0!</v>
      </c>
      <c r="L8" s="18">
        <f ca="1">OFFSET(High_density!$AD$12,0,ROW()-ROW($D$7))</f>
        <v>7.1449809999999996</v>
      </c>
      <c r="M8" s="18" t="e">
        <f ca="1">OFFSET(High_density!$AD$13,0,ROW()-ROW($D$7))</f>
        <v>#DIV/0!</v>
      </c>
      <c r="O8" s="26">
        <f t="shared" ca="1" si="0"/>
        <v>5.4869573651704187</v>
      </c>
      <c r="P8" s="26">
        <f t="shared" ca="1" si="2"/>
        <v>0.3605682510040677</v>
      </c>
      <c r="Q8" s="26">
        <f t="shared" ca="1" si="1"/>
        <v>-0.43023543260835484</v>
      </c>
    </row>
    <row r="9" spans="1:17" ht="47.4" thickBot="1" x14ac:dyDescent="0.45">
      <c r="A9" s="14" t="s">
        <v>5</v>
      </c>
      <c r="B9" s="18">
        <f ca="1">OFFSET(Low_density!$M$12,0,ROW()-ROW($B$7))</f>
        <v>27.6</v>
      </c>
      <c r="C9" s="18">
        <f ca="1">OFFSET(Low_density!$M$13,0,ROW()-ROW($B$7))</f>
        <v>1.3498971154211057</v>
      </c>
      <c r="D9" s="18">
        <f ca="1">OFFSET(Low_density!AD$12,0,ROW()-ROW($D$7))</f>
        <v>22.2</v>
      </c>
      <c r="E9" s="18">
        <f ca="1">OFFSET(Low_density!$AD$13,0,ROW()-ROW($D$7))</f>
        <v>3.5839146815241687</v>
      </c>
      <c r="F9" s="18">
        <f ca="1">OFFSET(Medium_density!$M$12,0,ROW()-ROW($B$7))</f>
        <v>92.2</v>
      </c>
      <c r="G9" s="18">
        <f ca="1">OFFSET(Medium_density!$M$13,0,ROW()-ROW($B$7))</f>
        <v>9.2712219019693158</v>
      </c>
      <c r="H9" s="18">
        <f ca="1">OFFSET(Medium_density!$AD$12,0,ROW()-ROW($D$7))</f>
        <v>58.5</v>
      </c>
      <c r="I9" s="18">
        <f ca="1">OFFSET(Medium_density!$AD$13,0,ROW()-ROW($D$7))</f>
        <v>11.394443090091475</v>
      </c>
      <c r="J9" s="18">
        <f ca="1">OFFSET(High_density!$M$12,0,ROW()-ROW($B$7))</f>
        <v>4888</v>
      </c>
      <c r="K9" s="18" t="e">
        <f ca="1">OFFSET(High_density!$M$13,0,ROW()-ROW($B$7))</f>
        <v>#DIV/0!</v>
      </c>
      <c r="L9" s="18">
        <f ca="1">OFFSET(High_density!$AD$12,0,ROW()-ROW($D$7))</f>
        <v>3132</v>
      </c>
      <c r="M9" s="18" t="e">
        <f ca="1">OFFSET(High_density!$AD$13,0,ROW()-ROW($D$7))</f>
        <v>#DIV/0!</v>
      </c>
      <c r="O9" s="26">
        <f t="shared" ca="1" si="0"/>
        <v>-0.19565217391304354</v>
      </c>
      <c r="P9" s="26">
        <f t="shared" ca="1" si="2"/>
        <v>-0.36550976138828634</v>
      </c>
      <c r="Q9" s="26">
        <f t="shared" ca="1" si="1"/>
        <v>-0.35924713584288054</v>
      </c>
    </row>
    <row r="10" spans="1:17" ht="46.8" x14ac:dyDescent="0.4">
      <c r="A10" s="15" t="s">
        <v>6</v>
      </c>
      <c r="B10" s="18">
        <f ca="1">OFFSET(Low_density!$M$12,0,ROW()-ROW($B$7))</f>
        <v>19.2</v>
      </c>
      <c r="C10" s="18">
        <f ca="1">OFFSET(Low_density!$M$13,0,ROW()-ROW($B$7))</f>
        <v>1.2292725943057181</v>
      </c>
      <c r="D10" s="18">
        <f ca="1">OFFSET(Low_density!AD$12,0,ROW()-ROW($D$7))</f>
        <v>16.8</v>
      </c>
      <c r="E10" s="18">
        <f ca="1">OFFSET(Low_density!$AD$13,0,ROW()-ROW($D$7))</f>
        <v>4.0221608343995605</v>
      </c>
      <c r="F10" s="18">
        <f ca="1">OFFSET(Medium_density!$M$12,0,ROW()-ROW($B$7))</f>
        <v>63.9</v>
      </c>
      <c r="G10" s="18">
        <f ca="1">OFFSET(Medium_density!$M$13,0,ROW()-ROW($B$7))</f>
        <v>6.2262883539607019</v>
      </c>
      <c r="H10" s="18">
        <f ca="1">OFFSET(Medium_density!$AD$12,0,ROW()-ROW($D$7))</f>
        <v>34.700000000000003</v>
      </c>
      <c r="I10" s="18">
        <f ca="1">OFFSET(Medium_density!$AD$13,0,ROW()-ROW($D$7))</f>
        <v>6.7503086349193477</v>
      </c>
      <c r="J10" s="18">
        <f ca="1">OFFSET(High_density!$M$12,0,ROW()-ROW($B$7))</f>
        <v>3401</v>
      </c>
      <c r="K10" s="18" t="e">
        <f ca="1">OFFSET(High_density!$M$13,0,ROW()-ROW($B$7))</f>
        <v>#DIV/0!</v>
      </c>
      <c r="L10" s="18">
        <f ca="1">OFFSET(High_density!$AD$12,0,ROW()-ROW($D$7))</f>
        <v>1628</v>
      </c>
      <c r="M10" s="18" t="e">
        <f ca="1">OFFSET(High_density!$AD$13,0,ROW()-ROW($D$7))</f>
        <v>#DIV/0!</v>
      </c>
      <c r="O10" s="26">
        <f t="shared" ca="1" si="0"/>
        <v>-0.12499999999999993</v>
      </c>
      <c r="P10" s="26">
        <f t="shared" ca="1" si="2"/>
        <v>-0.45696400625978084</v>
      </c>
      <c r="Q10" s="26">
        <f t="shared" ca="1" si="1"/>
        <v>-0.52131725962952069</v>
      </c>
    </row>
    <row r="14" spans="1:17" ht="15" thickBot="1" x14ac:dyDescent="0.35"/>
    <row r="15" spans="1:17" ht="21.6" thickBot="1" x14ac:dyDescent="0.45">
      <c r="A15" s="23" t="s">
        <v>35</v>
      </c>
      <c r="B15" s="24">
        <v>34.380000000000003</v>
      </c>
    </row>
  </sheetData>
  <mergeCells count="9">
    <mergeCell ref="J1:M1"/>
    <mergeCell ref="J2:K2"/>
    <mergeCell ref="L2:M2"/>
    <mergeCell ref="B1:E1"/>
    <mergeCell ref="B2:C2"/>
    <mergeCell ref="D2:E2"/>
    <mergeCell ref="F1:I1"/>
    <mergeCell ref="F2:G2"/>
    <mergeCell ref="H2:I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25BF-5F22-40A4-8FA5-E18F5616E5BA}">
  <dimension ref="A1:AH28"/>
  <sheetViews>
    <sheetView topLeftCell="A7" workbookViewId="0">
      <selection activeCell="E20" sqref="E20:G22"/>
    </sheetView>
  </sheetViews>
  <sheetFormatPr defaultRowHeight="14.4" x14ac:dyDescent="0.3"/>
  <cols>
    <col min="6" max="6" width="9" bestFit="1" customWidth="1"/>
    <col min="7" max="7" width="10.5546875" bestFit="1" customWidth="1"/>
    <col min="8" max="8" width="9.5546875" bestFit="1" customWidth="1"/>
    <col min="9" max="16" width="9" bestFit="1" customWidth="1"/>
  </cols>
  <sheetData>
    <row r="1" spans="1:34" ht="48" x14ac:dyDescent="0.3">
      <c r="A1" s="1"/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9" t="s">
        <v>24</v>
      </c>
      <c r="K1" s="9" t="s">
        <v>25</v>
      </c>
      <c r="L1" s="9" t="s">
        <v>26</v>
      </c>
      <c r="M1" s="9" t="s">
        <v>27</v>
      </c>
      <c r="N1" s="9" t="s">
        <v>28</v>
      </c>
      <c r="O1" s="9" t="s">
        <v>29</v>
      </c>
      <c r="P1" s="9" t="s">
        <v>30</v>
      </c>
      <c r="Q1" s="19" t="s">
        <v>34</v>
      </c>
      <c r="R1" s="1"/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  <c r="AH1" s="19" t="s">
        <v>34</v>
      </c>
    </row>
    <row r="2" spans="1:34" x14ac:dyDescent="0.3">
      <c r="A2" s="5">
        <v>0</v>
      </c>
      <c r="B2" s="6" t="s">
        <v>14</v>
      </c>
      <c r="C2" s="6">
        <v>0</v>
      </c>
      <c r="D2" s="6" t="s">
        <v>31</v>
      </c>
      <c r="E2" s="6">
        <v>48</v>
      </c>
      <c r="F2" s="6">
        <v>40</v>
      </c>
      <c r="G2" s="6">
        <v>4945.6798079999999</v>
      </c>
      <c r="H2" s="6">
        <v>499.29500000000002</v>
      </c>
      <c r="I2" s="6">
        <v>37</v>
      </c>
      <c r="J2" s="6">
        <v>7.2972970000000004</v>
      </c>
      <c r="K2" s="6">
        <v>26</v>
      </c>
      <c r="L2" s="6">
        <v>18</v>
      </c>
      <c r="M2" s="6">
        <v>19</v>
      </c>
      <c r="N2" s="6">
        <v>9.0526319999999991</v>
      </c>
      <c r="O2" s="6">
        <v>26</v>
      </c>
      <c r="P2" s="6">
        <v>18</v>
      </c>
      <c r="Q2" s="6">
        <v>6.0038929999999997</v>
      </c>
      <c r="R2" s="5">
        <v>1</v>
      </c>
      <c r="S2" s="6" t="s">
        <v>14</v>
      </c>
      <c r="T2" s="6">
        <v>0</v>
      </c>
      <c r="U2" s="6" t="s">
        <v>15</v>
      </c>
      <c r="V2" s="6">
        <v>42</v>
      </c>
      <c r="W2" s="6">
        <v>34</v>
      </c>
      <c r="X2" s="6">
        <v>5035.2532090000004</v>
      </c>
      <c r="Y2" s="6">
        <v>566.42794100000003</v>
      </c>
      <c r="Z2" s="6">
        <v>29</v>
      </c>
      <c r="AA2" s="6">
        <v>30.827586</v>
      </c>
      <c r="AB2" s="6">
        <v>27</v>
      </c>
      <c r="AC2" s="6">
        <v>17</v>
      </c>
      <c r="AD2" s="6">
        <v>14</v>
      </c>
      <c r="AE2" s="6">
        <v>49</v>
      </c>
      <c r="AF2" s="6">
        <v>17</v>
      </c>
      <c r="AG2" s="6">
        <v>12</v>
      </c>
      <c r="AH2" s="6">
        <v>5.9744159999999997</v>
      </c>
    </row>
    <row r="3" spans="1:34" x14ac:dyDescent="0.3">
      <c r="A3" s="5">
        <v>2</v>
      </c>
      <c r="B3" s="6" t="s">
        <v>14</v>
      </c>
      <c r="C3" s="6">
        <v>1</v>
      </c>
      <c r="D3" s="6" t="s">
        <v>31</v>
      </c>
      <c r="E3" s="6">
        <v>48</v>
      </c>
      <c r="F3" s="6">
        <v>40</v>
      </c>
      <c r="G3" s="6">
        <v>4954.3504220000004</v>
      </c>
      <c r="H3" s="6">
        <v>488.29500000000002</v>
      </c>
      <c r="I3" s="6">
        <v>42</v>
      </c>
      <c r="J3" s="6">
        <v>7.2619049999999996</v>
      </c>
      <c r="K3" s="6">
        <v>30</v>
      </c>
      <c r="L3" s="6">
        <v>22</v>
      </c>
      <c r="M3" s="6">
        <v>24</v>
      </c>
      <c r="N3" s="6">
        <v>8.625</v>
      </c>
      <c r="O3" s="6">
        <v>30</v>
      </c>
      <c r="P3" s="6">
        <v>22</v>
      </c>
      <c r="Q3" s="6">
        <v>5.9599890000000002</v>
      </c>
      <c r="R3" s="5">
        <v>3</v>
      </c>
      <c r="S3" s="6" t="s">
        <v>14</v>
      </c>
      <c r="T3" s="6">
        <v>1</v>
      </c>
      <c r="U3" s="6" t="s">
        <v>15</v>
      </c>
      <c r="V3" s="6">
        <v>45</v>
      </c>
      <c r="W3" s="6">
        <v>34</v>
      </c>
      <c r="X3" s="6">
        <v>4968.7532739999997</v>
      </c>
      <c r="Y3" s="6">
        <v>536.72794099999999</v>
      </c>
      <c r="Z3" s="6">
        <v>32</v>
      </c>
      <c r="AA3" s="6">
        <v>43.6875</v>
      </c>
      <c r="AB3" s="6">
        <v>31</v>
      </c>
      <c r="AC3" s="6">
        <v>21</v>
      </c>
      <c r="AD3" s="6">
        <v>16</v>
      </c>
      <c r="AE3" s="6">
        <v>75.25</v>
      </c>
      <c r="AF3" s="6">
        <v>19</v>
      </c>
      <c r="AG3" s="6">
        <v>14</v>
      </c>
      <c r="AH3" s="6">
        <v>5.969436</v>
      </c>
    </row>
    <row r="4" spans="1:34" x14ac:dyDescent="0.3">
      <c r="A4" s="7">
        <v>4</v>
      </c>
      <c r="B4" s="8" t="s">
        <v>14</v>
      </c>
      <c r="C4" s="8">
        <v>2</v>
      </c>
      <c r="D4" s="8" t="s">
        <v>31</v>
      </c>
      <c r="E4" s="8">
        <v>55</v>
      </c>
      <c r="F4" s="8">
        <v>46</v>
      </c>
      <c r="G4" s="8">
        <v>4870.1802539999999</v>
      </c>
      <c r="H4" s="8">
        <v>480.355435</v>
      </c>
      <c r="I4" s="8">
        <v>37</v>
      </c>
      <c r="J4" s="8">
        <v>7.405405</v>
      </c>
      <c r="K4" s="8">
        <v>27</v>
      </c>
      <c r="L4" s="8">
        <v>19</v>
      </c>
      <c r="M4" s="8">
        <v>19</v>
      </c>
      <c r="N4" s="8">
        <v>9.2631580000000007</v>
      </c>
      <c r="O4" s="8">
        <v>27</v>
      </c>
      <c r="P4" s="8">
        <v>19</v>
      </c>
      <c r="Q4" s="8">
        <v>6.6707419999999997</v>
      </c>
      <c r="R4" s="7">
        <v>5</v>
      </c>
      <c r="S4" s="8" t="s">
        <v>14</v>
      </c>
      <c r="T4" s="8">
        <v>2</v>
      </c>
      <c r="U4" s="8" t="s">
        <v>15</v>
      </c>
      <c r="V4" s="8">
        <v>55</v>
      </c>
      <c r="W4" s="8">
        <v>42</v>
      </c>
      <c r="X4" s="8">
        <v>4835.2702509999999</v>
      </c>
      <c r="Y4" s="8">
        <v>534.62023799999997</v>
      </c>
      <c r="Z4" s="8">
        <v>43</v>
      </c>
      <c r="AA4" s="8">
        <v>24.813953000000001</v>
      </c>
      <c r="AB4" s="8">
        <v>42</v>
      </c>
      <c r="AC4" s="8">
        <v>24</v>
      </c>
      <c r="AD4" s="8">
        <v>15</v>
      </c>
      <c r="AE4" s="8">
        <v>35.466667000000001</v>
      </c>
      <c r="AF4" s="8">
        <v>19</v>
      </c>
      <c r="AG4" s="8">
        <v>10</v>
      </c>
      <c r="AH4" s="8">
        <v>7.2450679999999998</v>
      </c>
    </row>
    <row r="5" spans="1:34" x14ac:dyDescent="0.3">
      <c r="A5" s="5">
        <v>6</v>
      </c>
      <c r="B5" s="6" t="s">
        <v>14</v>
      </c>
      <c r="C5" s="6">
        <v>3</v>
      </c>
      <c r="D5" s="6" t="s">
        <v>31</v>
      </c>
      <c r="E5" s="6">
        <v>49</v>
      </c>
      <c r="F5" s="6">
        <v>42</v>
      </c>
      <c r="G5" s="6">
        <v>5097.1455779999997</v>
      </c>
      <c r="H5" s="6">
        <v>508.27499999999998</v>
      </c>
      <c r="I5" s="6">
        <v>38</v>
      </c>
      <c r="J5" s="6">
        <v>7.2368420000000002</v>
      </c>
      <c r="K5" s="6">
        <v>27</v>
      </c>
      <c r="L5" s="6">
        <v>19</v>
      </c>
      <c r="M5" s="6">
        <v>20</v>
      </c>
      <c r="N5" s="6">
        <v>8.85</v>
      </c>
      <c r="O5" s="6">
        <v>27</v>
      </c>
      <c r="P5" s="6">
        <v>19</v>
      </c>
      <c r="Q5" s="6">
        <v>6.3389829999999998</v>
      </c>
      <c r="R5" s="5">
        <v>7</v>
      </c>
      <c r="S5" s="6" t="s">
        <v>14</v>
      </c>
      <c r="T5" s="6">
        <v>3</v>
      </c>
      <c r="U5" s="6" t="s">
        <v>15</v>
      </c>
      <c r="V5" s="6">
        <v>49</v>
      </c>
      <c r="W5" s="6">
        <v>39</v>
      </c>
      <c r="X5" s="6">
        <v>5206.3496720000003</v>
      </c>
      <c r="Y5" s="6">
        <v>590.07435899999996</v>
      </c>
      <c r="Z5" s="6">
        <v>40</v>
      </c>
      <c r="AA5" s="6">
        <v>53.524999999999999</v>
      </c>
      <c r="AB5" s="6">
        <v>35</v>
      </c>
      <c r="AC5" s="6">
        <v>22</v>
      </c>
      <c r="AD5" s="6">
        <v>24</v>
      </c>
      <c r="AE5" s="6">
        <v>79.583332999999996</v>
      </c>
      <c r="AF5" s="6">
        <v>25</v>
      </c>
      <c r="AG5" s="6">
        <v>17</v>
      </c>
      <c r="AH5" s="6">
        <v>7.6557380000000004</v>
      </c>
    </row>
    <row r="6" spans="1:34" x14ac:dyDescent="0.3">
      <c r="A6" s="7">
        <v>8</v>
      </c>
      <c r="B6" s="8" t="s">
        <v>14</v>
      </c>
      <c r="C6" s="8">
        <v>4</v>
      </c>
      <c r="D6" s="8" t="s">
        <v>31</v>
      </c>
      <c r="E6" s="8">
        <v>48</v>
      </c>
      <c r="F6" s="8">
        <v>40</v>
      </c>
      <c r="G6" s="8">
        <v>5274.642597</v>
      </c>
      <c r="H6" s="8">
        <v>499.82</v>
      </c>
      <c r="I6" s="8">
        <v>40</v>
      </c>
      <c r="J6" s="8">
        <v>7.4</v>
      </c>
      <c r="K6" s="8">
        <v>29</v>
      </c>
      <c r="L6" s="8">
        <v>20</v>
      </c>
      <c r="M6" s="8">
        <v>22</v>
      </c>
      <c r="N6" s="8">
        <v>9</v>
      </c>
      <c r="O6" s="8">
        <v>29</v>
      </c>
      <c r="P6" s="8">
        <v>20</v>
      </c>
      <c r="Q6" s="8">
        <v>6.0464019999999996</v>
      </c>
      <c r="R6" s="7">
        <v>9</v>
      </c>
      <c r="S6" s="8" t="s">
        <v>14</v>
      </c>
      <c r="T6" s="8">
        <v>4</v>
      </c>
      <c r="U6" s="8" t="s">
        <v>15</v>
      </c>
      <c r="V6" s="8">
        <v>45</v>
      </c>
      <c r="W6" s="8">
        <v>31</v>
      </c>
      <c r="X6" s="8">
        <v>5451.0283369999997</v>
      </c>
      <c r="Y6" s="8">
        <v>582.92096800000002</v>
      </c>
      <c r="Z6" s="8">
        <v>35</v>
      </c>
      <c r="AA6" s="8">
        <v>30.542857000000001</v>
      </c>
      <c r="AB6" s="8">
        <v>31</v>
      </c>
      <c r="AC6" s="8">
        <v>22</v>
      </c>
      <c r="AD6" s="8">
        <v>18</v>
      </c>
      <c r="AE6" s="8">
        <v>43.333333000000003</v>
      </c>
      <c r="AF6" s="8">
        <v>19</v>
      </c>
      <c r="AG6" s="8">
        <v>15</v>
      </c>
      <c r="AH6" s="8">
        <v>6.1047510000000003</v>
      </c>
    </row>
    <row r="7" spans="1:34" x14ac:dyDescent="0.3">
      <c r="A7" s="5">
        <v>10</v>
      </c>
      <c r="B7" s="6" t="s">
        <v>14</v>
      </c>
      <c r="C7" s="6">
        <v>5</v>
      </c>
      <c r="D7" s="6" t="s">
        <v>31</v>
      </c>
      <c r="E7" s="6">
        <v>50</v>
      </c>
      <c r="F7" s="6">
        <v>41</v>
      </c>
      <c r="G7" s="6">
        <v>4820.4400130000004</v>
      </c>
      <c r="H7" s="6">
        <v>470.42317100000002</v>
      </c>
      <c r="I7" s="6">
        <v>38</v>
      </c>
      <c r="J7" s="6">
        <v>7.2368420000000002</v>
      </c>
      <c r="K7" s="6">
        <v>27</v>
      </c>
      <c r="L7" s="6">
        <v>18</v>
      </c>
      <c r="M7" s="6">
        <v>20</v>
      </c>
      <c r="N7" s="6">
        <v>8.85</v>
      </c>
      <c r="O7" s="6">
        <v>27</v>
      </c>
      <c r="P7" s="6">
        <v>18</v>
      </c>
      <c r="Q7" s="6">
        <v>5.9333150000000003</v>
      </c>
      <c r="R7" s="5">
        <v>11</v>
      </c>
      <c r="S7" s="6" t="s">
        <v>14</v>
      </c>
      <c r="T7" s="6">
        <v>5</v>
      </c>
      <c r="U7" s="6" t="s">
        <v>15</v>
      </c>
      <c r="V7" s="6">
        <v>46</v>
      </c>
      <c r="W7" s="6">
        <v>36</v>
      </c>
      <c r="X7" s="6">
        <v>4950.7973359999996</v>
      </c>
      <c r="Y7" s="6">
        <v>533.11666700000001</v>
      </c>
      <c r="Z7" s="6">
        <v>36</v>
      </c>
      <c r="AA7" s="6">
        <v>40.444443999999997</v>
      </c>
      <c r="AB7" s="6">
        <v>35</v>
      </c>
      <c r="AC7" s="6">
        <v>27</v>
      </c>
      <c r="AD7" s="6">
        <v>18</v>
      </c>
      <c r="AE7" s="6">
        <v>64.444444000000004</v>
      </c>
      <c r="AF7" s="6">
        <v>22</v>
      </c>
      <c r="AG7" s="6">
        <v>18</v>
      </c>
      <c r="AH7" s="6">
        <v>5.993887</v>
      </c>
    </row>
    <row r="8" spans="1:34" x14ac:dyDescent="0.3">
      <c r="A8" s="7">
        <v>12</v>
      </c>
      <c r="B8" s="8" t="s">
        <v>14</v>
      </c>
      <c r="C8" s="8">
        <v>6</v>
      </c>
      <c r="D8" s="8" t="s">
        <v>31</v>
      </c>
      <c r="E8" s="8">
        <v>51</v>
      </c>
      <c r="F8" s="8">
        <v>42</v>
      </c>
      <c r="G8" s="8">
        <v>5085.498732</v>
      </c>
      <c r="H8" s="8">
        <v>509.00357100000002</v>
      </c>
      <c r="I8" s="8">
        <v>41</v>
      </c>
      <c r="J8" s="8">
        <v>7.7804880000000001</v>
      </c>
      <c r="K8" s="8">
        <v>29</v>
      </c>
      <c r="L8" s="8">
        <v>20</v>
      </c>
      <c r="M8" s="8">
        <v>23</v>
      </c>
      <c r="N8" s="8">
        <v>9.6086960000000001</v>
      </c>
      <c r="O8" s="8">
        <v>29</v>
      </c>
      <c r="P8" s="8">
        <v>20</v>
      </c>
      <c r="Q8" s="8">
        <v>6.4729089999999996</v>
      </c>
      <c r="R8" s="7">
        <v>13</v>
      </c>
      <c r="S8" s="8" t="s">
        <v>14</v>
      </c>
      <c r="T8" s="8">
        <v>6</v>
      </c>
      <c r="U8" s="8" t="s">
        <v>15</v>
      </c>
      <c r="V8" s="8">
        <v>45</v>
      </c>
      <c r="W8" s="8">
        <v>37</v>
      </c>
      <c r="X8" s="8">
        <v>5264.2652040000003</v>
      </c>
      <c r="Y8" s="8">
        <v>564.97837800000002</v>
      </c>
      <c r="Z8" s="8">
        <v>38</v>
      </c>
      <c r="AA8" s="8">
        <v>30.736841999999999</v>
      </c>
      <c r="AB8" s="8">
        <v>35</v>
      </c>
      <c r="AC8" s="8">
        <v>27</v>
      </c>
      <c r="AD8" s="8">
        <v>21</v>
      </c>
      <c r="AE8" s="8">
        <v>42.190475999999997</v>
      </c>
      <c r="AF8" s="8">
        <v>25</v>
      </c>
      <c r="AG8" s="8">
        <v>19</v>
      </c>
      <c r="AH8" s="8">
        <v>6.4926370000000002</v>
      </c>
    </row>
    <row r="9" spans="1:34" x14ac:dyDescent="0.3">
      <c r="A9" s="5">
        <v>14</v>
      </c>
      <c r="B9" s="6" t="s">
        <v>14</v>
      </c>
      <c r="C9" s="6">
        <v>7</v>
      </c>
      <c r="D9" s="6" t="s">
        <v>31</v>
      </c>
      <c r="E9" s="6">
        <v>47</v>
      </c>
      <c r="F9" s="6">
        <v>38</v>
      </c>
      <c r="G9" s="6">
        <v>5124.3834699999998</v>
      </c>
      <c r="H9" s="6">
        <v>487.04210499999999</v>
      </c>
      <c r="I9" s="6">
        <v>38</v>
      </c>
      <c r="J9" s="6">
        <v>7.5789470000000003</v>
      </c>
      <c r="K9" s="6">
        <v>28</v>
      </c>
      <c r="L9" s="6">
        <v>19</v>
      </c>
      <c r="M9" s="6">
        <v>20</v>
      </c>
      <c r="N9" s="6">
        <v>9.5</v>
      </c>
      <c r="O9" s="6">
        <v>28</v>
      </c>
      <c r="P9" s="6">
        <v>19</v>
      </c>
      <c r="Q9" s="6">
        <v>5.7588220000000003</v>
      </c>
      <c r="R9" s="5">
        <v>15</v>
      </c>
      <c r="S9" s="6" t="s">
        <v>14</v>
      </c>
      <c r="T9" s="6">
        <v>7</v>
      </c>
      <c r="U9" s="6" t="s">
        <v>15</v>
      </c>
      <c r="V9" s="6">
        <v>47</v>
      </c>
      <c r="W9" s="6">
        <v>35</v>
      </c>
      <c r="X9" s="6">
        <v>5279.4745940000003</v>
      </c>
      <c r="Y9" s="6">
        <v>606.15857100000005</v>
      </c>
      <c r="Z9" s="6">
        <v>40</v>
      </c>
      <c r="AA9" s="6">
        <v>36.35</v>
      </c>
      <c r="AB9" s="6">
        <v>39</v>
      </c>
      <c r="AC9" s="6">
        <v>31</v>
      </c>
      <c r="AD9" s="6">
        <v>23</v>
      </c>
      <c r="AE9" s="6">
        <v>47.086956999999998</v>
      </c>
      <c r="AF9" s="6">
        <v>28</v>
      </c>
      <c r="AG9" s="6">
        <v>22</v>
      </c>
      <c r="AH9" s="6">
        <v>6.6474019999999996</v>
      </c>
    </row>
    <row r="10" spans="1:34" x14ac:dyDescent="0.3">
      <c r="A10" s="7">
        <v>16</v>
      </c>
      <c r="B10" s="8" t="s">
        <v>14</v>
      </c>
      <c r="C10" s="8">
        <v>8</v>
      </c>
      <c r="D10" s="8" t="s">
        <v>31</v>
      </c>
      <c r="E10" s="8">
        <v>53</v>
      </c>
      <c r="F10" s="8">
        <v>43</v>
      </c>
      <c r="G10" s="8">
        <v>5121.1231950000001</v>
      </c>
      <c r="H10" s="8">
        <v>497.10348800000003</v>
      </c>
      <c r="I10" s="8">
        <v>37</v>
      </c>
      <c r="J10" s="8">
        <v>7.2972970000000004</v>
      </c>
      <c r="K10" s="8">
        <v>27</v>
      </c>
      <c r="L10" s="8">
        <v>19</v>
      </c>
      <c r="M10" s="8">
        <v>19</v>
      </c>
      <c r="N10" s="8">
        <v>9.0526319999999991</v>
      </c>
      <c r="O10" s="8">
        <v>27</v>
      </c>
      <c r="P10" s="8">
        <v>19</v>
      </c>
      <c r="Q10" s="8">
        <v>6.637677</v>
      </c>
      <c r="R10" s="7">
        <v>17</v>
      </c>
      <c r="S10" s="8" t="s">
        <v>14</v>
      </c>
      <c r="T10" s="8">
        <v>8</v>
      </c>
      <c r="U10" s="8" t="s">
        <v>15</v>
      </c>
      <c r="V10" s="8">
        <v>53</v>
      </c>
      <c r="W10" s="8">
        <v>36</v>
      </c>
      <c r="X10" s="8">
        <v>5243.386297</v>
      </c>
      <c r="Y10" s="8">
        <v>560.47500000000002</v>
      </c>
      <c r="Z10" s="8">
        <v>45</v>
      </c>
      <c r="AA10" s="8">
        <v>57.488889</v>
      </c>
      <c r="AB10" s="8">
        <v>41</v>
      </c>
      <c r="AC10" s="8">
        <v>25</v>
      </c>
      <c r="AD10" s="8">
        <v>20</v>
      </c>
      <c r="AE10" s="8">
        <v>115.35</v>
      </c>
      <c r="AF10" s="8">
        <v>25</v>
      </c>
      <c r="AG10" s="8">
        <v>22</v>
      </c>
      <c r="AH10" s="8">
        <v>6.5543209999999998</v>
      </c>
    </row>
    <row r="11" spans="1:34" x14ac:dyDescent="0.3">
      <c r="A11" s="5">
        <v>18</v>
      </c>
      <c r="B11" s="6" t="s">
        <v>14</v>
      </c>
      <c r="C11" s="6">
        <v>9</v>
      </c>
      <c r="D11" s="6" t="s">
        <v>31</v>
      </c>
      <c r="E11" s="6">
        <v>49</v>
      </c>
      <c r="F11" s="6">
        <v>40</v>
      </c>
      <c r="G11" s="6">
        <v>5159.9775179999997</v>
      </c>
      <c r="H11" s="6">
        <v>518.41125</v>
      </c>
      <c r="I11" s="6">
        <v>37</v>
      </c>
      <c r="J11" s="6">
        <v>7.1891889999999998</v>
      </c>
      <c r="K11" s="6">
        <v>26</v>
      </c>
      <c r="L11" s="6">
        <v>18</v>
      </c>
      <c r="M11" s="6">
        <v>19</v>
      </c>
      <c r="N11" s="6">
        <v>8.8421050000000001</v>
      </c>
      <c r="O11" s="6">
        <v>26</v>
      </c>
      <c r="P11" s="6">
        <v>18</v>
      </c>
      <c r="Q11" s="6">
        <v>6.4615169999999997</v>
      </c>
      <c r="R11" s="5">
        <v>19</v>
      </c>
      <c r="S11" s="6" t="s">
        <v>14</v>
      </c>
      <c r="T11" s="6">
        <v>9</v>
      </c>
      <c r="U11" s="6" t="s">
        <v>15</v>
      </c>
      <c r="V11" s="6">
        <v>45</v>
      </c>
      <c r="W11" s="6">
        <v>36</v>
      </c>
      <c r="X11" s="6">
        <v>5189.7664800000002</v>
      </c>
      <c r="Y11" s="6">
        <v>574.81527800000003</v>
      </c>
      <c r="Z11" s="6">
        <v>34</v>
      </c>
      <c r="AA11" s="6">
        <v>26.205881999999999</v>
      </c>
      <c r="AB11" s="6">
        <v>31</v>
      </c>
      <c r="AC11" s="6">
        <v>22</v>
      </c>
      <c r="AD11" s="6">
        <v>20</v>
      </c>
      <c r="AE11" s="6">
        <v>36.299999999999997</v>
      </c>
      <c r="AF11" s="6">
        <v>23</v>
      </c>
      <c r="AG11" s="6">
        <v>19</v>
      </c>
      <c r="AH11" s="6">
        <v>6.4848569999999999</v>
      </c>
    </row>
    <row r="12" spans="1:34" x14ac:dyDescent="0.3">
      <c r="E12" s="17">
        <f>AVERAGE(E2:E11)</f>
        <v>49.8</v>
      </c>
      <c r="F12" s="17">
        <f>AVERAGE(F2:F11)</f>
        <v>41.2</v>
      </c>
      <c r="G12" s="17">
        <f t="shared" ref="G12" si="0">AVERAGE(G2:G11)</f>
        <v>5045.3421586999993</v>
      </c>
      <c r="H12" s="17">
        <f t="shared" ref="H12" si="1">AVERAGE(H2:H11)</f>
        <v>495.80240200000009</v>
      </c>
      <c r="I12" s="17">
        <f t="shared" ref="I12" si="2">AVERAGE(I2:I11)</f>
        <v>38.5</v>
      </c>
      <c r="J12" s="17">
        <f t="shared" ref="J12" si="3">AVERAGE(J2:J11)</f>
        <v>7.3684212000000002</v>
      </c>
      <c r="K12" s="17">
        <f t="shared" ref="K12" si="4">AVERAGE(K2:K11)</f>
        <v>27.6</v>
      </c>
      <c r="L12" s="17">
        <f t="shared" ref="L12" si="5">AVERAGE(L2:L11)</f>
        <v>19.2</v>
      </c>
      <c r="M12" s="17">
        <f t="shared" ref="M12" si="6">AVERAGE(M2:M11)</f>
        <v>20.5</v>
      </c>
      <c r="N12" s="17">
        <f t="shared" ref="N12" si="7">AVERAGE(N2:N11)</f>
        <v>9.0644223000000004</v>
      </c>
      <c r="O12" s="17">
        <f t="shared" ref="O12" si="8">AVERAGE(O2:O11)</f>
        <v>27.6</v>
      </c>
      <c r="P12" s="17">
        <f t="shared" ref="P12:Q12" si="9">AVERAGE(P2:P11)</f>
        <v>19.2</v>
      </c>
      <c r="Q12" s="17">
        <f t="shared" si="9"/>
        <v>6.2284249000000003</v>
      </c>
      <c r="V12" s="16">
        <f>AVERAGE(V2:V11)</f>
        <v>47.2</v>
      </c>
      <c r="W12" s="16">
        <f>AVERAGE(W2:W11)</f>
        <v>36</v>
      </c>
      <c r="X12" s="16">
        <f t="shared" ref="X12:AG12" si="10">AVERAGE(X2:X11)</f>
        <v>5142.4344653999997</v>
      </c>
      <c r="Y12" s="16">
        <f t="shared" si="10"/>
        <v>565.03153409999993</v>
      </c>
      <c r="Z12" s="16">
        <f t="shared" si="10"/>
        <v>37.200000000000003</v>
      </c>
      <c r="AA12" s="16">
        <f t="shared" si="10"/>
        <v>37.462295299999994</v>
      </c>
      <c r="AB12" s="16">
        <f t="shared" si="10"/>
        <v>34.700000000000003</v>
      </c>
      <c r="AC12" s="16">
        <f t="shared" si="10"/>
        <v>23.8</v>
      </c>
      <c r="AD12" s="16">
        <f t="shared" si="10"/>
        <v>18.899999999999999</v>
      </c>
      <c r="AE12" s="16">
        <f t="shared" si="10"/>
        <v>58.800520999999989</v>
      </c>
      <c r="AF12" s="16">
        <f t="shared" si="10"/>
        <v>22.2</v>
      </c>
      <c r="AG12" s="16">
        <f t="shared" si="10"/>
        <v>16.8</v>
      </c>
      <c r="AH12" s="16">
        <f t="shared" ref="AH12" si="11">AVERAGE(AH2:AH11)</f>
        <v>6.5122513000000009</v>
      </c>
    </row>
    <row r="13" spans="1:34" x14ac:dyDescent="0.3">
      <c r="E13" s="17">
        <f>_xlfn.STDEV.S(E2:E11)</f>
        <v>2.5298221281347031</v>
      </c>
      <c r="F13" s="17">
        <f>_xlfn.STDEV.S(F2:F11)</f>
        <v>2.2010098692292237</v>
      </c>
      <c r="G13" s="17">
        <f t="shared" ref="G13:P13" si="12">_xlfn.STDEV.S(G2:G11)</f>
        <v>142.00201246024457</v>
      </c>
      <c r="H13" s="17">
        <f t="shared" si="12"/>
        <v>14.479283188788251</v>
      </c>
      <c r="I13" s="17">
        <f t="shared" si="12"/>
        <v>1.8408935028645435</v>
      </c>
      <c r="J13" s="17">
        <f t="shared" si="12"/>
        <v>0.18399835143452301</v>
      </c>
      <c r="K13" s="17">
        <f t="shared" si="12"/>
        <v>1.3498971154211057</v>
      </c>
      <c r="L13" s="17">
        <f t="shared" si="12"/>
        <v>1.2292725943057181</v>
      </c>
      <c r="M13" s="17">
        <f t="shared" si="12"/>
        <v>1.8408935028645435</v>
      </c>
      <c r="N13" s="17">
        <f t="shared" si="12"/>
        <v>0.30990262124310036</v>
      </c>
      <c r="O13" s="17">
        <f t="shared" si="12"/>
        <v>1.3498971154211057</v>
      </c>
      <c r="P13" s="17">
        <f t="shared" si="12"/>
        <v>1.2292725943057181</v>
      </c>
      <c r="Q13" s="17">
        <f>_xlfn.STDEV.S(Q2:Q11)</f>
        <v>0.32535120740429602</v>
      </c>
      <c r="V13" s="16">
        <f>_xlfn.STDEV.S(V2:V11)</f>
        <v>4.0221608343995623</v>
      </c>
      <c r="W13" s="16">
        <f>_xlfn.STDEV.S(W2:W11)</f>
        <v>2.9814239699997196</v>
      </c>
      <c r="X13" s="16">
        <f t="shared" ref="X13:AG13" si="13">_xlfn.STDEV.S(X2:X11)</f>
        <v>188.00037552860283</v>
      </c>
      <c r="Y13" s="16">
        <f t="shared" si="13"/>
        <v>24.724130293159142</v>
      </c>
      <c r="Z13" s="16">
        <f t="shared" si="13"/>
        <v>4.9620784175809094</v>
      </c>
      <c r="AA13" s="16">
        <f t="shared" si="13"/>
        <v>11.213957781148267</v>
      </c>
      <c r="AB13" s="16">
        <f t="shared" si="13"/>
        <v>4.8545511292669179</v>
      </c>
      <c r="AC13" s="16">
        <f t="shared" si="13"/>
        <v>3.9101008796307197</v>
      </c>
      <c r="AD13" s="16">
        <f t="shared" si="13"/>
        <v>3.3149493041204869</v>
      </c>
      <c r="AE13" s="16">
        <f t="shared" si="13"/>
        <v>25.235194904356689</v>
      </c>
      <c r="AF13" s="16">
        <f t="shared" si="13"/>
        <v>3.5839146815241687</v>
      </c>
      <c r="AG13" s="16">
        <f t="shared" si="13"/>
        <v>4.0221608343995605</v>
      </c>
      <c r="AH13" s="16">
        <f t="shared" ref="AH13" si="14">_xlfn.STDEV.S(AH2:AH11)</f>
        <v>0.56611995102491808</v>
      </c>
    </row>
    <row r="14" spans="1:34" x14ac:dyDescent="0.3">
      <c r="Q14">
        <f>Q2/Summary!$B$15</f>
        <v>0.17463330424665502</v>
      </c>
      <c r="AH14">
        <f>AH2/Summary!$B$15</f>
        <v>0.17377591623036648</v>
      </c>
    </row>
    <row r="15" spans="1:34" x14ac:dyDescent="0.3">
      <c r="Q15">
        <f>Q3/Summary!$B$15</f>
        <v>0.17335628272251308</v>
      </c>
      <c r="AH15">
        <f>AH3/Summary!$B$15</f>
        <v>0.1736310645724258</v>
      </c>
    </row>
    <row r="16" spans="1:34" x14ac:dyDescent="0.3">
      <c r="Q16">
        <f>Q4/Summary!$B$15</f>
        <v>0.19402972658522394</v>
      </c>
      <c r="AH16">
        <f>AH4/Summary!$B$15</f>
        <v>0.21073496218731819</v>
      </c>
    </row>
    <row r="17" spans="5:34" x14ac:dyDescent="0.3">
      <c r="Q17">
        <f>Q5/Summary!$B$15</f>
        <v>0.18437995927865036</v>
      </c>
      <c r="AH17">
        <f>AH5/Summary!$B$15</f>
        <v>0.22267998836532868</v>
      </c>
    </row>
    <row r="18" spans="5:34" x14ac:dyDescent="0.3">
      <c r="Q18">
        <f>Q6/Summary!$B$15</f>
        <v>0.17586974985456658</v>
      </c>
      <c r="AH18">
        <f>AH6/Summary!$B$15</f>
        <v>0.17756692844677138</v>
      </c>
    </row>
    <row r="19" spans="5:34" x14ac:dyDescent="0.3">
      <c r="Q19">
        <f>Q7/Summary!$B$15</f>
        <v>0.17258042466550319</v>
      </c>
      <c r="AH19">
        <f>AH7/Summary!$B$15</f>
        <v>0.17434226294357183</v>
      </c>
    </row>
    <row r="20" spans="5:34" x14ac:dyDescent="0.3">
      <c r="E20">
        <f>M12/$Q$12</f>
        <v>3.2913618337117621</v>
      </c>
      <c r="G20">
        <f>O12/$Q$12</f>
        <v>4.4312969078265683</v>
      </c>
      <c r="Q20">
        <f>Q8/Summary!$B$15</f>
        <v>0.18827542175683534</v>
      </c>
      <c r="AH20">
        <f>AH8/Summary!$B$15</f>
        <v>0.18884924374636416</v>
      </c>
    </row>
    <row r="21" spans="5:34" x14ac:dyDescent="0.3">
      <c r="E21">
        <f>AD12/$AH$12</f>
        <v>2.9022221547255089</v>
      </c>
      <c r="G21">
        <f>AF12/$AH$12</f>
        <v>3.4089593563442486</v>
      </c>
      <c r="Q21">
        <f>Q9/Summary!$B$15</f>
        <v>0.16750500290866782</v>
      </c>
      <c r="AH21">
        <f>AH9/Summary!$B$15</f>
        <v>0.19335084351367071</v>
      </c>
    </row>
    <row r="22" spans="5:34" x14ac:dyDescent="0.3">
      <c r="E22" s="25">
        <f>(E21-E20)/E20</f>
        <v>-0.11823059835004809</v>
      </c>
      <c r="F22" s="25"/>
      <c r="G22" s="25">
        <f>(G21-G20)/G20</f>
        <v>-0.23070842977744604</v>
      </c>
      <c r="Q22">
        <f>Q10/Summary!$B$15</f>
        <v>0.19306797556719021</v>
      </c>
      <c r="AH22">
        <f>AH10/Summary!$B$15</f>
        <v>0.19064342641070389</v>
      </c>
    </row>
    <row r="23" spans="5:34" x14ac:dyDescent="0.3">
      <c r="Q23">
        <f>Q11/Summary!$B$15</f>
        <v>0.1879440663176265</v>
      </c>
      <c r="AH23">
        <f>AH11/Summary!$B$15</f>
        <v>0.18862294938917973</v>
      </c>
    </row>
    <row r="24" spans="5:34" x14ac:dyDescent="0.3">
      <c r="Q24" s="21">
        <f t="shared" ref="Q24" si="15">AVERAGE(Q14:Q23)</f>
        <v>0.18116419139034323</v>
      </c>
      <c r="AH24" s="21">
        <f t="shared" ref="AH24" si="16">AVERAGE(AH14:AH23)</f>
        <v>0.18941975858057011</v>
      </c>
    </row>
    <row r="25" spans="5:34" x14ac:dyDescent="0.3">
      <c r="Q25" s="21">
        <f>_xlfn.STDEV.S(Q14:Q23)</f>
        <v>9.4633859047206521E-3</v>
      </c>
      <c r="AH25" s="21">
        <f>_xlfn.STDEV.S(AH14:AH23)</f>
        <v>1.6466548895431008E-2</v>
      </c>
    </row>
    <row r="26" spans="5:34" x14ac:dyDescent="0.3">
      <c r="Q26" s="21"/>
      <c r="AH26" s="21"/>
    </row>
    <row r="27" spans="5:34" x14ac:dyDescent="0.3">
      <c r="O27" s="22"/>
      <c r="R27" s="25"/>
    </row>
    <row r="28" spans="5:34" x14ac:dyDescent="0.3">
      <c r="O28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A5C86-C276-4C09-81A1-E9774A2ED803}">
  <dimension ref="A1:AH26"/>
  <sheetViews>
    <sheetView topLeftCell="L1" workbookViewId="0">
      <selection activeCell="E20" sqref="E20:G22"/>
    </sheetView>
  </sheetViews>
  <sheetFormatPr defaultRowHeight="14.4" x14ac:dyDescent="0.3"/>
  <cols>
    <col min="6" max="6" width="9" bestFit="1" customWidth="1"/>
    <col min="7" max="7" width="17.44140625" bestFit="1" customWidth="1"/>
    <col min="8" max="8" width="9.5546875" bestFit="1" customWidth="1"/>
    <col min="9" max="16" width="9" bestFit="1" customWidth="1"/>
  </cols>
  <sheetData>
    <row r="1" spans="1:34" ht="48" x14ac:dyDescent="0.3">
      <c r="A1" s="1"/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9" t="s">
        <v>24</v>
      </c>
      <c r="K1" s="9" t="s">
        <v>25</v>
      </c>
      <c r="L1" s="9" t="s">
        <v>26</v>
      </c>
      <c r="M1" s="9" t="s">
        <v>27</v>
      </c>
      <c r="N1" s="9" t="s">
        <v>28</v>
      </c>
      <c r="O1" s="9" t="s">
        <v>29</v>
      </c>
      <c r="P1" s="9" t="s">
        <v>30</v>
      </c>
      <c r="Q1" s="19" t="s">
        <v>34</v>
      </c>
      <c r="R1" s="1"/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  <c r="AH1" s="19" t="s">
        <v>34</v>
      </c>
    </row>
    <row r="2" spans="1:34" x14ac:dyDescent="0.3">
      <c r="A2" s="5">
        <v>20</v>
      </c>
      <c r="B2" s="6" t="s">
        <v>32</v>
      </c>
      <c r="C2" s="6">
        <v>0</v>
      </c>
      <c r="D2" s="6" t="s">
        <v>31</v>
      </c>
      <c r="E2" s="6">
        <v>213</v>
      </c>
      <c r="F2" s="6">
        <v>186</v>
      </c>
      <c r="G2" s="6">
        <v>4231.6309419999998</v>
      </c>
      <c r="H2" s="6">
        <v>448.37204300000002</v>
      </c>
      <c r="I2" s="6">
        <v>125</v>
      </c>
      <c r="J2" s="6">
        <v>9.8000000000000007</v>
      </c>
      <c r="K2" s="6">
        <v>97</v>
      </c>
      <c r="L2" s="6">
        <v>67</v>
      </c>
      <c r="M2" s="6">
        <v>107</v>
      </c>
      <c r="N2" s="6">
        <v>10.53271</v>
      </c>
      <c r="O2" s="6">
        <v>97</v>
      </c>
      <c r="P2" s="6">
        <v>67</v>
      </c>
      <c r="Q2" s="6">
        <v>25.096971</v>
      </c>
      <c r="R2" s="7">
        <v>21</v>
      </c>
      <c r="S2" s="8" t="s">
        <v>32</v>
      </c>
      <c r="T2" s="8">
        <v>0</v>
      </c>
      <c r="U2" s="8" t="s">
        <v>15</v>
      </c>
      <c r="V2" s="8">
        <v>211</v>
      </c>
      <c r="W2" s="8">
        <v>168</v>
      </c>
      <c r="X2" s="8">
        <v>4320.1176910000004</v>
      </c>
      <c r="Y2" s="8">
        <v>492.34404799999999</v>
      </c>
      <c r="Z2" s="8">
        <v>88</v>
      </c>
      <c r="AA2" s="8">
        <v>21.340909</v>
      </c>
      <c r="AB2" s="8">
        <v>90</v>
      </c>
      <c r="AC2" s="8">
        <v>56</v>
      </c>
      <c r="AD2" s="8">
        <v>68</v>
      </c>
      <c r="AE2" s="8">
        <v>19.823529000000001</v>
      </c>
      <c r="AF2" s="8">
        <v>72</v>
      </c>
      <c r="AG2" s="8">
        <v>44</v>
      </c>
      <c r="AH2" s="8">
        <v>27.608779999999999</v>
      </c>
    </row>
    <row r="3" spans="1:34" x14ac:dyDescent="0.3">
      <c r="A3" s="5">
        <v>22</v>
      </c>
      <c r="B3" s="6" t="s">
        <v>32</v>
      </c>
      <c r="C3" s="6">
        <v>1</v>
      </c>
      <c r="D3" s="6" t="s">
        <v>31</v>
      </c>
      <c r="E3" s="6">
        <v>211</v>
      </c>
      <c r="F3" s="6">
        <v>180</v>
      </c>
      <c r="G3" s="6">
        <v>4201.8233739999996</v>
      </c>
      <c r="H3" s="6">
        <v>425.40972199999999</v>
      </c>
      <c r="I3" s="6">
        <v>113</v>
      </c>
      <c r="J3" s="6">
        <v>9.5044249999999995</v>
      </c>
      <c r="K3" s="6">
        <v>83</v>
      </c>
      <c r="L3" s="6">
        <v>56</v>
      </c>
      <c r="M3" s="6">
        <v>95</v>
      </c>
      <c r="N3" s="6">
        <v>10.273683999999999</v>
      </c>
      <c r="O3" s="6">
        <v>83</v>
      </c>
      <c r="P3" s="6">
        <v>56</v>
      </c>
      <c r="Q3" s="6">
        <v>25.469018999999999</v>
      </c>
      <c r="R3" s="5">
        <v>23</v>
      </c>
      <c r="S3" s="6" t="s">
        <v>32</v>
      </c>
      <c r="T3" s="6">
        <v>1</v>
      </c>
      <c r="U3" s="6" t="s">
        <v>15</v>
      </c>
      <c r="V3" s="6">
        <v>211</v>
      </c>
      <c r="W3" s="6">
        <v>167</v>
      </c>
      <c r="X3" s="6">
        <v>4324.6841670000003</v>
      </c>
      <c r="Y3" s="6">
        <v>488.094311</v>
      </c>
      <c r="Z3" s="6">
        <v>76</v>
      </c>
      <c r="AA3" s="6">
        <v>9.2368419999999993</v>
      </c>
      <c r="AB3" s="6">
        <v>76</v>
      </c>
      <c r="AC3" s="6">
        <v>40</v>
      </c>
      <c r="AD3" s="6">
        <v>57</v>
      </c>
      <c r="AE3" s="6">
        <v>5.4736840000000004</v>
      </c>
      <c r="AF3" s="6">
        <v>64</v>
      </c>
      <c r="AG3" s="6">
        <v>31</v>
      </c>
      <c r="AH3" s="6">
        <v>26.344818</v>
      </c>
    </row>
    <row r="4" spans="1:34" x14ac:dyDescent="0.3">
      <c r="A4" s="7">
        <v>24</v>
      </c>
      <c r="B4" s="8" t="s">
        <v>32</v>
      </c>
      <c r="C4" s="8">
        <v>2</v>
      </c>
      <c r="D4" s="8" t="s">
        <v>31</v>
      </c>
      <c r="E4" s="8">
        <v>216</v>
      </c>
      <c r="F4" s="8">
        <v>182</v>
      </c>
      <c r="G4" s="8">
        <v>3958.9180299999998</v>
      </c>
      <c r="H4" s="8">
        <v>413.61785700000001</v>
      </c>
      <c r="I4" s="8">
        <v>102</v>
      </c>
      <c r="J4" s="8">
        <v>10.009804000000001</v>
      </c>
      <c r="K4" s="8">
        <v>75</v>
      </c>
      <c r="L4" s="8">
        <v>55</v>
      </c>
      <c r="M4" s="8">
        <v>84</v>
      </c>
      <c r="N4" s="8">
        <v>10.988095</v>
      </c>
      <c r="O4" s="8">
        <v>75</v>
      </c>
      <c r="P4" s="8">
        <v>55</v>
      </c>
      <c r="Q4" s="8">
        <v>24.649346999999999</v>
      </c>
      <c r="R4" s="7">
        <v>25</v>
      </c>
      <c r="S4" s="8" t="s">
        <v>32</v>
      </c>
      <c r="T4" s="8">
        <v>2</v>
      </c>
      <c r="U4" s="8" t="s">
        <v>15</v>
      </c>
      <c r="V4" s="8">
        <v>216</v>
      </c>
      <c r="W4" s="8">
        <v>176</v>
      </c>
      <c r="X4" s="8">
        <v>4096.2229909999996</v>
      </c>
      <c r="Y4" s="8">
        <v>465.21335199999999</v>
      </c>
      <c r="Z4" s="8">
        <v>58</v>
      </c>
      <c r="AA4" s="8">
        <v>17.206897000000001</v>
      </c>
      <c r="AB4" s="8">
        <v>60</v>
      </c>
      <c r="AC4" s="8">
        <v>37</v>
      </c>
      <c r="AD4" s="8">
        <v>42</v>
      </c>
      <c r="AE4" s="8">
        <v>17.857143000000001</v>
      </c>
      <c r="AF4" s="8">
        <v>51</v>
      </c>
      <c r="AG4" s="8">
        <v>31</v>
      </c>
      <c r="AH4" s="8">
        <v>25.844401000000001</v>
      </c>
    </row>
    <row r="5" spans="1:34" x14ac:dyDescent="0.3">
      <c r="A5" s="5">
        <v>26</v>
      </c>
      <c r="B5" s="6" t="s">
        <v>32</v>
      </c>
      <c r="C5" s="6">
        <v>3</v>
      </c>
      <c r="D5" s="6" t="s">
        <v>31</v>
      </c>
      <c r="E5" s="6">
        <v>216</v>
      </c>
      <c r="F5" s="6">
        <v>181</v>
      </c>
      <c r="G5" s="6">
        <v>4022.0012660000002</v>
      </c>
      <c r="H5" s="6">
        <v>421.27928200000002</v>
      </c>
      <c r="I5" s="6">
        <v>120</v>
      </c>
      <c r="J5" s="6">
        <v>9.733333</v>
      </c>
      <c r="K5" s="6">
        <v>96</v>
      </c>
      <c r="L5" s="6">
        <v>60</v>
      </c>
      <c r="M5" s="6">
        <v>102</v>
      </c>
      <c r="N5" s="6">
        <v>10.490195999999999</v>
      </c>
      <c r="O5" s="6">
        <v>96</v>
      </c>
      <c r="P5" s="6">
        <v>60</v>
      </c>
      <c r="Q5" s="6">
        <v>24.061128</v>
      </c>
      <c r="R5" s="5">
        <v>27</v>
      </c>
      <c r="S5" s="6" t="s">
        <v>32</v>
      </c>
      <c r="T5" s="6">
        <v>3</v>
      </c>
      <c r="U5" s="6" t="s">
        <v>15</v>
      </c>
      <c r="V5" s="6">
        <v>215</v>
      </c>
      <c r="W5" s="6">
        <v>166</v>
      </c>
      <c r="X5" s="6">
        <v>4168.6346640000002</v>
      </c>
      <c r="Y5" s="6">
        <v>466.98222900000002</v>
      </c>
      <c r="Z5" s="6">
        <v>58</v>
      </c>
      <c r="AA5" s="6">
        <v>16.775862</v>
      </c>
      <c r="AB5" s="6">
        <v>58</v>
      </c>
      <c r="AC5" s="6">
        <v>31</v>
      </c>
      <c r="AD5" s="6">
        <v>46</v>
      </c>
      <c r="AE5" s="6">
        <v>16.173912999999999</v>
      </c>
      <c r="AF5" s="6">
        <v>49</v>
      </c>
      <c r="AG5" s="6">
        <v>25</v>
      </c>
      <c r="AH5" s="6">
        <v>25.801611999999999</v>
      </c>
    </row>
    <row r="6" spans="1:34" x14ac:dyDescent="0.3">
      <c r="A6" s="7">
        <v>28</v>
      </c>
      <c r="B6" s="8" t="s">
        <v>32</v>
      </c>
      <c r="C6" s="8">
        <v>4</v>
      </c>
      <c r="D6" s="8" t="s">
        <v>31</v>
      </c>
      <c r="E6" s="8">
        <v>210</v>
      </c>
      <c r="F6" s="8">
        <v>183</v>
      </c>
      <c r="G6" s="8">
        <v>3928.2684049999998</v>
      </c>
      <c r="H6" s="8">
        <v>414.550546</v>
      </c>
      <c r="I6" s="8">
        <v>114</v>
      </c>
      <c r="J6" s="8">
        <v>12.219298</v>
      </c>
      <c r="K6" s="8">
        <v>95</v>
      </c>
      <c r="L6" s="8">
        <v>68</v>
      </c>
      <c r="M6" s="8">
        <v>95</v>
      </c>
      <c r="N6" s="8">
        <v>13.568421000000001</v>
      </c>
      <c r="O6" s="8">
        <v>95</v>
      </c>
      <c r="P6" s="8">
        <v>68</v>
      </c>
      <c r="Q6" s="8">
        <v>23.982216999999999</v>
      </c>
      <c r="R6" s="7">
        <v>29</v>
      </c>
      <c r="S6" s="8" t="s">
        <v>32</v>
      </c>
      <c r="T6" s="8">
        <v>4</v>
      </c>
      <c r="U6" s="8" t="s">
        <v>15</v>
      </c>
      <c r="V6" s="8">
        <v>205</v>
      </c>
      <c r="W6" s="8">
        <v>174</v>
      </c>
      <c r="X6" s="8">
        <v>3982.0437259999999</v>
      </c>
      <c r="Y6" s="8">
        <v>467.76092</v>
      </c>
      <c r="Z6" s="8">
        <v>57</v>
      </c>
      <c r="AA6" s="8">
        <v>13</v>
      </c>
      <c r="AB6" s="8">
        <v>57</v>
      </c>
      <c r="AC6" s="8">
        <v>35</v>
      </c>
      <c r="AD6" s="8">
        <v>45</v>
      </c>
      <c r="AE6" s="8">
        <v>11.711111000000001</v>
      </c>
      <c r="AF6" s="8">
        <v>46</v>
      </c>
      <c r="AG6" s="8">
        <v>28</v>
      </c>
      <c r="AH6" s="8">
        <v>25.160043999999999</v>
      </c>
    </row>
    <row r="7" spans="1:34" x14ac:dyDescent="0.3">
      <c r="A7" s="5">
        <v>30</v>
      </c>
      <c r="B7" s="6" t="s">
        <v>32</v>
      </c>
      <c r="C7" s="6">
        <v>5</v>
      </c>
      <c r="D7" s="6" t="s">
        <v>31</v>
      </c>
      <c r="E7" s="6">
        <v>207</v>
      </c>
      <c r="F7" s="6">
        <v>175</v>
      </c>
      <c r="G7" s="6">
        <v>4171.676676</v>
      </c>
      <c r="H7" s="6">
        <v>441.976</v>
      </c>
      <c r="I7" s="6">
        <v>107</v>
      </c>
      <c r="J7" s="6">
        <v>9.7476640000000003</v>
      </c>
      <c r="K7" s="6">
        <v>89</v>
      </c>
      <c r="L7" s="6">
        <v>65</v>
      </c>
      <c r="M7" s="6">
        <v>89</v>
      </c>
      <c r="N7" s="6">
        <v>10.617978000000001</v>
      </c>
      <c r="O7" s="6">
        <v>89</v>
      </c>
      <c r="P7" s="6">
        <v>65</v>
      </c>
      <c r="Q7" s="6">
        <v>25.088636000000001</v>
      </c>
      <c r="R7" s="5">
        <v>31</v>
      </c>
      <c r="S7" s="6" t="s">
        <v>32</v>
      </c>
      <c r="T7" s="6">
        <v>5</v>
      </c>
      <c r="U7" s="6" t="s">
        <v>15</v>
      </c>
      <c r="V7" s="6">
        <v>202</v>
      </c>
      <c r="W7" s="6">
        <v>169</v>
      </c>
      <c r="X7" s="6">
        <v>4343.1626100000003</v>
      </c>
      <c r="Y7" s="6">
        <v>495.37337300000002</v>
      </c>
      <c r="Z7" s="6">
        <v>75</v>
      </c>
      <c r="AA7" s="6">
        <v>25.4</v>
      </c>
      <c r="AB7" s="6">
        <v>76</v>
      </c>
      <c r="AC7" s="6">
        <v>47</v>
      </c>
      <c r="AD7" s="6">
        <v>55</v>
      </c>
      <c r="AE7" s="6">
        <v>28.727273</v>
      </c>
      <c r="AF7" s="6">
        <v>59</v>
      </c>
      <c r="AG7" s="6">
        <v>41</v>
      </c>
      <c r="AH7" s="6">
        <v>26.543483999999999</v>
      </c>
    </row>
    <row r="8" spans="1:34" x14ac:dyDescent="0.3">
      <c r="A8" s="7">
        <v>32</v>
      </c>
      <c r="B8" s="8" t="s">
        <v>32</v>
      </c>
      <c r="C8" s="8">
        <v>6</v>
      </c>
      <c r="D8" s="8" t="s">
        <v>31</v>
      </c>
      <c r="E8" s="8">
        <v>216</v>
      </c>
      <c r="F8" s="8">
        <v>184</v>
      </c>
      <c r="G8" s="8">
        <v>4172.6498060000004</v>
      </c>
      <c r="H8" s="8">
        <v>454.94538</v>
      </c>
      <c r="I8" s="8">
        <v>125</v>
      </c>
      <c r="J8" s="8">
        <v>11.384</v>
      </c>
      <c r="K8" s="8">
        <v>103</v>
      </c>
      <c r="L8" s="8">
        <v>73</v>
      </c>
      <c r="M8" s="8">
        <v>106</v>
      </c>
      <c r="N8" s="8">
        <v>12.424528</v>
      </c>
      <c r="O8" s="8">
        <v>103</v>
      </c>
      <c r="P8" s="8">
        <v>73</v>
      </c>
      <c r="Q8" s="8">
        <v>27.126424</v>
      </c>
      <c r="R8" s="7">
        <v>33</v>
      </c>
      <c r="S8" s="8" t="s">
        <v>32</v>
      </c>
      <c r="T8" s="8">
        <v>6</v>
      </c>
      <c r="U8" s="8" t="s">
        <v>15</v>
      </c>
      <c r="V8" s="8">
        <v>217</v>
      </c>
      <c r="W8" s="8">
        <v>173</v>
      </c>
      <c r="X8" s="8">
        <v>4283.4054679999999</v>
      </c>
      <c r="Y8" s="8">
        <v>515.531792</v>
      </c>
      <c r="Z8" s="8">
        <v>66</v>
      </c>
      <c r="AA8" s="8">
        <v>9.3636359999999996</v>
      </c>
      <c r="AB8" s="8">
        <v>67</v>
      </c>
      <c r="AC8" s="8">
        <v>50</v>
      </c>
      <c r="AD8" s="8">
        <v>53</v>
      </c>
      <c r="AE8" s="8">
        <v>6.8679249999999996</v>
      </c>
      <c r="AF8" s="8">
        <v>56</v>
      </c>
      <c r="AG8" s="8">
        <v>37</v>
      </c>
      <c r="AH8" s="8">
        <v>29.764379000000002</v>
      </c>
    </row>
    <row r="9" spans="1:34" x14ac:dyDescent="0.3">
      <c r="A9" s="5">
        <v>34</v>
      </c>
      <c r="B9" s="6" t="s">
        <v>32</v>
      </c>
      <c r="C9" s="6">
        <v>7</v>
      </c>
      <c r="D9" s="6" t="s">
        <v>31</v>
      </c>
      <c r="E9" s="6">
        <v>219</v>
      </c>
      <c r="F9" s="6">
        <v>184</v>
      </c>
      <c r="G9" s="6">
        <v>4022.8281849999998</v>
      </c>
      <c r="H9" s="6">
        <v>428.597554</v>
      </c>
      <c r="I9" s="6">
        <v>132</v>
      </c>
      <c r="J9" s="6">
        <v>11</v>
      </c>
      <c r="K9" s="6">
        <v>104</v>
      </c>
      <c r="L9" s="6">
        <v>72</v>
      </c>
      <c r="M9" s="6">
        <v>114</v>
      </c>
      <c r="N9" s="6">
        <v>11.877193</v>
      </c>
      <c r="O9" s="6">
        <v>104</v>
      </c>
      <c r="P9" s="6">
        <v>72</v>
      </c>
      <c r="Q9" s="6">
        <v>26.620450000000002</v>
      </c>
      <c r="R9" s="5">
        <v>35</v>
      </c>
      <c r="S9" s="6" t="s">
        <v>32</v>
      </c>
      <c r="T9" s="6">
        <v>7</v>
      </c>
      <c r="U9" s="6" t="s">
        <v>15</v>
      </c>
      <c r="V9" s="6">
        <v>219</v>
      </c>
      <c r="W9" s="6">
        <v>177</v>
      </c>
      <c r="X9" s="6">
        <v>4181.2007180000001</v>
      </c>
      <c r="Y9" s="6">
        <v>481.40593200000001</v>
      </c>
      <c r="Z9" s="6">
        <v>61</v>
      </c>
      <c r="AA9" s="6">
        <v>9.7868849999999998</v>
      </c>
      <c r="AB9" s="6">
        <v>56</v>
      </c>
      <c r="AC9" s="6">
        <v>39</v>
      </c>
      <c r="AD9" s="6">
        <v>45</v>
      </c>
      <c r="AE9" s="6">
        <v>6.2222220000000004</v>
      </c>
      <c r="AF9" s="6">
        <v>44</v>
      </c>
      <c r="AG9" s="6">
        <v>29</v>
      </c>
      <c r="AH9" s="6">
        <v>27.747430000000001</v>
      </c>
    </row>
    <row r="10" spans="1:34" x14ac:dyDescent="0.3">
      <c r="A10" s="7">
        <v>36</v>
      </c>
      <c r="B10" s="8" t="s">
        <v>32</v>
      </c>
      <c r="C10" s="8">
        <v>8</v>
      </c>
      <c r="D10" s="8" t="s">
        <v>31</v>
      </c>
      <c r="E10" s="8">
        <v>199</v>
      </c>
      <c r="F10" s="8">
        <v>171</v>
      </c>
      <c r="G10" s="8">
        <v>3971.9896990000002</v>
      </c>
      <c r="H10" s="8">
        <v>428.430702</v>
      </c>
      <c r="I10" s="8">
        <v>112</v>
      </c>
      <c r="J10" s="8">
        <v>9.8392859999999995</v>
      </c>
      <c r="K10" s="8">
        <v>84</v>
      </c>
      <c r="L10" s="8">
        <v>60</v>
      </c>
      <c r="M10" s="8">
        <v>94</v>
      </c>
      <c r="N10" s="8">
        <v>10.680851000000001</v>
      </c>
      <c r="O10" s="8">
        <v>84</v>
      </c>
      <c r="P10" s="8">
        <v>60</v>
      </c>
      <c r="Q10" s="8">
        <v>24.855792999999998</v>
      </c>
      <c r="R10" s="7">
        <v>37</v>
      </c>
      <c r="S10" s="8" t="s">
        <v>32</v>
      </c>
      <c r="T10" s="8">
        <v>8</v>
      </c>
      <c r="U10" s="8" t="s">
        <v>15</v>
      </c>
      <c r="V10" s="8">
        <v>197</v>
      </c>
      <c r="W10" s="8">
        <v>158</v>
      </c>
      <c r="X10" s="8">
        <v>4071.2229419999999</v>
      </c>
      <c r="Y10" s="8">
        <v>469.55316499999998</v>
      </c>
      <c r="Z10" s="8">
        <v>76</v>
      </c>
      <c r="AA10" s="8">
        <v>28.276316000000001</v>
      </c>
      <c r="AB10" s="8">
        <v>81</v>
      </c>
      <c r="AC10" s="8">
        <v>54</v>
      </c>
      <c r="AD10" s="8">
        <v>58</v>
      </c>
      <c r="AE10" s="8">
        <v>32.482759000000001</v>
      </c>
      <c r="AF10" s="8">
        <v>66</v>
      </c>
      <c r="AG10" s="8">
        <v>43</v>
      </c>
      <c r="AH10" s="8">
        <v>23.952764999999999</v>
      </c>
    </row>
    <row r="11" spans="1:34" x14ac:dyDescent="0.3">
      <c r="A11" s="5">
        <v>38</v>
      </c>
      <c r="B11" s="6" t="s">
        <v>32</v>
      </c>
      <c r="C11" s="6">
        <v>9</v>
      </c>
      <c r="D11" s="6" t="s">
        <v>31</v>
      </c>
      <c r="E11" s="6">
        <v>219</v>
      </c>
      <c r="F11" s="6">
        <v>187</v>
      </c>
      <c r="G11" s="6">
        <v>4061.2430800000002</v>
      </c>
      <c r="H11" s="6">
        <v>433.97272700000002</v>
      </c>
      <c r="I11" s="6">
        <v>118</v>
      </c>
      <c r="J11" s="6">
        <v>10.211864</v>
      </c>
      <c r="K11" s="6">
        <v>96</v>
      </c>
      <c r="L11" s="6">
        <v>63</v>
      </c>
      <c r="M11" s="6">
        <v>98</v>
      </c>
      <c r="N11" s="6">
        <v>11.153060999999999</v>
      </c>
      <c r="O11" s="6">
        <v>96</v>
      </c>
      <c r="P11" s="6">
        <v>63</v>
      </c>
      <c r="Q11" s="6">
        <v>25.954986999999999</v>
      </c>
      <c r="R11" s="5">
        <v>39</v>
      </c>
      <c r="S11" s="6" t="s">
        <v>32</v>
      </c>
      <c r="T11" s="6">
        <v>9</v>
      </c>
      <c r="U11" s="6" t="s">
        <v>15</v>
      </c>
      <c r="V11" s="6">
        <v>214</v>
      </c>
      <c r="W11" s="6">
        <v>169</v>
      </c>
      <c r="X11" s="6">
        <v>4328.7666200000003</v>
      </c>
      <c r="Y11" s="6">
        <v>489.044083</v>
      </c>
      <c r="Z11" s="6">
        <v>86</v>
      </c>
      <c r="AA11" s="6">
        <v>10.406976999999999</v>
      </c>
      <c r="AB11" s="6">
        <v>93</v>
      </c>
      <c r="AC11" s="6">
        <v>49</v>
      </c>
      <c r="AD11" s="6">
        <v>69</v>
      </c>
      <c r="AE11" s="6">
        <v>7.8695649999999997</v>
      </c>
      <c r="AF11" s="6">
        <v>78</v>
      </c>
      <c r="AG11" s="6">
        <v>38</v>
      </c>
      <c r="AH11" s="6">
        <v>27.053903999999999</v>
      </c>
    </row>
    <row r="12" spans="1:34" x14ac:dyDescent="0.3">
      <c r="E12" s="17">
        <f>AVERAGE(E2:E11)</f>
        <v>212.6</v>
      </c>
      <c r="F12" s="17">
        <f>AVERAGE(F2:F11)</f>
        <v>181.3</v>
      </c>
      <c r="G12" s="17">
        <f t="shared" ref="G12:P12" si="0">AVERAGE(G2:G11)</f>
        <v>4074.3029462999998</v>
      </c>
      <c r="H12" s="17">
        <f t="shared" si="0"/>
        <v>431.11518130000002</v>
      </c>
      <c r="I12" s="17">
        <f t="shared" si="0"/>
        <v>116.8</v>
      </c>
      <c r="J12" s="17">
        <f t="shared" si="0"/>
        <v>10.344967400000002</v>
      </c>
      <c r="K12" s="17">
        <f t="shared" si="0"/>
        <v>92.2</v>
      </c>
      <c r="L12" s="17">
        <f t="shared" si="0"/>
        <v>63.9</v>
      </c>
      <c r="M12" s="17">
        <f t="shared" si="0"/>
        <v>98.4</v>
      </c>
      <c r="N12" s="17">
        <f t="shared" si="0"/>
        <v>11.2606717</v>
      </c>
      <c r="O12" s="17">
        <f t="shared" si="0"/>
        <v>92.2</v>
      </c>
      <c r="P12" s="17">
        <f t="shared" si="0"/>
        <v>63.9</v>
      </c>
      <c r="Q12" s="17">
        <f t="shared" ref="Q12" si="1">AVERAGE(Q2:Q11)</f>
        <v>25.290497200000001</v>
      </c>
      <c r="V12" s="16">
        <f>AVERAGE(V2:V11)</f>
        <v>210.7</v>
      </c>
      <c r="W12" s="16">
        <f>AVERAGE(W2:W11)</f>
        <v>169.7</v>
      </c>
      <c r="X12" s="16">
        <f t="shared" ref="X12:AG12" si="2">AVERAGE(X2:X11)</f>
        <v>4209.9461597</v>
      </c>
      <c r="Y12" s="16">
        <f t="shared" si="2"/>
        <v>483.13032049999993</v>
      </c>
      <c r="Z12" s="16">
        <f t="shared" si="2"/>
        <v>70.099999999999994</v>
      </c>
      <c r="AA12" s="16">
        <f t="shared" si="2"/>
        <v>16.079432400000002</v>
      </c>
      <c r="AB12" s="16">
        <f t="shared" si="2"/>
        <v>71.400000000000006</v>
      </c>
      <c r="AC12" s="16">
        <f t="shared" si="2"/>
        <v>43.8</v>
      </c>
      <c r="AD12" s="16">
        <f t="shared" si="2"/>
        <v>53.8</v>
      </c>
      <c r="AE12" s="16">
        <f t="shared" si="2"/>
        <v>15.320912400000001</v>
      </c>
      <c r="AF12" s="16">
        <f t="shared" si="2"/>
        <v>58.5</v>
      </c>
      <c r="AG12" s="16">
        <f t="shared" si="2"/>
        <v>34.700000000000003</v>
      </c>
      <c r="AH12" s="16">
        <f t="shared" ref="AH12" si="3">AVERAGE(AH2:AH11)</f>
        <v>26.5821617</v>
      </c>
    </row>
    <row r="13" spans="1:34" x14ac:dyDescent="0.3">
      <c r="E13" s="17">
        <f>_xlfn.STDEV.S(E2:E11)</f>
        <v>6.1680178699842019</v>
      </c>
      <c r="F13" s="17">
        <f>_xlfn.STDEV.S(F2:F11)</f>
        <v>4.9452558635075246</v>
      </c>
      <c r="G13" s="17">
        <f t="shared" ref="G13:P13" si="4">_xlfn.STDEV.S(G2:G11)</f>
        <v>110.97084172405624</v>
      </c>
      <c r="H13" s="17">
        <f t="shared" si="4"/>
        <v>13.804935323423583</v>
      </c>
      <c r="I13" s="17">
        <f t="shared" si="4"/>
        <v>9.0529307716095762</v>
      </c>
      <c r="J13" s="17">
        <f t="shared" si="4"/>
        <v>0.89081144851786054</v>
      </c>
      <c r="K13" s="17">
        <f t="shared" si="4"/>
        <v>9.2712219019693158</v>
      </c>
      <c r="L13" s="17">
        <f t="shared" si="4"/>
        <v>6.2262883539607019</v>
      </c>
      <c r="M13" s="17">
        <f t="shared" si="4"/>
        <v>8.9839362815589414</v>
      </c>
      <c r="N13" s="17">
        <f t="shared" si="4"/>
        <v>1.0537339928542004</v>
      </c>
      <c r="O13" s="17">
        <f t="shared" si="4"/>
        <v>9.2712219019693158</v>
      </c>
      <c r="P13" s="17">
        <f t="shared" si="4"/>
        <v>6.2262883539607019</v>
      </c>
      <c r="Q13" s="17">
        <f t="shared" ref="Q13" si="5">_xlfn.STDEV.S(Q2:Q11)</f>
        <v>1.0281593995958456</v>
      </c>
      <c r="V13" s="16">
        <f>_xlfn.STDEV.S(V2:V11)</f>
        <v>7.165503781622367</v>
      </c>
      <c r="W13" s="16">
        <f>_xlfn.STDEV.S(W2:W11)</f>
        <v>5.6184220797895446</v>
      </c>
      <c r="X13" s="16">
        <f t="shared" ref="X13:AG13" si="6">_xlfn.STDEV.S(X2:X11)</f>
        <v>128.76046694480812</v>
      </c>
      <c r="Y13" s="16">
        <f t="shared" si="6"/>
        <v>16.157433827944679</v>
      </c>
      <c r="Z13" s="16">
        <f t="shared" si="6"/>
        <v>11.694728157023011</v>
      </c>
      <c r="AA13" s="16">
        <f t="shared" si="6"/>
        <v>6.9781806621569107</v>
      </c>
      <c r="AB13" s="16">
        <f t="shared" si="6"/>
        <v>13.825901618178674</v>
      </c>
      <c r="AC13" s="16">
        <f t="shared" si="6"/>
        <v>8.521867296679881</v>
      </c>
      <c r="AD13" s="16">
        <f t="shared" si="6"/>
        <v>9.5312352003527998</v>
      </c>
      <c r="AE13" s="16">
        <f t="shared" si="6"/>
        <v>9.5536696239370791</v>
      </c>
      <c r="AF13" s="16">
        <f t="shared" si="6"/>
        <v>11.394443090091475</v>
      </c>
      <c r="AG13" s="16">
        <f t="shared" si="6"/>
        <v>6.7503086349193477</v>
      </c>
      <c r="AH13" s="16">
        <f t="shared" ref="AH13" si="7">_xlfn.STDEV.S(AH2:AH11)</f>
        <v>1.5954228114819984</v>
      </c>
    </row>
    <row r="14" spans="1:34" x14ac:dyDescent="0.3">
      <c r="Q14">
        <f>Q2/Summary!$B$15</f>
        <v>0.7299875218150087</v>
      </c>
      <c r="AH14">
        <f>AH2/Summary!$B$15</f>
        <v>0.80304770215241417</v>
      </c>
    </row>
    <row r="15" spans="1:34" x14ac:dyDescent="0.3">
      <c r="Q15">
        <f>Q3/Summary!$B$15</f>
        <v>0.74080916230366489</v>
      </c>
      <c r="AH15">
        <f>AH3/Summary!$B$15</f>
        <v>0.76628324607329834</v>
      </c>
    </row>
    <row r="16" spans="1:34" x14ac:dyDescent="0.3">
      <c r="Q16">
        <f>Q4/Summary!$B$15</f>
        <v>0.71696762652705048</v>
      </c>
      <c r="AH16">
        <f>AH4/Summary!$B$15</f>
        <v>0.75172777777777777</v>
      </c>
    </row>
    <row r="17" spans="5:34" x14ac:dyDescent="0.3">
      <c r="Q17">
        <f>Q5/Summary!$B$15</f>
        <v>0.69985828970331587</v>
      </c>
      <c r="AH17">
        <f>AH5/Summary!$B$15</f>
        <v>0.75048318789994173</v>
      </c>
    </row>
    <row r="18" spans="5:34" x14ac:dyDescent="0.3">
      <c r="Q18">
        <f>Q6/Summary!$B$15</f>
        <v>0.69756303083187887</v>
      </c>
      <c r="AH18">
        <f>AH6/Summary!$B$15</f>
        <v>0.73182210587550889</v>
      </c>
    </row>
    <row r="19" spans="5:34" x14ac:dyDescent="0.3">
      <c r="G19" s="25">
        <f>(V12-E12)/E12</f>
        <v>-8.9369708372530835E-3</v>
      </c>
      <c r="Q19">
        <f>Q7/Summary!$B$15</f>
        <v>0.72974508435136709</v>
      </c>
      <c r="AH19">
        <f>AH7/Summary!$B$15</f>
        <v>0.77206178010471194</v>
      </c>
    </row>
    <row r="20" spans="5:34" x14ac:dyDescent="0.3">
      <c r="E20">
        <f>M12/$Q$12</f>
        <v>3.890789462217453</v>
      </c>
      <c r="G20">
        <f>O12/$Q$12</f>
        <v>3.6456380936631012</v>
      </c>
      <c r="Q20">
        <f>Q8/Summary!$B$15</f>
        <v>0.78901756835369397</v>
      </c>
      <c r="AH20">
        <f>AH8/Summary!$B$15</f>
        <v>0.86574691681210003</v>
      </c>
    </row>
    <row r="21" spans="5:34" x14ac:dyDescent="0.3">
      <c r="E21">
        <f>AD12/$AH$12</f>
        <v>2.0239136533429485</v>
      </c>
      <c r="G21">
        <f>AF12/$AH$12</f>
        <v>2.2007239539138008</v>
      </c>
      <c r="Q21">
        <f>Q9/Summary!$B$15</f>
        <v>0.77430046538685282</v>
      </c>
      <c r="AH21">
        <f>AH9/Summary!$B$15</f>
        <v>0.80708057009889467</v>
      </c>
    </row>
    <row r="22" spans="5:34" x14ac:dyDescent="0.3">
      <c r="E22" s="25">
        <f>(E21-E20)/E20</f>
        <v>-0.47981928269398771</v>
      </c>
      <c r="F22" s="25"/>
      <c r="G22" s="25">
        <f>(G21-G20)/G20</f>
        <v>-0.39634053151377541</v>
      </c>
      <c r="Q22">
        <f>Q10/Summary!$B$15</f>
        <v>0.72297245491564854</v>
      </c>
      <c r="AH22">
        <f>AH10/Summary!$B$15</f>
        <v>0.69670636998254798</v>
      </c>
    </row>
    <row r="23" spans="5:34" x14ac:dyDescent="0.3">
      <c r="Q23">
        <f>Q11/Summary!$B$15</f>
        <v>0.75494435718440944</v>
      </c>
      <c r="AH23">
        <f>AH11/Summary!$B$15</f>
        <v>0.78690820244328086</v>
      </c>
    </row>
    <row r="24" spans="5:34" x14ac:dyDescent="0.3">
      <c r="Q24" s="21">
        <f t="shared" ref="Q24" si="8">AVERAGE(Q14:Q23)</f>
        <v>0.73561655613728916</v>
      </c>
      <c r="AH24" s="21">
        <f t="shared" ref="AH24" si="9">AVERAGE(AH14:AH23)</f>
        <v>0.77318678592204759</v>
      </c>
    </row>
    <row r="25" spans="5:34" x14ac:dyDescent="0.3">
      <c r="Q25" s="21">
        <f>_xlfn.STDEV.S(Q14:Q23)</f>
        <v>2.9905741698541179E-2</v>
      </c>
      <c r="AH25" s="21">
        <f>_xlfn.STDEV.S(AH14:AH23)</f>
        <v>4.6405550072193082E-2</v>
      </c>
    </row>
    <row r="26" spans="5:34" x14ac:dyDescent="0.3">
      <c r="Q26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375C-25B8-4FCE-A18F-88E78A0D439F}">
  <dimension ref="A1:AH25"/>
  <sheetViews>
    <sheetView workbookViewId="0">
      <selection activeCell="E20" sqref="E20:G22"/>
    </sheetView>
  </sheetViews>
  <sheetFormatPr defaultRowHeight="14.4" x14ac:dyDescent="0.3"/>
  <cols>
    <col min="6" max="6" width="9" bestFit="1" customWidth="1"/>
    <col min="7" max="7" width="10.5546875" bestFit="1" customWidth="1"/>
    <col min="8" max="8" width="9.5546875" bestFit="1" customWidth="1"/>
    <col min="9" max="16" width="9" bestFit="1" customWidth="1"/>
  </cols>
  <sheetData>
    <row r="1" spans="1:34" ht="48" x14ac:dyDescent="0.3">
      <c r="A1" s="1"/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9" t="s">
        <v>24</v>
      </c>
      <c r="K1" s="9" t="s">
        <v>25</v>
      </c>
      <c r="L1" s="9" t="s">
        <v>26</v>
      </c>
      <c r="M1" s="9" t="s">
        <v>27</v>
      </c>
      <c r="N1" s="9" t="s">
        <v>28</v>
      </c>
      <c r="O1" s="9" t="s">
        <v>29</v>
      </c>
      <c r="P1" s="9" t="s">
        <v>30</v>
      </c>
      <c r="Q1" s="19" t="s">
        <v>34</v>
      </c>
      <c r="R1" s="1"/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  <c r="AH1" s="19" t="s">
        <v>34</v>
      </c>
    </row>
    <row r="2" spans="1:34" x14ac:dyDescent="0.3">
      <c r="A2" s="5">
        <v>40</v>
      </c>
      <c r="B2" s="6" t="s">
        <v>33</v>
      </c>
      <c r="C2" s="6">
        <v>0</v>
      </c>
      <c r="D2" s="6" t="s">
        <v>31</v>
      </c>
      <c r="E2" s="6">
        <v>1896</v>
      </c>
      <c r="F2" s="6">
        <v>1626</v>
      </c>
      <c r="G2" s="6">
        <v>3765.5134750000002</v>
      </c>
      <c r="H2" s="6">
        <v>416.57081799999997</v>
      </c>
      <c r="I2" s="6">
        <v>6012</v>
      </c>
      <c r="J2" s="6">
        <v>12.517631</v>
      </c>
      <c r="K2" s="6">
        <v>4888</v>
      </c>
      <c r="L2" s="6">
        <v>3401</v>
      </c>
      <c r="M2" s="6">
        <v>5990</v>
      </c>
      <c r="N2" s="6">
        <v>12.540234</v>
      </c>
      <c r="O2" s="6">
        <v>4888</v>
      </c>
      <c r="P2" s="6">
        <v>3401</v>
      </c>
      <c r="Q2" s="20">
        <v>224.116421</v>
      </c>
      <c r="R2" s="9"/>
      <c r="S2" s="6" t="s">
        <v>33</v>
      </c>
      <c r="T2" s="6">
        <v>0</v>
      </c>
      <c r="U2" s="6" t="s">
        <v>15</v>
      </c>
      <c r="V2" s="6">
        <v>1593</v>
      </c>
      <c r="W2" s="6">
        <v>1151</v>
      </c>
      <c r="X2" s="6">
        <v>4155.735146</v>
      </c>
      <c r="Y2" s="6">
        <v>522.09152900000004</v>
      </c>
      <c r="Z2" s="6">
        <v>2972</v>
      </c>
      <c r="AA2" s="6">
        <v>7.235868</v>
      </c>
      <c r="AB2" s="6">
        <v>3145</v>
      </c>
      <c r="AC2" s="6">
        <v>1636</v>
      </c>
      <c r="AD2" s="6">
        <v>2959</v>
      </c>
      <c r="AE2" s="6">
        <v>7.1449809999999996</v>
      </c>
      <c r="AF2" s="6">
        <v>3132</v>
      </c>
      <c r="AG2" s="6">
        <v>1628</v>
      </c>
      <c r="AH2" s="20">
        <v>211.95832200000001</v>
      </c>
    </row>
    <row r="3" spans="1:34" x14ac:dyDescent="0.3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R3" s="9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4" x14ac:dyDescent="0.3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R4" s="11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4" x14ac:dyDescent="0.3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R5" s="9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4" x14ac:dyDescent="0.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R6" s="11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4" x14ac:dyDescent="0.3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R7" s="9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4" x14ac:dyDescent="0.3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R8" s="11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4" x14ac:dyDescent="0.3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R9" s="9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4" x14ac:dyDescent="0.3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R10" s="11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4" x14ac:dyDescent="0.3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R11" s="9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4" x14ac:dyDescent="0.3">
      <c r="E12" s="17">
        <f>AVERAGE(E2:E11)</f>
        <v>1896</v>
      </c>
      <c r="F12" s="17">
        <f>AVERAGE(F2:F11)</f>
        <v>1626</v>
      </c>
      <c r="G12" s="17">
        <f t="shared" ref="G12:P12" si="0">AVERAGE(G2:G11)</f>
        <v>3765.5134750000002</v>
      </c>
      <c r="H12" s="17">
        <f t="shared" si="0"/>
        <v>416.57081799999997</v>
      </c>
      <c r="I12" s="17">
        <f t="shared" si="0"/>
        <v>6012</v>
      </c>
      <c r="J12" s="17">
        <f t="shared" si="0"/>
        <v>12.517631</v>
      </c>
      <c r="K12" s="17">
        <f t="shared" si="0"/>
        <v>4888</v>
      </c>
      <c r="L12" s="17">
        <f t="shared" si="0"/>
        <v>3401</v>
      </c>
      <c r="M12" s="17">
        <f t="shared" si="0"/>
        <v>5990</v>
      </c>
      <c r="N12" s="17">
        <f t="shared" si="0"/>
        <v>12.540234</v>
      </c>
      <c r="O12" s="17">
        <f t="shared" si="0"/>
        <v>4888</v>
      </c>
      <c r="P12" s="17">
        <f t="shared" si="0"/>
        <v>3401</v>
      </c>
      <c r="Q12" s="17">
        <f t="shared" ref="Q12" si="1">AVERAGE(Q2:Q11)</f>
        <v>224.116421</v>
      </c>
      <c r="V12" s="16">
        <f>AVERAGE(V2:V11)</f>
        <v>1593</v>
      </c>
      <c r="W12" s="16">
        <f>AVERAGE(W2:W11)</f>
        <v>1151</v>
      </c>
      <c r="X12" s="16">
        <f t="shared" ref="X12:AH12" si="2">AVERAGE(X2:X11)</f>
        <v>4155.735146</v>
      </c>
      <c r="Y12" s="16">
        <f t="shared" si="2"/>
        <v>522.09152900000004</v>
      </c>
      <c r="Z12" s="16">
        <f t="shared" si="2"/>
        <v>2972</v>
      </c>
      <c r="AA12" s="16">
        <f t="shared" si="2"/>
        <v>7.235868</v>
      </c>
      <c r="AB12" s="16">
        <f t="shared" si="2"/>
        <v>3145</v>
      </c>
      <c r="AC12" s="16">
        <f t="shared" si="2"/>
        <v>1636</v>
      </c>
      <c r="AD12" s="16">
        <f t="shared" si="2"/>
        <v>2959</v>
      </c>
      <c r="AE12" s="16">
        <f t="shared" si="2"/>
        <v>7.1449809999999996</v>
      </c>
      <c r="AF12" s="16">
        <f t="shared" si="2"/>
        <v>3132</v>
      </c>
      <c r="AG12" s="16">
        <f t="shared" si="2"/>
        <v>1628</v>
      </c>
      <c r="AH12" s="17">
        <f t="shared" si="2"/>
        <v>211.95832200000001</v>
      </c>
    </row>
    <row r="13" spans="1:34" x14ac:dyDescent="0.3">
      <c r="F13" s="17" t="e">
        <f>_xlfn.STDEV.S(F2:F11)</f>
        <v>#DIV/0!</v>
      </c>
      <c r="G13" s="17" t="e">
        <f t="shared" ref="G13:P13" si="3">_xlfn.STDEV.S(G2:G11)</f>
        <v>#DIV/0!</v>
      </c>
      <c r="H13" s="17" t="e">
        <f t="shared" si="3"/>
        <v>#DIV/0!</v>
      </c>
      <c r="I13" s="17" t="e">
        <f t="shared" si="3"/>
        <v>#DIV/0!</v>
      </c>
      <c r="J13" s="17" t="e">
        <f t="shared" si="3"/>
        <v>#DIV/0!</v>
      </c>
      <c r="K13" s="17" t="e">
        <f t="shared" si="3"/>
        <v>#DIV/0!</v>
      </c>
      <c r="L13" s="17" t="e">
        <f t="shared" si="3"/>
        <v>#DIV/0!</v>
      </c>
      <c r="M13" s="17" t="e">
        <f t="shared" si="3"/>
        <v>#DIV/0!</v>
      </c>
      <c r="N13" s="17" t="e">
        <f t="shared" si="3"/>
        <v>#DIV/0!</v>
      </c>
      <c r="O13" s="17" t="e">
        <f t="shared" si="3"/>
        <v>#DIV/0!</v>
      </c>
      <c r="P13" s="17" t="e">
        <f t="shared" si="3"/>
        <v>#DIV/0!</v>
      </c>
      <c r="Q13" s="17" t="e">
        <f t="shared" ref="Q13" si="4">_xlfn.STDEV.S(Q2:Q11)</f>
        <v>#DIV/0!</v>
      </c>
      <c r="W13" s="16" t="e">
        <f>_xlfn.STDEV.S(W2:W11)</f>
        <v>#DIV/0!</v>
      </c>
      <c r="X13" s="16" t="e">
        <f t="shared" ref="X13:AH13" si="5">_xlfn.STDEV.S(X2:X11)</f>
        <v>#DIV/0!</v>
      </c>
      <c r="Y13" s="16" t="e">
        <f t="shared" si="5"/>
        <v>#DIV/0!</v>
      </c>
      <c r="Z13" s="16" t="e">
        <f t="shared" si="5"/>
        <v>#DIV/0!</v>
      </c>
      <c r="AA13" s="16" t="e">
        <f t="shared" si="5"/>
        <v>#DIV/0!</v>
      </c>
      <c r="AB13" s="16" t="e">
        <f t="shared" si="5"/>
        <v>#DIV/0!</v>
      </c>
      <c r="AC13" s="16" t="e">
        <f t="shared" si="5"/>
        <v>#DIV/0!</v>
      </c>
      <c r="AD13" s="16" t="e">
        <f t="shared" si="5"/>
        <v>#DIV/0!</v>
      </c>
      <c r="AE13" s="16" t="e">
        <f t="shared" si="5"/>
        <v>#DIV/0!</v>
      </c>
      <c r="AF13" s="16" t="e">
        <f t="shared" si="5"/>
        <v>#DIV/0!</v>
      </c>
      <c r="AG13" s="16" t="e">
        <f t="shared" si="5"/>
        <v>#DIV/0!</v>
      </c>
      <c r="AH13" s="17" t="e">
        <f t="shared" si="5"/>
        <v>#DIV/0!</v>
      </c>
    </row>
    <row r="14" spans="1:34" x14ac:dyDescent="0.3">
      <c r="Q14">
        <f>Q2/Summary!$B$15</f>
        <v>6.5188022396742289</v>
      </c>
      <c r="AH14">
        <f>AH2/Summary!$B$15</f>
        <v>6.1651635253054096</v>
      </c>
    </row>
    <row r="19" spans="5:34" x14ac:dyDescent="0.3">
      <c r="G19" s="25">
        <f>(V12-E12)/E12</f>
        <v>-0.15981012658227847</v>
      </c>
    </row>
    <row r="20" spans="5:34" x14ac:dyDescent="0.3">
      <c r="E20">
        <f>M12/$Q$12</f>
        <v>26.727180334545857</v>
      </c>
      <c r="G20">
        <f>O12/$Q$12</f>
        <v>21.810093067656119</v>
      </c>
    </row>
    <row r="21" spans="5:34" x14ac:dyDescent="0.3">
      <c r="E21">
        <f>AD12/$AH$12</f>
        <v>13.960291684135901</v>
      </c>
      <c r="G21">
        <f>AF12/$AH$12</f>
        <v>14.776489879930262</v>
      </c>
    </row>
    <row r="22" spans="5:34" x14ac:dyDescent="0.3">
      <c r="E22" s="25">
        <f>(E21-E20)/E20</f>
        <v>-0.47767435586567603</v>
      </c>
      <c r="F22" s="25"/>
      <c r="G22" s="25">
        <f>(G21-G20)/G20</f>
        <v>-0.3224930387003499</v>
      </c>
    </row>
    <row r="24" spans="5:34" x14ac:dyDescent="0.3">
      <c r="Q24" s="21">
        <f t="shared" ref="Q24" si="6">AVERAGE(Q14:Q23)</f>
        <v>6.5188022396742289</v>
      </c>
      <c r="AH24" s="21">
        <f t="shared" ref="AH24" si="7">AVERAGE(AH14:AH23)</f>
        <v>6.1651635253054096</v>
      </c>
    </row>
    <row r="25" spans="5:34" x14ac:dyDescent="0.3">
      <c r="Q25" s="21" t="e">
        <f>_xlfn.STDEV.S(Q14:Q23)</f>
        <v>#DIV/0!</v>
      </c>
      <c r="AH25" s="21" t="e">
        <f>_xlfn.STDEV.S(AH14:AH23)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Low_density</vt:lpstr>
      <vt:lpstr>Medium_density</vt:lpstr>
      <vt:lpstr>High_density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jbueno</dc:creator>
  <cp:lastModifiedBy>jbueno</cp:lastModifiedBy>
  <dcterms:created xsi:type="dcterms:W3CDTF">2015-06-05T18:17:20Z</dcterms:created>
  <dcterms:modified xsi:type="dcterms:W3CDTF">2022-11-15T17:48:55Z</dcterms:modified>
</cp:coreProperties>
</file>