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base_dades!$A$1:$B$47</definedName>
  </definedNames>
  <calcPr calcId="152511"/>
</workbook>
</file>

<file path=xl/calcChain.xml><?xml version="1.0" encoding="utf-8"?>
<calcChain xmlns="http://schemas.openxmlformats.org/spreadsheetml/2006/main">
  <c r="D26" i="8" l="1"/>
  <c r="D19" i="8" l="1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2" i="8"/>
  <c r="D43" i="8"/>
  <c r="D45" i="8"/>
  <c r="D46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H15" i="10"/>
  <c r="J15" i="10" s="1"/>
  <c r="H39" i="10"/>
  <c r="J39" i="10" s="1"/>
  <c r="G15" i="10"/>
  <c r="I15" i="10" s="1"/>
  <c r="M15" i="10" s="1"/>
  <c r="H40" i="10"/>
  <c r="J40" i="10" s="1"/>
  <c r="G39" i="10"/>
  <c r="I39" i="10" s="1"/>
  <c r="M39" i="10" s="1"/>
  <c r="G27" i="10"/>
  <c r="I27" i="10" s="1"/>
  <c r="M27" i="10" s="1"/>
  <c r="G26" i="10"/>
  <c r="I26" i="10" s="1"/>
  <c r="M26" i="10" s="1"/>
  <c r="H16" i="10"/>
  <c r="J16" i="10" s="1"/>
  <c r="G16" i="10"/>
  <c r="I16" i="10" s="1"/>
  <c r="M16" i="10" s="1"/>
  <c r="H41" i="10"/>
  <c r="J41" i="10" s="1"/>
  <c r="H17" i="10"/>
  <c r="J17" i="10" s="1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G28" i="10" l="1"/>
  <c r="I28" i="10" s="1"/>
  <c r="M28" i="10" s="1"/>
</calcChain>
</file>

<file path=xl/sharedStrings.xml><?xml version="1.0" encoding="utf-8"?>
<sst xmlns="http://schemas.openxmlformats.org/spreadsheetml/2006/main" count="318" uniqueCount="136">
  <si>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</si>
  <si>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</si>
  <si>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</si>
  <si>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</si>
  <si>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</si>
  <si>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</si>
  <si>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</si>
  <si>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</si>
  <si>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</si>
  <si>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</si>
  <si>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</si>
  <si>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</si>
  <si>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</si>
  <si>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</si>
  <si>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</si>
  <si>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</si>
  <si>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</si>
  <si>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</si>
  <si>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</si>
  <si>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</si>
  <si>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</si>
  <si>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</si>
  <si>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</si>
  <si>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</si>
  <si>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</si>
  <si>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</si>
  <si>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</si>
  <si>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</si>
  <si>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</si>
  <si>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</si>
  <si>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</si>
  <si>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</si>
  <si>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</si>
  <si>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</si>
  <si>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</si>
  <si>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</si>
  <si>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</si>
  <si>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?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</si>
  <si>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</si>
  <si>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</si>
  <si>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</si>
  <si>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</si>
  <si>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</si>
  <si>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</si>
  <si>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</si>
  <si>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</si>
  <si>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</si>
  <si>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</si>
  <si>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</si>
  <si>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</si>
  <si>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</si>
  <si>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</si>
  <si>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</si>
  <si>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</si>
  <si>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</si>
  <si>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</si>
  <si>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</si>
  <si>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</si>
  <si>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</si>
  <si>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</si>
  <si>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</si>
  <si>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</si>
  <si>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</si>
  <si>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</si>
  <si>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</si>
  <si>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</si>
  <si>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</si>
  <si>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</si>
  <si>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</si>
  <si>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</si>
  <si>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</si>
  <si>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**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</si>
  <si>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</si>
  <si>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</si>
  <si>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</si>
  <si>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</si>
  <si>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</si>
  <si>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</si>
  <si>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</si>
  <si>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</si>
  <si>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</si>
  <si>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</si>
  <si>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</si>
  <si>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</si>
  <si>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</si>
  <si>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</si>
  <si>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</si>
  <si>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</si>
  <si>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</si>
  <si>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</si>
  <si>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</si>
  <si>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</si>
  <si>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</si>
  <si>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</si>
  <si>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</si>
  <si>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</si>
  <si>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</si>
  <si>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</si>
  <si>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</si>
  <si>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</si>
  <si>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</si>
  <si>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</si>
  <si>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</si>
  <si>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</si>
  <si>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</si>
  <si>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</si>
  <si>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</si>
  <si>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</si>
  <si>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</si>
  <si>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</si>
  <si>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motality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</si>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</sst>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left"/>
    </xf>
    <xf numFmtId="164" fontId="9" fillId="6" borderId="5" xfId="0" applyNumberFormat="1" applyFont="1" applyFill="1" applyBorder="1" applyAlignment="1">
      <alignment horizontal="left"/>
    </xf>
    <xf numFmtId="164" fontId="9" fillId="6" borderId="0" xfId="0" applyNumberFormat="1" applyFont="1" applyFill="1" applyBorder="1" applyAlignment="1">
      <alignment horizontal="left"/>
    </xf>
    <xf numFmtId="164" fontId="3" fillId="6" borderId="3" xfId="0" applyNumberFormat="1" applyFont="1" applyFill="1" applyBorder="1" applyAlignment="1">
      <alignment horizontal="left"/>
    </xf>
    <xf numFmtId="164" fontId="3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9" fillId="6" borderId="6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left"/>
    </xf>
    <xf numFmtId="164" fontId="9" fillId="3" borderId="1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9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9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9" fillId="2" borderId="6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0" fillId="2" borderId="0" xfId="0" applyNumberFormat="1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4" fontId="10" fillId="6" borderId="5" xfId="0" applyNumberFormat="1" applyFont="1" applyFill="1" applyBorder="1" applyAlignment="1">
      <alignment horizontal="left"/>
    </xf>
    <xf numFmtId="164" fontId="10" fillId="6" borderId="0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0" fillId="2" borderId="12" xfId="0" applyNumberFormat="1" applyFont="1" applyFill="1" applyBorder="1" applyAlignment="1">
      <alignment horizontal="left"/>
    </xf>
    <xf numFmtId="164" fontId="10" fillId="2" borderId="11" xfId="0" applyNumberFormat="1" applyFont="1" applyFill="1" applyBorder="1" applyAlignment="1">
      <alignment horizontal="left"/>
    </xf>
    <xf numFmtId="164" fontId="10" fillId="2" borderId="9" xfId="0" applyNumberFormat="1" applyFont="1" applyFill="1" applyBorder="1" applyAlignment="1">
      <alignment horizontal="left"/>
    </xf>
    <xf numFmtId="164" fontId="10" fillId="6" borderId="12" xfId="0" applyNumberFormat="1" applyFont="1" applyFill="1" applyBorder="1" applyAlignment="1">
      <alignment horizontal="left"/>
    </xf>
    <xf numFmtId="164" fontId="10" fillId="6" borderId="11" xfId="0" applyNumberFormat="1" applyFont="1" applyFill="1" applyBorder="1" applyAlignment="1">
      <alignment horizontal="left"/>
    </xf>
    <xf numFmtId="164" fontId="10" fillId="6" borderId="9" xfId="0" applyNumberFormat="1" applyFont="1" applyFill="1" applyBorder="1" applyAlignment="1">
      <alignment horizontal="left"/>
    </xf>
    <xf numFmtId="0" fontId="3" fillId="0" borderId="0" xfId="0" applyFont="1" applyBorder="1" applyAlignment="1"/>
    <xf numFmtId="164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64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164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9" fillId="7" borderId="5" xfId="0" applyNumberFormat="1" applyFont="1" applyFill="1" applyBorder="1" applyAlignment="1">
      <alignment horizontal="left"/>
    </xf>
    <xf numFmtId="164" fontId="10" fillId="7" borderId="5" xfId="0" applyNumberFormat="1" applyFont="1" applyFill="1" applyBorder="1" applyAlignment="1">
      <alignment horizontal="left"/>
    </xf>
    <xf numFmtId="164" fontId="11" fillId="7" borderId="5" xfId="0" applyNumberFormat="1" applyFont="1" applyFill="1" applyBorder="1" applyAlignment="1">
      <alignment horizontal="left" vertical="center"/>
    </xf>
    <xf numFmtId="164" fontId="0" fillId="7" borderId="5" xfId="0" applyNumberFormat="1" applyFont="1" applyFill="1" applyBorder="1" applyAlignment="1">
      <alignment horizontal="center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9" fillId="7" borderId="0" xfId="0" applyNumberFormat="1" applyFont="1" applyFill="1" applyBorder="1" applyAlignment="1">
      <alignment horizontal="left"/>
    </xf>
    <xf numFmtId="164" fontId="10" fillId="7" borderId="0" xfId="0" applyNumberFormat="1" applyFont="1" applyFill="1" applyBorder="1" applyAlignment="1">
      <alignment horizontal="left"/>
    </xf>
    <xf numFmtId="164" fontId="0" fillId="7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64" fontId="11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9" fillId="7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164" fontId="0" fillId="7" borderId="6" xfId="0" applyNumberFormat="1" applyFont="1" applyFill="1" applyBorder="1" applyAlignment="1">
      <alignment horizontal="center"/>
    </xf>
    <xf numFmtId="0" fontId="0" fillId="7" borderId="6" xfId="0" applyFont="1" applyFill="1" applyBorder="1" applyAlignment="1">
      <alignment horizontal="left"/>
    </xf>
    <xf numFmtId="164" fontId="9" fillId="5" borderId="0" xfId="0" applyNumberFormat="1" applyFont="1" applyFill="1" applyBorder="1" applyAlignment="1">
      <alignment horizontal="left"/>
    </xf>
    <xf numFmtId="164" fontId="10" fillId="5" borderId="0" xfId="0" applyNumberFormat="1" applyFont="1" applyFill="1" applyBorder="1" applyAlignment="1">
      <alignment horizontal="left"/>
    </xf>
    <xf numFmtId="164" fontId="0" fillId="5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6" borderId="5" xfId="0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164" fontId="0" fillId="6" borderId="6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9" fillId="5" borderId="5" xfId="0" applyNumberFormat="1" applyFont="1" applyFill="1" applyBorder="1" applyAlignment="1">
      <alignment horizontal="left"/>
    </xf>
    <xf numFmtId="164" fontId="10" fillId="5" borderId="5" xfId="0" applyNumberFormat="1" applyFont="1" applyFill="1" applyBorder="1" applyAlignment="1">
      <alignment horizontal="left"/>
    </xf>
    <xf numFmtId="164" fontId="0" fillId="5" borderId="5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9" fillId="5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0" fillId="5" borderId="6" xfId="0" applyNumberFormat="1" applyFont="1" applyFill="1" applyBorder="1" applyAlignment="1">
      <alignment horizontal="center"/>
    </xf>
    <xf numFmtId="0" fontId="0" fillId="5" borderId="6" xfId="0" applyFont="1" applyFill="1" applyBorder="1" applyAlignment="1">
      <alignment horizontal="left"/>
    </xf>
    <xf numFmtId="0" fontId="3" fillId="4" borderId="2" xfId="0" applyFont="1" applyFill="1" applyBorder="1" applyAlignment="1"/>
    <xf numFmtId="0" fontId="3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4" borderId="12" xfId="0" applyFont="1" applyFill="1" applyBorder="1" applyAlignment="1"/>
    <xf numFmtId="164" fontId="10" fillId="7" borderId="12" xfId="0" applyNumberFormat="1" applyFont="1" applyFill="1" applyBorder="1" applyAlignment="1">
      <alignment horizontal="left"/>
    </xf>
    <xf numFmtId="164" fontId="10" fillId="7" borderId="11" xfId="0" applyNumberFormat="1" applyFont="1" applyFill="1" applyBorder="1" applyAlignment="1">
      <alignment horizontal="left"/>
    </xf>
    <xf numFmtId="164" fontId="9" fillId="7" borderId="9" xfId="0" applyNumberFormat="1" applyFont="1" applyFill="1" applyBorder="1" applyAlignment="1">
      <alignment horizontal="left"/>
    </xf>
    <xf numFmtId="164" fontId="10" fillId="7" borderId="9" xfId="0" applyNumberFormat="1" applyFont="1" applyFill="1" applyBorder="1" applyAlignment="1">
      <alignment horizontal="left"/>
    </xf>
    <xf numFmtId="164" fontId="10" fillId="5" borderId="12" xfId="0" applyNumberFormat="1" applyFont="1" applyFill="1" applyBorder="1" applyAlignment="1">
      <alignment horizontal="left"/>
    </xf>
    <xf numFmtId="164" fontId="10" fillId="5" borderId="11" xfId="0" applyNumberFormat="1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4" fontId="8" fillId="3" borderId="3" xfId="0" applyNumberFormat="1" applyFont="1" applyFill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3" fillId="3" borderId="3" xfId="0" applyFont="1" applyFill="1" applyBorder="1" applyAlignment="1"/>
    <xf numFmtId="164" fontId="3" fillId="6" borderId="2" xfId="0" applyNumberFormat="1" applyFont="1" applyFill="1" applyBorder="1" applyAlignment="1">
      <alignment horizontal="left"/>
    </xf>
    <xf numFmtId="164" fontId="3" fillId="6" borderId="14" xfId="0" applyNumberFormat="1" applyFont="1" applyFill="1" applyBorder="1" applyAlignment="1">
      <alignment horizontal="left"/>
    </xf>
    <xf numFmtId="164" fontId="4" fillId="6" borderId="14" xfId="0" applyNumberFormat="1" applyFont="1" applyFill="1" applyBorder="1"/>
    <xf numFmtId="164" fontId="3" fillId="4" borderId="14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 vertical="center"/>
    </xf>
    <xf numFmtId="164" fontId="5" fillId="3" borderId="4" xfId="0" applyNumberFormat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left"/>
    </xf>
    <xf numFmtId="164" fontId="1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8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left"/>
    </xf>
    <xf numFmtId="164" fontId="1" fillId="4" borderId="11" xfId="0" applyNumberFormat="1" applyFont="1" applyFill="1" applyBorder="1" applyAlignment="1">
      <alignment horizontal="left"/>
    </xf>
    <xf numFmtId="164" fontId="4" fillId="4" borderId="14" xfId="0" applyNumberFormat="1" applyFont="1" applyFill="1" applyBorder="1"/>
    <xf numFmtId="164" fontId="4" fillId="4" borderId="13" xfId="0" applyNumberFormat="1" applyFont="1" applyFill="1" applyBorder="1"/>
    <xf numFmtId="164" fontId="3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left"/>
    </xf>
    <xf numFmtId="164" fontId="1" fillId="4" borderId="9" xfId="0" applyNumberFormat="1" applyFont="1" applyFill="1" applyBorder="1" applyAlignment="1">
      <alignment horizontal="left"/>
    </xf>
    <xf numFmtId="164" fontId="5" fillId="4" borderId="0" xfId="0" applyNumberFormat="1" applyFont="1" applyFill="1" applyBorder="1" applyAlignment="1">
      <alignment horizontal="left"/>
    </xf>
    <xf numFmtId="164" fontId="5" fillId="4" borderId="11" xfId="0" applyNumberFormat="1" applyFont="1" applyFill="1" applyBorder="1" applyAlignment="1">
      <alignment horizontal="left"/>
    </xf>
    <xf numFmtId="164" fontId="1" fillId="6" borderId="5" xfId="0" applyNumberFormat="1" applyFont="1" applyFill="1" applyBorder="1" applyAlignment="1">
      <alignment horizontal="left"/>
    </xf>
    <xf numFmtId="164" fontId="1" fillId="6" borderId="0" xfId="0" applyNumberFormat="1" applyFont="1" applyFill="1" applyBorder="1" applyAlignment="1">
      <alignment horizontal="left"/>
    </xf>
    <xf numFmtId="164" fontId="4" fillId="6" borderId="13" xfId="0" applyNumberFormat="1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left"/>
    </xf>
    <xf numFmtId="164" fontId="1" fillId="6" borderId="9" xfId="0" applyNumberFormat="1" applyFont="1" applyFill="1" applyBorder="1" applyAlignment="1">
      <alignment horizontal="left"/>
    </xf>
    <xf numFmtId="164" fontId="5" fillId="6" borderId="4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>
      <alignment horizontal="left"/>
    </xf>
    <xf numFmtId="164" fontId="5" fillId="6" borderId="11" xfId="0" applyNumberFormat="1" applyFont="1" applyFill="1" applyBorder="1" applyAlignment="1">
      <alignment horizontal="left"/>
    </xf>
    <xf numFmtId="164" fontId="2" fillId="5" borderId="15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left"/>
    </xf>
    <xf numFmtId="164" fontId="1" fillId="5" borderId="7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left"/>
    </xf>
    <xf numFmtId="164" fontId="1" fillId="5" borderId="10" xfId="0" applyNumberFormat="1" applyFont="1" applyFill="1" applyBorder="1" applyAlignment="1">
      <alignment horizontal="left"/>
    </xf>
    <xf numFmtId="164" fontId="1" fillId="5" borderId="8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5" fillId="8" borderId="4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left"/>
    </xf>
    <xf numFmtId="164" fontId="3" fillId="8" borderId="3" xfId="0" applyNumberFormat="1" applyFont="1" applyFill="1" applyBorder="1" applyAlignment="1">
      <alignment horizontal="left"/>
    </xf>
    <xf numFmtId="164" fontId="1" fillId="8" borderId="5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3" fillId="8" borderId="14" xfId="0" applyNumberFormat="1" applyFont="1" applyFill="1" applyBorder="1" applyAlignment="1">
      <alignment horizontal="left"/>
    </xf>
    <xf numFmtId="164" fontId="3" fillId="8" borderId="4" xfId="0" applyNumberFormat="1" applyFont="1" applyFill="1" applyBorder="1" applyAlignment="1">
      <alignment horizontal="left"/>
    </xf>
    <xf numFmtId="164" fontId="1" fillId="8" borderId="0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4" fillId="8" borderId="14" xfId="0" applyNumberFormat="1" applyFont="1" applyFill="1" applyBorder="1"/>
    <xf numFmtId="164" fontId="4" fillId="8" borderId="13" xfId="0" applyNumberFormat="1" applyFont="1" applyFill="1" applyBorder="1"/>
    <xf numFmtId="164" fontId="3" fillId="8" borderId="1" xfId="0" applyNumberFormat="1" applyFont="1" applyFill="1" applyBorder="1" applyAlignment="1">
      <alignment horizontal="left"/>
    </xf>
    <xf numFmtId="164" fontId="1" fillId="8" borderId="6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5" fillId="8" borderId="0" xfId="0" applyNumberFormat="1" applyFont="1" applyFill="1" applyBorder="1" applyAlignment="1">
      <alignment horizontal="left"/>
    </xf>
    <xf numFmtId="164" fontId="5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164" fontId="3" fillId="8" borderId="6" xfId="0" applyNumberFormat="1" applyFont="1" applyFill="1" applyBorder="1" applyAlignment="1">
      <alignment horizontal="left"/>
    </xf>
    <xf numFmtId="164" fontId="3" fillId="8" borderId="5" xfId="0" applyNumberFormat="1" applyFont="1" applyFill="1" applyBorder="1" applyAlignment="1">
      <alignment horizontal="left"/>
    </xf>
    <xf numFmtId="164" fontId="4" fillId="4" borderId="4" xfId="0" applyNumberFormat="1" applyFont="1" applyFill="1" applyBorder="1"/>
    <xf numFmtId="164" fontId="4" fillId="4" borderId="1" xfId="0" applyNumberFormat="1" applyFont="1" applyFill="1" applyBorder="1"/>
    <xf numFmtId="164" fontId="3" fillId="4" borderId="12" xfId="0" applyNumberFormat="1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horizontal="left"/>
    </xf>
    <xf numFmtId="164" fontId="3" fillId="4" borderId="9" xfId="0" applyNumberFormat="1" applyFont="1" applyFill="1" applyBorder="1" applyAlignment="1">
      <alignment horizontal="left"/>
    </xf>
    <xf numFmtId="164" fontId="3" fillId="9" borderId="2" xfId="0" applyNumberFormat="1" applyFont="1" applyFill="1" applyBorder="1" applyAlignment="1">
      <alignment horizontal="left"/>
    </xf>
    <xf numFmtId="164" fontId="3" fillId="9" borderId="3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5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3" fillId="9" borderId="14" xfId="0" applyNumberFormat="1" applyFont="1" applyFill="1" applyBorder="1" applyAlignment="1">
      <alignment horizontal="left"/>
    </xf>
    <xf numFmtId="164" fontId="3" fillId="9" borderId="4" xfId="0" applyNumberFormat="1" applyFont="1" applyFill="1" applyBorder="1" applyAlignment="1">
      <alignment horizontal="left"/>
    </xf>
    <xf numFmtId="164" fontId="8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0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4" fillId="9" borderId="14" xfId="0" applyNumberFormat="1" applyFont="1" applyFill="1" applyBorder="1"/>
    <xf numFmtId="164" fontId="4" fillId="9" borderId="13" xfId="0" applyNumberFormat="1" applyFont="1" applyFill="1" applyBorder="1"/>
    <xf numFmtId="164" fontId="3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6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3" fillId="9" borderId="12" xfId="0" applyNumberFormat="1" applyFont="1" applyFill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9" borderId="4" xfId="0" applyNumberFormat="1" applyFont="1" applyFill="1" applyBorder="1"/>
    <xf numFmtId="164" fontId="5" fillId="9" borderId="4" xfId="0" applyNumberFormat="1" applyFont="1" applyFill="1" applyBorder="1" applyAlignment="1">
      <alignment horizontal="center"/>
    </xf>
    <xf numFmtId="164" fontId="5" fillId="9" borderId="0" xfId="0" applyNumberFormat="1" applyFont="1" applyFill="1" applyBorder="1" applyAlignment="1">
      <alignment horizontal="left"/>
    </xf>
    <xf numFmtId="164" fontId="5" fillId="9" borderId="11" xfId="0" applyNumberFormat="1" applyFont="1" applyFill="1" applyBorder="1" applyAlignment="1">
      <alignment horizontal="left"/>
    </xf>
    <xf numFmtId="164" fontId="4" fillId="9" borderId="1" xfId="0" applyNumberFormat="1" applyFont="1" applyFill="1" applyBorder="1"/>
    <xf numFmtId="164" fontId="3" fillId="9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zoomScale="150" zoomScaleNormal="150" workbookViewId="0">
      <pane xSplit="1" ySplit="1" topLeftCell="B3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 x14ac:dyDescent="0.25"/>
  <cols>
    <col min="1" max="1" width="31.5703125" style="143" customWidth="1"/>
    <col min="2" max="2" width="20.28515625" style="143" customWidth="1"/>
    <col min="3" max="3" width="14" style="145" customWidth="1"/>
    <col min="4" max="4" width="10.28515625" style="146" customWidth="1"/>
    <col min="5" max="5" width="10.42578125" style="145" customWidth="1"/>
    <col min="6" max="6" width="8" style="146" customWidth="1"/>
    <col min="7" max="7" width="7.7109375" style="146" customWidth="1"/>
    <col min="8" max="16384" width="9.140625" style="50"/>
  </cols>
  <sheetData>
    <row r="1" spans="1:18" thickBot="1" x14ac:dyDescent="0.35">
      <c r="A1" s="175" t="s">
        <v>0</v>
      </c>
      <c r="B1" s="176" t="s">
        <v>109</v>
      </c>
      <c r="C1" s="177" t="s">
        <v>13</v>
      </c>
      <c r="D1" s="178" t="s">
        <v>35</v>
      </c>
      <c r="E1" s="177" t="s">
        <v>1</v>
      </c>
      <c r="F1" s="179" t="s">
        <v>2</v>
      </c>
      <c r="G1" s="180" t="s">
        <v>3</v>
      </c>
      <c r="J1" s="34"/>
      <c r="K1" s="34"/>
      <c r="L1" s="34"/>
      <c r="M1" s="34"/>
      <c r="N1" s="34"/>
      <c r="O1" s="34"/>
      <c r="P1" s="34"/>
      <c r="Q1" s="34"/>
      <c r="R1" s="34"/>
    </row>
    <row r="2" spans="1:18" ht="15.75" customHeight="1" x14ac:dyDescent="0.35">
      <c r="A2" s="185" t="s">
        <v>51</v>
      </c>
      <c r="B2" s="186" t="s">
        <v>110</v>
      </c>
      <c r="C2" s="181">
        <v>2.06</v>
      </c>
      <c r="D2" s="147">
        <v>0.72208000000000006</v>
      </c>
      <c r="E2" s="54">
        <v>9.7180000000000002E-2</v>
      </c>
      <c r="F2" s="187">
        <v>1.7</v>
      </c>
      <c r="G2" s="188">
        <v>2.4900000000000002</v>
      </c>
      <c r="J2" s="34"/>
      <c r="K2" s="34"/>
      <c r="L2" s="34"/>
      <c r="M2" s="34"/>
      <c r="N2" s="34"/>
      <c r="O2" s="34"/>
      <c r="P2" s="34"/>
      <c r="Q2" s="34"/>
      <c r="R2" s="34"/>
    </row>
    <row r="3" spans="1:18" ht="15.6" customHeight="1" x14ac:dyDescent="0.35">
      <c r="A3" s="189" t="s">
        <v>67</v>
      </c>
      <c r="B3" s="190" t="s">
        <v>110</v>
      </c>
      <c r="C3" s="182">
        <v>2.4900000000000002</v>
      </c>
      <c r="D3" s="148">
        <f t="shared" ref="D3:D11" si="0">LN(C3)</f>
        <v>0.91228271047661635</v>
      </c>
      <c r="E3" s="55">
        <f t="shared" ref="E3:E11" si="1">(LN(C3/F3))/1.96</f>
        <v>0.14066626602299256</v>
      </c>
      <c r="F3" s="191">
        <v>1.89</v>
      </c>
      <c r="G3" s="192">
        <v>3.28</v>
      </c>
      <c r="J3" s="34"/>
      <c r="K3" s="34"/>
      <c r="L3" s="34"/>
      <c r="M3" s="34"/>
      <c r="N3" s="34"/>
      <c r="O3" s="34"/>
      <c r="P3" s="34"/>
      <c r="Q3" s="34"/>
      <c r="R3" s="34"/>
    </row>
    <row r="4" spans="1:18" ht="16.149999999999999" x14ac:dyDescent="0.35">
      <c r="A4" s="193" t="s">
        <v>59</v>
      </c>
      <c r="B4" s="190" t="s">
        <v>110</v>
      </c>
      <c r="C4" s="182">
        <v>1.0820000000000001</v>
      </c>
      <c r="D4" s="148">
        <v>7.8938900000000006E-2</v>
      </c>
      <c r="E4" s="55">
        <f t="shared" si="1"/>
        <v>0.28938720751415131</v>
      </c>
      <c r="F4" s="191">
        <v>0.61361489999999996</v>
      </c>
      <c r="G4" s="192">
        <v>1.908401</v>
      </c>
      <c r="J4" s="34"/>
      <c r="K4" s="34"/>
      <c r="L4" s="34"/>
      <c r="M4" s="34"/>
      <c r="N4" s="34"/>
      <c r="O4" s="34"/>
      <c r="P4" s="34"/>
      <c r="Q4" s="34"/>
      <c r="R4" s="34"/>
    </row>
    <row r="5" spans="1:18" ht="16.899999999999999" thickBot="1" x14ac:dyDescent="0.4">
      <c r="A5" s="194" t="s">
        <v>63</v>
      </c>
      <c r="B5" s="195" t="s">
        <v>110</v>
      </c>
      <c r="C5" s="183">
        <v>2.6488100000000001</v>
      </c>
      <c r="D5" s="149">
        <f>LN(C5)</f>
        <v>0.97411048253824606</v>
      </c>
      <c r="E5" s="56">
        <f t="shared" ref="E5" si="2">(LN(C5/F5))/1.96</f>
        <v>0.2804478245730157</v>
      </c>
      <c r="F5" s="196">
        <v>1.5287230000000001</v>
      </c>
      <c r="G5" s="197">
        <v>4.5895770000000002</v>
      </c>
      <c r="J5" s="34"/>
      <c r="K5" s="34"/>
      <c r="L5" s="34"/>
      <c r="M5" s="34"/>
      <c r="N5" s="34"/>
      <c r="O5" s="34"/>
      <c r="P5" s="34"/>
      <c r="Q5" s="34"/>
      <c r="R5" s="34"/>
    </row>
    <row r="6" spans="1:18" ht="16.149999999999999" x14ac:dyDescent="0.35">
      <c r="A6" s="185" t="s">
        <v>52</v>
      </c>
      <c r="B6" s="186" t="s">
        <v>110</v>
      </c>
      <c r="C6" s="181">
        <v>1.6</v>
      </c>
      <c r="D6" s="147">
        <v>0.47271299999999999</v>
      </c>
      <c r="E6" s="54">
        <v>0.102038</v>
      </c>
      <c r="F6" s="187">
        <v>1.31</v>
      </c>
      <c r="G6" s="188">
        <v>1.96</v>
      </c>
      <c r="J6" s="34"/>
      <c r="K6" s="34"/>
      <c r="L6" s="34"/>
      <c r="M6" s="34"/>
      <c r="N6" s="34"/>
      <c r="O6" s="34"/>
      <c r="P6" s="34"/>
      <c r="Q6" s="34"/>
      <c r="R6" s="34"/>
    </row>
    <row r="7" spans="1:18" ht="16.149999999999999" x14ac:dyDescent="0.35">
      <c r="A7" s="189" t="s">
        <v>68</v>
      </c>
      <c r="B7" s="190" t="s">
        <v>110</v>
      </c>
      <c r="C7" s="182">
        <v>1.7</v>
      </c>
      <c r="D7" s="148">
        <f t="shared" si="0"/>
        <v>0.53062825106217038</v>
      </c>
      <c r="E7" s="55">
        <f t="shared" si="1"/>
        <v>0.15281455617284881</v>
      </c>
      <c r="F7" s="191">
        <v>1.26</v>
      </c>
      <c r="G7" s="192">
        <v>2.2799999999999998</v>
      </c>
      <c r="J7" s="34"/>
      <c r="K7" s="34"/>
      <c r="L7" s="34"/>
      <c r="M7" s="34"/>
      <c r="N7" s="34"/>
      <c r="O7" s="34"/>
      <c r="P7" s="34"/>
      <c r="Q7" s="34"/>
      <c r="R7" s="34"/>
    </row>
    <row r="8" spans="1:18" ht="16.149999999999999" x14ac:dyDescent="0.35">
      <c r="A8" s="193" t="s">
        <v>60</v>
      </c>
      <c r="B8" s="190" t="s">
        <v>110</v>
      </c>
      <c r="C8" s="182">
        <v>0.57199999999999995</v>
      </c>
      <c r="D8" s="150">
        <v>-0.55780845999999995</v>
      </c>
      <c r="E8" s="55">
        <f t="shared" si="1"/>
        <v>0.3221648429667342</v>
      </c>
      <c r="F8" s="191">
        <v>0.30420320000000001</v>
      </c>
      <c r="G8" s="192">
        <v>1.077283</v>
      </c>
      <c r="J8" s="34"/>
      <c r="K8" s="34"/>
      <c r="L8" s="34"/>
      <c r="M8" s="34"/>
      <c r="N8" s="34"/>
      <c r="O8" s="34"/>
      <c r="P8" s="34"/>
      <c r="Q8" s="34"/>
      <c r="R8" s="34"/>
    </row>
    <row r="9" spans="1:18" ht="16.899999999999999" thickBot="1" x14ac:dyDescent="0.4">
      <c r="A9" s="194" t="s">
        <v>64</v>
      </c>
      <c r="B9" s="195" t="s">
        <v>110</v>
      </c>
      <c r="C9" s="183">
        <v>2.062049</v>
      </c>
      <c r="D9" s="149">
        <f t="shared" ref="D9" si="3">LN(C9)</f>
        <v>0.72370014864899102</v>
      </c>
      <c r="E9" s="56">
        <f t="shared" si="1"/>
        <v>0.29523424577300489</v>
      </c>
      <c r="F9" s="196">
        <v>1.1560870000000001</v>
      </c>
      <c r="G9" s="197">
        <v>3.6779639999999998</v>
      </c>
      <c r="J9" s="34"/>
      <c r="K9" s="34"/>
      <c r="L9" s="34"/>
      <c r="M9" s="34"/>
      <c r="N9" s="34"/>
      <c r="O9" s="34"/>
      <c r="P9" s="34"/>
      <c r="Q9" s="34"/>
      <c r="R9" s="34"/>
    </row>
    <row r="10" spans="1:18" ht="16.149999999999999" x14ac:dyDescent="0.35">
      <c r="A10" s="185" t="s">
        <v>53</v>
      </c>
      <c r="B10" s="203" t="s">
        <v>110</v>
      </c>
      <c r="C10" s="181"/>
      <c r="D10" s="147"/>
      <c r="E10" s="54"/>
      <c r="F10" s="187"/>
      <c r="G10" s="188"/>
      <c r="J10" s="34"/>
      <c r="K10" s="34"/>
      <c r="L10" s="34"/>
      <c r="M10" s="34"/>
      <c r="N10" s="34"/>
      <c r="O10" s="34"/>
      <c r="P10" s="34"/>
      <c r="Q10" s="34"/>
      <c r="R10" s="34"/>
    </row>
    <row r="11" spans="1:18" ht="16.149999999999999" x14ac:dyDescent="0.35">
      <c r="A11" s="189" t="s">
        <v>69</v>
      </c>
      <c r="B11" s="201" t="s">
        <v>110</v>
      </c>
      <c r="C11" s="182">
        <v>1.45</v>
      </c>
      <c r="D11" s="148">
        <f t="shared" si="0"/>
        <v>0.37156355643248301</v>
      </c>
      <c r="E11" s="55">
        <f t="shared" si="1"/>
        <v>0.15505352446870821</v>
      </c>
      <c r="F11" s="191">
        <v>1.07</v>
      </c>
      <c r="G11" s="192">
        <v>1.96</v>
      </c>
      <c r="J11" s="34"/>
      <c r="K11" s="34"/>
      <c r="L11" s="34"/>
      <c r="M11" s="34"/>
      <c r="N11" s="34"/>
      <c r="O11" s="34"/>
      <c r="P11" s="34"/>
      <c r="Q11" s="34"/>
      <c r="R11" s="34"/>
    </row>
    <row r="12" spans="1:18" s="144" customFormat="1" ht="16.149999999999999" x14ac:dyDescent="0.35">
      <c r="A12" s="193" t="s">
        <v>61</v>
      </c>
      <c r="B12" s="201" t="s">
        <v>110</v>
      </c>
      <c r="C12" s="184">
        <f>EXP(D12)</f>
        <v>0.63698144663235268</v>
      </c>
      <c r="D12" s="151">
        <v>-0.45101475000000002</v>
      </c>
      <c r="E12" s="138">
        <v>0.32816135000000002</v>
      </c>
      <c r="F12" s="198">
        <v>0.33481</v>
      </c>
      <c r="G12" s="199">
        <v>1.2118800000000001</v>
      </c>
    </row>
    <row r="13" spans="1:18" ht="15" customHeight="1" thickBot="1" x14ac:dyDescent="0.4">
      <c r="A13" s="194" t="s">
        <v>65</v>
      </c>
      <c r="B13" s="202" t="s">
        <v>110</v>
      </c>
      <c r="C13" s="183">
        <v>2.1843110000000001</v>
      </c>
      <c r="D13" s="149">
        <f t="shared" ref="D13" si="4">LN(C13)</f>
        <v>0.78130044701224466</v>
      </c>
      <c r="E13" s="56">
        <f t="shared" ref="E13" si="5">(LN(C13/F13))/1.96</f>
        <v>0.3026013838774172</v>
      </c>
      <c r="F13" s="196">
        <v>1.207077</v>
      </c>
      <c r="G13" s="197">
        <v>3.952699</v>
      </c>
    </row>
    <row r="14" spans="1:18" ht="16.149999999999999" x14ac:dyDescent="0.35">
      <c r="A14" s="189" t="s">
        <v>54</v>
      </c>
      <c r="B14" s="190" t="s">
        <v>110</v>
      </c>
      <c r="C14" s="182">
        <v>1.56</v>
      </c>
      <c r="D14" s="148">
        <v>0.44423099999999999</v>
      </c>
      <c r="E14" s="55">
        <v>0.105994</v>
      </c>
      <c r="F14" s="191">
        <v>1.27</v>
      </c>
      <c r="G14" s="192">
        <v>1.92</v>
      </c>
    </row>
    <row r="15" spans="1:18" ht="16.149999999999999" x14ac:dyDescent="0.35">
      <c r="A15" s="189" t="s">
        <v>70</v>
      </c>
      <c r="B15" s="190" t="s">
        <v>110</v>
      </c>
      <c r="C15" s="182">
        <v>1.47</v>
      </c>
      <c r="D15" s="148">
        <f t="shared" ref="D15:D17" si="6">LN(C15)</f>
        <v>0.38526240079064489</v>
      </c>
      <c r="E15" s="55">
        <f>(LN(C15/F15))/1.96</f>
        <v>0.15729661206863085</v>
      </c>
      <c r="F15" s="191">
        <v>1.08</v>
      </c>
      <c r="G15" s="192">
        <v>1.99</v>
      </c>
    </row>
    <row r="16" spans="1:18" ht="16.149999999999999" x14ac:dyDescent="0.35">
      <c r="A16" s="193" t="s">
        <v>62</v>
      </c>
      <c r="B16" s="190" t="s">
        <v>110</v>
      </c>
      <c r="C16" s="184"/>
      <c r="D16" s="151"/>
      <c r="E16" s="138"/>
      <c r="F16" s="198"/>
      <c r="G16" s="199"/>
    </row>
    <row r="17" spans="1:7" ht="16.899999999999999" thickBot="1" x14ac:dyDescent="0.4">
      <c r="A17" s="194" t="s">
        <v>66</v>
      </c>
      <c r="B17" s="195" t="s">
        <v>110</v>
      </c>
      <c r="C17" s="183">
        <v>0.4974674</v>
      </c>
      <c r="D17" s="149">
        <f t="shared" si="6"/>
        <v>-0.69822525216871001</v>
      </c>
      <c r="E17" s="56">
        <f>(LN(C17/F17))/1.96</f>
        <v>1.9144184239579749</v>
      </c>
      <c r="F17" s="196">
        <v>1.16729E-2</v>
      </c>
      <c r="G17" s="197">
        <v>21.200749999999999</v>
      </c>
    </row>
    <row r="18" spans="1:7" ht="16.149999999999999" x14ac:dyDescent="0.35">
      <c r="A18" s="139" t="s">
        <v>73</v>
      </c>
      <c r="B18" s="152" t="s">
        <v>111</v>
      </c>
      <c r="C18" s="141">
        <v>0.28388671819205552</v>
      </c>
      <c r="D18" s="147">
        <f>LN(C18)</f>
        <v>-1.25918</v>
      </c>
      <c r="E18" s="54">
        <v>0.19653876299053855</v>
      </c>
      <c r="F18" s="153"/>
      <c r="G18" s="140"/>
    </row>
    <row r="19" spans="1:7" ht="16.149999999999999" x14ac:dyDescent="0.35">
      <c r="A19" s="136" t="s">
        <v>105</v>
      </c>
      <c r="B19" s="154" t="s">
        <v>111</v>
      </c>
      <c r="C19" s="155">
        <v>0.51</v>
      </c>
      <c r="D19" s="148">
        <f t="shared" ref="D19:D46" si="7">LN(C19)</f>
        <v>-0.67334455326376563</v>
      </c>
      <c r="E19" s="55">
        <v>0.12395213194407623</v>
      </c>
      <c r="F19" s="156"/>
      <c r="G19" s="157"/>
    </row>
    <row r="20" spans="1:7" ht="16.149999999999999" x14ac:dyDescent="0.35">
      <c r="A20" s="158" t="s">
        <v>81</v>
      </c>
      <c r="B20" s="154" t="s">
        <v>111</v>
      </c>
      <c r="C20" s="155">
        <f>EXP(-0.2623643)</f>
        <v>0.7692307418980705</v>
      </c>
      <c r="D20" s="148">
        <f t="shared" si="7"/>
        <v>-0.26236430000000005</v>
      </c>
      <c r="E20" s="55">
        <v>0.43945954081632649</v>
      </c>
      <c r="F20" s="156"/>
      <c r="G20" s="157"/>
    </row>
    <row r="21" spans="1:7" ht="16.899999999999999" thickBot="1" x14ac:dyDescent="0.4">
      <c r="A21" s="159" t="s">
        <v>85</v>
      </c>
      <c r="B21" s="160" t="s">
        <v>111</v>
      </c>
      <c r="C21" s="161">
        <v>0.68907160000000001</v>
      </c>
      <c r="D21" s="149">
        <f t="shared" si="7"/>
        <v>-0.37241009464486824</v>
      </c>
      <c r="E21" s="56">
        <v>0.37108077380430665</v>
      </c>
      <c r="F21" s="162"/>
      <c r="G21" s="163"/>
    </row>
    <row r="22" spans="1:7" ht="16.149999999999999" x14ac:dyDescent="0.35">
      <c r="A22" s="139" t="s">
        <v>74</v>
      </c>
      <c r="B22" s="152" t="s">
        <v>111</v>
      </c>
      <c r="C22" s="141">
        <v>0.45326107273685712</v>
      </c>
      <c r="D22" s="147">
        <f t="shared" si="7"/>
        <v>-0.79128699999999996</v>
      </c>
      <c r="E22" s="54">
        <v>0.30513433399859663</v>
      </c>
      <c r="F22" s="153"/>
      <c r="G22" s="140"/>
    </row>
    <row r="23" spans="1:7" ht="16.149999999999999" x14ac:dyDescent="0.35">
      <c r="A23" s="136" t="s">
        <v>106</v>
      </c>
      <c r="B23" s="154" t="s">
        <v>111</v>
      </c>
      <c r="C23" s="155">
        <v>0.6</v>
      </c>
      <c r="D23" s="148">
        <f t="shared" si="7"/>
        <v>-0.51082562376599072</v>
      </c>
      <c r="E23" s="55">
        <v>0.13556283965969668</v>
      </c>
      <c r="F23" s="156"/>
      <c r="G23" s="157"/>
    </row>
    <row r="24" spans="1:7" ht="16.149999999999999" x14ac:dyDescent="0.35">
      <c r="A24" s="158" t="s">
        <v>82</v>
      </c>
      <c r="B24" s="154" t="s">
        <v>111</v>
      </c>
      <c r="C24" s="155">
        <f>EXP(0.02178912)</f>
        <v>1.0220282364293534</v>
      </c>
      <c r="D24" s="148">
        <f t="shared" si="7"/>
        <v>2.1789120000000013E-2</v>
      </c>
      <c r="E24" s="55">
        <v>0.4697204948979592</v>
      </c>
      <c r="F24" s="156"/>
      <c r="G24" s="157"/>
    </row>
    <row r="25" spans="1:7" ht="16.899999999999999" thickBot="1" x14ac:dyDescent="0.4">
      <c r="A25" s="158" t="s">
        <v>86</v>
      </c>
      <c r="B25" s="154" t="s">
        <v>111</v>
      </c>
      <c r="C25" s="200">
        <v>0.81895549999999995</v>
      </c>
      <c r="D25" s="148">
        <f t="shared" si="7"/>
        <v>-0.19972553115957761</v>
      </c>
      <c r="E25" s="55">
        <v>0.3929717925727606</v>
      </c>
      <c r="F25" s="156"/>
      <c r="G25" s="157"/>
    </row>
    <row r="26" spans="1:7" ht="16.149999999999999" x14ac:dyDescent="0.35">
      <c r="A26" s="152" t="s">
        <v>75</v>
      </c>
      <c r="B26" s="206" t="s">
        <v>111</v>
      </c>
      <c r="C26" s="141">
        <v>0.45326107273685712</v>
      </c>
      <c r="D26" s="147">
        <f t="shared" ref="D26" si="8">LN(C26)</f>
        <v>-0.79128699999999996</v>
      </c>
      <c r="E26" s="54">
        <v>0.30513433399859663</v>
      </c>
      <c r="F26" s="153"/>
      <c r="G26" s="140"/>
    </row>
    <row r="27" spans="1:7" ht="16.149999999999999" x14ac:dyDescent="0.35">
      <c r="A27" s="154" t="s">
        <v>107</v>
      </c>
      <c r="B27" s="207" t="s">
        <v>111</v>
      </c>
      <c r="C27" s="155">
        <v>0.59</v>
      </c>
      <c r="D27" s="148">
        <f t="shared" si="7"/>
        <v>-0.52763274208237199</v>
      </c>
      <c r="E27" s="55">
        <v>0.13820150721193863</v>
      </c>
      <c r="F27" s="156"/>
      <c r="G27" s="157"/>
    </row>
    <row r="28" spans="1:7" ht="16.149999999999999" x14ac:dyDescent="0.35">
      <c r="A28" s="204" t="s">
        <v>83</v>
      </c>
      <c r="B28" s="207" t="s">
        <v>111</v>
      </c>
      <c r="C28" s="155">
        <f>EXP(-0.02829491)</f>
        <v>0.9721016420290729</v>
      </c>
      <c r="D28" s="148">
        <f t="shared" si="7"/>
        <v>-2.829491E-2</v>
      </c>
      <c r="E28" s="138">
        <v>0.49017310714285722</v>
      </c>
      <c r="F28" s="164"/>
      <c r="G28" s="165"/>
    </row>
    <row r="29" spans="1:7" ht="16.899999999999999" thickBot="1" x14ac:dyDescent="0.4">
      <c r="A29" s="205" t="s">
        <v>87</v>
      </c>
      <c r="B29" s="208" t="s">
        <v>111</v>
      </c>
      <c r="C29" s="161">
        <v>0.75462969999999996</v>
      </c>
      <c r="D29" s="149">
        <f t="shared" si="7"/>
        <v>-0.28152811362587332</v>
      </c>
      <c r="E29" s="56">
        <v>0.39942732138071213</v>
      </c>
      <c r="F29" s="162"/>
      <c r="G29" s="163"/>
    </row>
    <row r="30" spans="1:7" ht="16.149999999999999" x14ac:dyDescent="0.35">
      <c r="A30" s="152" t="s">
        <v>76</v>
      </c>
      <c r="B30" s="152" t="s">
        <v>111</v>
      </c>
      <c r="C30" s="141">
        <v>0.54056412975266621</v>
      </c>
      <c r="D30" s="147">
        <f t="shared" si="7"/>
        <v>-0.61514199999999986</v>
      </c>
      <c r="E30" s="54">
        <v>0.35642682488003907</v>
      </c>
      <c r="F30" s="153"/>
      <c r="G30" s="140"/>
    </row>
    <row r="31" spans="1:7" ht="16.149999999999999" x14ac:dyDescent="0.35">
      <c r="A31" s="154" t="s">
        <v>108</v>
      </c>
      <c r="B31" s="154" t="s">
        <v>111</v>
      </c>
      <c r="C31" s="155">
        <v>0.57999999999999996</v>
      </c>
      <c r="D31" s="148">
        <f t="shared" si="7"/>
        <v>-0.54472717544167215</v>
      </c>
      <c r="E31" s="55">
        <v>0.14094560032048883</v>
      </c>
      <c r="F31" s="156"/>
      <c r="G31" s="157"/>
    </row>
    <row r="32" spans="1:7" ht="16.149999999999999" x14ac:dyDescent="0.35">
      <c r="A32" s="204" t="s">
        <v>84</v>
      </c>
      <c r="B32" s="154" t="s">
        <v>111</v>
      </c>
      <c r="C32" s="155"/>
      <c r="D32" s="148"/>
      <c r="E32" s="138"/>
      <c r="F32" s="164"/>
      <c r="G32" s="165"/>
    </row>
    <row r="33" spans="1:7" ht="16.899999999999999" thickBot="1" x14ac:dyDescent="0.4">
      <c r="A33" s="205" t="s">
        <v>88</v>
      </c>
      <c r="B33" s="160" t="s">
        <v>111</v>
      </c>
      <c r="C33" s="161">
        <v>0.3101293</v>
      </c>
      <c r="D33" s="149">
        <f t="shared" si="7"/>
        <v>-1.1707659716894312</v>
      </c>
      <c r="E33" s="56">
        <v>1.4320074807991772</v>
      </c>
      <c r="F33" s="162"/>
      <c r="G33" s="163"/>
    </row>
    <row r="34" spans="1:7" ht="16.149999999999999" x14ac:dyDescent="0.35">
      <c r="A34" s="133" t="s">
        <v>89</v>
      </c>
      <c r="B34" s="21" t="s">
        <v>116</v>
      </c>
      <c r="C34" s="142">
        <v>1.5349994151050002</v>
      </c>
      <c r="D34" s="147">
        <f t="shared" si="7"/>
        <v>0.42853000000000002</v>
      </c>
      <c r="E34" s="54">
        <v>9.461E-2</v>
      </c>
      <c r="F34" s="166"/>
      <c r="G34" s="23"/>
    </row>
    <row r="35" spans="1:7" ht="16.149999999999999" x14ac:dyDescent="0.35">
      <c r="A35" s="134" t="s">
        <v>117</v>
      </c>
      <c r="B35" s="22" t="s">
        <v>116</v>
      </c>
      <c r="C35" s="99">
        <v>0.96</v>
      </c>
      <c r="D35" s="148">
        <f t="shared" si="7"/>
        <v>-4.0821994520255166E-2</v>
      </c>
      <c r="E35" s="55">
        <v>0.12395213194407623</v>
      </c>
      <c r="F35" s="167"/>
      <c r="G35" s="24"/>
    </row>
    <row r="36" spans="1:7" ht="16.149999999999999" x14ac:dyDescent="0.35">
      <c r="A36" s="135" t="s">
        <v>97</v>
      </c>
      <c r="B36" s="22" t="s">
        <v>116</v>
      </c>
      <c r="C36" s="99">
        <v>0.97297297704789509</v>
      </c>
      <c r="D36" s="148">
        <f t="shared" si="7"/>
        <v>-2.739897000000005E-2</v>
      </c>
      <c r="E36" s="55">
        <v>0.43945954081632649</v>
      </c>
      <c r="F36" s="167"/>
      <c r="G36" s="24"/>
    </row>
    <row r="37" spans="1:7" ht="16.899999999999999" thickBot="1" x14ac:dyDescent="0.4">
      <c r="A37" s="168" t="s">
        <v>101</v>
      </c>
      <c r="B37" s="137" t="s">
        <v>116</v>
      </c>
      <c r="C37" s="169"/>
      <c r="D37" s="149"/>
      <c r="E37" s="56"/>
      <c r="F37" s="170"/>
      <c r="G37" s="171"/>
    </row>
    <row r="38" spans="1:7" ht="16.149999999999999" x14ac:dyDescent="0.35">
      <c r="A38" s="133" t="s">
        <v>112</v>
      </c>
      <c r="B38" s="21" t="s">
        <v>116</v>
      </c>
      <c r="C38" s="142">
        <v>1.4032682776745637</v>
      </c>
      <c r="D38" s="147">
        <f t="shared" si="7"/>
        <v>0.33880400000000005</v>
      </c>
      <c r="E38" s="54">
        <v>9.8753000000000007E-2</v>
      </c>
      <c r="F38" s="166"/>
      <c r="G38" s="23"/>
    </row>
    <row r="39" spans="1:7" ht="16.149999999999999" x14ac:dyDescent="0.35">
      <c r="A39" s="134" t="s">
        <v>113</v>
      </c>
      <c r="B39" s="22" t="s">
        <v>116</v>
      </c>
      <c r="C39" s="99">
        <v>0.89</v>
      </c>
      <c r="D39" s="148">
        <f t="shared" si="7"/>
        <v>-0.11653381625595151</v>
      </c>
      <c r="E39" s="55">
        <v>0.13556283965969668</v>
      </c>
      <c r="F39" s="167"/>
      <c r="G39" s="24"/>
    </row>
    <row r="40" spans="1:7" ht="16.149999999999999" x14ac:dyDescent="0.35">
      <c r="A40" s="135" t="s">
        <v>98</v>
      </c>
      <c r="B40" s="22" t="s">
        <v>116</v>
      </c>
      <c r="C40" s="99">
        <v>0.65410122579434049</v>
      </c>
      <c r="D40" s="148">
        <f t="shared" si="7"/>
        <v>-0.42449315999999992</v>
      </c>
      <c r="E40" s="55">
        <v>0.4697204948979592</v>
      </c>
      <c r="F40" s="167"/>
      <c r="G40" s="24"/>
    </row>
    <row r="41" spans="1:7" ht="16.899999999999999" thickBot="1" x14ac:dyDescent="0.4">
      <c r="A41" s="168" t="s">
        <v>102</v>
      </c>
      <c r="B41" s="137" t="s">
        <v>116</v>
      </c>
      <c r="C41" s="169"/>
      <c r="D41" s="149"/>
      <c r="E41" s="56"/>
      <c r="F41" s="170"/>
      <c r="G41" s="171"/>
    </row>
    <row r="42" spans="1:7" ht="16.149999999999999" x14ac:dyDescent="0.35">
      <c r="A42" s="133" t="s">
        <v>114</v>
      </c>
      <c r="B42" s="21" t="s">
        <v>116</v>
      </c>
      <c r="C42" s="142">
        <v>0.83</v>
      </c>
      <c r="D42" s="147">
        <f t="shared" si="7"/>
        <v>-0.18632957819149348</v>
      </c>
      <c r="E42" s="54">
        <v>0.13820150721193863</v>
      </c>
      <c r="F42" s="166"/>
      <c r="G42" s="23"/>
    </row>
    <row r="43" spans="1:7" ht="16.149999999999999" x14ac:dyDescent="0.35">
      <c r="A43" s="135" t="s">
        <v>99</v>
      </c>
      <c r="B43" s="22" t="s">
        <v>116</v>
      </c>
      <c r="C43" s="172">
        <v>0.64440632009954502</v>
      </c>
      <c r="D43" s="148">
        <f t="shared" si="7"/>
        <v>-0.43942582000000008</v>
      </c>
      <c r="E43" s="138">
        <v>0.49017310714285722</v>
      </c>
      <c r="F43" s="173"/>
      <c r="G43" s="174"/>
    </row>
    <row r="44" spans="1:7" ht="16.899999999999999" thickBot="1" x14ac:dyDescent="0.4">
      <c r="A44" s="168" t="s">
        <v>103</v>
      </c>
      <c r="B44" s="137" t="s">
        <v>116</v>
      </c>
      <c r="C44" s="169"/>
      <c r="D44" s="149"/>
      <c r="E44" s="56"/>
      <c r="F44" s="170"/>
      <c r="G44" s="171"/>
    </row>
    <row r="45" spans="1:7" ht="16.149999999999999" x14ac:dyDescent="0.35">
      <c r="A45" s="133" t="s">
        <v>92</v>
      </c>
      <c r="B45" s="21" t="s">
        <v>116</v>
      </c>
      <c r="C45" s="142">
        <v>1.4313184321023231</v>
      </c>
      <c r="D45" s="147">
        <f t="shared" si="7"/>
        <v>0.35859600000000003</v>
      </c>
      <c r="E45" s="54">
        <v>0.10279799999999999</v>
      </c>
      <c r="F45" s="166"/>
      <c r="G45" s="23"/>
    </row>
    <row r="46" spans="1:7" ht="16.149999999999999" x14ac:dyDescent="0.35">
      <c r="A46" s="134" t="s">
        <v>115</v>
      </c>
      <c r="B46" s="22" t="s">
        <v>116</v>
      </c>
      <c r="C46" s="99">
        <v>0.83</v>
      </c>
      <c r="D46" s="148">
        <f t="shared" si="7"/>
        <v>-0.18632957819149348</v>
      </c>
      <c r="E46" s="55">
        <v>0.14094560032048883</v>
      </c>
      <c r="F46" s="167"/>
      <c r="G46" s="24"/>
    </row>
    <row r="47" spans="1:7" ht="16.899999999999999" thickBot="1" x14ac:dyDescent="0.4">
      <c r="A47" s="168" t="s">
        <v>104</v>
      </c>
      <c r="B47" s="137" t="s">
        <v>116</v>
      </c>
      <c r="C47" s="169"/>
      <c r="D47" s="149"/>
      <c r="E47" s="56"/>
      <c r="F47" s="170"/>
      <c r="G47" s="171"/>
    </row>
    <row r="48" spans="1:7" ht="16.149999999999999" x14ac:dyDescent="0.35">
      <c r="A48" s="209" t="s">
        <v>119</v>
      </c>
      <c r="B48" s="210" t="s">
        <v>135</v>
      </c>
      <c r="C48" s="211"/>
      <c r="D48" s="212"/>
      <c r="E48" s="211"/>
      <c r="F48" s="213"/>
      <c r="G48" s="214"/>
    </row>
    <row r="49" spans="1:7" ht="16.149999999999999" x14ac:dyDescent="0.35">
      <c r="A49" s="215" t="s">
        <v>120</v>
      </c>
      <c r="B49" s="216" t="s">
        <v>135</v>
      </c>
      <c r="C49" s="217"/>
      <c r="D49" s="218"/>
      <c r="E49" s="219"/>
      <c r="F49" s="220"/>
      <c r="G49" s="221"/>
    </row>
    <row r="50" spans="1:7" ht="16.5" x14ac:dyDescent="0.3">
      <c r="A50" s="222" t="s">
        <v>121</v>
      </c>
      <c r="B50" s="216" t="s">
        <v>135</v>
      </c>
      <c r="C50" s="217"/>
      <c r="D50" s="218"/>
      <c r="E50" s="219"/>
      <c r="F50" s="220"/>
      <c r="G50" s="221"/>
    </row>
    <row r="51" spans="1:7" ht="17.25" thickBot="1" x14ac:dyDescent="0.35">
      <c r="A51" s="223" t="s">
        <v>122</v>
      </c>
      <c r="B51" s="224" t="s">
        <v>135</v>
      </c>
      <c r="C51" s="225"/>
      <c r="D51" s="226"/>
      <c r="E51" s="225"/>
      <c r="F51" s="227"/>
      <c r="G51" s="228"/>
    </row>
    <row r="52" spans="1:7" ht="16.5" x14ac:dyDescent="0.3">
      <c r="A52" s="209" t="s">
        <v>123</v>
      </c>
      <c r="B52" s="210" t="s">
        <v>135</v>
      </c>
      <c r="C52" s="211"/>
      <c r="D52" s="212"/>
      <c r="E52" s="211"/>
      <c r="F52" s="213"/>
      <c r="G52" s="214"/>
    </row>
    <row r="53" spans="1:7" ht="16.5" x14ac:dyDescent="0.3">
      <c r="A53" s="215" t="s">
        <v>124</v>
      </c>
      <c r="B53" s="216" t="s">
        <v>135</v>
      </c>
      <c r="C53" s="217"/>
      <c r="D53" s="218"/>
      <c r="E53" s="219"/>
      <c r="F53" s="220"/>
      <c r="G53" s="221"/>
    </row>
    <row r="54" spans="1:7" ht="16.5" x14ac:dyDescent="0.3">
      <c r="A54" s="222" t="s">
        <v>125</v>
      </c>
      <c r="B54" s="216" t="s">
        <v>135</v>
      </c>
      <c r="C54" s="217"/>
      <c r="D54" s="218"/>
      <c r="E54" s="219"/>
      <c r="F54" s="220"/>
      <c r="G54" s="221"/>
    </row>
    <row r="55" spans="1:7" ht="17.25" thickBot="1" x14ac:dyDescent="0.35">
      <c r="A55" s="222" t="s">
        <v>126</v>
      </c>
      <c r="B55" s="216" t="s">
        <v>135</v>
      </c>
      <c r="C55" s="219"/>
      <c r="D55" s="218"/>
      <c r="E55" s="219"/>
      <c r="F55" s="220"/>
      <c r="G55" s="221"/>
    </row>
    <row r="56" spans="1:7" ht="16.5" x14ac:dyDescent="0.3">
      <c r="A56" s="210" t="s">
        <v>127</v>
      </c>
      <c r="B56" s="229" t="s">
        <v>135</v>
      </c>
      <c r="C56" s="211"/>
      <c r="D56" s="212"/>
      <c r="E56" s="211"/>
      <c r="F56" s="213"/>
      <c r="G56" s="214"/>
    </row>
    <row r="57" spans="1:7" ht="16.5" x14ac:dyDescent="0.3">
      <c r="A57" s="216" t="s">
        <v>128</v>
      </c>
      <c r="B57" s="230" t="s">
        <v>135</v>
      </c>
      <c r="C57" s="217"/>
      <c r="D57" s="218"/>
      <c r="E57" s="219"/>
      <c r="F57" s="220"/>
      <c r="G57" s="221"/>
    </row>
    <row r="58" spans="1:7" ht="16.5" x14ac:dyDescent="0.3">
      <c r="A58" s="231" t="s">
        <v>129</v>
      </c>
      <c r="B58" s="230" t="s">
        <v>135</v>
      </c>
      <c r="C58" s="217"/>
      <c r="D58" s="218"/>
      <c r="E58" s="232"/>
      <c r="F58" s="233"/>
      <c r="G58" s="234"/>
    </row>
    <row r="59" spans="1:7" ht="17.25" thickBot="1" x14ac:dyDescent="0.35">
      <c r="A59" s="235" t="s">
        <v>130</v>
      </c>
      <c r="B59" s="236" t="s">
        <v>135</v>
      </c>
      <c r="C59" s="225"/>
      <c r="D59" s="226"/>
      <c r="E59" s="225"/>
      <c r="F59" s="227"/>
      <c r="G59" s="228"/>
    </row>
    <row r="60" spans="1:7" ht="16.5" x14ac:dyDescent="0.3">
      <c r="A60" s="210" t="s">
        <v>131</v>
      </c>
      <c r="B60" s="210" t="s">
        <v>135</v>
      </c>
      <c r="C60" s="211"/>
      <c r="D60" s="212"/>
      <c r="E60" s="211"/>
      <c r="F60" s="213"/>
      <c r="G60" s="214"/>
    </row>
    <row r="61" spans="1:7" ht="16.5" x14ac:dyDescent="0.3">
      <c r="A61" s="216" t="s">
        <v>132</v>
      </c>
      <c r="B61" s="216" t="s">
        <v>135</v>
      </c>
      <c r="C61" s="217"/>
      <c r="D61" s="218"/>
      <c r="E61" s="219"/>
      <c r="F61" s="220"/>
      <c r="G61" s="221"/>
    </row>
    <row r="62" spans="1:7" ht="16.5" x14ac:dyDescent="0.3">
      <c r="A62" s="231" t="s">
        <v>133</v>
      </c>
      <c r="B62" s="216" t="s">
        <v>135</v>
      </c>
      <c r="C62" s="217"/>
      <c r="D62" s="218"/>
      <c r="E62" s="232"/>
      <c r="F62" s="233"/>
      <c r="G62" s="234"/>
    </row>
    <row r="63" spans="1:7" ht="17.25" thickBot="1" x14ac:dyDescent="0.35">
      <c r="A63" s="235" t="s">
        <v>134</v>
      </c>
      <c r="B63" s="224" t="s">
        <v>135</v>
      </c>
      <c r="C63" s="225"/>
      <c r="D63" s="226"/>
      <c r="E63" s="225"/>
      <c r="F63" s="227"/>
      <c r="G63" s="228"/>
    </row>
  </sheetData>
  <autoFilter ref="A1:B4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21.42578125" style="68" customWidth="1"/>
    <col min="2" max="2" width="18.5703125" style="120" customWidth="1"/>
    <col min="3" max="3" width="20.7109375" style="70" customWidth="1"/>
    <col min="4" max="4" width="6.7109375" style="69" customWidth="1"/>
    <col min="5" max="5" width="10.5703125" style="70" customWidth="1"/>
    <col min="6" max="6" width="16.85546875" style="71" customWidth="1"/>
    <col min="7" max="7" width="36.7109375" style="69" customWidth="1"/>
    <col min="8" max="8" width="38.140625" style="69" customWidth="1"/>
    <col min="9" max="9" width="8.140625" style="72" customWidth="1"/>
    <col min="10" max="10" width="14.42578125" style="69" customWidth="1"/>
    <col min="11" max="11" width="12" style="73" customWidth="1"/>
    <col min="12" max="12" width="12" style="69" customWidth="1"/>
    <col min="13" max="13" width="8.85546875" style="120" customWidth="1"/>
    <col min="14" max="16384" width="9.140625" style="25"/>
  </cols>
  <sheetData>
    <row r="1" spans="1:13" s="63" customFormat="1" ht="16.899999999999999" thickBot="1" x14ac:dyDescent="0.4">
      <c r="A1" s="117" t="s">
        <v>48</v>
      </c>
      <c r="B1" s="100" t="s">
        <v>40</v>
      </c>
      <c r="C1" s="118" t="s">
        <v>41</v>
      </c>
      <c r="D1" s="118" t="s">
        <v>38</v>
      </c>
      <c r="E1" s="118" t="s">
        <v>39</v>
      </c>
      <c r="F1" s="118" t="s">
        <v>43</v>
      </c>
      <c r="G1" s="118" t="s">
        <v>44</v>
      </c>
      <c r="H1" s="118" t="s">
        <v>45</v>
      </c>
      <c r="I1" s="132" t="s">
        <v>46</v>
      </c>
      <c r="J1" s="121" t="s">
        <v>47</v>
      </c>
      <c r="K1" s="118" t="s">
        <v>49</v>
      </c>
      <c r="L1" s="118" t="s">
        <v>72</v>
      </c>
      <c r="M1" s="100" t="s">
        <v>1</v>
      </c>
    </row>
    <row r="2" spans="1:13" s="34" customFormat="1" ht="15.6" x14ac:dyDescent="0.3">
      <c r="A2" s="37" t="s">
        <v>51</v>
      </c>
      <c r="B2" s="129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74" t="s">
        <v>36</v>
      </c>
      <c r="L2" s="75"/>
      <c r="M2" s="54">
        <f t="shared" ref="M2:M13" si="0">LN(B2/I2)/1.96</f>
        <v>9.7180000000000016E-2</v>
      </c>
    </row>
    <row r="3" spans="1:13" s="34" customFormat="1" ht="15.6" x14ac:dyDescent="0.3">
      <c r="A3" s="39" t="s">
        <v>52</v>
      </c>
      <c r="B3" s="130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I41" si="5">EXP(G3)</f>
        <v>1.3135304602297513</v>
      </c>
      <c r="J3" s="58">
        <f t="shared" ref="J3:J41" si="6">EXP(H3)</f>
        <v>1.9595355482829784</v>
      </c>
      <c r="K3" s="64" t="s">
        <v>36</v>
      </c>
      <c r="L3" s="65"/>
      <c r="M3" s="55">
        <f t="shared" si="0"/>
        <v>0.10203799999999999</v>
      </c>
    </row>
    <row r="4" spans="1:13" s="34" customFormat="1" ht="15.6" x14ac:dyDescent="0.3">
      <c r="A4" s="39" t="s">
        <v>53</v>
      </c>
      <c r="B4" s="130" t="s">
        <v>50</v>
      </c>
      <c r="C4" s="40" t="s">
        <v>50</v>
      </c>
      <c r="D4" s="44" t="s">
        <v>50</v>
      </c>
      <c r="E4" s="40" t="s">
        <v>50</v>
      </c>
      <c r="F4" s="40" t="s">
        <v>50</v>
      </c>
      <c r="G4" s="44" t="s">
        <v>50</v>
      </c>
      <c r="H4" s="44" t="s">
        <v>50</v>
      </c>
      <c r="I4" s="18" t="s">
        <v>50</v>
      </c>
      <c r="J4" s="58" t="s">
        <v>50</v>
      </c>
      <c r="K4" s="64" t="s">
        <v>50</v>
      </c>
      <c r="L4" s="65"/>
      <c r="M4" s="55" t="s">
        <v>50</v>
      </c>
    </row>
    <row r="5" spans="1:13" s="34" customFormat="1" ht="16.149999999999999" thickBot="1" x14ac:dyDescent="0.35">
      <c r="A5" s="41" t="s">
        <v>54</v>
      </c>
      <c r="B5" s="131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76" t="s">
        <v>36</v>
      </c>
      <c r="L5" s="77"/>
      <c r="M5" s="56">
        <f t="shared" si="0"/>
        <v>0.10599400000000003</v>
      </c>
    </row>
    <row r="6" spans="1:13" s="34" customFormat="1" ht="15.6" x14ac:dyDescent="0.3">
      <c r="A6" s="37" t="s">
        <v>73</v>
      </c>
      <c r="B6" s="129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74" t="s">
        <v>36</v>
      </c>
      <c r="L6" s="75"/>
      <c r="M6" s="54">
        <f t="shared" si="0"/>
        <v>0.18760999999999986</v>
      </c>
    </row>
    <row r="7" spans="1:13" s="34" customFormat="1" ht="15.6" x14ac:dyDescent="0.3">
      <c r="A7" s="39" t="s">
        <v>74</v>
      </c>
      <c r="B7" s="130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64" t="s">
        <v>36</v>
      </c>
      <c r="L7" s="65"/>
      <c r="M7" s="55">
        <f t="shared" si="0"/>
        <v>0.20189599999999994</v>
      </c>
    </row>
    <row r="8" spans="1:13" s="34" customFormat="1" ht="15.6" x14ac:dyDescent="0.3">
      <c r="A8" s="39" t="s">
        <v>75</v>
      </c>
      <c r="B8" s="130"/>
      <c r="C8" s="40"/>
      <c r="D8" s="44">
        <v>1.96</v>
      </c>
      <c r="E8" s="40"/>
      <c r="F8" s="40"/>
      <c r="G8" s="44"/>
      <c r="H8" s="44" t="s">
        <v>50</v>
      </c>
      <c r="I8" s="18" t="s">
        <v>50</v>
      </c>
      <c r="J8" s="58" t="s">
        <v>50</v>
      </c>
      <c r="K8" s="64" t="s">
        <v>50</v>
      </c>
      <c r="L8" s="65"/>
      <c r="M8" s="55" t="s">
        <v>50</v>
      </c>
    </row>
    <row r="9" spans="1:13" s="34" customFormat="1" ht="16.149999999999999" thickBot="1" x14ac:dyDescent="0.35">
      <c r="A9" s="41" t="s">
        <v>76</v>
      </c>
      <c r="B9" s="131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76" t="s">
        <v>36</v>
      </c>
      <c r="L9" s="77"/>
      <c r="M9" s="56">
        <f t="shared" si="0"/>
        <v>0.21249200000000001</v>
      </c>
    </row>
    <row r="10" spans="1:13" s="34" customFormat="1" ht="15.6" x14ac:dyDescent="0.3">
      <c r="A10" s="39" t="s">
        <v>89</v>
      </c>
      <c r="B10" s="130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64" t="s">
        <v>36</v>
      </c>
      <c r="L10" s="65"/>
      <c r="M10" s="55">
        <f t="shared" si="0"/>
        <v>9.461E-2</v>
      </c>
    </row>
    <row r="11" spans="1:13" s="34" customFormat="1" ht="15.6" x14ac:dyDescent="0.3">
      <c r="A11" s="39" t="s">
        <v>90</v>
      </c>
      <c r="B11" s="130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64" t="s">
        <v>36</v>
      </c>
      <c r="L11" s="65"/>
      <c r="M11" s="55">
        <f t="shared" si="0"/>
        <v>9.8753000000000007E-2</v>
      </c>
    </row>
    <row r="12" spans="1:13" s="34" customFormat="1" ht="15.6" x14ac:dyDescent="0.3">
      <c r="A12" s="39" t="s">
        <v>91</v>
      </c>
      <c r="B12" s="130"/>
      <c r="C12" s="40"/>
      <c r="D12" s="44">
        <v>1.96</v>
      </c>
      <c r="E12" s="40"/>
      <c r="F12" s="40"/>
      <c r="G12" s="44"/>
      <c r="H12" s="44" t="s">
        <v>50</v>
      </c>
      <c r="I12" s="18" t="s">
        <v>50</v>
      </c>
      <c r="J12" s="58" t="s">
        <v>50</v>
      </c>
      <c r="K12" s="64" t="s">
        <v>50</v>
      </c>
      <c r="L12" s="65"/>
      <c r="M12" s="55" t="s">
        <v>50</v>
      </c>
    </row>
    <row r="13" spans="1:13" s="34" customFormat="1" ht="16.149999999999999" thickBot="1" x14ac:dyDescent="0.35">
      <c r="A13" s="41" t="s">
        <v>92</v>
      </c>
      <c r="B13" s="131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76" t="s">
        <v>36</v>
      </c>
      <c r="L13" s="77"/>
      <c r="M13" s="56">
        <f t="shared" si="0"/>
        <v>0.10279799999999999</v>
      </c>
    </row>
    <row r="14" spans="1:13" s="34" customFormat="1" ht="15.6" x14ac:dyDescent="0.3">
      <c r="A14" s="26" t="s">
        <v>55</v>
      </c>
      <c r="B14" s="129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01" t="s">
        <v>36</v>
      </c>
      <c r="L14" s="102"/>
      <c r="M14" s="54">
        <f>LN(B14/I14)/1.96</f>
        <v>0.14066626602299256</v>
      </c>
    </row>
    <row r="15" spans="1:13" s="34" customFormat="1" ht="15.6" x14ac:dyDescent="0.3">
      <c r="A15" s="27" t="s">
        <v>56</v>
      </c>
      <c r="B15" s="130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66" t="s">
        <v>36</v>
      </c>
      <c r="L15" s="67"/>
      <c r="M15" s="55">
        <f t="shared" ref="M15:M45" si="16">LN(B15/I15)/1.96</f>
        <v>0.15281455617284881</v>
      </c>
    </row>
    <row r="16" spans="1:13" s="34" customFormat="1" ht="15.6" x14ac:dyDescent="0.3">
      <c r="A16" s="27" t="s">
        <v>57</v>
      </c>
      <c r="B16" s="130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66" t="s">
        <v>36</v>
      </c>
      <c r="L16" s="67"/>
      <c r="M16" s="55">
        <f t="shared" si="16"/>
        <v>0.15505352446870821</v>
      </c>
    </row>
    <row r="17" spans="1:13" s="34" customFormat="1" ht="16.149999999999999" thickBot="1" x14ac:dyDescent="0.35">
      <c r="A17" s="28" t="s">
        <v>58</v>
      </c>
      <c r="B17" s="131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31">
        <f t="shared" si="5"/>
        <v>1.08</v>
      </c>
      <c r="J17" s="62">
        <f t="shared" si="6"/>
        <v>2.000833333333333</v>
      </c>
      <c r="K17" s="103" t="s">
        <v>36</v>
      </c>
      <c r="L17" s="52"/>
      <c r="M17" s="56">
        <f t="shared" si="16"/>
        <v>0.15729661206863085</v>
      </c>
    </row>
    <row r="18" spans="1:13" s="34" customFormat="1" ht="15.6" x14ac:dyDescent="0.3">
      <c r="A18" s="26" t="s">
        <v>77</v>
      </c>
      <c r="B18" s="129">
        <v>0.51</v>
      </c>
      <c r="C18" s="19">
        <f t="shared" si="15"/>
        <v>-0.67334455326376563</v>
      </c>
      <c r="D18" s="46">
        <v>1.96</v>
      </c>
      <c r="E18" s="19"/>
      <c r="F18" s="19"/>
      <c r="G18" s="46"/>
      <c r="H18" s="46"/>
      <c r="I18" s="30">
        <v>0.4</v>
      </c>
      <c r="J18" s="60"/>
      <c r="K18" s="101"/>
      <c r="L18" s="102"/>
      <c r="M18" s="54">
        <f t="shared" si="16"/>
        <v>0.12395213194407623</v>
      </c>
    </row>
    <row r="19" spans="1:13" s="34" customFormat="1" ht="15.6" x14ac:dyDescent="0.3">
      <c r="A19" s="27" t="s">
        <v>78</v>
      </c>
      <c r="B19" s="130">
        <v>0.6</v>
      </c>
      <c r="C19" s="20">
        <f t="shared" si="15"/>
        <v>-0.51082562376599072</v>
      </c>
      <c r="D19" s="47">
        <v>1.96</v>
      </c>
      <c r="E19" s="20"/>
      <c r="F19" s="20"/>
      <c r="G19" s="47"/>
      <c r="H19" s="47"/>
      <c r="I19" s="18">
        <v>0.46</v>
      </c>
      <c r="J19" s="61"/>
      <c r="K19" s="66"/>
      <c r="L19" s="67"/>
      <c r="M19" s="55">
        <f t="shared" si="16"/>
        <v>0.13556283965969668</v>
      </c>
    </row>
    <row r="20" spans="1:13" s="34" customFormat="1" ht="15.6" x14ac:dyDescent="0.3">
      <c r="A20" s="27" t="s">
        <v>79</v>
      </c>
      <c r="B20" s="130">
        <v>0.59</v>
      </c>
      <c r="C20" s="20">
        <f t="shared" si="15"/>
        <v>-0.52763274208237199</v>
      </c>
      <c r="D20" s="47">
        <v>1.96</v>
      </c>
      <c r="E20" s="20"/>
      <c r="F20" s="20"/>
      <c r="G20" s="47"/>
      <c r="H20" s="47"/>
      <c r="I20" s="18">
        <v>0.45</v>
      </c>
      <c r="J20" s="61"/>
      <c r="K20" s="66"/>
      <c r="L20" s="67"/>
      <c r="M20" s="55">
        <f t="shared" si="16"/>
        <v>0.13820150721193863</v>
      </c>
    </row>
    <row r="21" spans="1:13" s="34" customFormat="1" ht="16.149999999999999" thickBot="1" x14ac:dyDescent="0.35">
      <c r="A21" s="28" t="s">
        <v>80</v>
      </c>
      <c r="B21" s="131">
        <v>0.57999999999999996</v>
      </c>
      <c r="C21" s="29">
        <f t="shared" si="15"/>
        <v>-0.54472717544167215</v>
      </c>
      <c r="D21" s="48">
        <v>1.96</v>
      </c>
      <c r="E21" s="29"/>
      <c r="F21" s="29"/>
      <c r="G21" s="48"/>
      <c r="H21" s="48"/>
      <c r="I21" s="31">
        <v>0.44</v>
      </c>
      <c r="J21" s="62"/>
      <c r="K21" s="103"/>
      <c r="L21" s="52"/>
      <c r="M21" s="56">
        <f t="shared" si="16"/>
        <v>0.14094560032048883</v>
      </c>
    </row>
    <row r="22" spans="1:13" s="34" customFormat="1" ht="15.6" x14ac:dyDescent="0.3">
      <c r="A22" s="27" t="s">
        <v>93</v>
      </c>
      <c r="B22" s="130">
        <v>0.96</v>
      </c>
      <c r="C22" s="20">
        <f t="shared" si="15"/>
        <v>-4.0821994520255166E-2</v>
      </c>
      <c r="D22" s="47">
        <v>1.96</v>
      </c>
      <c r="E22" s="20"/>
      <c r="F22" s="20"/>
      <c r="G22" s="47"/>
      <c r="H22" s="47"/>
      <c r="I22" s="18">
        <v>0.77</v>
      </c>
      <c r="J22" s="61"/>
      <c r="K22" s="66"/>
      <c r="L22" s="67"/>
      <c r="M22" s="55">
        <f t="shared" si="16"/>
        <v>0.11252182123171039</v>
      </c>
    </row>
    <row r="23" spans="1:13" s="34" customFormat="1" ht="15.6" x14ac:dyDescent="0.3">
      <c r="A23" s="27" t="s">
        <v>94</v>
      </c>
      <c r="B23" s="130">
        <v>0.89</v>
      </c>
      <c r="C23" s="20">
        <f t="shared" si="15"/>
        <v>-0.11653381625595151</v>
      </c>
      <c r="D23" s="47">
        <v>1.96</v>
      </c>
      <c r="E23" s="20"/>
      <c r="F23" s="20"/>
      <c r="G23" s="47"/>
      <c r="H23" s="47"/>
      <c r="I23" s="18">
        <v>0.7</v>
      </c>
      <c r="J23" s="61"/>
      <c r="K23" s="66"/>
      <c r="L23" s="67"/>
      <c r="M23" s="55">
        <f t="shared" si="16"/>
        <v>0.12252098351162294</v>
      </c>
    </row>
    <row r="24" spans="1:13" s="34" customFormat="1" ht="15.6" x14ac:dyDescent="0.3">
      <c r="A24" s="27" t="s">
        <v>95</v>
      </c>
      <c r="B24" s="130">
        <v>0.83</v>
      </c>
      <c r="C24" s="20">
        <f t="shared" si="15"/>
        <v>-0.18632957819149348</v>
      </c>
      <c r="D24" s="47">
        <v>1.96</v>
      </c>
      <c r="E24" s="20"/>
      <c r="F24" s="20"/>
      <c r="G24" s="47"/>
      <c r="H24" s="47"/>
      <c r="I24" s="18">
        <v>0.66</v>
      </c>
      <c r="J24" s="61"/>
      <c r="K24" s="66"/>
      <c r="L24" s="67"/>
      <c r="M24" s="55">
        <f t="shared" si="16"/>
        <v>0.1169315641684552</v>
      </c>
    </row>
    <row r="25" spans="1:13" s="34" customFormat="1" ht="16.149999999999999" thickBot="1" x14ac:dyDescent="0.35">
      <c r="A25" s="27" t="s">
        <v>96</v>
      </c>
      <c r="B25" s="130">
        <v>0.83</v>
      </c>
      <c r="C25" s="20">
        <f t="shared" si="15"/>
        <v>-0.18632957819149348</v>
      </c>
      <c r="D25" s="47">
        <v>1.96</v>
      </c>
      <c r="E25" s="20"/>
      <c r="F25" s="20"/>
      <c r="G25" s="47"/>
      <c r="H25" s="47"/>
      <c r="I25" s="18">
        <v>0.65</v>
      </c>
      <c r="J25" s="61"/>
      <c r="K25" s="66"/>
      <c r="L25" s="67"/>
      <c r="M25" s="55">
        <f t="shared" si="16"/>
        <v>0.12472109076579629</v>
      </c>
    </row>
    <row r="26" spans="1:13" s="34" customFormat="1" ht="15.6" x14ac:dyDescent="0.3">
      <c r="A26" s="78" t="s">
        <v>59</v>
      </c>
      <c r="B26" s="129">
        <v>1.0820000000000001</v>
      </c>
      <c r="C26" s="79">
        <f t="shared" si="15"/>
        <v>7.8811180424289848E-2</v>
      </c>
      <c r="D26" s="80">
        <v>1.96</v>
      </c>
      <c r="E26" s="81">
        <v>0.28945759999999998</v>
      </c>
      <c r="F26" s="79">
        <f t="shared" si="2"/>
        <v>0.56733689599999992</v>
      </c>
      <c r="G26" s="80">
        <f t="shared" si="3"/>
        <v>-0.48852571557571006</v>
      </c>
      <c r="H26" s="80">
        <f t="shared" si="4"/>
        <v>0.64614807642428973</v>
      </c>
      <c r="I26" s="30">
        <f t="shared" si="5"/>
        <v>0.61353024583876781</v>
      </c>
      <c r="J26" s="122">
        <f t="shared" si="6"/>
        <v>1.9081765046472698</v>
      </c>
      <c r="K26" s="82" t="s">
        <v>36</v>
      </c>
      <c r="L26" s="83"/>
      <c r="M26" s="54">
        <f t="shared" si="16"/>
        <v>0.28945759999999993</v>
      </c>
    </row>
    <row r="27" spans="1:13" s="34" customFormat="1" ht="15.6" x14ac:dyDescent="0.3">
      <c r="A27" s="84" t="s">
        <v>60</v>
      </c>
      <c r="B27" s="130">
        <v>0.57199999999999995</v>
      </c>
      <c r="C27" s="85">
        <f t="shared" si="15"/>
        <v>-0.55861628760233928</v>
      </c>
      <c r="D27" s="86">
        <v>1.96</v>
      </c>
      <c r="E27" s="85">
        <v>0.32258286000000003</v>
      </c>
      <c r="F27" s="85">
        <f t="shared" si="2"/>
        <v>0.63226240560000002</v>
      </c>
      <c r="G27" s="86">
        <f t="shared" si="3"/>
        <v>-1.1908786932023392</v>
      </c>
      <c r="H27" s="86">
        <f t="shared" si="4"/>
        <v>7.3646117997660743E-2</v>
      </c>
      <c r="I27" s="18">
        <f t="shared" si="5"/>
        <v>0.30395406432045408</v>
      </c>
      <c r="J27" s="123">
        <f t="shared" si="6"/>
        <v>1.0764258103653943</v>
      </c>
      <c r="K27" s="87" t="s">
        <v>36</v>
      </c>
      <c r="L27" s="88"/>
      <c r="M27" s="55">
        <f t="shared" si="16"/>
        <v>0.32258285999999997</v>
      </c>
    </row>
    <row r="28" spans="1:13" s="34" customFormat="1" ht="15.6" x14ac:dyDescent="0.3">
      <c r="A28" s="84" t="s">
        <v>61</v>
      </c>
      <c r="B28" s="130">
        <f>EXP(C28)</f>
        <v>0.63698144663235268</v>
      </c>
      <c r="C28" s="85">
        <v>-0.45101475000000002</v>
      </c>
      <c r="D28" s="86">
        <v>1.96</v>
      </c>
      <c r="E28" s="89">
        <v>0.32816135000000002</v>
      </c>
      <c r="F28" s="85">
        <f t="shared" si="2"/>
        <v>0.64319624600000003</v>
      </c>
      <c r="G28" s="86">
        <f t="shared" si="3"/>
        <v>-1.0942109960000002</v>
      </c>
      <c r="H28" s="86">
        <f t="shared" si="4"/>
        <v>0.19218149600000001</v>
      </c>
      <c r="I28" s="18">
        <f t="shared" si="5"/>
        <v>0.33480366419406132</v>
      </c>
      <c r="J28" s="123">
        <f t="shared" si="6"/>
        <v>1.2118904502749519</v>
      </c>
      <c r="K28" s="87" t="s">
        <v>37</v>
      </c>
      <c r="L28" s="88" t="s">
        <v>42</v>
      </c>
      <c r="M28" s="55">
        <f t="shared" si="16"/>
        <v>0.32816135000000002</v>
      </c>
    </row>
    <row r="29" spans="1:13" s="34" customFormat="1" ht="16.149999999999999" thickBot="1" x14ac:dyDescent="0.35">
      <c r="A29" s="90" t="s">
        <v>62</v>
      </c>
      <c r="B29" s="131" t="s">
        <v>50</v>
      </c>
      <c r="C29" s="91" t="s">
        <v>50</v>
      </c>
      <c r="D29" s="91" t="s">
        <v>50</v>
      </c>
      <c r="E29" s="91" t="s">
        <v>50</v>
      </c>
      <c r="F29" s="91" t="s">
        <v>50</v>
      </c>
      <c r="G29" s="91" t="s">
        <v>50</v>
      </c>
      <c r="H29" s="91" t="s">
        <v>50</v>
      </c>
      <c r="I29" s="31" t="s">
        <v>50</v>
      </c>
      <c r="J29" s="124" t="s">
        <v>50</v>
      </c>
      <c r="K29" s="104" t="s">
        <v>50</v>
      </c>
      <c r="L29" s="105"/>
      <c r="M29" s="56" t="s">
        <v>50</v>
      </c>
    </row>
    <row r="30" spans="1:13" s="34" customFormat="1" ht="15.6" x14ac:dyDescent="0.3">
      <c r="A30" s="78" t="s">
        <v>81</v>
      </c>
      <c r="B30" s="129">
        <f>EXP(-0.2623643)</f>
        <v>0.7692307418980705</v>
      </c>
      <c r="C30" s="79"/>
      <c r="D30" s="80">
        <v>1.96</v>
      </c>
      <c r="E30" s="79"/>
      <c r="F30" s="79"/>
      <c r="G30" s="80"/>
      <c r="H30" s="80"/>
      <c r="I30" s="30">
        <f>EXP(-1.123705)</f>
        <v>0.32507316464627944</v>
      </c>
      <c r="J30" s="122"/>
      <c r="K30" s="82"/>
      <c r="L30" s="83"/>
      <c r="M30" s="54">
        <f t="shared" si="16"/>
        <v>0.43945954081632649</v>
      </c>
    </row>
    <row r="31" spans="1:13" s="34" customFormat="1" ht="15.6" x14ac:dyDescent="0.3">
      <c r="A31" s="84" t="s">
        <v>82</v>
      </c>
      <c r="B31" s="130">
        <f>EXP(0.02178912)</f>
        <v>1.0220282364293534</v>
      </c>
      <c r="C31" s="85"/>
      <c r="D31" s="86">
        <v>1.96</v>
      </c>
      <c r="E31" s="85"/>
      <c r="F31" s="85"/>
      <c r="G31" s="86"/>
      <c r="H31" s="86"/>
      <c r="I31" s="18">
        <f>EXP(-0.89886305)</f>
        <v>0.40703217199207092</v>
      </c>
      <c r="J31" s="123"/>
      <c r="K31" s="87"/>
      <c r="L31" s="88"/>
      <c r="M31" s="55">
        <f t="shared" si="16"/>
        <v>0.4697204948979592</v>
      </c>
    </row>
    <row r="32" spans="1:13" s="34" customFormat="1" ht="15.6" x14ac:dyDescent="0.3">
      <c r="A32" s="84" t="s">
        <v>83</v>
      </c>
      <c r="B32" s="130">
        <f>EXP(-0.02829491)</f>
        <v>0.9721016420290729</v>
      </c>
      <c r="C32" s="85"/>
      <c r="D32" s="86">
        <v>1.96</v>
      </c>
      <c r="E32" s="85"/>
      <c r="F32" s="85"/>
      <c r="G32" s="86"/>
      <c r="H32" s="86"/>
      <c r="I32" s="18">
        <f>EXP(-0.9890342)</f>
        <v>0.37193573314376671</v>
      </c>
      <c r="J32" s="123"/>
      <c r="K32" s="87"/>
      <c r="L32" s="88"/>
      <c r="M32" s="55">
        <f t="shared" si="16"/>
        <v>0.49017310714285722</v>
      </c>
    </row>
    <row r="33" spans="1:13" s="34" customFormat="1" ht="16.149999999999999" thickBot="1" x14ac:dyDescent="0.35">
      <c r="A33" s="90" t="s">
        <v>84</v>
      </c>
      <c r="B33" s="131" t="s">
        <v>118</v>
      </c>
      <c r="C33" s="91" t="s">
        <v>118</v>
      </c>
      <c r="D33" s="92" t="s">
        <v>118</v>
      </c>
      <c r="E33" s="91" t="s">
        <v>118</v>
      </c>
      <c r="F33" s="91" t="s">
        <v>118</v>
      </c>
      <c r="G33" s="92" t="s">
        <v>118</v>
      </c>
      <c r="H33" s="92" t="s">
        <v>118</v>
      </c>
      <c r="I33" s="31" t="s">
        <v>118</v>
      </c>
      <c r="J33" s="125" t="s">
        <v>118</v>
      </c>
      <c r="K33" s="93" t="s">
        <v>118</v>
      </c>
      <c r="L33" s="94"/>
      <c r="M33" s="56" t="s">
        <v>118</v>
      </c>
    </row>
    <row r="34" spans="1:13" s="34" customFormat="1" ht="15.6" x14ac:dyDescent="0.3">
      <c r="A34" s="84" t="s">
        <v>97</v>
      </c>
      <c r="B34" s="130">
        <f>EXP(-0.02739897)</f>
        <v>0.97297297704789509</v>
      </c>
      <c r="C34" s="85"/>
      <c r="D34" s="86">
        <v>1.96</v>
      </c>
      <c r="E34" s="85"/>
      <c r="F34" s="85"/>
      <c r="G34" s="86"/>
      <c r="H34" s="86"/>
      <c r="I34" s="18">
        <f>EXP(-0.5551216)</f>
        <v>0.57400245825357943</v>
      </c>
      <c r="J34" s="123"/>
      <c r="K34" s="87"/>
      <c r="L34" s="88"/>
      <c r="M34" s="55">
        <f t="shared" si="16"/>
        <v>0.26924623979591833</v>
      </c>
    </row>
    <row r="35" spans="1:13" s="34" customFormat="1" ht="15.6" x14ac:dyDescent="0.3">
      <c r="A35" s="84" t="s">
        <v>98</v>
      </c>
      <c r="B35" s="130">
        <f>EXP(-0.42449316)</f>
        <v>0.65410122579434049</v>
      </c>
      <c r="C35" s="85"/>
      <c r="D35" s="86">
        <v>1.96</v>
      </c>
      <c r="E35" s="85"/>
      <c r="F35" s="85"/>
      <c r="G35" s="86"/>
      <c r="H35" s="86"/>
      <c r="I35" s="18">
        <f>EXP(-0.99644629)</f>
        <v>0.36918910372248526</v>
      </c>
      <c r="J35" s="123"/>
      <c r="K35" s="87"/>
      <c r="L35" s="88"/>
      <c r="M35" s="55">
        <f t="shared" si="16"/>
        <v>0.29181282142857151</v>
      </c>
    </row>
    <row r="36" spans="1:13" s="34" customFormat="1" ht="15.6" x14ac:dyDescent="0.3">
      <c r="A36" s="84" t="s">
        <v>99</v>
      </c>
      <c r="B36" s="130">
        <f>EXP(-0.43942582)</f>
        <v>0.64440632009954502</v>
      </c>
      <c r="C36" s="85"/>
      <c r="D36" s="86">
        <v>1.96</v>
      </c>
      <c r="E36" s="85"/>
      <c r="F36" s="85"/>
      <c r="G36" s="86"/>
      <c r="H36" s="86"/>
      <c r="I36" s="18">
        <f>EXP(-1.0263801)</f>
        <v>0.35830163194241782</v>
      </c>
      <c r="J36" s="123"/>
      <c r="K36" s="87"/>
      <c r="L36" s="88"/>
      <c r="M36" s="55">
        <f t="shared" si="16"/>
        <v>0.29946646938775501</v>
      </c>
    </row>
    <row r="37" spans="1:13" s="34" customFormat="1" ht="16.149999999999999" thickBot="1" x14ac:dyDescent="0.35">
      <c r="A37" s="90" t="s">
        <v>100</v>
      </c>
      <c r="B37" s="131" t="s">
        <v>118</v>
      </c>
      <c r="C37" s="91" t="s">
        <v>118</v>
      </c>
      <c r="D37" s="92" t="s">
        <v>118</v>
      </c>
      <c r="E37" s="91" t="s">
        <v>118</v>
      </c>
      <c r="F37" s="91" t="s">
        <v>118</v>
      </c>
      <c r="G37" s="92" t="s">
        <v>118</v>
      </c>
      <c r="H37" s="92" t="s">
        <v>118</v>
      </c>
      <c r="I37" s="31" t="s">
        <v>118</v>
      </c>
      <c r="J37" s="125" t="s">
        <v>118</v>
      </c>
      <c r="K37" s="93" t="s">
        <v>118</v>
      </c>
      <c r="L37" s="94"/>
      <c r="M37" s="56" t="s">
        <v>118</v>
      </c>
    </row>
    <row r="38" spans="1:13" s="34" customFormat="1" ht="15.6" x14ac:dyDescent="0.3">
      <c r="A38" s="106" t="s">
        <v>63</v>
      </c>
      <c r="B38" s="129">
        <v>2.6488100000000001</v>
      </c>
      <c r="C38" s="107">
        <f t="shared" si="15"/>
        <v>0.97411048253824606</v>
      </c>
      <c r="D38" s="108">
        <v>1.96</v>
      </c>
      <c r="E38" s="107">
        <v>0.2804478245730157</v>
      </c>
      <c r="F38" s="107">
        <f t="shared" si="2"/>
        <v>0.54967773616311078</v>
      </c>
      <c r="G38" s="108">
        <f t="shared" si="3"/>
        <v>0.42443274637513528</v>
      </c>
      <c r="H38" s="108">
        <f t="shared" si="4"/>
        <v>1.5237882187013567</v>
      </c>
      <c r="I38" s="30">
        <f t="shared" si="5"/>
        <v>1.5287230000000001</v>
      </c>
      <c r="J38" s="126">
        <f t="shared" si="6"/>
        <v>4.5895786326888519</v>
      </c>
      <c r="K38" s="109" t="s">
        <v>37</v>
      </c>
      <c r="L38" s="110" t="s">
        <v>71</v>
      </c>
      <c r="M38" s="54">
        <f t="shared" si="16"/>
        <v>0.2804478245730157</v>
      </c>
    </row>
    <row r="39" spans="1:13" s="34" customFormat="1" ht="15.6" x14ac:dyDescent="0.3">
      <c r="A39" s="111" t="s">
        <v>64</v>
      </c>
      <c r="B39" s="130">
        <v>2.062049</v>
      </c>
      <c r="C39" s="95">
        <f t="shared" si="15"/>
        <v>0.72370014864899102</v>
      </c>
      <c r="D39" s="96">
        <v>1.96</v>
      </c>
      <c r="E39" s="95">
        <v>0.29523424577300489</v>
      </c>
      <c r="F39" s="95">
        <f t="shared" si="2"/>
        <v>0.5786591217150896</v>
      </c>
      <c r="G39" s="96">
        <f t="shared" si="3"/>
        <v>0.14504102693390142</v>
      </c>
      <c r="H39" s="96">
        <f t="shared" si="4"/>
        <v>1.3023592703640805</v>
      </c>
      <c r="I39" s="18">
        <f t="shared" si="5"/>
        <v>1.1560870000000001</v>
      </c>
      <c r="J39" s="127">
        <f t="shared" si="6"/>
        <v>3.6779637504798508</v>
      </c>
      <c r="K39" s="97" t="s">
        <v>37</v>
      </c>
      <c r="L39" s="98" t="s">
        <v>71</v>
      </c>
      <c r="M39" s="55">
        <f t="shared" si="16"/>
        <v>0.29523424577300489</v>
      </c>
    </row>
    <row r="40" spans="1:13" s="34" customFormat="1" ht="15.6" x14ac:dyDescent="0.3">
      <c r="A40" s="111" t="s">
        <v>65</v>
      </c>
      <c r="B40" s="130">
        <v>2.1843110000000001</v>
      </c>
      <c r="C40" s="95">
        <f t="shared" si="15"/>
        <v>0.78130044701224466</v>
      </c>
      <c r="D40" s="96">
        <v>1.96</v>
      </c>
      <c r="E40" s="95">
        <v>0.3026013838774172</v>
      </c>
      <c r="F40" s="95">
        <f t="shared" si="2"/>
        <v>0.59309871239973766</v>
      </c>
      <c r="G40" s="96">
        <f t="shared" si="3"/>
        <v>0.188201734612507</v>
      </c>
      <c r="H40" s="96">
        <f t="shared" si="4"/>
        <v>1.3743991594119822</v>
      </c>
      <c r="I40" s="18">
        <f t="shared" si="5"/>
        <v>1.207077</v>
      </c>
      <c r="J40" s="127">
        <f t="shared" si="6"/>
        <v>3.9527010660637232</v>
      </c>
      <c r="K40" s="97" t="s">
        <v>37</v>
      </c>
      <c r="L40" s="98" t="s">
        <v>71</v>
      </c>
      <c r="M40" s="55">
        <f t="shared" si="16"/>
        <v>0.3026013838774172</v>
      </c>
    </row>
    <row r="41" spans="1:13" s="34" customFormat="1" ht="16.149999999999999" thickBot="1" x14ac:dyDescent="0.35">
      <c r="A41" s="112" t="s">
        <v>66</v>
      </c>
      <c r="B41" s="131">
        <v>0.4974674</v>
      </c>
      <c r="C41" s="113">
        <f t="shared" si="15"/>
        <v>-0.69822525216871001</v>
      </c>
      <c r="D41" s="114">
        <v>1.96</v>
      </c>
      <c r="E41" s="113">
        <v>1.9144184239579749</v>
      </c>
      <c r="F41" s="113">
        <f t="shared" si="2"/>
        <v>3.7522601109576308</v>
      </c>
      <c r="G41" s="114">
        <f t="shared" si="3"/>
        <v>-4.450485363126341</v>
      </c>
      <c r="H41" s="114">
        <f t="shared" si="4"/>
        <v>3.0540348587889206</v>
      </c>
      <c r="I41" s="31">
        <f t="shared" si="5"/>
        <v>1.1672899999999996E-2</v>
      </c>
      <c r="J41" s="128">
        <f t="shared" si="6"/>
        <v>21.200713966774323</v>
      </c>
      <c r="K41" s="115" t="s">
        <v>37</v>
      </c>
      <c r="L41" s="116" t="s">
        <v>71</v>
      </c>
      <c r="M41" s="56">
        <f t="shared" si="16"/>
        <v>1.9144184239579749</v>
      </c>
    </row>
    <row r="42" spans="1:13" s="34" customFormat="1" ht="15.75" x14ac:dyDescent="0.25">
      <c r="A42" s="106" t="s">
        <v>85</v>
      </c>
      <c r="B42" s="129">
        <v>0.68907160000000001</v>
      </c>
      <c r="C42" s="107">
        <f t="shared" si="15"/>
        <v>-0.37241009464486824</v>
      </c>
      <c r="D42" s="108">
        <v>1.96</v>
      </c>
      <c r="E42" s="107"/>
      <c r="F42" s="107"/>
      <c r="G42" s="108"/>
      <c r="H42" s="108"/>
      <c r="I42" s="30">
        <v>0.33296150000000002</v>
      </c>
      <c r="J42" s="126"/>
      <c r="K42" s="109"/>
      <c r="L42" s="110"/>
      <c r="M42" s="54">
        <f t="shared" si="16"/>
        <v>0.37108077380430665</v>
      </c>
    </row>
    <row r="43" spans="1:13" s="34" customFormat="1" ht="15.75" x14ac:dyDescent="0.25">
      <c r="A43" s="111" t="s">
        <v>86</v>
      </c>
      <c r="B43" s="130">
        <v>0.81895549999999995</v>
      </c>
      <c r="C43" s="95">
        <f t="shared" si="15"/>
        <v>-0.19972553115957761</v>
      </c>
      <c r="D43" s="96">
        <v>1.96</v>
      </c>
      <c r="E43" s="95"/>
      <c r="F43" s="95"/>
      <c r="G43" s="96"/>
      <c r="H43" s="96"/>
      <c r="I43" s="18">
        <v>0.37910189999999999</v>
      </c>
      <c r="J43" s="127"/>
      <c r="K43" s="97"/>
      <c r="L43" s="98"/>
      <c r="M43" s="55">
        <f t="shared" si="16"/>
        <v>0.3929717925727606</v>
      </c>
    </row>
    <row r="44" spans="1:13" s="34" customFormat="1" ht="15.75" x14ac:dyDescent="0.25">
      <c r="A44" s="111" t="s">
        <v>87</v>
      </c>
      <c r="B44" s="130">
        <v>0.75462969999999996</v>
      </c>
      <c r="C44" s="95">
        <f t="shared" si="15"/>
        <v>-0.28152811362587332</v>
      </c>
      <c r="D44" s="96">
        <v>1.96</v>
      </c>
      <c r="E44" s="95"/>
      <c r="F44" s="95"/>
      <c r="G44" s="96"/>
      <c r="H44" s="96"/>
      <c r="I44" s="18">
        <v>0.34493279999999998</v>
      </c>
      <c r="J44" s="127"/>
      <c r="K44" s="97"/>
      <c r="L44" s="98"/>
      <c r="M44" s="55">
        <f t="shared" si="16"/>
        <v>0.39942732138071213</v>
      </c>
    </row>
    <row r="45" spans="1:13" s="34" customFormat="1" ht="16.5" thickBot="1" x14ac:dyDescent="0.3">
      <c r="A45" s="112" t="s">
        <v>88</v>
      </c>
      <c r="B45" s="131">
        <v>0.3101293</v>
      </c>
      <c r="C45" s="113">
        <f t="shared" si="15"/>
        <v>-1.1707659716894312</v>
      </c>
      <c r="D45" s="114">
        <v>1.96</v>
      </c>
      <c r="E45" s="113"/>
      <c r="F45" s="113"/>
      <c r="G45" s="114"/>
      <c r="H45" s="114"/>
      <c r="I45" s="31">
        <v>1.87324E-2</v>
      </c>
      <c r="J45" s="128"/>
      <c r="K45" s="115"/>
      <c r="L45" s="116"/>
      <c r="M45" s="56">
        <f t="shared" si="16"/>
        <v>1.4320074807991772</v>
      </c>
    </row>
    <row r="46" spans="1:13" s="34" customFormat="1" ht="15.75" x14ac:dyDescent="0.25">
      <c r="A46" s="106" t="s">
        <v>101</v>
      </c>
      <c r="B46" s="129" t="s">
        <v>50</v>
      </c>
      <c r="C46" s="107"/>
      <c r="D46" s="108">
        <v>1.96</v>
      </c>
      <c r="E46" s="107"/>
      <c r="F46" s="107"/>
      <c r="G46" s="108"/>
      <c r="H46" s="108"/>
      <c r="I46" s="30" t="s">
        <v>50</v>
      </c>
      <c r="J46" s="126"/>
      <c r="K46" s="109"/>
      <c r="L46" s="110"/>
      <c r="M46" s="54" t="s">
        <v>50</v>
      </c>
    </row>
    <row r="47" spans="1:13" s="34" customFormat="1" ht="15.75" x14ac:dyDescent="0.25">
      <c r="A47" s="111" t="s">
        <v>102</v>
      </c>
      <c r="B47" s="130" t="s">
        <v>50</v>
      </c>
      <c r="C47" s="95"/>
      <c r="D47" s="96">
        <v>1.96</v>
      </c>
      <c r="E47" s="95"/>
      <c r="F47" s="95"/>
      <c r="G47" s="96"/>
      <c r="H47" s="96"/>
      <c r="I47" s="18" t="s">
        <v>50</v>
      </c>
      <c r="J47" s="127"/>
      <c r="K47" s="97"/>
      <c r="L47" s="98"/>
      <c r="M47" s="55" t="s">
        <v>50</v>
      </c>
    </row>
    <row r="48" spans="1:13" s="34" customFormat="1" ht="15.75" x14ac:dyDescent="0.25">
      <c r="A48" s="111" t="s">
        <v>103</v>
      </c>
      <c r="B48" s="130" t="s">
        <v>50</v>
      </c>
      <c r="C48" s="95"/>
      <c r="D48" s="96">
        <v>1.96</v>
      </c>
      <c r="E48" s="95"/>
      <c r="F48" s="95"/>
      <c r="G48" s="96"/>
      <c r="H48" s="96"/>
      <c r="I48" s="18" t="s">
        <v>50</v>
      </c>
      <c r="J48" s="127"/>
      <c r="K48" s="97"/>
      <c r="L48" s="98"/>
      <c r="M48" s="55" t="s">
        <v>50</v>
      </c>
    </row>
    <row r="49" spans="1:13" s="34" customFormat="1" ht="16.5" thickBot="1" x14ac:dyDescent="0.3">
      <c r="A49" s="112" t="s">
        <v>104</v>
      </c>
      <c r="B49" s="131" t="s">
        <v>50</v>
      </c>
      <c r="C49" s="113"/>
      <c r="D49" s="114">
        <v>1.96</v>
      </c>
      <c r="E49" s="113"/>
      <c r="F49" s="113"/>
      <c r="G49" s="114"/>
      <c r="H49" s="114"/>
      <c r="I49" s="31" t="s">
        <v>50</v>
      </c>
      <c r="J49" s="128"/>
      <c r="K49" s="115"/>
      <c r="L49" s="116"/>
      <c r="M49" s="56" t="s">
        <v>50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19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2022-05-16T15:08:25Z</cp:lastPrinted>
  <dcterms:created xsi:type="dcterms:W3CDTF">2019-03-04T12:15:43Z</dcterms:created>
  <dcterms:modified xsi:type="dcterms:W3CDTF">2022-05-17T11:46:20Z</dcterms:modified>
</cp:coreProperties>
</file>