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  <sheet name="Interval_OR" sheetId="10" r:id="rId2"/>
    <sheet name="base_Antiga" sheetId="9" r:id="rId3"/>
  </sheets>
  <definedNames>
    <definedName name="_xlnm._FilterDatabase" localSheetId="0" hidden="1">base_dades!$A$1:$A$12</definedName>
  </definedNames>
  <calcPr calcId="145621"/>
</workbook>
</file>

<file path=xl/calcChain.xml><?xml version="1.0" encoding="utf-8"?>
<calcChain xmlns="http://schemas.openxmlformats.org/spreadsheetml/2006/main">
  <c r="B12" i="10" l="1"/>
  <c r="C15" i="8"/>
  <c r="D15" i="8"/>
  <c r="D9" i="8"/>
  <c r="C14" i="10"/>
  <c r="C15" i="10"/>
  <c r="C16" i="10"/>
  <c r="C17" i="10"/>
  <c r="B3" i="10"/>
  <c r="B5" i="10"/>
  <c r="B2" i="10"/>
  <c r="C11" i="10"/>
  <c r="C10" i="10"/>
  <c r="C7" i="10"/>
  <c r="H7" i="10" s="1"/>
  <c r="J7" i="10" s="1"/>
  <c r="C8" i="10"/>
  <c r="C9" i="10"/>
  <c r="C6" i="10"/>
  <c r="F8" i="10"/>
  <c r="F3" i="10"/>
  <c r="H3" i="10" s="1"/>
  <c r="J3" i="10" s="1"/>
  <c r="G3" i="10"/>
  <c r="I3" i="10" s="1"/>
  <c r="F5" i="10"/>
  <c r="G5" i="10" s="1"/>
  <c r="I5" i="10" s="1"/>
  <c r="F7" i="10"/>
  <c r="G7" i="10"/>
  <c r="I7" i="10" s="1"/>
  <c r="F9" i="10"/>
  <c r="G9" i="10" s="1"/>
  <c r="I9" i="10" s="1"/>
  <c r="F10" i="10"/>
  <c r="H10" i="10" s="1"/>
  <c r="J10" i="10" s="1"/>
  <c r="F11" i="10"/>
  <c r="H11" i="10" s="1"/>
  <c r="J11" i="10" s="1"/>
  <c r="F12" i="10"/>
  <c r="G12" i="10" s="1"/>
  <c r="I12" i="10" s="1"/>
  <c r="F15" i="10"/>
  <c r="H15" i="10" s="1"/>
  <c r="J15" i="10" s="1"/>
  <c r="F16" i="10"/>
  <c r="G16" i="10" s="1"/>
  <c r="I16" i="10" s="1"/>
  <c r="F17" i="10"/>
  <c r="G17" i="10" s="1"/>
  <c r="I17" i="10" s="1"/>
  <c r="F2" i="10"/>
  <c r="H2" i="10" s="1"/>
  <c r="J2" i="10" s="1"/>
  <c r="C5" i="8"/>
  <c r="D5" i="8"/>
  <c r="D4" i="8"/>
  <c r="D8" i="8"/>
  <c r="D12" i="8"/>
  <c r="C12" i="8"/>
  <c r="C9" i="8"/>
  <c r="D11" i="8"/>
  <c r="D14" i="8"/>
  <c r="C14" i="8"/>
  <c r="H16" i="10" l="1"/>
  <c r="J16" i="10" s="1"/>
  <c r="G15" i="10"/>
  <c r="I15" i="10" s="1"/>
  <c r="G11" i="10"/>
  <c r="I11" i="10" s="1"/>
  <c r="G10" i="10"/>
  <c r="I10" i="10" s="1"/>
  <c r="H12" i="10"/>
  <c r="J12" i="10" s="1"/>
  <c r="H8" i="10"/>
  <c r="J8" i="10" s="1"/>
  <c r="G8" i="10"/>
  <c r="I8" i="10" s="1"/>
  <c r="H17" i="10"/>
  <c r="J17" i="10" s="1"/>
  <c r="H9" i="10"/>
  <c r="J9" i="10" s="1"/>
  <c r="H5" i="10"/>
  <c r="J5" i="10" s="1"/>
  <c r="G2" i="10"/>
  <c r="I2" i="10" s="1"/>
  <c r="C3" i="8"/>
  <c r="C7" i="8"/>
  <c r="C10" i="8"/>
  <c r="C11" i="8"/>
  <c r="D3" i="8"/>
  <c r="D7" i="8"/>
  <c r="D10" i="8"/>
  <c r="F6" i="10"/>
  <c r="H6" i="10" s="1"/>
  <c r="J6" i="10" s="1"/>
  <c r="G6" i="10" l="1"/>
  <c r="I6" i="10" s="1"/>
  <c r="F14" i="10"/>
  <c r="H14" i="10" s="1"/>
  <c r="J14" i="10" s="1"/>
  <c r="G14" i="10" l="1"/>
  <c r="I14" i="10" s="1"/>
</calcChain>
</file>

<file path=xl/sharedStrings.xml><?xml version="1.0" encoding="utf-8"?>
<sst xmlns="http://schemas.openxmlformats.org/spreadsheetml/2006/main" count="137" uniqueCount="86">
  <si>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</si>
  <si>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</si>
  <si>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</si>
  <si>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</si>
  <si>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</si>
  <si>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</si>
  <si>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</si>
  <si>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</si>
  <si>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</si>
  <si>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</si>
  <si>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</si>
  <si>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</si>
  <si>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</si>
  <si>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</si>
  <si>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</si>
  <si>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</si>
  <si>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</si>
  <si>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</si>
  <si>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</si>
  <si>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</si>
  <si>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</si>
  <si>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</si>
  <si>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</si>
  <si>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</si>
  <si>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</si>
  <si>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</si>
  <si>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</si>
  <si>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</si>
  <si>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</si>
  <si>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</si>
  <si>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</si>
  <si>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</si>
  <si>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</si>
  <si>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</si>
  <si>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</si>
  <si>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</si>
  <si>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</si>
  <si>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?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</si>
  <si>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</si>
  <si>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</si>
  <si>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</si>
  <si>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</si>
  <si>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</si>
  <si>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</si>
  <si>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</si>
  <si>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</si>
  <si>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</si>
  <si>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</si>
  <si>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</si>
  <si>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</si>
  <si>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</si>
  <si>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</si>
  <si>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</si>
  <si>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</si>
  <si>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</si>
  <si>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</si>
  <si>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</si>
  <si>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</si>
  <si>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</si>
  <si>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</si>
  <si>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</si>
  <si>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</si>
  <si>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</si>
  <si>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</si>
  <si>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</si>
  <si>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</si>
  <si>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</si>
  <si>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</si>
  <si>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</si>
  <si>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</si>
  <si>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</si>
  <si>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**</t>
  </si>
  <si>
    <t>dubtes:</t>
  </si>
  <si>
    <t>Faig cas dels intervals , i trobo l'error estandard pertinent!</t>
  </si>
  <si>
    <t xml:space="preserve">El meu Model és diferent! </t>
  </si>
  <si>
    <t>##                     coef   se(coef)   lower 0.95 upper 0.95      Chisq            p method</t>
  </si>
  <si>
    <t>## (Intercept)  -8.32640968 1.24520599 -10.76696857 -5.8858508 44.7129337 2.281453e-11      1</t>
  </si>
  <si>
    <t>## DG.MACRYes   -0.45101475 0.32816135  -1.09419918  0.1921697  1.8888898 1.693272e-01      1</t>
  </si>
  <si>
    <t>## EDAD.AGE      0.08215091 0.01479049   0.05316208  0.1111397 30.8503112 2.787174e-08      1</t>
  </si>
  <si>
    <t>## SEXO.SEXMALE  0.98601961 0.30341437   0.39133837  1.5807009 10.5608483 1.155082e-03      1</t>
  </si>
  <si>
    <t>## DG2.HTAYes    0.13627338 0.31031124  -0.47192548  0.7444722  0.1928533 6.605524e-01      1</t>
  </si>
  <si>
    <t>## DG2.MICROYes -0.73162099 0.51106696  -1.73329383  0.2700518  2.0493527 1.522709e-01      1</t>
  </si>
  <si>
    <t xml:space="preserve">## </t>
  </si>
  <si>
    <t>## Method: 1-Wald, 2-Profile penalized log-likelihood, 3-None</t>
  </si>
  <si>
    <t>## Likelihood ratio test=42.1162 on 5 df, p=5.579927e-08, n=406</t>
  </si>
  <si>
    <t>## Wald test = 33.67644 on 5 df, p = 2.761523e-06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</si>
</sst>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Courier New"/>
      <family val="3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1" xfId="0" applyFont="1" applyFill="1" applyBorder="1"/>
    <xf numFmtId="0" fontId="0" fillId="0" borderId="9" xfId="0" applyFont="1" applyFill="1" applyBorder="1"/>
    <xf numFmtId="164" fontId="1" fillId="3" borderId="4" xfId="0" applyNumberFormat="1" applyFont="1" applyFill="1" applyBorder="1" applyAlignment="1">
      <alignment horizontal="left"/>
    </xf>
    <xf numFmtId="164" fontId="0" fillId="0" borderId="8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" fillId="4" borderId="2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1" fillId="2" borderId="1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164" fontId="1" fillId="3" borderId="15" xfId="0" applyNumberFormat="1" applyFont="1" applyFill="1" applyBorder="1" applyAlignment="1">
      <alignment horizontal="left"/>
    </xf>
    <xf numFmtId="164" fontId="3" fillId="4" borderId="5" xfId="0" applyNumberFormat="1" applyFont="1" applyFill="1" applyBorder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7" xfId="0" applyBorder="1"/>
    <xf numFmtId="0" fontId="1" fillId="4" borderId="4" xfId="0" applyFont="1" applyFill="1" applyBorder="1"/>
    <xf numFmtId="0" fontId="1" fillId="0" borderId="0" xfId="0" applyFont="1" applyAlignment="1">
      <alignment horizontal="center"/>
    </xf>
    <xf numFmtId="0" fontId="0" fillId="6" borderId="7" xfId="0" applyFill="1" applyBorder="1" applyAlignment="1">
      <alignment horizontal="left"/>
    </xf>
    <xf numFmtId="0" fontId="0" fillId="0" borderId="0" xfId="0" applyAlignment="1"/>
    <xf numFmtId="0" fontId="1" fillId="7" borderId="5" xfId="0" applyFont="1" applyFill="1" applyBorder="1"/>
    <xf numFmtId="0" fontId="1" fillId="3" borderId="5" xfId="0" applyFont="1" applyFill="1" applyBorder="1"/>
    <xf numFmtId="0" fontId="1" fillId="0" borderId="0" xfId="0" applyFont="1"/>
    <xf numFmtId="0" fontId="1" fillId="5" borderId="10" xfId="0" applyFont="1" applyFill="1" applyBorder="1" applyAlignment="1"/>
    <xf numFmtId="0" fontId="11" fillId="5" borderId="18" xfId="0" applyFont="1" applyFill="1" applyBorder="1" applyAlignment="1"/>
    <xf numFmtId="0" fontId="11" fillId="5" borderId="10" xfId="0" applyFont="1" applyFill="1" applyBorder="1" applyAlignment="1"/>
    <xf numFmtId="0" fontId="11" fillId="5" borderId="13" xfId="0" applyFont="1" applyFill="1" applyBorder="1" applyAlignment="1"/>
    <xf numFmtId="0" fontId="2" fillId="5" borderId="11" xfId="0" applyFont="1" applyFill="1" applyBorder="1" applyAlignment="1"/>
    <xf numFmtId="0" fontId="1" fillId="4" borderId="5" xfId="0" applyFont="1" applyFill="1" applyBorder="1"/>
    <xf numFmtId="0" fontId="1" fillId="7" borderId="4" xfId="0" applyFont="1" applyFill="1" applyBorder="1"/>
    <xf numFmtId="0" fontId="1" fillId="0" borderId="0" xfId="0" applyFont="1" applyAlignment="1">
      <alignment horizontal="left"/>
    </xf>
    <xf numFmtId="164" fontId="10" fillId="9" borderId="3" xfId="0" applyNumberFormat="1" applyFont="1" applyFill="1" applyBorder="1" applyAlignment="1">
      <alignment horizontal="left"/>
    </xf>
    <xf numFmtId="164" fontId="10" fillId="9" borderId="4" xfId="0" applyNumberFormat="1" applyFont="1" applyFill="1" applyBorder="1" applyAlignment="1">
      <alignment horizontal="left"/>
    </xf>
    <xf numFmtId="164" fontId="10" fillId="9" borderId="17" xfId="0" applyNumberFormat="1" applyFont="1" applyFill="1" applyBorder="1" applyAlignment="1">
      <alignment horizontal="left"/>
    </xf>
    <xf numFmtId="164" fontId="10" fillId="9" borderId="5" xfId="0" applyNumberFormat="1" applyFont="1" applyFill="1" applyBorder="1" applyAlignment="1">
      <alignment horizontal="left"/>
    </xf>
    <xf numFmtId="164" fontId="10" fillId="7" borderId="3" xfId="0" applyNumberFormat="1" applyFont="1" applyFill="1" applyBorder="1" applyAlignment="1">
      <alignment horizontal="left"/>
    </xf>
    <xf numFmtId="164" fontId="10" fillId="7" borderId="4" xfId="0" applyNumberFormat="1" applyFont="1" applyFill="1" applyBorder="1" applyAlignment="1">
      <alignment horizontal="left"/>
    </xf>
    <xf numFmtId="164" fontId="10" fillId="7" borderId="17" xfId="0" applyNumberFormat="1" applyFont="1" applyFill="1" applyBorder="1" applyAlignment="1">
      <alignment horizontal="left"/>
    </xf>
    <xf numFmtId="164" fontId="10" fillId="7" borderId="5" xfId="0" applyNumberFormat="1" applyFont="1" applyFill="1" applyBorder="1" applyAlignment="1">
      <alignment horizontal="left"/>
    </xf>
    <xf numFmtId="164" fontId="10" fillId="3" borderId="17" xfId="0" applyNumberFormat="1" applyFont="1" applyFill="1" applyBorder="1" applyAlignment="1">
      <alignment horizontal="left"/>
    </xf>
    <xf numFmtId="164" fontId="10" fillId="3" borderId="5" xfId="0" applyNumberFormat="1" applyFont="1" applyFill="1" applyBorder="1" applyAlignment="1">
      <alignment horizontal="left"/>
    </xf>
    <xf numFmtId="0" fontId="1" fillId="4" borderId="2" xfId="0" applyFont="1" applyFill="1" applyBorder="1"/>
    <xf numFmtId="0" fontId="1" fillId="9" borderId="3" xfId="0" applyFont="1" applyFill="1" applyBorder="1"/>
    <xf numFmtId="0" fontId="1" fillId="9" borderId="17" xfId="0" applyFont="1" applyFill="1" applyBorder="1"/>
    <xf numFmtId="164" fontId="10" fillId="9" borderId="6" xfId="0" applyNumberFormat="1" applyFont="1" applyFill="1" applyBorder="1" applyAlignment="1">
      <alignment horizontal="left"/>
    </xf>
    <xf numFmtId="164" fontId="1" fillId="9" borderId="15" xfId="0" applyNumberFormat="1" applyFont="1" applyFill="1" applyBorder="1" applyAlignment="1">
      <alignment horizontal="center"/>
    </xf>
    <xf numFmtId="164" fontId="1" fillId="9" borderId="5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left"/>
    </xf>
    <xf numFmtId="164" fontId="1" fillId="9" borderId="14" xfId="0" applyNumberFormat="1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left"/>
    </xf>
    <xf numFmtId="164" fontId="1" fillId="7" borderId="5" xfId="0" applyNumberFormat="1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left"/>
    </xf>
    <xf numFmtId="164" fontId="1" fillId="7" borderId="4" xfId="0" applyNumberFormat="1" applyFont="1" applyFill="1" applyBorder="1" applyAlignment="1">
      <alignment horizontal="left"/>
    </xf>
    <xf numFmtId="164" fontId="1" fillId="7" borderId="15" xfId="0" applyNumberFormat="1" applyFont="1" applyFill="1" applyBorder="1" applyAlignment="1">
      <alignment horizontal="center"/>
    </xf>
    <xf numFmtId="164" fontId="10" fillId="7" borderId="0" xfId="0" applyNumberFormat="1" applyFont="1" applyFill="1" applyBorder="1" applyAlignment="1">
      <alignment horizontal="left"/>
    </xf>
    <xf numFmtId="164" fontId="1" fillId="7" borderId="14" xfId="0" applyNumberFormat="1" applyFont="1" applyFill="1" applyBorder="1" applyAlignment="1">
      <alignment horizontal="center"/>
    </xf>
    <xf numFmtId="164" fontId="10" fillId="4" borderId="6" xfId="0" applyNumberFormat="1" applyFont="1" applyFill="1" applyBorder="1" applyAlignment="1">
      <alignment horizontal="left"/>
    </xf>
    <xf numFmtId="164" fontId="10" fillId="4" borderId="4" xfId="0" applyNumberFormat="1" applyFont="1" applyFill="1" applyBorder="1" applyAlignment="1">
      <alignment horizontal="left"/>
    </xf>
    <xf numFmtId="164" fontId="10" fillId="4" borderId="3" xfId="0" applyNumberFormat="1" applyFont="1" applyFill="1" applyBorder="1" applyAlignment="1">
      <alignment horizontal="left"/>
    </xf>
    <xf numFmtId="164" fontId="1" fillId="4" borderId="15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left"/>
    </xf>
    <xf numFmtId="164" fontId="10" fillId="4" borderId="0" xfId="0" applyNumberFormat="1" applyFont="1" applyFill="1" applyBorder="1" applyAlignment="1">
      <alignment horizontal="left"/>
    </xf>
    <xf numFmtId="164" fontId="10" fillId="4" borderId="5" xfId="0" applyNumberFormat="1" applyFont="1" applyFill="1" applyBorder="1" applyAlignment="1">
      <alignment horizontal="left"/>
    </xf>
    <xf numFmtId="164" fontId="10" fillId="4" borderId="17" xfId="0" applyNumberFormat="1" applyFont="1" applyFill="1" applyBorder="1" applyAlignment="1">
      <alignment horizontal="left"/>
    </xf>
    <xf numFmtId="164" fontId="1" fillId="4" borderId="14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left"/>
    </xf>
    <xf numFmtId="164" fontId="10" fillId="4" borderId="2" xfId="0" applyNumberFormat="1" applyFont="1" applyFill="1" applyBorder="1" applyAlignment="1">
      <alignment horizontal="left"/>
    </xf>
    <xf numFmtId="164" fontId="10" fillId="4" borderId="16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left"/>
    </xf>
    <xf numFmtId="164" fontId="10" fillId="3" borderId="0" xfId="0" applyNumberFormat="1" applyFont="1" applyFill="1" applyBorder="1" applyAlignment="1">
      <alignment horizontal="left"/>
    </xf>
    <xf numFmtId="164" fontId="1" fillId="3" borderId="14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left"/>
    </xf>
    <xf numFmtId="0" fontId="1" fillId="0" borderId="3" xfId="0" applyFont="1" applyBorder="1"/>
    <xf numFmtId="0" fontId="0" fillId="0" borderId="6" xfId="0" applyBorder="1"/>
    <xf numFmtId="0" fontId="1" fillId="0" borderId="17" xfId="0" applyFont="1" applyBorder="1"/>
    <xf numFmtId="0" fontId="1" fillId="0" borderId="16" xfId="0" applyFont="1" applyBorder="1"/>
    <xf numFmtId="0" fontId="1" fillId="6" borderId="3" xfId="0" applyFont="1" applyFill="1" applyBorder="1"/>
    <xf numFmtId="0" fontId="0" fillId="6" borderId="6" xfId="0" applyFill="1" applyBorder="1" applyAlignment="1">
      <alignment horizontal="left"/>
    </xf>
    <xf numFmtId="0" fontId="1" fillId="6" borderId="17" xfId="0" applyFont="1" applyFill="1" applyBorder="1"/>
    <xf numFmtId="0" fontId="0" fillId="6" borderId="0" xfId="0" applyFill="1" applyBorder="1" applyAlignment="1">
      <alignment horizontal="left"/>
    </xf>
    <xf numFmtId="0" fontId="1" fillId="6" borderId="16" xfId="0" applyFont="1" applyFill="1" applyBorder="1"/>
    <xf numFmtId="0" fontId="0" fillId="6" borderId="6" xfId="0" applyFill="1" applyBorder="1"/>
    <xf numFmtId="0" fontId="1" fillId="6" borderId="15" xfId="0" applyFont="1" applyFill="1" applyBorder="1" applyAlignment="1">
      <alignment horizontal="center"/>
    </xf>
    <xf numFmtId="0" fontId="0" fillId="6" borderId="0" xfId="0" applyFill="1" applyBorder="1"/>
    <xf numFmtId="0" fontId="1" fillId="6" borderId="14" xfId="0" applyFont="1" applyFill="1" applyBorder="1" applyAlignment="1">
      <alignment horizontal="center"/>
    </xf>
    <xf numFmtId="0" fontId="0" fillId="6" borderId="7" xfId="0" applyFill="1" applyBorder="1"/>
    <xf numFmtId="0" fontId="1" fillId="6" borderId="12" xfId="0" applyFont="1" applyFill="1" applyBorder="1" applyAlignment="1">
      <alignment horizontal="center"/>
    </xf>
    <xf numFmtId="164" fontId="3" fillId="7" borderId="4" xfId="0" applyNumberFormat="1" applyFont="1" applyFill="1" applyBorder="1" applyAlignment="1">
      <alignment horizontal="left"/>
    </xf>
    <xf numFmtId="164" fontId="3" fillId="7" borderId="5" xfId="0" applyNumberFormat="1" applyFont="1" applyFill="1" applyBorder="1" applyAlignment="1">
      <alignment horizontal="left"/>
    </xf>
    <xf numFmtId="164" fontId="4" fillId="7" borderId="5" xfId="0" applyNumberFormat="1" applyFont="1" applyFill="1" applyBorder="1"/>
    <xf numFmtId="164" fontId="3" fillId="2" borderId="4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/>
    </xf>
    <xf numFmtId="164" fontId="4" fillId="2" borderId="5" xfId="0" applyNumberFormat="1" applyFont="1" applyFill="1" applyBorder="1"/>
    <xf numFmtId="164" fontId="3" fillId="10" borderId="4" xfId="0" applyNumberFormat="1" applyFont="1" applyFill="1" applyBorder="1" applyAlignment="1">
      <alignment horizontal="left"/>
    </xf>
    <xf numFmtId="164" fontId="3" fillId="10" borderId="5" xfId="0" applyNumberFormat="1" applyFont="1" applyFill="1" applyBorder="1" applyAlignment="1">
      <alignment horizontal="left"/>
    </xf>
    <xf numFmtId="164" fontId="1" fillId="7" borderId="15" xfId="0" applyNumberFormat="1" applyFont="1" applyFill="1" applyBorder="1" applyAlignment="1">
      <alignment horizontal="left"/>
    </xf>
    <xf numFmtId="164" fontId="1" fillId="7" borderId="14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left"/>
    </xf>
    <xf numFmtId="164" fontId="1" fillId="2" borderId="15" xfId="0" applyNumberFormat="1" applyFont="1" applyFill="1" applyBorder="1" applyAlignment="1">
      <alignment horizontal="left"/>
    </xf>
    <xf numFmtId="164" fontId="1" fillId="2" borderId="17" xfId="0" applyNumberFormat="1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  <xf numFmtId="164" fontId="1" fillId="2" borderId="14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 vertical="center"/>
    </xf>
    <xf numFmtId="164" fontId="1" fillId="10" borderId="4" xfId="0" applyNumberFormat="1" applyFont="1" applyFill="1" applyBorder="1" applyAlignment="1">
      <alignment horizontal="left"/>
    </xf>
    <xf numFmtId="164" fontId="1" fillId="10" borderId="15" xfId="0" applyNumberFormat="1" applyFont="1" applyFill="1" applyBorder="1" applyAlignment="1">
      <alignment horizontal="left"/>
    </xf>
    <xf numFmtId="164" fontId="1" fillId="10" borderId="5" xfId="0" applyNumberFormat="1" applyFont="1" applyFill="1" applyBorder="1" applyAlignment="1">
      <alignment horizontal="left"/>
    </xf>
    <xf numFmtId="164" fontId="1" fillId="10" borderId="14" xfId="0" applyNumberFormat="1" applyFont="1" applyFill="1" applyBorder="1" applyAlignment="1">
      <alignment horizontal="left"/>
    </xf>
    <xf numFmtId="0" fontId="11" fillId="5" borderId="4" xfId="0" applyFont="1" applyFill="1" applyBorder="1" applyAlignment="1"/>
    <xf numFmtId="0" fontId="1" fillId="0" borderId="6" xfId="0" applyFont="1" applyBorder="1" applyAlignment="1">
      <alignment horizontal="center"/>
    </xf>
    <xf numFmtId="0" fontId="0" fillId="0" borderId="15" xfId="0" applyBorder="1"/>
    <xf numFmtId="0" fontId="1" fillId="0" borderId="7" xfId="0" applyFont="1" applyBorder="1" applyAlignment="1">
      <alignment horizontal="center"/>
    </xf>
    <xf numFmtId="0" fontId="0" fillId="0" borderId="12" xfId="0" applyBorder="1"/>
    <xf numFmtId="0" fontId="7" fillId="0" borderId="19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/>
    </xf>
    <xf numFmtId="0" fontId="7" fillId="0" borderId="2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/>
    </xf>
    <xf numFmtId="0" fontId="0" fillId="0" borderId="14" xfId="0" applyBorder="1"/>
    <xf numFmtId="0" fontId="7" fillId="11" borderId="21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7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9" fillId="8" borderId="10" xfId="0" applyFont="1" applyFill="1" applyBorder="1" applyAlignment="1"/>
    <xf numFmtId="164" fontId="9" fillId="8" borderId="4" xfId="0" applyNumberFormat="1" applyFont="1" applyFill="1" applyBorder="1" applyAlignment="1">
      <alignment horizontal="left"/>
    </xf>
    <xf numFmtId="164" fontId="9" fillId="8" borderId="5" xfId="0" applyNumberFormat="1" applyFont="1" applyFill="1" applyBorder="1" applyAlignment="1">
      <alignment horizontal="left"/>
    </xf>
    <xf numFmtId="164" fontId="9" fillId="8" borderId="2" xfId="0" applyNumberFormat="1" applyFont="1" applyFill="1" applyBorder="1" applyAlignment="1">
      <alignment horizontal="left"/>
    </xf>
    <xf numFmtId="164" fontId="9" fillId="8" borderId="17" xfId="0" applyNumberFormat="1" applyFont="1" applyFill="1" applyBorder="1" applyAlignment="1">
      <alignment horizontal="left"/>
    </xf>
    <xf numFmtId="164" fontId="9" fillId="8" borderId="3" xfId="0" applyNumberFormat="1" applyFont="1" applyFill="1" applyBorder="1" applyAlignment="1">
      <alignment horizontal="left"/>
    </xf>
    <xf numFmtId="164" fontId="9" fillId="8" borderId="16" xfId="0" applyNumberFormat="1" applyFont="1" applyFill="1" applyBorder="1" applyAlignment="1">
      <alignment horizontal="left"/>
    </xf>
    <xf numFmtId="164" fontId="12" fillId="8" borderId="4" xfId="0" applyNumberFormat="1" applyFont="1" applyFill="1" applyBorder="1" applyAlignment="1">
      <alignment horizontal="left" vertical="center"/>
    </xf>
    <xf numFmtId="164" fontId="12" fillId="8" borderId="5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7" fillId="11" borderId="0" xfId="0" applyFont="1" applyFill="1" applyBorder="1" applyAlignment="1">
      <alignment horizontal="left" vertical="center" indent="1"/>
    </xf>
    <xf numFmtId="0" fontId="1" fillId="0" borderId="17" xfId="0" applyFont="1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14" xfId="0" applyFill="1" applyBorder="1"/>
    <xf numFmtId="0" fontId="1" fillId="5" borderId="3" xfId="0" applyFont="1" applyFill="1" applyBorder="1" applyAlignment="1">
      <alignment horizontal="left"/>
    </xf>
    <xf numFmtId="0" fontId="1" fillId="5" borderId="6" xfId="0" applyFont="1" applyFill="1" applyBorder="1"/>
    <xf numFmtId="0" fontId="1" fillId="5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center"/>
    </xf>
    <xf numFmtId="0" fontId="0" fillId="5" borderId="15" xfId="0" applyFill="1" applyBorder="1"/>
    <xf numFmtId="0" fontId="1" fillId="5" borderId="16" xfId="0" applyFont="1" applyFill="1" applyBorder="1" applyAlignment="1">
      <alignment horizontal="left"/>
    </xf>
    <xf numFmtId="0" fontId="1" fillId="5" borderId="7" xfId="0" applyFont="1" applyFill="1" applyBorder="1"/>
    <xf numFmtId="0" fontId="1" fillId="5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center"/>
    </xf>
    <xf numFmtId="0" fontId="0" fillId="5" borderId="12" xfId="0" applyFill="1" applyBorder="1"/>
    <xf numFmtId="164" fontId="1" fillId="4" borderId="17" xfId="0" applyNumberFormat="1" applyFont="1" applyFill="1" applyBorder="1" applyAlignment="1">
      <alignment horizontal="left"/>
    </xf>
    <xf numFmtId="164" fontId="4" fillId="12" borderId="10" xfId="0" applyNumberFormat="1" applyFont="1" applyFill="1" applyBorder="1"/>
    <xf numFmtId="164" fontId="1" fillId="12" borderId="10" xfId="0" applyNumberFormat="1" applyFont="1" applyFill="1" applyBorder="1" applyAlignment="1">
      <alignment horizontal="left"/>
    </xf>
    <xf numFmtId="164" fontId="1" fillId="12" borderId="11" xfId="0" applyNumberFormat="1" applyFont="1" applyFill="1" applyBorder="1" applyAlignment="1">
      <alignment horizontal="left"/>
    </xf>
    <xf numFmtId="164" fontId="1" fillId="12" borderId="18" xfId="0" applyNumberFormat="1" applyFont="1" applyFill="1" applyBorder="1" applyAlignment="1">
      <alignment horizontal="left"/>
    </xf>
    <xf numFmtId="164" fontId="4" fillId="12" borderId="5" xfId="0" applyNumberFormat="1" applyFont="1" applyFill="1" applyBorder="1"/>
    <xf numFmtId="164" fontId="5" fillId="12" borderId="0" xfId="0" applyNumberFormat="1" applyFont="1" applyFill="1" applyAlignment="1">
      <alignment horizontal="left"/>
    </xf>
    <xf numFmtId="164" fontId="5" fillId="12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zoomScale="150" zoomScaleNormal="15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A13" sqref="A13"/>
    </sheetView>
  </sheetViews>
  <sheetFormatPr defaultColWidth="9.140625" defaultRowHeight="15" x14ac:dyDescent="0.25"/>
  <cols>
    <col min="1" max="1" width="42.140625" style="10" customWidth="1"/>
    <col min="2" max="2" width="12.85546875" style="5" customWidth="1"/>
    <col min="3" max="3" width="13.5703125" style="5" customWidth="1"/>
    <col min="4" max="4" width="10.42578125" style="5" customWidth="1"/>
    <col min="5" max="5" width="8" style="5" customWidth="1"/>
    <col min="6" max="6" width="12.140625" style="5" customWidth="1"/>
    <col min="7" max="16384" width="9.140625" style="1"/>
  </cols>
  <sheetData>
    <row r="1" spans="1:17" ht="16.5" thickBot="1" x14ac:dyDescent="0.35">
      <c r="A1" s="29" t="s">
        <v>0</v>
      </c>
      <c r="B1" s="3" t="s">
        <v>13</v>
      </c>
      <c r="C1" s="3" t="s">
        <v>35</v>
      </c>
      <c r="D1" s="3" t="s">
        <v>1</v>
      </c>
      <c r="E1" s="3" t="s">
        <v>2</v>
      </c>
      <c r="F1" s="27" t="s">
        <v>3</v>
      </c>
      <c r="G1" s="2"/>
      <c r="I1"/>
      <c r="J1"/>
      <c r="K1"/>
      <c r="L1"/>
      <c r="M1"/>
      <c r="N1"/>
      <c r="O1"/>
      <c r="P1"/>
      <c r="Q1"/>
    </row>
    <row r="2" spans="1:17" ht="15.75" customHeight="1" x14ac:dyDescent="0.3">
      <c r="A2" s="106" t="s">
        <v>51</v>
      </c>
      <c r="B2" s="70">
        <v>2.06</v>
      </c>
      <c r="C2" s="70">
        <v>0.72208000000000006</v>
      </c>
      <c r="D2" s="70">
        <v>9.7180000000000002E-2</v>
      </c>
      <c r="E2" s="70">
        <v>1.7</v>
      </c>
      <c r="F2" s="114">
        <v>2.4900000000000002</v>
      </c>
      <c r="G2" s="2"/>
      <c r="I2"/>
      <c r="J2"/>
      <c r="K2"/>
      <c r="L2"/>
      <c r="M2"/>
      <c r="N2"/>
      <c r="O2"/>
      <c r="P2"/>
      <c r="Q2"/>
    </row>
    <row r="3" spans="1:17" ht="15.6" customHeight="1" x14ac:dyDescent="0.3">
      <c r="A3" s="107" t="s">
        <v>67</v>
      </c>
      <c r="B3" s="68">
        <v>2.4900000000000002</v>
      </c>
      <c r="C3" s="68">
        <f t="shared" ref="C3:C11" si="0">LN(B3)</f>
        <v>0.91228271047661635</v>
      </c>
      <c r="D3" s="68">
        <f t="shared" ref="D3:D11" si="1">(LN(B3/E3))/1.96</f>
        <v>0.14066626602299256</v>
      </c>
      <c r="E3" s="68">
        <v>1.89</v>
      </c>
      <c r="F3" s="115">
        <v>3.28</v>
      </c>
      <c r="G3" s="2"/>
      <c r="I3"/>
      <c r="J3"/>
      <c r="K3"/>
      <c r="L3"/>
      <c r="M3"/>
      <c r="N3"/>
      <c r="O3"/>
      <c r="P3"/>
      <c r="Q3"/>
    </row>
    <row r="4" spans="1:17" ht="17.25" thickBot="1" x14ac:dyDescent="0.35">
      <c r="A4" s="108" t="s">
        <v>59</v>
      </c>
      <c r="B4" s="68">
        <v>1.0820000000000001</v>
      </c>
      <c r="C4" s="68">
        <v>7.8938900000000006E-2</v>
      </c>
      <c r="D4" s="68">
        <f t="shared" si="1"/>
        <v>0.28938720751415131</v>
      </c>
      <c r="E4" s="68">
        <v>0.61361489999999996</v>
      </c>
      <c r="F4" s="115">
        <v>1.908401</v>
      </c>
      <c r="G4" s="2"/>
      <c r="I4"/>
      <c r="J4"/>
      <c r="K4"/>
      <c r="L4"/>
      <c r="M4"/>
      <c r="N4"/>
      <c r="O4"/>
      <c r="P4"/>
      <c r="Q4"/>
    </row>
    <row r="5" spans="1:17" ht="17.25" thickBot="1" x14ac:dyDescent="0.35">
      <c r="A5" s="171" t="s">
        <v>63</v>
      </c>
      <c r="B5" s="172">
        <v>2.6488100000000001</v>
      </c>
      <c r="C5" s="172">
        <f>LN(B5)</f>
        <v>0.97411048253824606</v>
      </c>
      <c r="D5" s="172">
        <f t="shared" ref="D5" si="2">(LN(B5/E5))/1.96</f>
        <v>0.2804478245730157</v>
      </c>
      <c r="E5" s="172">
        <v>1.5287230000000001</v>
      </c>
      <c r="F5" s="173">
        <v>4.5895770000000002</v>
      </c>
      <c r="G5" s="2"/>
      <c r="I5"/>
      <c r="J5"/>
      <c r="K5"/>
      <c r="L5"/>
      <c r="M5"/>
      <c r="N5"/>
      <c r="O5"/>
      <c r="P5"/>
      <c r="Q5"/>
    </row>
    <row r="6" spans="1:17" ht="16.5" x14ac:dyDescent="0.3">
      <c r="A6" s="109" t="s">
        <v>52</v>
      </c>
      <c r="B6" s="116">
        <v>1.6</v>
      </c>
      <c r="C6" s="117">
        <v>0.47271299999999999</v>
      </c>
      <c r="D6" s="118">
        <v>0.102038</v>
      </c>
      <c r="E6" s="117">
        <v>1.31</v>
      </c>
      <c r="F6" s="118">
        <v>1.96</v>
      </c>
      <c r="G6" s="2"/>
      <c r="I6"/>
      <c r="J6"/>
      <c r="K6"/>
      <c r="L6"/>
      <c r="M6"/>
      <c r="N6"/>
      <c r="O6"/>
      <c r="P6"/>
      <c r="Q6"/>
    </row>
    <row r="7" spans="1:17" ht="16.5" x14ac:dyDescent="0.3">
      <c r="A7" s="110" t="s">
        <v>68</v>
      </c>
      <c r="B7" s="119">
        <v>1.7</v>
      </c>
      <c r="C7" s="120">
        <f t="shared" si="0"/>
        <v>0.53062825106217038</v>
      </c>
      <c r="D7" s="121">
        <f t="shared" si="1"/>
        <v>0.15281455617284881</v>
      </c>
      <c r="E7" s="120">
        <v>1.26</v>
      </c>
      <c r="F7" s="121">
        <v>2.2799999999999998</v>
      </c>
      <c r="G7" s="2"/>
      <c r="I7"/>
      <c r="J7"/>
      <c r="K7"/>
      <c r="L7"/>
      <c r="M7"/>
      <c r="N7"/>
      <c r="O7"/>
      <c r="P7"/>
      <c r="Q7"/>
    </row>
    <row r="8" spans="1:17" ht="17.25" thickBot="1" x14ac:dyDescent="0.35">
      <c r="A8" s="111" t="s">
        <v>60</v>
      </c>
      <c r="B8" s="119">
        <v>0.57199999999999995</v>
      </c>
      <c r="C8" s="122">
        <v>-0.55780845999999995</v>
      </c>
      <c r="D8" s="121">
        <f t="shared" si="1"/>
        <v>0.3221648429667342</v>
      </c>
      <c r="E8" s="120">
        <v>0.30420320000000001</v>
      </c>
      <c r="F8" s="121">
        <v>1.077283</v>
      </c>
      <c r="G8" s="2"/>
      <c r="I8"/>
      <c r="J8"/>
      <c r="K8"/>
      <c r="L8"/>
      <c r="M8"/>
      <c r="N8"/>
      <c r="O8"/>
      <c r="P8"/>
      <c r="Q8"/>
    </row>
    <row r="9" spans="1:17" ht="17.25" thickBot="1" x14ac:dyDescent="0.35">
      <c r="A9" s="171" t="s">
        <v>64</v>
      </c>
      <c r="B9" s="174">
        <v>2.062049</v>
      </c>
      <c r="C9" s="172">
        <f t="shared" ref="C9" si="3">LN(B9)</f>
        <v>0.72370014864899102</v>
      </c>
      <c r="D9" s="173">
        <f t="shared" si="1"/>
        <v>0.29523424577300489</v>
      </c>
      <c r="E9" s="172">
        <v>1.1560870000000001</v>
      </c>
      <c r="F9" s="173">
        <v>3.6779639999999998</v>
      </c>
      <c r="G9" s="2"/>
      <c r="I9"/>
      <c r="J9"/>
      <c r="K9"/>
      <c r="L9"/>
      <c r="M9"/>
      <c r="N9"/>
      <c r="O9"/>
      <c r="P9"/>
      <c r="Q9"/>
    </row>
    <row r="10" spans="1:17" ht="16.5" x14ac:dyDescent="0.3">
      <c r="A10" s="28" t="s">
        <v>69</v>
      </c>
      <c r="B10" s="78">
        <v>1.45</v>
      </c>
      <c r="C10" s="78">
        <f t="shared" si="0"/>
        <v>0.37156355643248301</v>
      </c>
      <c r="D10" s="78">
        <f t="shared" si="1"/>
        <v>0.15505352446870821</v>
      </c>
      <c r="E10" s="170">
        <v>1.07</v>
      </c>
      <c r="F10" s="7">
        <v>1.96</v>
      </c>
      <c r="G10" s="2"/>
      <c r="I10"/>
      <c r="J10"/>
      <c r="K10"/>
      <c r="L10"/>
      <c r="M10"/>
      <c r="N10"/>
      <c r="O10"/>
      <c r="P10"/>
      <c r="Q10"/>
    </row>
    <row r="11" spans="1:17" s="31" customFormat="1" ht="17.25" thickBot="1" x14ac:dyDescent="0.35">
      <c r="A11" s="175" t="s">
        <v>61</v>
      </c>
      <c r="B11" s="176">
        <v>0.63697999999999999</v>
      </c>
      <c r="C11" s="177">
        <f t="shared" si="0"/>
        <v>-0.45101702107712965</v>
      </c>
      <c r="D11" s="177">
        <f t="shared" si="1"/>
        <v>0.32815053630484114</v>
      </c>
      <c r="E11" s="176">
        <v>0.33481</v>
      </c>
      <c r="F11" s="177">
        <v>1.2118800000000001</v>
      </c>
      <c r="G11" s="30"/>
      <c r="I11" s="32"/>
      <c r="J11" s="32"/>
      <c r="K11" s="32"/>
      <c r="L11" s="32"/>
      <c r="M11" s="32"/>
      <c r="N11" s="32"/>
      <c r="O11" s="32"/>
      <c r="P11" s="32"/>
      <c r="Q11" s="32"/>
    </row>
    <row r="12" spans="1:17" ht="15" customHeight="1" thickBot="1" x14ac:dyDescent="0.35">
      <c r="A12" s="171" t="s">
        <v>65</v>
      </c>
      <c r="B12" s="172">
        <v>2.1843110000000001</v>
      </c>
      <c r="C12" s="172">
        <f t="shared" ref="C12" si="4">LN(B12)</f>
        <v>0.78130044701224466</v>
      </c>
      <c r="D12" s="172">
        <f t="shared" ref="D12" si="5">(LN(B12/E12))/1.96</f>
        <v>0.3026013838774172</v>
      </c>
      <c r="E12" s="174">
        <v>1.207077</v>
      </c>
      <c r="F12" s="172">
        <v>3.952699</v>
      </c>
      <c r="G12" s="2"/>
    </row>
    <row r="13" spans="1:17" ht="16.5" x14ac:dyDescent="0.3">
      <c r="A13" s="112" t="s">
        <v>54</v>
      </c>
      <c r="B13" s="123">
        <v>1.56</v>
      </c>
      <c r="C13" s="123">
        <v>0.44423099999999999</v>
      </c>
      <c r="D13" s="123">
        <v>0.105994</v>
      </c>
      <c r="E13" s="123">
        <v>1.27</v>
      </c>
      <c r="F13" s="124">
        <v>1.92</v>
      </c>
      <c r="G13" s="2"/>
    </row>
    <row r="14" spans="1:17" ht="17.25" thickBot="1" x14ac:dyDescent="0.35">
      <c r="A14" s="113" t="s">
        <v>70</v>
      </c>
      <c r="B14" s="125">
        <v>1.47</v>
      </c>
      <c r="C14" s="125">
        <f t="shared" ref="C14:C15" si="6">LN(B14)</f>
        <v>0.38526240079064489</v>
      </c>
      <c r="D14" s="125">
        <f>(LN(B14/E14))/1.96</f>
        <v>0.15729661206863085</v>
      </c>
      <c r="E14" s="125">
        <v>1.08</v>
      </c>
      <c r="F14" s="126">
        <v>1.99</v>
      </c>
      <c r="G14" s="2"/>
    </row>
    <row r="15" spans="1:17" ht="17.25" thickBot="1" x14ac:dyDescent="0.35">
      <c r="A15" s="171" t="s">
        <v>66</v>
      </c>
      <c r="B15" s="172">
        <v>0.4974674</v>
      </c>
      <c r="C15" s="172">
        <f t="shared" si="6"/>
        <v>-0.69822525216871001</v>
      </c>
      <c r="D15" s="172">
        <f>(LN(B15/E15))/1.96</f>
        <v>1.9144184239579749</v>
      </c>
      <c r="E15" s="172">
        <v>1.16729E-2</v>
      </c>
      <c r="F15" s="173">
        <v>21.200749999999999</v>
      </c>
      <c r="G15" s="2"/>
    </row>
    <row r="16" spans="1:17" x14ac:dyDescent="0.25">
      <c r="A16" s="9"/>
      <c r="B16" s="4"/>
      <c r="C16" s="4"/>
      <c r="D16" s="4"/>
      <c r="E16" s="4"/>
      <c r="F16" s="4"/>
    </row>
  </sheetData>
  <autoFilter ref="A1:A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3" workbookViewId="0">
      <selection activeCell="I29" sqref="I29"/>
    </sheetView>
  </sheetViews>
  <sheetFormatPr defaultRowHeight="15" x14ac:dyDescent="0.25"/>
  <cols>
    <col min="1" max="1" width="12.140625" style="40" customWidth="1"/>
    <col min="2" max="2" width="11.42578125" style="48" customWidth="1"/>
    <col min="3" max="3" width="13.85546875" style="6" customWidth="1"/>
    <col min="4" max="4" width="5.5703125" style="6" customWidth="1"/>
    <col min="5" max="5" width="10.5703125" style="48" customWidth="1"/>
    <col min="6" max="6" width="10.140625" style="6" customWidth="1"/>
    <col min="7" max="7" width="26.140625" style="6" customWidth="1"/>
    <col min="8" max="8" width="23.5703125" style="6" customWidth="1"/>
    <col min="9" max="9" width="10" customWidth="1"/>
    <col min="10" max="10" width="9.5703125" style="6" customWidth="1"/>
    <col min="11" max="11" width="11" style="35" customWidth="1"/>
    <col min="12" max="12" width="9.140625" style="6"/>
  </cols>
  <sheetData>
    <row r="1" spans="1:12" s="37" customFormat="1" ht="17.25" thickBot="1" x14ac:dyDescent="0.35">
      <c r="A1" s="41" t="s">
        <v>48</v>
      </c>
      <c r="B1" s="142" t="s">
        <v>40</v>
      </c>
      <c r="C1" s="43" t="s">
        <v>41</v>
      </c>
      <c r="D1" s="44" t="s">
        <v>38</v>
      </c>
      <c r="E1" s="143" t="s">
        <v>39</v>
      </c>
      <c r="F1" s="44" t="s">
        <v>43</v>
      </c>
      <c r="G1" s="43" t="s">
        <v>44</v>
      </c>
      <c r="H1" s="44" t="s">
        <v>45</v>
      </c>
      <c r="I1" s="42" t="s">
        <v>46</v>
      </c>
      <c r="J1" s="43" t="s">
        <v>47</v>
      </c>
      <c r="K1" s="45" t="s">
        <v>49</v>
      </c>
      <c r="L1" s="127" t="s">
        <v>72</v>
      </c>
    </row>
    <row r="2" spans="1:12" ht="15.75" x14ac:dyDescent="0.25">
      <c r="A2" s="60" t="s">
        <v>51</v>
      </c>
      <c r="B2" s="144">
        <f>EXP(C2)</f>
        <v>2.0587108789548285</v>
      </c>
      <c r="C2" s="50">
        <v>0.72208000000000006</v>
      </c>
      <c r="D2" s="62">
        <v>1.96</v>
      </c>
      <c r="E2" s="144">
        <v>9.7180000000000002E-2</v>
      </c>
      <c r="F2" s="62">
        <f>D2*E2</f>
        <v>0.1904728</v>
      </c>
      <c r="G2" s="50">
        <f>C2-F2</f>
        <v>0.53160720000000006</v>
      </c>
      <c r="H2" s="62">
        <f>C2+F2</f>
        <v>0.91255280000000005</v>
      </c>
      <c r="I2" s="49">
        <f>EXP(G2)</f>
        <v>1.7016650280500589</v>
      </c>
      <c r="J2" s="50">
        <f>EXP(H2)</f>
        <v>2.4906726137420994</v>
      </c>
      <c r="K2" s="63" t="s">
        <v>36</v>
      </c>
      <c r="L2" s="19"/>
    </row>
    <row r="3" spans="1:12" ht="15.75" x14ac:dyDescent="0.25">
      <c r="A3" s="61" t="s">
        <v>52</v>
      </c>
      <c r="B3" s="145">
        <f t="shared" ref="B3:B5" si="0">EXP(C3)</f>
        <v>1.6043408710659648</v>
      </c>
      <c r="C3" s="64">
        <v>0.47271299999999999</v>
      </c>
      <c r="D3" s="65">
        <v>1.96</v>
      </c>
      <c r="E3" s="145">
        <v>0.102038</v>
      </c>
      <c r="F3" s="65">
        <f t="shared" ref="F3:F17" si="1">D3*E3</f>
        <v>0.19999448</v>
      </c>
      <c r="G3" s="52">
        <f t="shared" ref="G3:G17" si="2">C3-F3</f>
        <v>0.27271851999999996</v>
      </c>
      <c r="H3" s="65">
        <f t="shared" ref="H3:H17" si="3">C3+F3</f>
        <v>0.67270748000000002</v>
      </c>
      <c r="I3" s="51">
        <f t="shared" ref="I3:I17" si="4">EXP(G3)</f>
        <v>1.3135304602297513</v>
      </c>
      <c r="J3" s="52">
        <f t="shared" ref="J3:J17" si="5">EXP(H3)</f>
        <v>1.9595355482829784</v>
      </c>
      <c r="K3" s="66" t="s">
        <v>36</v>
      </c>
      <c r="L3" s="19"/>
    </row>
    <row r="4" spans="1:12" ht="15.75" x14ac:dyDescent="0.25">
      <c r="A4" s="61" t="s">
        <v>53</v>
      </c>
      <c r="B4" s="145" t="s">
        <v>50</v>
      </c>
      <c r="C4" s="64" t="s">
        <v>50</v>
      </c>
      <c r="D4" s="65" t="s">
        <v>50</v>
      </c>
      <c r="E4" s="145" t="s">
        <v>50</v>
      </c>
      <c r="F4" s="65" t="s">
        <v>50</v>
      </c>
      <c r="G4" s="52" t="s">
        <v>50</v>
      </c>
      <c r="H4" s="65" t="s">
        <v>50</v>
      </c>
      <c r="I4" s="51" t="s">
        <v>50</v>
      </c>
      <c r="J4" s="52" t="s">
        <v>50</v>
      </c>
      <c r="K4" s="66" t="s">
        <v>50</v>
      </c>
      <c r="L4" s="19"/>
    </row>
    <row r="5" spans="1:12" ht="16.5" thickBot="1" x14ac:dyDescent="0.3">
      <c r="A5" s="61" t="s">
        <v>54</v>
      </c>
      <c r="B5" s="146">
        <f t="shared" si="0"/>
        <v>1.5592906401603417</v>
      </c>
      <c r="C5" s="67">
        <v>0.44423099999999999</v>
      </c>
      <c r="D5" s="65">
        <v>1.96</v>
      </c>
      <c r="E5" s="145">
        <v>0.105994</v>
      </c>
      <c r="F5" s="65">
        <f t="shared" si="1"/>
        <v>0.20774824</v>
      </c>
      <c r="G5" s="52">
        <f t="shared" si="2"/>
        <v>0.23648275999999999</v>
      </c>
      <c r="H5" s="65">
        <f t="shared" si="3"/>
        <v>0.65197923999999996</v>
      </c>
      <c r="I5" s="51">
        <f t="shared" si="4"/>
        <v>1.2667857160461327</v>
      </c>
      <c r="J5" s="52">
        <f t="shared" si="5"/>
        <v>1.919335898482063</v>
      </c>
      <c r="K5" s="66" t="s">
        <v>36</v>
      </c>
      <c r="L5" s="19"/>
    </row>
    <row r="6" spans="1:12" ht="15.75" x14ac:dyDescent="0.25">
      <c r="A6" s="47" t="s">
        <v>55</v>
      </c>
      <c r="B6" s="147">
        <v>2.4900000000000002</v>
      </c>
      <c r="C6" s="68">
        <f>LN(B6)</f>
        <v>0.91228271047661635</v>
      </c>
      <c r="D6" s="69">
        <v>1.96</v>
      </c>
      <c r="E6" s="144">
        <v>0.14066626602299256</v>
      </c>
      <c r="F6" s="69">
        <f t="shared" si="1"/>
        <v>0.27570588140506541</v>
      </c>
      <c r="G6" s="54">
        <f t="shared" si="2"/>
        <v>0.636576829071551</v>
      </c>
      <c r="H6" s="69">
        <f t="shared" si="3"/>
        <v>1.1879885918816817</v>
      </c>
      <c r="I6" s="53">
        <f t="shared" si="4"/>
        <v>1.89</v>
      </c>
      <c r="J6" s="54">
        <f t="shared" si="5"/>
        <v>3.2804761904761914</v>
      </c>
      <c r="K6" s="71" t="s">
        <v>36</v>
      </c>
      <c r="L6" s="19"/>
    </row>
    <row r="7" spans="1:12" ht="15.75" x14ac:dyDescent="0.25">
      <c r="A7" s="38" t="s">
        <v>56</v>
      </c>
      <c r="B7" s="147">
        <v>1.7</v>
      </c>
      <c r="C7" s="68">
        <f t="shared" ref="C7:C17" si="6">LN(B7)</f>
        <v>0.53062825106217038</v>
      </c>
      <c r="D7" s="72">
        <v>1.96</v>
      </c>
      <c r="E7" s="145">
        <v>0.15281455617284881</v>
      </c>
      <c r="F7" s="72">
        <f t="shared" si="1"/>
        <v>0.29951653009878365</v>
      </c>
      <c r="G7" s="56">
        <f t="shared" si="2"/>
        <v>0.23111172096338672</v>
      </c>
      <c r="H7" s="72">
        <f t="shared" si="3"/>
        <v>0.83014478116095403</v>
      </c>
      <c r="I7" s="55">
        <f t="shared" si="4"/>
        <v>1.26</v>
      </c>
      <c r="J7" s="56">
        <f t="shared" si="5"/>
        <v>2.2936507936507935</v>
      </c>
      <c r="K7" s="73" t="s">
        <v>36</v>
      </c>
      <c r="L7" s="19"/>
    </row>
    <row r="8" spans="1:12" ht="15.75" x14ac:dyDescent="0.25">
      <c r="A8" s="38" t="s">
        <v>57</v>
      </c>
      <c r="B8" s="147">
        <v>1.45</v>
      </c>
      <c r="C8" s="68">
        <f t="shared" si="6"/>
        <v>0.37156355643248301</v>
      </c>
      <c r="D8" s="72">
        <v>1.96</v>
      </c>
      <c r="E8" s="145">
        <v>0.15505352446870821</v>
      </c>
      <c r="F8" s="72">
        <f t="shared" si="1"/>
        <v>0.30390490795866809</v>
      </c>
      <c r="G8" s="56">
        <f t="shared" si="2"/>
        <v>6.765864847381492E-2</v>
      </c>
      <c r="H8" s="72">
        <f t="shared" si="3"/>
        <v>0.67546846439115105</v>
      </c>
      <c r="I8" s="55">
        <f t="shared" si="4"/>
        <v>1.07</v>
      </c>
      <c r="J8" s="56">
        <f t="shared" si="5"/>
        <v>1.9649532710280369</v>
      </c>
      <c r="K8" s="73" t="s">
        <v>36</v>
      </c>
      <c r="L8" s="19"/>
    </row>
    <row r="9" spans="1:12" ht="16.5" thickBot="1" x14ac:dyDescent="0.3">
      <c r="A9" s="38" t="s">
        <v>58</v>
      </c>
      <c r="B9" s="147">
        <v>1.47</v>
      </c>
      <c r="C9" s="68">
        <f t="shared" si="6"/>
        <v>0.38526240079064489</v>
      </c>
      <c r="D9" s="72">
        <v>1.96</v>
      </c>
      <c r="E9" s="145">
        <v>0.15729661206863085</v>
      </c>
      <c r="F9" s="72">
        <f t="shared" si="1"/>
        <v>0.30830135965451649</v>
      </c>
      <c r="G9" s="56">
        <f t="shared" si="2"/>
        <v>7.6961041136128394E-2</v>
      </c>
      <c r="H9" s="72">
        <f t="shared" si="3"/>
        <v>0.69356376044516144</v>
      </c>
      <c r="I9" s="55">
        <f t="shared" si="4"/>
        <v>1.08</v>
      </c>
      <c r="J9" s="56">
        <f t="shared" si="5"/>
        <v>2.000833333333333</v>
      </c>
      <c r="K9" s="73" t="s">
        <v>36</v>
      </c>
      <c r="L9" s="19"/>
    </row>
    <row r="10" spans="1:12" ht="15.75" x14ac:dyDescent="0.25">
      <c r="A10" s="34" t="s">
        <v>59</v>
      </c>
      <c r="B10" s="148">
        <v>1.0820000000000001</v>
      </c>
      <c r="C10" s="7">
        <f t="shared" si="6"/>
        <v>7.8811180424289848E-2</v>
      </c>
      <c r="D10" s="74">
        <v>1.96</v>
      </c>
      <c r="E10" s="150">
        <v>0.28945759999999998</v>
      </c>
      <c r="F10" s="74">
        <f t="shared" si="1"/>
        <v>0.56733689599999992</v>
      </c>
      <c r="G10" s="75">
        <f t="shared" si="2"/>
        <v>-0.48852571557571006</v>
      </c>
      <c r="H10" s="74">
        <f t="shared" si="3"/>
        <v>0.64614807642428973</v>
      </c>
      <c r="I10" s="76">
        <f t="shared" si="4"/>
        <v>0.61353024583876781</v>
      </c>
      <c r="J10" s="75">
        <f t="shared" si="5"/>
        <v>1.9081765046472698</v>
      </c>
      <c r="K10" s="77" t="s">
        <v>36</v>
      </c>
      <c r="L10" s="19"/>
    </row>
    <row r="11" spans="1:12" ht="15.75" x14ac:dyDescent="0.25">
      <c r="A11" s="46" t="s">
        <v>60</v>
      </c>
      <c r="B11" s="147">
        <v>0.57199999999999995</v>
      </c>
      <c r="C11" s="78">
        <f t="shared" si="6"/>
        <v>-0.55861628760233928</v>
      </c>
      <c r="D11" s="79">
        <v>1.96</v>
      </c>
      <c r="E11" s="145">
        <v>0.32258286000000003</v>
      </c>
      <c r="F11" s="79">
        <f t="shared" si="1"/>
        <v>0.63226240560000002</v>
      </c>
      <c r="G11" s="80">
        <f t="shared" si="2"/>
        <v>-1.1908786932023392</v>
      </c>
      <c r="H11" s="79">
        <f t="shared" si="3"/>
        <v>7.3646117997660743E-2</v>
      </c>
      <c r="I11" s="81">
        <f t="shared" si="4"/>
        <v>0.30395406432045408</v>
      </c>
      <c r="J11" s="80">
        <f t="shared" si="5"/>
        <v>1.0764258103653943</v>
      </c>
      <c r="K11" s="82" t="s">
        <v>36</v>
      </c>
      <c r="L11" s="19"/>
    </row>
    <row r="12" spans="1:12" ht="15.75" x14ac:dyDescent="0.25">
      <c r="A12" s="46" t="s">
        <v>61</v>
      </c>
      <c r="B12" s="147">
        <f>EXP(C12)</f>
        <v>0.93112560940819378</v>
      </c>
      <c r="C12" s="78">
        <v>-7.1361092000000001E-2</v>
      </c>
      <c r="D12" s="79">
        <v>1.96</v>
      </c>
      <c r="E12" s="151">
        <v>0.48514511999999999</v>
      </c>
      <c r="F12" s="79">
        <f t="shared" si="1"/>
        <v>0.95088443519999999</v>
      </c>
      <c r="G12" s="80">
        <f t="shared" si="2"/>
        <v>-1.0222455271999999</v>
      </c>
      <c r="H12" s="79">
        <f t="shared" si="3"/>
        <v>0.87952334320000003</v>
      </c>
      <c r="I12" s="81">
        <f t="shared" si="4"/>
        <v>0.35978612287722062</v>
      </c>
      <c r="J12" s="80">
        <f t="shared" si="5"/>
        <v>2.4097508085147799</v>
      </c>
      <c r="K12" s="82" t="s">
        <v>37</v>
      </c>
      <c r="L12" s="19" t="s">
        <v>42</v>
      </c>
    </row>
    <row r="13" spans="1:12" ht="16.5" thickBot="1" x14ac:dyDescent="0.3">
      <c r="A13" s="59" t="s">
        <v>62</v>
      </c>
      <c r="B13" s="149" t="s">
        <v>50</v>
      </c>
      <c r="C13" s="8" t="s">
        <v>50</v>
      </c>
      <c r="D13" s="83" t="s">
        <v>50</v>
      </c>
      <c r="E13" s="146" t="s">
        <v>50</v>
      </c>
      <c r="F13" s="83" t="s">
        <v>50</v>
      </c>
      <c r="G13" s="84" t="s">
        <v>50</v>
      </c>
      <c r="H13" s="83" t="s">
        <v>50</v>
      </c>
      <c r="I13" s="85" t="s">
        <v>50</v>
      </c>
      <c r="J13" s="84" t="s">
        <v>50</v>
      </c>
      <c r="K13" s="86" t="s">
        <v>50</v>
      </c>
      <c r="L13" s="19"/>
    </row>
    <row r="14" spans="1:12" ht="15.75" x14ac:dyDescent="0.25">
      <c r="A14" s="39" t="s">
        <v>63</v>
      </c>
      <c r="B14" s="147">
        <v>2.6488100000000001</v>
      </c>
      <c r="C14" s="87">
        <f t="shared" si="6"/>
        <v>0.97411048253824606</v>
      </c>
      <c r="D14" s="88">
        <v>1.96</v>
      </c>
      <c r="E14" s="145">
        <v>0.2804478245730157</v>
      </c>
      <c r="F14" s="88">
        <f t="shared" si="1"/>
        <v>0.54967773616311078</v>
      </c>
      <c r="G14" s="58">
        <f t="shared" si="2"/>
        <v>0.42443274637513528</v>
      </c>
      <c r="H14" s="88">
        <f t="shared" si="3"/>
        <v>1.5237882187013567</v>
      </c>
      <c r="I14" s="57">
        <f t="shared" si="4"/>
        <v>1.5287230000000001</v>
      </c>
      <c r="J14" s="58">
        <f t="shared" si="5"/>
        <v>4.5895786326888519</v>
      </c>
      <c r="K14" s="89" t="s">
        <v>37</v>
      </c>
      <c r="L14" s="19" t="s">
        <v>71</v>
      </c>
    </row>
    <row r="15" spans="1:12" ht="15.75" x14ac:dyDescent="0.25">
      <c r="A15" s="39" t="s">
        <v>64</v>
      </c>
      <c r="B15" s="147">
        <v>2.062049</v>
      </c>
      <c r="C15" s="87">
        <f t="shared" si="6"/>
        <v>0.72370014864899102</v>
      </c>
      <c r="D15" s="88">
        <v>1.96</v>
      </c>
      <c r="E15" s="145">
        <v>0.29523424577300489</v>
      </c>
      <c r="F15" s="88">
        <f t="shared" si="1"/>
        <v>0.5786591217150896</v>
      </c>
      <c r="G15" s="58">
        <f t="shared" si="2"/>
        <v>0.14504102693390142</v>
      </c>
      <c r="H15" s="88">
        <f t="shared" si="3"/>
        <v>1.3023592703640805</v>
      </c>
      <c r="I15" s="57">
        <f t="shared" si="4"/>
        <v>1.1560870000000001</v>
      </c>
      <c r="J15" s="58">
        <f t="shared" si="5"/>
        <v>3.6779637504798508</v>
      </c>
      <c r="K15" s="89" t="s">
        <v>37</v>
      </c>
      <c r="L15" s="19" t="s">
        <v>71</v>
      </c>
    </row>
    <row r="16" spans="1:12" ht="15.75" x14ac:dyDescent="0.25">
      <c r="A16" s="39" t="s">
        <v>65</v>
      </c>
      <c r="B16" s="147">
        <v>2.1843110000000001</v>
      </c>
      <c r="C16" s="87">
        <f t="shared" si="6"/>
        <v>0.78130044701224466</v>
      </c>
      <c r="D16" s="88">
        <v>1.96</v>
      </c>
      <c r="E16" s="145">
        <v>0.3026013838774172</v>
      </c>
      <c r="F16" s="88">
        <f t="shared" si="1"/>
        <v>0.59309871239973766</v>
      </c>
      <c r="G16" s="58">
        <f t="shared" si="2"/>
        <v>0.188201734612507</v>
      </c>
      <c r="H16" s="88">
        <f t="shared" si="3"/>
        <v>1.3743991594119822</v>
      </c>
      <c r="I16" s="57">
        <f t="shared" si="4"/>
        <v>1.207077</v>
      </c>
      <c r="J16" s="58">
        <f t="shared" si="5"/>
        <v>3.9527010660637232</v>
      </c>
      <c r="K16" s="89" t="s">
        <v>37</v>
      </c>
      <c r="L16" s="19" t="s">
        <v>71</v>
      </c>
    </row>
    <row r="17" spans="1:12" ht="16.5" thickBot="1" x14ac:dyDescent="0.3">
      <c r="A17" s="39" t="s">
        <v>66</v>
      </c>
      <c r="B17" s="147">
        <v>0.4974674</v>
      </c>
      <c r="C17" s="87">
        <f t="shared" si="6"/>
        <v>-0.69822525216871001</v>
      </c>
      <c r="D17" s="88">
        <v>1.96</v>
      </c>
      <c r="E17" s="145">
        <v>1.9144184239579749</v>
      </c>
      <c r="F17" s="88">
        <f t="shared" si="1"/>
        <v>3.7522601109576308</v>
      </c>
      <c r="G17" s="58">
        <f t="shared" si="2"/>
        <v>-4.450485363126341</v>
      </c>
      <c r="H17" s="88">
        <f t="shared" si="3"/>
        <v>3.0540348587889206</v>
      </c>
      <c r="I17" s="57">
        <f t="shared" si="4"/>
        <v>1.1672899999999996E-2</v>
      </c>
      <c r="J17" s="58">
        <f t="shared" si="5"/>
        <v>21.200713966774323</v>
      </c>
      <c r="K17" s="89" t="s">
        <v>37</v>
      </c>
      <c r="L17" s="19" t="s">
        <v>71</v>
      </c>
    </row>
    <row r="18" spans="1:12" x14ac:dyDescent="0.25">
      <c r="A18" s="95"/>
      <c r="B18" s="139"/>
      <c r="C18" s="96"/>
      <c r="D18" s="96"/>
      <c r="E18" s="3">
        <v>0.64958930000000004</v>
      </c>
      <c r="F18" s="96"/>
      <c r="G18" s="96"/>
      <c r="H18" s="96"/>
      <c r="I18" s="100"/>
      <c r="J18" s="96"/>
      <c r="K18" s="101"/>
      <c r="L18" s="16"/>
    </row>
    <row r="19" spans="1:12" x14ac:dyDescent="0.25">
      <c r="A19" s="97"/>
      <c r="B19" s="140"/>
      <c r="C19" s="98"/>
      <c r="D19" s="98"/>
      <c r="E19" s="87">
        <v>0.53235580000000005</v>
      </c>
      <c r="F19" s="98"/>
      <c r="G19" s="98"/>
      <c r="H19" s="98"/>
      <c r="I19" s="102"/>
      <c r="J19" s="98"/>
      <c r="K19" s="103"/>
      <c r="L19" s="19"/>
    </row>
    <row r="20" spans="1:12" x14ac:dyDescent="0.25">
      <c r="A20" s="97"/>
      <c r="B20" s="140"/>
      <c r="C20" s="98"/>
      <c r="D20" s="98"/>
      <c r="E20" s="87">
        <v>0.57799120000000004</v>
      </c>
      <c r="F20" s="98"/>
      <c r="G20" s="98"/>
      <c r="H20" s="98"/>
      <c r="I20" s="102"/>
      <c r="J20" s="98"/>
      <c r="K20" s="103"/>
      <c r="L20" s="19"/>
    </row>
    <row r="21" spans="1:12" ht="15.75" thickBot="1" x14ac:dyDescent="0.3">
      <c r="A21" s="99"/>
      <c r="B21" s="141"/>
      <c r="C21" s="36"/>
      <c r="D21" s="36"/>
      <c r="E21" s="90">
        <v>0.83279449999999999</v>
      </c>
      <c r="F21" s="36"/>
      <c r="G21" s="36"/>
      <c r="H21" s="36"/>
      <c r="I21" s="104"/>
      <c r="J21" s="36"/>
      <c r="K21" s="105"/>
      <c r="L21" s="22"/>
    </row>
    <row r="22" spans="1:12" ht="15.75" thickBot="1" x14ac:dyDescent="0.3">
      <c r="A22" s="91"/>
      <c r="B22" s="133"/>
      <c r="C22" s="15"/>
      <c r="D22" s="15"/>
      <c r="E22" s="133"/>
      <c r="F22" s="15"/>
      <c r="G22" s="15"/>
      <c r="H22" s="15"/>
      <c r="I22" s="92"/>
      <c r="J22" s="15"/>
      <c r="K22" s="128"/>
      <c r="L22" s="17"/>
    </row>
    <row r="23" spans="1:12" x14ac:dyDescent="0.25">
      <c r="A23" s="93"/>
      <c r="B23" s="160" t="s">
        <v>42</v>
      </c>
      <c r="C23" s="161" t="s">
        <v>74</v>
      </c>
      <c r="D23" s="162"/>
      <c r="E23" s="163"/>
      <c r="F23" s="162"/>
      <c r="G23" s="161"/>
      <c r="H23" s="161"/>
      <c r="I23" s="164"/>
      <c r="J23" s="18"/>
      <c r="K23" s="152"/>
      <c r="L23" s="20"/>
    </row>
    <row r="24" spans="1:12" ht="15.75" thickBot="1" x14ac:dyDescent="0.3">
      <c r="A24" s="93"/>
      <c r="B24" s="165" t="s">
        <v>71</v>
      </c>
      <c r="C24" s="166" t="s">
        <v>73</v>
      </c>
      <c r="D24" s="167"/>
      <c r="E24" s="168"/>
      <c r="F24" s="167"/>
      <c r="G24" s="166"/>
      <c r="H24" s="166"/>
      <c r="I24" s="169"/>
      <c r="J24" s="18"/>
      <c r="K24" s="152"/>
      <c r="L24" s="20"/>
    </row>
    <row r="25" spans="1:12" ht="15.75" thickBot="1" x14ac:dyDescent="0.3">
      <c r="A25" s="93"/>
      <c r="B25" s="135"/>
      <c r="C25" s="18"/>
      <c r="D25" s="18"/>
      <c r="E25" s="135"/>
      <c r="F25" s="18"/>
      <c r="G25" s="18"/>
      <c r="H25" s="18"/>
      <c r="I25" s="153"/>
      <c r="J25" s="18"/>
      <c r="K25" s="152"/>
      <c r="L25" s="20"/>
    </row>
    <row r="26" spans="1:12" ht="15.75" thickBot="1" x14ac:dyDescent="0.3">
      <c r="A26" s="93"/>
      <c r="B26" s="132" t="s">
        <v>75</v>
      </c>
      <c r="C26" s="15"/>
      <c r="D26" s="15"/>
      <c r="E26" s="133"/>
      <c r="F26" s="15"/>
      <c r="G26" s="15"/>
      <c r="H26" s="15"/>
      <c r="I26" s="129"/>
      <c r="J26" s="18"/>
      <c r="K26" s="152"/>
      <c r="L26" s="20"/>
    </row>
    <row r="27" spans="1:12" ht="15.75" thickBot="1" x14ac:dyDescent="0.3">
      <c r="A27" s="93"/>
      <c r="B27" s="134" t="s">
        <v>76</v>
      </c>
      <c r="C27" s="18"/>
      <c r="D27" s="18"/>
      <c r="E27" s="135"/>
      <c r="F27" s="18"/>
      <c r="G27" s="18"/>
      <c r="H27" s="18"/>
      <c r="I27" s="136"/>
      <c r="J27" s="18"/>
      <c r="K27" s="152"/>
      <c r="L27" s="20"/>
    </row>
    <row r="28" spans="1:12" ht="15.75" thickBot="1" x14ac:dyDescent="0.3">
      <c r="A28" s="155"/>
      <c r="B28" s="134" t="s">
        <v>77</v>
      </c>
      <c r="C28" s="156"/>
      <c r="D28" s="156"/>
      <c r="E28" s="157"/>
      <c r="F28" s="156"/>
      <c r="G28" s="156"/>
      <c r="H28" s="156"/>
      <c r="I28" s="159"/>
      <c r="J28" s="156"/>
      <c r="K28" s="158"/>
      <c r="L28" s="20"/>
    </row>
    <row r="29" spans="1:12" ht="15.75" thickBot="1" x14ac:dyDescent="0.3">
      <c r="A29" s="155"/>
      <c r="B29" s="134" t="s">
        <v>78</v>
      </c>
      <c r="C29" s="156"/>
      <c r="D29" s="156"/>
      <c r="E29" s="157"/>
      <c r="F29" s="156"/>
      <c r="G29" s="156"/>
      <c r="H29" s="156"/>
      <c r="I29" s="159"/>
      <c r="J29" s="156"/>
      <c r="K29" s="158"/>
      <c r="L29" s="20"/>
    </row>
    <row r="30" spans="1:12" ht="15.75" thickBot="1" x14ac:dyDescent="0.3">
      <c r="A30" s="155"/>
      <c r="B30" s="134" t="s">
        <v>79</v>
      </c>
      <c r="C30" s="157"/>
      <c r="D30" s="157"/>
      <c r="E30" s="157"/>
      <c r="F30" s="157"/>
      <c r="G30" s="157"/>
      <c r="H30" s="157"/>
      <c r="I30" s="159"/>
      <c r="J30" s="156"/>
      <c r="K30" s="158"/>
      <c r="L30" s="20"/>
    </row>
    <row r="31" spans="1:12" ht="15.75" thickBot="1" x14ac:dyDescent="0.3">
      <c r="A31" s="155"/>
      <c r="B31" s="134" t="s">
        <v>80</v>
      </c>
      <c r="C31" s="156"/>
      <c r="D31" s="156"/>
      <c r="E31" s="157"/>
      <c r="F31" s="156"/>
      <c r="G31" s="156"/>
      <c r="H31" s="156"/>
      <c r="I31" s="159"/>
      <c r="J31" s="156"/>
      <c r="K31" s="158"/>
      <c r="L31" s="20"/>
    </row>
    <row r="32" spans="1:12" ht="15.75" thickBot="1" x14ac:dyDescent="0.3">
      <c r="A32" s="155"/>
      <c r="B32" s="134" t="s">
        <v>81</v>
      </c>
      <c r="C32" s="156"/>
      <c r="D32" s="156"/>
      <c r="E32" s="157"/>
      <c r="F32" s="156"/>
      <c r="G32" s="156"/>
      <c r="H32" s="156"/>
      <c r="I32" s="159"/>
      <c r="J32" s="156"/>
      <c r="K32" s="158"/>
      <c r="L32" s="20"/>
    </row>
    <row r="33" spans="1:12" ht="15.75" thickBot="1" x14ac:dyDescent="0.3">
      <c r="A33" s="155"/>
      <c r="B33" s="134" t="s">
        <v>82</v>
      </c>
      <c r="C33" s="156"/>
      <c r="D33" s="156"/>
      <c r="E33" s="157"/>
      <c r="F33" s="156"/>
      <c r="G33" s="156"/>
      <c r="H33" s="156"/>
      <c r="I33" s="159"/>
      <c r="J33" s="156"/>
      <c r="K33" s="158"/>
      <c r="L33" s="20"/>
    </row>
    <row r="34" spans="1:12" ht="15.75" thickBot="1" x14ac:dyDescent="0.3">
      <c r="A34" s="155"/>
      <c r="B34" s="134" t="s">
        <v>83</v>
      </c>
      <c r="C34" s="156"/>
      <c r="D34" s="156"/>
      <c r="E34" s="157"/>
      <c r="F34" s="156"/>
      <c r="G34" s="156"/>
      <c r="H34" s="156"/>
      <c r="I34" s="159"/>
      <c r="J34" s="156"/>
      <c r="K34" s="158"/>
      <c r="L34" s="20"/>
    </row>
    <row r="35" spans="1:12" ht="15.75" thickBot="1" x14ac:dyDescent="0.3">
      <c r="A35" s="93"/>
      <c r="B35" s="134" t="s">
        <v>84</v>
      </c>
      <c r="C35" s="18"/>
      <c r="D35" s="18"/>
      <c r="E35" s="135"/>
      <c r="F35" s="18"/>
      <c r="G35" s="18"/>
      <c r="H35" s="18"/>
      <c r="I35" s="136"/>
      <c r="J35" s="18"/>
      <c r="K35" s="152"/>
      <c r="L35" s="20"/>
    </row>
    <row r="36" spans="1:12" ht="15.75" thickBot="1" x14ac:dyDescent="0.3">
      <c r="A36" s="93"/>
      <c r="B36" s="137" t="s">
        <v>85</v>
      </c>
      <c r="C36" s="21"/>
      <c r="D36" s="21"/>
      <c r="E36" s="138"/>
      <c r="F36" s="21"/>
      <c r="G36" s="21"/>
      <c r="H36" s="21"/>
      <c r="I36" s="131"/>
      <c r="J36" s="18"/>
      <c r="K36" s="152"/>
      <c r="L36" s="20"/>
    </row>
    <row r="37" spans="1:12" s="153" customFormat="1" x14ac:dyDescent="0.25">
      <c r="A37" s="93"/>
      <c r="B37" s="154"/>
      <c r="C37" s="18"/>
      <c r="D37" s="18"/>
      <c r="E37" s="135"/>
      <c r="F37" s="18"/>
      <c r="G37" s="18"/>
      <c r="H37" s="18"/>
      <c r="J37" s="18"/>
      <c r="K37" s="152"/>
      <c r="L37" s="20"/>
    </row>
    <row r="38" spans="1:12" ht="15.75" thickBot="1" x14ac:dyDescent="0.3">
      <c r="A38" s="94"/>
      <c r="B38" s="138"/>
      <c r="C38" s="21"/>
      <c r="D38" s="21"/>
      <c r="E38" s="138"/>
      <c r="F38" s="21"/>
      <c r="G38" s="21"/>
      <c r="H38" s="21"/>
      <c r="I38" s="33"/>
      <c r="J38" s="21"/>
      <c r="K38" s="130"/>
      <c r="L38" s="2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4" sqref="E14"/>
    </sheetView>
  </sheetViews>
  <sheetFormatPr defaultRowHeight="15" x14ac:dyDescent="0.25"/>
  <cols>
    <col min="2" max="2" width="13.5703125" style="6" customWidth="1"/>
    <col min="3" max="3" width="14" style="6" customWidth="1"/>
    <col min="4" max="5" width="9.85546875" style="6" customWidth="1"/>
    <col min="6" max="7" width="9.140625" style="6"/>
    <col min="8" max="8" width="20.5703125" style="6" customWidth="1"/>
  </cols>
  <sheetData>
    <row r="1" spans="1:8" ht="15.75" thickBot="1" x14ac:dyDescent="0.3">
      <c r="A1" s="11" t="s">
        <v>0</v>
      </c>
      <c r="B1" s="24" t="s">
        <v>13</v>
      </c>
      <c r="C1" s="25" t="s">
        <v>14</v>
      </c>
      <c r="D1" s="24" t="s">
        <v>1</v>
      </c>
      <c r="E1" s="25" t="s">
        <v>2</v>
      </c>
      <c r="F1" s="24" t="s">
        <v>3</v>
      </c>
      <c r="G1" s="25" t="s">
        <v>24</v>
      </c>
      <c r="H1" s="26" t="s">
        <v>25</v>
      </c>
    </row>
    <row r="2" spans="1:8" x14ac:dyDescent="0.25">
      <c r="A2" s="12" t="s">
        <v>4</v>
      </c>
      <c r="B2" s="15">
        <v>2.6448100000000001</v>
      </c>
      <c r="C2" s="16">
        <v>0.97259922908170948</v>
      </c>
      <c r="D2" s="15">
        <v>0.27967677689110926</v>
      </c>
      <c r="E2" s="16">
        <v>1.5287230000000001</v>
      </c>
      <c r="F2" s="15">
        <v>4.5895770000000002</v>
      </c>
      <c r="G2" s="16" t="s">
        <v>15</v>
      </c>
      <c r="H2" s="17" t="s">
        <v>26</v>
      </c>
    </row>
    <row r="3" spans="1:8" x14ac:dyDescent="0.25">
      <c r="A3" s="13" t="s">
        <v>5</v>
      </c>
      <c r="B3" s="18">
        <v>2.4900000000000002</v>
      </c>
      <c r="C3" s="19">
        <v>0.91228271047661635</v>
      </c>
      <c r="D3" s="18">
        <v>0.14066626602299256</v>
      </c>
      <c r="E3" s="19">
        <v>1.89</v>
      </c>
      <c r="F3" s="18">
        <v>3.28</v>
      </c>
      <c r="G3" s="19" t="s">
        <v>16</v>
      </c>
      <c r="H3" s="20" t="s">
        <v>27</v>
      </c>
    </row>
    <row r="4" spans="1:8" ht="15.75" thickBot="1" x14ac:dyDescent="0.3">
      <c r="A4" s="14" t="s">
        <v>6</v>
      </c>
      <c r="B4" s="21">
        <v>2.06</v>
      </c>
      <c r="C4" s="22">
        <v>0.72270598280148979</v>
      </c>
      <c r="D4" s="21">
        <v>9.7998842724142568E-2</v>
      </c>
      <c r="E4" s="22">
        <v>1.7</v>
      </c>
      <c r="F4" s="21">
        <v>2.4900000000000002</v>
      </c>
      <c r="G4" s="22" t="s">
        <v>17</v>
      </c>
      <c r="H4" s="23" t="s">
        <v>28</v>
      </c>
    </row>
    <row r="5" spans="1:8" x14ac:dyDescent="0.25">
      <c r="A5" s="12" t="s">
        <v>7</v>
      </c>
      <c r="B5" s="15">
        <v>2.062049</v>
      </c>
      <c r="C5" s="16">
        <v>0.72370014864899102</v>
      </c>
      <c r="D5" s="15">
        <v>0.29523424577300489</v>
      </c>
      <c r="E5" s="16">
        <v>1.1560870000000001</v>
      </c>
      <c r="F5" s="15">
        <v>3.6779639999999998</v>
      </c>
      <c r="G5" s="16" t="s">
        <v>18</v>
      </c>
      <c r="H5" s="17" t="s">
        <v>29</v>
      </c>
    </row>
    <row r="6" spans="1:8" x14ac:dyDescent="0.25">
      <c r="A6" s="13" t="s">
        <v>8</v>
      </c>
      <c r="B6" s="18">
        <v>1.7</v>
      </c>
      <c r="C6" s="19">
        <v>0.53062825106217038</v>
      </c>
      <c r="D6" s="18">
        <v>0.15281455617284881</v>
      </c>
      <c r="E6" s="19">
        <v>1.26</v>
      </c>
      <c r="F6" s="18">
        <v>2.2799999999999998</v>
      </c>
      <c r="G6" s="19" t="s">
        <v>19</v>
      </c>
      <c r="H6" s="20" t="s">
        <v>30</v>
      </c>
    </row>
    <row r="7" spans="1:8" ht="15.75" thickBot="1" x14ac:dyDescent="0.3">
      <c r="A7" s="14" t="s">
        <v>9</v>
      </c>
      <c r="B7" s="21">
        <v>1.6</v>
      </c>
      <c r="C7" s="22">
        <v>0.47000362924573563</v>
      </c>
      <c r="D7" s="21">
        <v>0.10202882246565072</v>
      </c>
      <c r="E7" s="22">
        <v>1.31</v>
      </c>
      <c r="F7" s="21">
        <v>1.96</v>
      </c>
      <c r="G7" s="22" t="s">
        <v>20</v>
      </c>
      <c r="H7" s="23" t="s">
        <v>31</v>
      </c>
    </row>
    <row r="8" spans="1:8" x14ac:dyDescent="0.25">
      <c r="A8" s="13" t="s">
        <v>10</v>
      </c>
      <c r="B8" s="18">
        <v>2.1843110000000001</v>
      </c>
      <c r="C8" s="19">
        <v>0.78130044701224466</v>
      </c>
      <c r="D8" s="18">
        <v>0.3026013838774172</v>
      </c>
      <c r="E8" s="19">
        <v>1.207077</v>
      </c>
      <c r="F8" s="18">
        <v>3.952699</v>
      </c>
      <c r="G8" s="19" t="s">
        <v>21</v>
      </c>
      <c r="H8" s="20" t="s">
        <v>32</v>
      </c>
    </row>
    <row r="9" spans="1:8" x14ac:dyDescent="0.25">
      <c r="A9" s="13" t="s">
        <v>11</v>
      </c>
      <c r="B9" s="18">
        <v>1.45</v>
      </c>
      <c r="C9" s="19">
        <v>0.37156355643248301</v>
      </c>
      <c r="D9" s="18">
        <v>0.15505352446870821</v>
      </c>
      <c r="E9" s="19">
        <v>1.07</v>
      </c>
      <c r="F9" s="18">
        <v>1.96</v>
      </c>
      <c r="G9" s="19" t="s">
        <v>22</v>
      </c>
      <c r="H9" s="20" t="s">
        <v>33</v>
      </c>
    </row>
    <row r="10" spans="1:8" ht="15.75" thickBot="1" x14ac:dyDescent="0.3">
      <c r="A10" s="14" t="s">
        <v>12</v>
      </c>
      <c r="B10" s="21">
        <v>1.56</v>
      </c>
      <c r="C10" s="22">
        <v>0.44468582126144574</v>
      </c>
      <c r="D10" s="21">
        <v>0.10493312285252338</v>
      </c>
      <c r="E10" s="22">
        <v>1.27</v>
      </c>
      <c r="F10" s="21">
        <v>1.92</v>
      </c>
      <c r="G10" s="22" t="s">
        <v>23</v>
      </c>
      <c r="H10" s="2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base_dades</vt:lpstr>
      <vt:lpstr>Interval_OR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2019-12-27T12:28:14Z</cp:lastPrinted>
  <dcterms:created xsi:type="dcterms:W3CDTF">2019-03-04T12:15:43Z</dcterms:created>
  <dcterms:modified xsi:type="dcterms:W3CDTF">2022-02-07T12:07:49Z</dcterms:modified>
</cp:coreProperties>
</file>