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y Folder\"/>
    </mc:Choice>
  </mc:AlternateContent>
  <bookViews>
    <workbookView xWindow="0" yWindow="0" windowWidth="21600" windowHeight="10320"/>
  </bookViews>
  <sheets>
    <sheet name="Electrical Toolboxes" sheetId="1" r:id="rId1"/>
    <sheet name="SB 1_1" sheetId="2" r:id="rId2"/>
    <sheet name="SB 1_2" sheetId="10" r:id="rId3"/>
    <sheet name="SB 1_3" sheetId="11" r:id="rId4"/>
    <sheet name="SB 1_4" sheetId="4" r:id="rId5"/>
    <sheet name="SB 1_5" sheetId="5" r:id="rId6"/>
    <sheet name="SB 1_6" sheetId="6" r:id="rId7"/>
    <sheet name="SB 1_7" sheetId="7" r:id="rId8"/>
    <sheet name="SB 1_8" sheetId="8" r:id="rId9"/>
    <sheet name="SB 1_9" sheetId="9" r:id="rId10"/>
  </sheets>
  <definedNames>
    <definedName name="_xlnm._FilterDatabase" localSheetId="0" hidden="1">'Electrical Toolboxes'!$A$8:$R$153</definedName>
    <definedName name="_xlnm._FilterDatabase" localSheetId="1" hidden="1">'SB 1_1'!$J$8:$T$224</definedName>
    <definedName name="_xlnm._FilterDatabase" localSheetId="2" hidden="1">'SB 1_2'!$J$8:$U$261</definedName>
    <definedName name="_xlnm._FilterDatabase" localSheetId="3" hidden="1">'SB 1_3'!$K$8:$U$66</definedName>
    <definedName name="_xlnm._FilterDatabase" localSheetId="4" hidden="1">'SB 1_4'!$A$8:$T$51</definedName>
    <definedName name="_xlnm._FilterDatabase" localSheetId="5" hidden="1">'SB 1_5'!$J$8:$T$30</definedName>
    <definedName name="_xlnm._FilterDatabase" localSheetId="6" hidden="1">'SB 1_6'!$J$8:$T$77</definedName>
    <definedName name="_xlnm._FilterDatabase" localSheetId="7" hidden="1">'SB 1_7'!$A$8:$T$138</definedName>
    <definedName name="_xlnm._FilterDatabase" localSheetId="9" hidden="1">'SB 1_9'!$A$8:$S$37</definedName>
    <definedName name="_xlnm.Print_Area" localSheetId="0">'Electrical Toolboxes'!$A$1:$I$153</definedName>
    <definedName name="_xlnm.Print_Area" localSheetId="1">'SB 1_1'!$A$1:$J$224</definedName>
    <definedName name="_xlnm.Print_Area" localSheetId="2">'SB 1_2'!$A$1:$J$261</definedName>
    <definedName name="_xlnm.Print_Area" localSheetId="3">'SB 1_3'!$A$1:$K$53</definedName>
    <definedName name="_xlnm.Print_Area" localSheetId="6">'SB 1_6'!$A$1:$J$40</definedName>
    <definedName name="_xlnm.Print_Area" localSheetId="7">'SB 1_7'!$A$1:$J$127</definedName>
    <definedName name="_xlnm.Print_Titles" localSheetId="1">'SB 1_1'!$1:$8</definedName>
    <definedName name="_xlnm.Print_Titles" localSheetId="2">'SB 1_2'!$1:$8</definedName>
    <definedName name="_xlnm.Print_Titles" localSheetId="3">'SB 1_3'!$1:$8</definedName>
    <definedName name="_xlnm.Print_Titles" localSheetId="4">'SB 1_4'!$1:$8</definedName>
    <definedName name="_xlnm.Print_Titles" localSheetId="5">'SB 1_5'!$1:$8</definedName>
    <definedName name="_xlnm.Print_Titles" localSheetId="6">'SB 1_6'!$1:$8</definedName>
    <definedName name="_xlnm.Print_Titles" localSheetId="7">'SB 1_7'!$1:$8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6" i="11" l="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H5" i="11"/>
  <c r="A261" i="10"/>
  <c r="A260" i="10"/>
  <c r="A258" i="10"/>
  <c r="A256" i="10"/>
  <c r="A255" i="10"/>
  <c r="A254" i="10"/>
  <c r="A253" i="10"/>
  <c r="A240" i="10"/>
  <c r="A227" i="10"/>
  <c r="A222" i="10"/>
  <c r="A217" i="10"/>
  <c r="A210" i="10"/>
  <c r="A209" i="10"/>
  <c r="A208" i="10"/>
  <c r="A207" i="10"/>
  <c r="A206" i="10"/>
  <c r="A205" i="10"/>
  <c r="A203" i="10"/>
  <c r="A202" i="10"/>
  <c r="A201" i="10"/>
  <c r="A188" i="10"/>
  <c r="A187" i="10"/>
  <c r="A186" i="10"/>
  <c r="A185" i="10"/>
  <c r="A184" i="10"/>
  <c r="A176" i="10"/>
  <c r="A174" i="10"/>
  <c r="A173" i="10"/>
  <c r="A172" i="10"/>
  <c r="A171" i="10"/>
  <c r="A170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3" i="10"/>
  <c r="A72" i="10"/>
  <c r="A71" i="10"/>
  <c r="A70" i="10"/>
  <c r="A69" i="10"/>
  <c r="A68" i="10"/>
  <c r="A67" i="10"/>
  <c r="A66" i="10"/>
  <c r="A65" i="10"/>
  <c r="A64" i="10"/>
  <c r="A50" i="10"/>
  <c r="A40" i="10"/>
  <c r="A30" i="10"/>
  <c r="A29" i="10"/>
  <c r="A28" i="10"/>
  <c r="A27" i="10"/>
  <c r="A25" i="10"/>
  <c r="A24" i="10"/>
  <c r="A23" i="10"/>
  <c r="A22" i="10"/>
  <c r="A21" i="10"/>
  <c r="A20" i="10"/>
  <c r="A19" i="10"/>
  <c r="A18" i="10"/>
  <c r="A10" i="10"/>
  <c r="H5" i="10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H5" i="9"/>
  <c r="A15" i="8"/>
  <c r="A14" i="8"/>
  <c r="A13" i="8"/>
  <c r="A12" i="8"/>
  <c r="A11" i="8"/>
  <c r="A10" i="8"/>
  <c r="A9" i="8"/>
  <c r="H5" i="8"/>
  <c r="A140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H5" i="7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H5" i="6"/>
  <c r="A30" i="5"/>
  <c r="A29" i="5"/>
  <c r="A28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H5" i="5"/>
  <c r="A51" i="4"/>
  <c r="A50" i="4"/>
  <c r="A49" i="4"/>
  <c r="A48" i="4"/>
  <c r="A47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H5" i="4"/>
  <c r="A224" i="2"/>
  <c r="A223" i="2"/>
  <c r="A221" i="2"/>
  <c r="A219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190" i="2"/>
  <c r="A189" i="2"/>
  <c r="A188" i="2"/>
  <c r="A169" i="2"/>
  <c r="A167" i="2"/>
  <c r="A166" i="2"/>
  <c r="A165" i="2"/>
  <c r="A164" i="2"/>
  <c r="A163" i="2"/>
  <c r="A162" i="2"/>
  <c r="A158" i="2"/>
  <c r="A157" i="2"/>
  <c r="A156" i="2"/>
  <c r="A155" i="2"/>
  <c r="A154" i="2"/>
  <c r="A153" i="2"/>
  <c r="A152" i="2"/>
  <c r="A151" i="2"/>
  <c r="A150" i="2"/>
  <c r="A148" i="2"/>
  <c r="A147" i="2"/>
  <c r="A146" i="2"/>
  <c r="A145" i="2"/>
  <c r="A144" i="2"/>
  <c r="A143" i="2"/>
  <c r="A142" i="2"/>
  <c r="A141" i="2"/>
  <c r="A140" i="2"/>
  <c r="A138" i="2"/>
  <c r="A136" i="2"/>
  <c r="A135" i="2"/>
  <c r="A134" i="2"/>
  <c r="A133" i="2"/>
  <c r="A132" i="2"/>
  <c r="A131" i="2"/>
  <c r="A130" i="2"/>
  <c r="A128" i="2"/>
  <c r="A127" i="2"/>
  <c r="A126" i="2"/>
  <c r="A125" i="2"/>
  <c r="A124" i="2"/>
  <c r="A123" i="2"/>
  <c r="A122" i="2"/>
  <c r="A121" i="2"/>
  <c r="A120" i="2"/>
  <c r="A118" i="2"/>
  <c r="A117" i="2"/>
  <c r="A116" i="2"/>
  <c r="A90" i="2"/>
  <c r="A89" i="2"/>
  <c r="A88" i="2"/>
  <c r="A87" i="2"/>
  <c r="A86" i="2"/>
  <c r="A85" i="2"/>
  <c r="A84" i="2"/>
  <c r="A82" i="2"/>
  <c r="A75" i="2"/>
  <c r="A74" i="2"/>
  <c r="A73" i="2"/>
  <c r="A72" i="2"/>
  <c r="A71" i="2"/>
  <c r="A70" i="2"/>
  <c r="A69" i="2"/>
  <c r="A68" i="2"/>
  <c r="A67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H5" i="2"/>
  <c r="A98" i="1" l="1"/>
  <c r="A72" i="1"/>
  <c r="A65" i="1"/>
  <c r="A59" i="1"/>
  <c r="A56" i="1"/>
  <c r="A55" i="1"/>
  <c r="A54" i="1"/>
  <c r="A53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H5" i="1"/>
</calcChain>
</file>

<file path=xl/sharedStrings.xml><?xml version="1.0" encoding="utf-8"?>
<sst xmlns="http://schemas.openxmlformats.org/spreadsheetml/2006/main" count="5288" uniqueCount="1493">
  <si>
    <t>ABB</t>
  </si>
  <si>
    <t xml:space="preserve">Toolbox: </t>
  </si>
  <si>
    <t>EL 2_2</t>
  </si>
  <si>
    <t xml:space="preserve">New Toolbox </t>
  </si>
  <si>
    <t>Project Name</t>
  </si>
  <si>
    <t>Adventure DD</t>
  </si>
  <si>
    <t>Dimensions:</t>
  </si>
  <si>
    <t>49" x 27" x 38"</t>
  </si>
  <si>
    <t>Weight:</t>
  </si>
  <si>
    <t>LBS.</t>
  </si>
  <si>
    <t xml:space="preserve">Value: </t>
  </si>
  <si>
    <t>Adventure of the Seas</t>
  </si>
  <si>
    <t>Workshop Inventory</t>
  </si>
  <si>
    <t>SEE INSTRUCTIONS TAB FOR INVENTORY INFORMATION</t>
  </si>
  <si>
    <t>Sergio / John</t>
  </si>
  <si>
    <t>User Name</t>
  </si>
  <si>
    <t>Terrence Roberts</t>
  </si>
  <si>
    <t>#</t>
  </si>
  <si>
    <t>Name</t>
  </si>
  <si>
    <t>Manufacturer</t>
  </si>
  <si>
    <t>Model #</t>
  </si>
  <si>
    <t>Vendor Part #</t>
  </si>
  <si>
    <t xml:space="preserve">Vendor </t>
  </si>
  <si>
    <t>Size</t>
  </si>
  <si>
    <t>Serial #</t>
  </si>
  <si>
    <t>Price</t>
  </si>
  <si>
    <t>Date</t>
  </si>
  <si>
    <t>DRAWER # 1</t>
  </si>
  <si>
    <t>Combination Pliers</t>
  </si>
  <si>
    <t>Knipex</t>
  </si>
  <si>
    <t>8701250SBA</t>
  </si>
  <si>
    <t>0255698</t>
  </si>
  <si>
    <t>Fastenal</t>
  </si>
  <si>
    <t>10"</t>
  </si>
  <si>
    <t xml:space="preserve">Fastenal </t>
  </si>
  <si>
    <t>8701180SBA</t>
  </si>
  <si>
    <t>0255707</t>
  </si>
  <si>
    <t>7"</t>
  </si>
  <si>
    <t>Nose Side Cutting Pliers, angled</t>
  </si>
  <si>
    <t>2628200</t>
  </si>
  <si>
    <t>0255170</t>
  </si>
  <si>
    <t>8"</t>
  </si>
  <si>
    <t>Nose Side Cutting Pliers, straight</t>
  </si>
  <si>
    <t>2618200SBA</t>
  </si>
  <si>
    <t>0255161</t>
  </si>
  <si>
    <t>Diagonal Cutting Pliers</t>
  </si>
  <si>
    <t>7008160SBA</t>
  </si>
  <si>
    <t>6 - 1/4"</t>
  </si>
  <si>
    <t>Electronics Diagonal Cutting Pliers</t>
  </si>
  <si>
    <t>7732120 HESD</t>
  </si>
  <si>
    <t>2117176</t>
  </si>
  <si>
    <t>4 - 3/4"</t>
  </si>
  <si>
    <t>Plier Wrench</t>
  </si>
  <si>
    <t>8603150</t>
  </si>
  <si>
    <t>0224541</t>
  </si>
  <si>
    <t xml:space="preserve">6" </t>
  </si>
  <si>
    <t>8607250SBA</t>
  </si>
  <si>
    <t>99288613</t>
  </si>
  <si>
    <t>Cable Cutters</t>
  </si>
  <si>
    <t>9518165SBA</t>
  </si>
  <si>
    <t>0255821</t>
  </si>
  <si>
    <t>6 - 1/2"</t>
  </si>
  <si>
    <t>Ratchet Cable Cutter</t>
  </si>
  <si>
    <t>9536250SBA</t>
  </si>
  <si>
    <t>0255830</t>
  </si>
  <si>
    <t>Control Cabinet Keys</t>
  </si>
  <si>
    <t>001102</t>
  </si>
  <si>
    <t>1091115</t>
  </si>
  <si>
    <t>44mm Zinc</t>
  </si>
  <si>
    <t>Insulation Stripper</t>
  </si>
  <si>
    <t>1108160SBA</t>
  </si>
  <si>
    <t>99288303</t>
  </si>
  <si>
    <t>Adjustable</t>
  </si>
  <si>
    <t>DRAWER # 2</t>
  </si>
  <si>
    <t>Quick Release Ratchet Head 1/2"</t>
  </si>
  <si>
    <t>Stahlwille</t>
  </si>
  <si>
    <t>725QR/10</t>
  </si>
  <si>
    <t>58253010</t>
  </si>
  <si>
    <t>1/2"</t>
  </si>
  <si>
    <t xml:space="preserve">1/2" </t>
  </si>
  <si>
    <t>Torque Wrench 10-100NM</t>
  </si>
  <si>
    <t>714/10</t>
  </si>
  <si>
    <t>96500910</t>
  </si>
  <si>
    <t>Software Kit</t>
  </si>
  <si>
    <t>Open End Insert For Torque Wrench</t>
  </si>
  <si>
    <t>731/10</t>
  </si>
  <si>
    <t>58211010</t>
  </si>
  <si>
    <t>10mm</t>
  </si>
  <si>
    <t>58211013</t>
  </si>
  <si>
    <t>13mm</t>
  </si>
  <si>
    <t>58211015</t>
  </si>
  <si>
    <t>15mm</t>
  </si>
  <si>
    <t>58211017</t>
  </si>
  <si>
    <t>17mm</t>
  </si>
  <si>
    <t>58211018</t>
  </si>
  <si>
    <t>18mm</t>
  </si>
  <si>
    <t>58211019</t>
  </si>
  <si>
    <t>19mm</t>
  </si>
  <si>
    <t>Ring End Insert For Torque Wrench</t>
  </si>
  <si>
    <t>732/10</t>
  </si>
  <si>
    <t>58221010</t>
  </si>
  <si>
    <t>58221013</t>
  </si>
  <si>
    <t>58221015</t>
  </si>
  <si>
    <t>58221017</t>
  </si>
  <si>
    <t>58221018</t>
  </si>
  <si>
    <t>58221019</t>
  </si>
  <si>
    <t>Combination Wrench</t>
  </si>
  <si>
    <t>13-10</t>
  </si>
  <si>
    <t>40081010</t>
  </si>
  <si>
    <t>13-13</t>
  </si>
  <si>
    <t>40081313</t>
  </si>
  <si>
    <t>13-17</t>
  </si>
  <si>
    <t>40081717</t>
  </si>
  <si>
    <t>13-19</t>
  </si>
  <si>
    <t>40081919</t>
  </si>
  <si>
    <t>13-24</t>
  </si>
  <si>
    <t>40082424</t>
  </si>
  <si>
    <t>24mm</t>
  </si>
  <si>
    <t>DRAWER # 3</t>
  </si>
  <si>
    <t>Scissors</t>
  </si>
  <si>
    <t>Fiskars</t>
  </si>
  <si>
    <t>0212973</t>
  </si>
  <si>
    <t>Aviation Snips</t>
  </si>
  <si>
    <t>Midwest Tool &amp; Cutlery</t>
  </si>
  <si>
    <t>0282079</t>
  </si>
  <si>
    <t>9 - 3/4"</t>
  </si>
  <si>
    <t>Cable Insulation Peeling Tool</t>
  </si>
  <si>
    <t>1620165SB</t>
  </si>
  <si>
    <t>0255098</t>
  </si>
  <si>
    <t>8-28 mm</t>
  </si>
  <si>
    <t>Cable Tie Tool</t>
  </si>
  <si>
    <t>Panduit</t>
  </si>
  <si>
    <t>GS4MT</t>
  </si>
  <si>
    <t>0728206</t>
  </si>
  <si>
    <t>Tape Measure</t>
  </si>
  <si>
    <t>Lufkin</t>
  </si>
  <si>
    <t>PHV1035CMEN</t>
  </si>
  <si>
    <t>2112654</t>
  </si>
  <si>
    <t>3/4" x 16'</t>
  </si>
  <si>
    <t>7" Insulation Strippers</t>
  </si>
  <si>
    <t>1262180</t>
  </si>
  <si>
    <t>0255071</t>
  </si>
  <si>
    <t>24-10 AWG</t>
  </si>
  <si>
    <t>Crimping Pliers, Ferrules Half Round</t>
  </si>
  <si>
    <t>9768145A</t>
  </si>
  <si>
    <t>21XK03</t>
  </si>
  <si>
    <t>Grainger</t>
  </si>
  <si>
    <t>DRAWER # 4</t>
  </si>
  <si>
    <t>Insulated Screwdriver Set</t>
  </si>
  <si>
    <t>Wera</t>
  </si>
  <si>
    <t xml:space="preserve">05006145006 </t>
  </si>
  <si>
    <t>0261081</t>
  </si>
  <si>
    <t>6 PC</t>
  </si>
  <si>
    <t>Part of Set</t>
  </si>
  <si>
    <t>160 i VDE Slotted Screwdriver</t>
  </si>
  <si>
    <t>0.4x2.5x80</t>
  </si>
  <si>
    <t>0.6x3.5x100</t>
  </si>
  <si>
    <t>0.8x4.0x100</t>
  </si>
  <si>
    <t>1.0x5.5x125</t>
  </si>
  <si>
    <t>162 I PH VDE Phillips</t>
  </si>
  <si>
    <t>PH 1x80</t>
  </si>
  <si>
    <t>PH 2x100</t>
  </si>
  <si>
    <t>Torx Screwdriver Set</t>
  </si>
  <si>
    <t>Wiha</t>
  </si>
  <si>
    <t>36290</t>
  </si>
  <si>
    <t>0244599</t>
  </si>
  <si>
    <t>Torx Holding Screwdriver</t>
  </si>
  <si>
    <t>T8 x 60mm</t>
  </si>
  <si>
    <t>T10 x 80mm</t>
  </si>
  <si>
    <t>T15 x 80mm</t>
  </si>
  <si>
    <t>T20 x 100mm</t>
  </si>
  <si>
    <t>T25 x 100mm</t>
  </si>
  <si>
    <t>T30 x 115mm</t>
  </si>
  <si>
    <t>Allen Key Set</t>
  </si>
  <si>
    <t>Bondhus</t>
  </si>
  <si>
    <t>74999PBLX9M</t>
  </si>
  <si>
    <t>0234040</t>
  </si>
  <si>
    <t>1.5-10mm</t>
  </si>
  <si>
    <t>Crimping Pliers, Ferrules Front loading</t>
  </si>
  <si>
    <t>975308</t>
  </si>
  <si>
    <t>99288834</t>
  </si>
  <si>
    <t>.08-10 mm2</t>
  </si>
  <si>
    <t>Crimping Pliers, Insulated Terminals</t>
  </si>
  <si>
    <t>975206</t>
  </si>
  <si>
    <t>99288808</t>
  </si>
  <si>
    <t>.05-6.0 mm2</t>
  </si>
  <si>
    <t>Crimping Pliers, Open Spade</t>
  </si>
  <si>
    <t>975214</t>
  </si>
  <si>
    <t>99288814</t>
  </si>
  <si>
    <t>.10-1.5 mm2</t>
  </si>
  <si>
    <t>DRAWER # 5</t>
  </si>
  <si>
    <t>Adjustable Wrench</t>
  </si>
  <si>
    <t>Proto</t>
  </si>
  <si>
    <t>708S</t>
  </si>
  <si>
    <t>99516220</t>
  </si>
  <si>
    <t>710S</t>
  </si>
  <si>
    <t>2155285</t>
  </si>
  <si>
    <t>Ball Pein Hammer</t>
  </si>
  <si>
    <t>Rock River</t>
  </si>
  <si>
    <t>0225250</t>
  </si>
  <si>
    <t>16 oz</t>
  </si>
  <si>
    <t xml:space="preserve">DRAWER # 6 </t>
  </si>
  <si>
    <t>Ratchet 1/2" Quickrelease (Supposed to be ratchet)</t>
  </si>
  <si>
    <t>Extension 1/2", Quick Release</t>
  </si>
  <si>
    <t>509QR/3</t>
  </si>
  <si>
    <t>13011004</t>
  </si>
  <si>
    <t>75mm</t>
  </si>
  <si>
    <t>509QR/5</t>
  </si>
  <si>
    <t>13011002</t>
  </si>
  <si>
    <t>130mm</t>
  </si>
  <si>
    <t>Socket 1/2"</t>
  </si>
  <si>
    <t>3030010</t>
  </si>
  <si>
    <t>3030013</t>
  </si>
  <si>
    <t>3030017</t>
  </si>
  <si>
    <t>3030019</t>
  </si>
  <si>
    <t>3030022</t>
  </si>
  <si>
    <t>22mm</t>
  </si>
  <si>
    <t>3030024</t>
  </si>
  <si>
    <t>Hexagon Head Socket, Short</t>
  </si>
  <si>
    <t>54-6</t>
  </si>
  <si>
    <t>03050006</t>
  </si>
  <si>
    <t>6mm</t>
  </si>
  <si>
    <t>Hexagon Head Socket, Long</t>
  </si>
  <si>
    <t>1054/6</t>
  </si>
  <si>
    <t>03150706</t>
  </si>
  <si>
    <t>54-7</t>
  </si>
  <si>
    <t>03050007</t>
  </si>
  <si>
    <t>7mm</t>
  </si>
  <si>
    <t>54-8</t>
  </si>
  <si>
    <t>03050008</t>
  </si>
  <si>
    <t>8mm</t>
  </si>
  <si>
    <t>1054/8 K</t>
  </si>
  <si>
    <t>03151208</t>
  </si>
  <si>
    <t>54-10</t>
  </si>
  <si>
    <t>03050010</t>
  </si>
  <si>
    <t>1054/10</t>
  </si>
  <si>
    <t>03151410</t>
  </si>
  <si>
    <t>54-12</t>
  </si>
  <si>
    <t>03050012</t>
  </si>
  <si>
    <t>12mm</t>
  </si>
  <si>
    <t>1054/12</t>
  </si>
  <si>
    <t>03151412</t>
  </si>
  <si>
    <t>54-14</t>
  </si>
  <si>
    <t>03050014</t>
  </si>
  <si>
    <t>14mm</t>
  </si>
  <si>
    <t xml:space="preserve"> </t>
  </si>
  <si>
    <t>DRAWER # 7</t>
  </si>
  <si>
    <t>Step Drill</t>
  </si>
  <si>
    <t>Lenox</t>
  </si>
  <si>
    <t>30882VB2</t>
  </si>
  <si>
    <t>4XL23</t>
  </si>
  <si>
    <t>1/2" - 1"</t>
  </si>
  <si>
    <t>000002</t>
  </si>
  <si>
    <t>21XJ92</t>
  </si>
  <si>
    <t>1/4" - 3/4"</t>
  </si>
  <si>
    <t>Driver Bit Set</t>
  </si>
  <si>
    <t>Milwaukee, Set</t>
  </si>
  <si>
    <t>48-32-1551</t>
  </si>
  <si>
    <t>2117138</t>
  </si>
  <si>
    <t>42 Pc.</t>
  </si>
  <si>
    <t>Drill Bit Set</t>
  </si>
  <si>
    <t>Norseman Drill</t>
  </si>
  <si>
    <t>1mm - 13mm</t>
  </si>
  <si>
    <t>Bantam</t>
  </si>
  <si>
    <t>C07569</t>
  </si>
  <si>
    <t>99468993</t>
  </si>
  <si>
    <t>Torque Wrench 6-50NM</t>
  </si>
  <si>
    <t>730/5</t>
  </si>
  <si>
    <t>50180005</t>
  </si>
  <si>
    <t>A0289</t>
  </si>
  <si>
    <t xml:space="preserve">Multimeter </t>
  </si>
  <si>
    <t>Fluke</t>
  </si>
  <si>
    <t>2148110</t>
  </si>
  <si>
    <t>4EB18</t>
  </si>
  <si>
    <t>A0287</t>
  </si>
  <si>
    <t>Drawer # 8</t>
  </si>
  <si>
    <t>1/4" Hex Impact Driver</t>
  </si>
  <si>
    <t>2101-22</t>
  </si>
  <si>
    <t>0259562</t>
  </si>
  <si>
    <t xml:space="preserve">M4  </t>
  </si>
  <si>
    <t>E89AD174600076</t>
  </si>
  <si>
    <t>M4 Red Lithium, Battery</t>
  </si>
  <si>
    <t>48-11-2001</t>
  </si>
  <si>
    <t>Battery Charger</t>
  </si>
  <si>
    <t>48-59-2001</t>
  </si>
  <si>
    <t>M4 Charger</t>
  </si>
  <si>
    <t>E90AD17429830G</t>
  </si>
  <si>
    <t xml:space="preserve">1/2" Cordless Drill </t>
  </si>
  <si>
    <t>2703-22</t>
  </si>
  <si>
    <t>2113650</t>
  </si>
  <si>
    <t>G72AD174504043</t>
  </si>
  <si>
    <t>M18 Red Lithium, Battery</t>
  </si>
  <si>
    <t>Handle</t>
  </si>
  <si>
    <t>5INR19/65-2</t>
  </si>
  <si>
    <t>18 V</t>
  </si>
  <si>
    <t>G29JDCBC1711092134994</t>
  </si>
  <si>
    <t>G29JDCBC1711092135659</t>
  </si>
  <si>
    <t>48-59-1812</t>
  </si>
  <si>
    <t>M18 Charger</t>
  </si>
  <si>
    <t>D63C9174501182G</t>
  </si>
  <si>
    <t>TOOLBOX TOP SHELF</t>
  </si>
  <si>
    <t>Pod Bag</t>
  </si>
  <si>
    <t>0258473</t>
  </si>
  <si>
    <t>136236</t>
  </si>
  <si>
    <t>Work Light</t>
  </si>
  <si>
    <t>Bayco</t>
  </si>
  <si>
    <t>0719020</t>
  </si>
  <si>
    <t>TOOLBOX FLOOR</t>
  </si>
  <si>
    <t>Extension Cord</t>
  </si>
  <si>
    <t>Power Phase</t>
  </si>
  <si>
    <t>30338036</t>
  </si>
  <si>
    <t>0749698</t>
  </si>
  <si>
    <t>50 Ft.</t>
  </si>
  <si>
    <t>Ground Fault Circuit Interrupter (GCFI)</t>
  </si>
  <si>
    <t>0717458</t>
  </si>
  <si>
    <t>2 Ft.</t>
  </si>
  <si>
    <t>Rope</t>
  </si>
  <si>
    <t>Equiprite</t>
  </si>
  <si>
    <t>139652</t>
  </si>
  <si>
    <t>0501091</t>
  </si>
  <si>
    <t>TOOLBOX</t>
  </si>
  <si>
    <t>Knaack Toolbox</t>
  </si>
  <si>
    <t>Knaack</t>
  </si>
  <si>
    <t>Knaack49</t>
  </si>
  <si>
    <t>MSC Ind.</t>
  </si>
  <si>
    <t>Toolbox:</t>
  </si>
  <si>
    <t>SB 1_1</t>
  </si>
  <si>
    <t>NCL Jade DD</t>
  </si>
  <si>
    <t xml:space="preserve">NCL Jade DD                                  2nd Inventory </t>
  </si>
  <si>
    <t>CCL Elation DD</t>
  </si>
  <si>
    <t xml:space="preserve">CCL Elation DD Replenished Tools </t>
  </si>
  <si>
    <t xml:space="preserve">Dimensions: </t>
  </si>
  <si>
    <t>48" x 27" x 38"</t>
  </si>
  <si>
    <t xml:space="preserve">Weight: </t>
  </si>
  <si>
    <t xml:space="preserve">LBS. </t>
  </si>
  <si>
    <t>Casey Musgrove</t>
  </si>
  <si>
    <t>Jerrod Mcnary</t>
  </si>
  <si>
    <t>Drawer # 1</t>
  </si>
  <si>
    <t>Die, Round Adjustable Split</t>
  </si>
  <si>
    <t>Dormer</t>
  </si>
  <si>
    <t>0331688</t>
  </si>
  <si>
    <t>M5 x 0.8</t>
  </si>
  <si>
    <t>0331689</t>
  </si>
  <si>
    <t>M6 x 1</t>
  </si>
  <si>
    <t>0205266</t>
  </si>
  <si>
    <t>3158243</t>
  </si>
  <si>
    <t>M8 x 1.25</t>
  </si>
  <si>
    <t>0331672</t>
  </si>
  <si>
    <t>M10 x 1.5</t>
  </si>
  <si>
    <t>0331675</t>
  </si>
  <si>
    <t>M12 x 1.75</t>
  </si>
  <si>
    <t>0331676</t>
  </si>
  <si>
    <t>M14 x 2</t>
  </si>
  <si>
    <t>0331677</t>
  </si>
  <si>
    <t>M16 x 2</t>
  </si>
  <si>
    <t>0331683</t>
  </si>
  <si>
    <t>M20 x 2.5</t>
  </si>
  <si>
    <t>0205525</t>
  </si>
  <si>
    <t>3158229</t>
  </si>
  <si>
    <t>M24 x 3</t>
  </si>
  <si>
    <t>Tap, Spiral Flute Machine</t>
  </si>
  <si>
    <t>0606414</t>
  </si>
  <si>
    <t>3160473</t>
  </si>
  <si>
    <t>0568040</t>
  </si>
  <si>
    <t>3160300</t>
  </si>
  <si>
    <t>0606438</t>
  </si>
  <si>
    <t>3160475</t>
  </si>
  <si>
    <t>0606445</t>
  </si>
  <si>
    <t>3160468</t>
  </si>
  <si>
    <t>0606452</t>
  </si>
  <si>
    <t>3160469</t>
  </si>
  <si>
    <t>0567944</t>
  </si>
  <si>
    <t>3160276</t>
  </si>
  <si>
    <t>0606469</t>
  </si>
  <si>
    <t>3160470</t>
  </si>
  <si>
    <t>0567999</t>
  </si>
  <si>
    <t>3160281</t>
  </si>
  <si>
    <t>Tap wrench, T-Handle</t>
  </si>
  <si>
    <t>FMT</t>
  </si>
  <si>
    <t>0312223</t>
  </si>
  <si>
    <t>3/16" - 1/2"</t>
  </si>
  <si>
    <t>Tap wrench</t>
  </si>
  <si>
    <t>Norseman Drill &amp; Tool</t>
  </si>
  <si>
    <t>50350</t>
  </si>
  <si>
    <t>0312220</t>
  </si>
  <si>
    <t>Die Stock, For Round Dies</t>
  </si>
  <si>
    <t>3211296</t>
  </si>
  <si>
    <t>13/16" x 6-1/2"</t>
  </si>
  <si>
    <t>3211297</t>
  </si>
  <si>
    <t xml:space="preserve">1" x 8-1/4" </t>
  </si>
  <si>
    <t>3211298</t>
  </si>
  <si>
    <t>1-1/2" x 12-3/8"</t>
  </si>
  <si>
    <t>3211299</t>
  </si>
  <si>
    <t xml:space="preserve">2" x 15-3/8" </t>
  </si>
  <si>
    <t>Drawer # 2</t>
  </si>
  <si>
    <t>Midwest</t>
  </si>
  <si>
    <t>P6716-S</t>
  </si>
  <si>
    <t>9-3/4"</t>
  </si>
  <si>
    <t>Aviation snips</t>
  </si>
  <si>
    <t>0227425</t>
  </si>
  <si>
    <t xml:space="preserve">9-3/4" </t>
  </si>
  <si>
    <t xml:space="preserve">10" </t>
  </si>
  <si>
    <t>Needle Nose Pliers</t>
  </si>
  <si>
    <t>3562145</t>
  </si>
  <si>
    <t>0255240</t>
  </si>
  <si>
    <t xml:space="preserve">5-3/4" </t>
  </si>
  <si>
    <t>Long reach nose pliers</t>
  </si>
  <si>
    <t>Gearwrench</t>
  </si>
  <si>
    <t>82005D</t>
  </si>
  <si>
    <t>0258012</t>
  </si>
  <si>
    <t>13"</t>
  </si>
  <si>
    <t>Diagonal cutting pliers</t>
  </si>
  <si>
    <t>7401200SBA</t>
  </si>
  <si>
    <t>0255568</t>
  </si>
  <si>
    <t xml:space="preserve">8" </t>
  </si>
  <si>
    <t>Locking Pliers</t>
  </si>
  <si>
    <t>Vise Grip</t>
  </si>
  <si>
    <t>4935579</t>
  </si>
  <si>
    <t>0249096</t>
  </si>
  <si>
    <t xml:space="preserve">5" </t>
  </si>
  <si>
    <t>502L3</t>
  </si>
  <si>
    <t>03854800005</t>
  </si>
  <si>
    <t>Precision Electrical Pliers, Angle Tip</t>
  </si>
  <si>
    <t>3582145</t>
  </si>
  <si>
    <t>0255242</t>
  </si>
  <si>
    <t>Cable Shears</t>
  </si>
  <si>
    <t>9511165</t>
  </si>
  <si>
    <t>0255809</t>
  </si>
  <si>
    <t xml:space="preserve">6-1/2" </t>
  </si>
  <si>
    <t>Drawer #3</t>
  </si>
  <si>
    <t>J708</t>
  </si>
  <si>
    <t>2155278</t>
  </si>
  <si>
    <t>J710</t>
  </si>
  <si>
    <t>2155282</t>
  </si>
  <si>
    <t>Crescent</t>
  </si>
  <si>
    <t>AC218VS</t>
  </si>
  <si>
    <t>0228762</t>
  </si>
  <si>
    <t>18"</t>
  </si>
  <si>
    <t>File, Flat</t>
  </si>
  <si>
    <t>Blackstone</t>
  </si>
  <si>
    <t>0812421</t>
  </si>
  <si>
    <t>File, Half Round</t>
  </si>
  <si>
    <t>0812422</t>
  </si>
  <si>
    <t>File, Round</t>
  </si>
  <si>
    <t>0812423</t>
  </si>
  <si>
    <t>6"</t>
  </si>
  <si>
    <t xml:space="preserve">File, Triangle </t>
  </si>
  <si>
    <t>82825</t>
  </si>
  <si>
    <t>0233579</t>
  </si>
  <si>
    <t xml:space="preserve">6 Pc. Mini File Set, Grip Handle </t>
  </si>
  <si>
    <t>82821</t>
  </si>
  <si>
    <t>0233580</t>
  </si>
  <si>
    <t>Set</t>
  </si>
  <si>
    <t>Flat File</t>
  </si>
  <si>
    <t>82826</t>
  </si>
  <si>
    <t>4"</t>
  </si>
  <si>
    <t xml:space="preserve">Half Round </t>
  </si>
  <si>
    <t>82827</t>
  </si>
  <si>
    <t xml:space="preserve">Round </t>
  </si>
  <si>
    <t>82828</t>
  </si>
  <si>
    <t>Triangle</t>
  </si>
  <si>
    <t>82829</t>
  </si>
  <si>
    <t>Square</t>
  </si>
  <si>
    <t>82830</t>
  </si>
  <si>
    <t>Knife</t>
  </si>
  <si>
    <t>82831</t>
  </si>
  <si>
    <t>Copper/Aluminum Cable Cutter</t>
  </si>
  <si>
    <t>9531280</t>
  </si>
  <si>
    <t>0255827</t>
  </si>
  <si>
    <t xml:space="preserve">11" </t>
  </si>
  <si>
    <t>Drawer # 4</t>
  </si>
  <si>
    <t>Ratchet Action Tool w/ Cutter</t>
  </si>
  <si>
    <t>BAND-IT</t>
  </si>
  <si>
    <t>Cable Tie Tensioner</t>
  </si>
  <si>
    <t>AE 2009</t>
  </si>
  <si>
    <t>11089-04014</t>
  </si>
  <si>
    <t>Hand Operated Cable Tie Installation Tool</t>
  </si>
  <si>
    <t>Drilling &amp; Driving Bit, Set Shockwave</t>
  </si>
  <si>
    <t>Milwaukee</t>
  </si>
  <si>
    <t>48-32-4402</t>
  </si>
  <si>
    <t>2131875</t>
  </si>
  <si>
    <t>Set, (32 pcs.)</t>
  </si>
  <si>
    <t xml:space="preserve">Drill bit, Metric Set High Speed Steel </t>
  </si>
  <si>
    <t>3357243</t>
  </si>
  <si>
    <t xml:space="preserve">Drill bit, Metric </t>
  </si>
  <si>
    <t>1 mm</t>
  </si>
  <si>
    <t>1.5 mm</t>
  </si>
  <si>
    <t>2 mm</t>
  </si>
  <si>
    <t>2.5 mm</t>
  </si>
  <si>
    <t>3 mm</t>
  </si>
  <si>
    <t>3.5 mm</t>
  </si>
  <si>
    <t>4 mm</t>
  </si>
  <si>
    <t>4.5 mm</t>
  </si>
  <si>
    <t>5 mm</t>
  </si>
  <si>
    <t>5.5 mm</t>
  </si>
  <si>
    <t>6 mm</t>
  </si>
  <si>
    <t>6.5 mm</t>
  </si>
  <si>
    <t>7 mm</t>
  </si>
  <si>
    <t>7.5 mm</t>
  </si>
  <si>
    <t>8 mm</t>
  </si>
  <si>
    <t>8.5 mm</t>
  </si>
  <si>
    <t>9 mm</t>
  </si>
  <si>
    <t>9.5 mm</t>
  </si>
  <si>
    <t>10 mm</t>
  </si>
  <si>
    <t>10.5 mm</t>
  </si>
  <si>
    <t>11 mm</t>
  </si>
  <si>
    <t>11.5 mm</t>
  </si>
  <si>
    <t>12 mm</t>
  </si>
  <si>
    <t>12.5 mm</t>
  </si>
  <si>
    <t>13 mm</t>
  </si>
  <si>
    <t>Vari-Bit</t>
  </si>
  <si>
    <t>53712</t>
  </si>
  <si>
    <t xml:space="preserve">1/2" - 1" </t>
  </si>
  <si>
    <t>30883VB3</t>
  </si>
  <si>
    <t>53713</t>
  </si>
  <si>
    <t xml:space="preserve">1/4" - 3/4" </t>
  </si>
  <si>
    <t>Countersink Drill Bit</t>
  </si>
  <si>
    <t>Cleveland</t>
  </si>
  <si>
    <t>C46182</t>
  </si>
  <si>
    <t>3298901</t>
  </si>
  <si>
    <t xml:space="preserve">1" </t>
  </si>
  <si>
    <t>Drawer # 5</t>
  </si>
  <si>
    <t>8701400SBA</t>
  </si>
  <si>
    <t>0255702</t>
  </si>
  <si>
    <t>16"</t>
  </si>
  <si>
    <t>Rolling Pry Bar</t>
  </si>
  <si>
    <t>Armstrong</t>
  </si>
  <si>
    <t>70-519</t>
  </si>
  <si>
    <t>0242387</t>
  </si>
  <si>
    <t>1/2" x 15"</t>
  </si>
  <si>
    <t>82200</t>
  </si>
  <si>
    <t>0251403</t>
  </si>
  <si>
    <t>Aligning Pry Bar</t>
  </si>
  <si>
    <t>70-503</t>
  </si>
  <si>
    <t>0242381</t>
  </si>
  <si>
    <t xml:space="preserve">5/8" x16" </t>
  </si>
  <si>
    <t xml:space="preserve">7" </t>
  </si>
  <si>
    <t>Pipe wrench</t>
  </si>
  <si>
    <t>ProFitter</t>
  </si>
  <si>
    <t>0266309</t>
  </si>
  <si>
    <t xml:space="preserve">24" </t>
  </si>
  <si>
    <t>Drawer # 6</t>
  </si>
  <si>
    <t>2" Carbon Steel Stiff Putty Scraper</t>
  </si>
  <si>
    <t>0222958</t>
  </si>
  <si>
    <t xml:space="preserve">2" </t>
  </si>
  <si>
    <t>1-1/2" Carbon Steel Stiff Puty Scraper</t>
  </si>
  <si>
    <t>0222957</t>
  </si>
  <si>
    <t xml:space="preserve">1 1/2" </t>
  </si>
  <si>
    <t>1/4" Standard Letters Steel Stamps</t>
  </si>
  <si>
    <t>Hanson</t>
  </si>
  <si>
    <t>20300</t>
  </si>
  <si>
    <t>0335171</t>
  </si>
  <si>
    <t>Set (27 pcs.)</t>
  </si>
  <si>
    <t>1/4" Standard Number Steel Stamps</t>
  </si>
  <si>
    <t>20581</t>
  </si>
  <si>
    <t>0335172</t>
  </si>
  <si>
    <t>Set (9 pcs.)</t>
  </si>
  <si>
    <t>171750-1001</t>
  </si>
  <si>
    <t>Tinner Snips</t>
  </si>
  <si>
    <t>Wiss</t>
  </si>
  <si>
    <t>A13N</t>
  </si>
  <si>
    <t>0210014</t>
  </si>
  <si>
    <t>Flexible Retreving and Holding Tool</t>
  </si>
  <si>
    <t>J2345</t>
  </si>
  <si>
    <t>99516091</t>
  </si>
  <si>
    <t xml:space="preserve">23-1/2" </t>
  </si>
  <si>
    <t>Blow Gun</t>
  </si>
  <si>
    <t>Legris</t>
  </si>
  <si>
    <t>Inspection Mirror</t>
  </si>
  <si>
    <t>0267364</t>
  </si>
  <si>
    <t xml:space="preserve">2" x 3-1/2" </t>
  </si>
  <si>
    <t>Drawer # 7</t>
  </si>
  <si>
    <t>Straight pattern slugging wrench</t>
  </si>
  <si>
    <t xml:space="preserve">OZAT </t>
  </si>
  <si>
    <t>11089-06271</t>
  </si>
  <si>
    <t>24 mm</t>
  </si>
  <si>
    <t>11089-06272</t>
  </si>
  <si>
    <t>27 mm</t>
  </si>
  <si>
    <t>11089-06273</t>
  </si>
  <si>
    <t>30 mm</t>
  </si>
  <si>
    <t>59-332</t>
  </si>
  <si>
    <t>0242045</t>
  </si>
  <si>
    <t>32 mm</t>
  </si>
  <si>
    <t>HDO36M</t>
  </si>
  <si>
    <t>36 mm</t>
  </si>
  <si>
    <t>59-341</t>
  </si>
  <si>
    <t>0242047</t>
  </si>
  <si>
    <t>41 mm</t>
  </si>
  <si>
    <t>59-346</t>
  </si>
  <si>
    <t>46 mm</t>
  </si>
  <si>
    <t>Impact socket 1/2"</t>
  </si>
  <si>
    <t>J7413M</t>
  </si>
  <si>
    <t>2153219</t>
  </si>
  <si>
    <t>J7417M</t>
  </si>
  <si>
    <t>2153242</t>
  </si>
  <si>
    <t>17 mm</t>
  </si>
  <si>
    <t>J7419M</t>
  </si>
  <si>
    <t>2153253</t>
  </si>
  <si>
    <t>19 mm</t>
  </si>
  <si>
    <t>J7422M</t>
  </si>
  <si>
    <t>2153266</t>
  </si>
  <si>
    <t>22 mm</t>
  </si>
  <si>
    <t>J7424M</t>
  </si>
  <si>
    <t>2153273</t>
  </si>
  <si>
    <t>J7436H</t>
  </si>
  <si>
    <t>2153318</t>
  </si>
  <si>
    <t xml:space="preserve">1 1/8" </t>
  </si>
  <si>
    <t>Impact socket 3/4"</t>
  </si>
  <si>
    <t>TorcUp</t>
  </si>
  <si>
    <t>T-12M17H</t>
  </si>
  <si>
    <t>T-12M19H</t>
  </si>
  <si>
    <t>Universal Impact Socket, Swivel 1/2"</t>
  </si>
  <si>
    <t xml:space="preserve">84613N </t>
  </si>
  <si>
    <t>2115027</t>
  </si>
  <si>
    <t>84617N</t>
  </si>
  <si>
    <t>2115031</t>
  </si>
  <si>
    <t>84619N</t>
  </si>
  <si>
    <t>2115033</t>
  </si>
  <si>
    <t>Retaining Ring Plier, Set</t>
  </si>
  <si>
    <t>68-080</t>
  </si>
  <si>
    <t>0281941</t>
  </si>
  <si>
    <t>External Pliers</t>
  </si>
  <si>
    <t xml:space="preserve">1-1/2" - 3-3/4" </t>
  </si>
  <si>
    <t xml:space="preserve">Internal Pliers </t>
  </si>
  <si>
    <t xml:space="preserve">2-7/16" - 4" </t>
  </si>
  <si>
    <t>Black Retaining Ring, Tip Straight</t>
  </si>
  <si>
    <t>68-082</t>
  </si>
  <si>
    <t>0242201</t>
  </si>
  <si>
    <t xml:space="preserve">.108 </t>
  </si>
  <si>
    <t>N/A</t>
  </si>
  <si>
    <t>Black Retaining Ring, Tip 15 degrees</t>
  </si>
  <si>
    <t>.108</t>
  </si>
  <si>
    <t>Black Retaining Ring, Tip 45 degrees</t>
  </si>
  <si>
    <t>Black Retaining Ring, Tip 90 degrees</t>
  </si>
  <si>
    <t>Silver Retaining Ring, Tip Straight</t>
  </si>
  <si>
    <t>68-083</t>
  </si>
  <si>
    <t>0242202</t>
  </si>
  <si>
    <t>.120</t>
  </si>
  <si>
    <t>Silver Retaining Ring, Tip 15 degrees</t>
  </si>
  <si>
    <t>Silver Retaining Ring, Tip 45 degrees</t>
  </si>
  <si>
    <t>Silver Retaining Ring, Tip 90 degrees</t>
  </si>
  <si>
    <t>Sander, with sticker head</t>
  </si>
  <si>
    <t>Dewalt</t>
  </si>
  <si>
    <t>DWE6420</t>
  </si>
  <si>
    <t>11089-06281</t>
  </si>
  <si>
    <t>5"</t>
  </si>
  <si>
    <t xml:space="preserve">Standard Hole Saw Kit </t>
  </si>
  <si>
    <t>30800600L</t>
  </si>
  <si>
    <t>57199</t>
  </si>
  <si>
    <t>Hole Saw</t>
  </si>
  <si>
    <t>7/8"</t>
  </si>
  <si>
    <t>1-1/8"</t>
  </si>
  <si>
    <t>1-3/8"</t>
  </si>
  <si>
    <t>1-3/4"</t>
  </si>
  <si>
    <t>2"</t>
  </si>
  <si>
    <t xml:space="preserve">2-1/2" </t>
  </si>
  <si>
    <t>Pilot Drill</t>
  </si>
  <si>
    <t>Arbor</t>
  </si>
  <si>
    <t xml:space="preserve">3/8" </t>
  </si>
  <si>
    <t>Arbor Adapter</t>
  </si>
  <si>
    <t>30857-AA1</t>
  </si>
  <si>
    <t>To0lox Shelves</t>
  </si>
  <si>
    <t>Work light</t>
  </si>
  <si>
    <t>SL-676</t>
  </si>
  <si>
    <t>13 Watt</t>
  </si>
  <si>
    <t>3-Outlet Inline GFCI Cord</t>
  </si>
  <si>
    <t>30338</t>
  </si>
  <si>
    <t>2'</t>
  </si>
  <si>
    <t xml:space="preserve">2' </t>
  </si>
  <si>
    <t>GFCI Extension cord</t>
  </si>
  <si>
    <t>0712316</t>
  </si>
  <si>
    <t xml:space="preserve">50 ft. </t>
  </si>
  <si>
    <t>Label Maker &amp; Printer</t>
  </si>
  <si>
    <t>Dymo</t>
  </si>
  <si>
    <t>Rhino Pro 5200</t>
  </si>
  <si>
    <t>1051563</t>
  </si>
  <si>
    <t>Brother</t>
  </si>
  <si>
    <t>PT-9600</t>
  </si>
  <si>
    <t>0233709</t>
  </si>
  <si>
    <t>Compact Drill Driver Kit</t>
  </si>
  <si>
    <t>2606-22CT</t>
  </si>
  <si>
    <t>0259571</t>
  </si>
  <si>
    <t>18V XRP Drill</t>
  </si>
  <si>
    <t>2606-20</t>
  </si>
  <si>
    <t>544448</t>
  </si>
  <si>
    <t xml:space="preserve">18V Battery </t>
  </si>
  <si>
    <t>B22VDCBA</t>
  </si>
  <si>
    <t>18V</t>
  </si>
  <si>
    <t>18V Battery Charger</t>
  </si>
  <si>
    <t>201113DB</t>
  </si>
  <si>
    <t>Heat gun</t>
  </si>
  <si>
    <t>8977-20</t>
  </si>
  <si>
    <t>0203594</t>
  </si>
  <si>
    <t>140*F - 1040*F</t>
  </si>
  <si>
    <t>747A915240338</t>
  </si>
  <si>
    <t>Tool Box Pocket</t>
  </si>
  <si>
    <t>Repair Required Tags, 4 pcs</t>
  </si>
  <si>
    <t>Badger Tag &amp; Label Corp</t>
  </si>
  <si>
    <t>104</t>
  </si>
  <si>
    <t>30ZC74</t>
  </si>
  <si>
    <t xml:space="preserve">5 3/4" x 2 7/8" </t>
  </si>
  <si>
    <t>Toolbox</t>
  </si>
  <si>
    <t>Mobile Workbench</t>
  </si>
  <si>
    <t xml:space="preserve">Knaack </t>
  </si>
  <si>
    <t>49</t>
  </si>
  <si>
    <t>13R508</t>
  </si>
  <si>
    <t>46-1/4x25x37-1/2</t>
  </si>
  <si>
    <t>1428014171</t>
  </si>
  <si>
    <t xml:space="preserve">Casters Set w/ Brakes 2xRigid-2xSwivel </t>
  </si>
  <si>
    <t>695</t>
  </si>
  <si>
    <t>13R539</t>
  </si>
  <si>
    <t xml:space="preserve">2" x 6" </t>
  </si>
  <si>
    <t>Inventory</t>
  </si>
  <si>
    <t>Elation</t>
  </si>
  <si>
    <t>Tool Box Shelves</t>
  </si>
  <si>
    <t>SB 1_4</t>
  </si>
  <si>
    <t>Jade DD</t>
  </si>
  <si>
    <t xml:space="preserve">48" x 25" 36" </t>
  </si>
  <si>
    <t>988</t>
  </si>
  <si>
    <t xml:space="preserve">Toolbox Value: </t>
  </si>
  <si>
    <t>Lifting Beam for pinions</t>
  </si>
  <si>
    <t xml:space="preserve">Custom Tool </t>
  </si>
  <si>
    <t>Pinion Bearing Installation Support</t>
  </si>
  <si>
    <t xml:space="preserve">Slip Ring Support Bracket </t>
  </si>
  <si>
    <t>Cavotec</t>
  </si>
  <si>
    <t>V21</t>
  </si>
  <si>
    <t>V23</t>
  </si>
  <si>
    <t>Slewing Bearing Lifting Bracket</t>
  </si>
  <si>
    <t xml:space="preserve">Screw Pin Anchor Shackle </t>
  </si>
  <si>
    <t xml:space="preserve">CM </t>
  </si>
  <si>
    <t>M651P</t>
  </si>
  <si>
    <t>43475</t>
  </si>
  <si>
    <t xml:space="preserve">5/8" - 4.5 Ton </t>
  </si>
  <si>
    <t xml:space="preserve">Bolt, Slip Ring Support Bracket - 30 pcs. </t>
  </si>
  <si>
    <t xml:space="preserve">M12 x 40 mm - 8.8 </t>
  </si>
  <si>
    <t xml:space="preserve">Nut, Slip Ring Support Bracket - 30 pcs. </t>
  </si>
  <si>
    <t>M12 - 8.8</t>
  </si>
  <si>
    <t xml:space="preserve">Washer, Slip Ring Support Bracket - 60 pcs. </t>
  </si>
  <si>
    <t xml:space="preserve">D13 x 24 x 3 - 8.8 </t>
  </si>
  <si>
    <t xml:space="preserve">Bolt, Pinion Bearing Support - 2 pcs. </t>
  </si>
  <si>
    <t>M20 x 120 mm - 8.8</t>
  </si>
  <si>
    <t xml:space="preserve">Nut, Pinion Bearing Support - 2 pcs. </t>
  </si>
  <si>
    <t>M20 - 8.8</t>
  </si>
  <si>
    <t xml:space="preserve">Bolt, Pinion Lifting Beam - 5 pcs. </t>
  </si>
  <si>
    <t>39372</t>
  </si>
  <si>
    <t xml:space="preserve">M24 x 100 mm - 8.8 </t>
  </si>
  <si>
    <t xml:space="preserve">Nut, Pinion Lifting Beam - 5 pcs. </t>
  </si>
  <si>
    <t>40192</t>
  </si>
  <si>
    <t xml:space="preserve">M24 - 8.8 </t>
  </si>
  <si>
    <t xml:space="preserve">Bolt, Slip Ring Support Bracket - 20 pcs </t>
  </si>
  <si>
    <t>M27 x 35 mm - 8.8</t>
  </si>
  <si>
    <t xml:space="preserve">Washer, Slip Ring Support Bracket - 10 pcs. </t>
  </si>
  <si>
    <t>D28 x 50 x 4 - 8.8</t>
  </si>
  <si>
    <t>Bolt, Slewing Bearing Lifting Bracket</t>
  </si>
  <si>
    <t>HC3836060</t>
  </si>
  <si>
    <t>39430</t>
  </si>
  <si>
    <t>M36 x 60 mm - 8.8</t>
  </si>
  <si>
    <t>M42 x 70mm - 8.8</t>
  </si>
  <si>
    <t xml:space="preserve">Washer, Slewing Bearing Lifting Bracket </t>
  </si>
  <si>
    <t>FW5S03600</t>
  </si>
  <si>
    <t>40233</t>
  </si>
  <si>
    <t xml:space="preserve">D36 x 66 x 5 - 8.8 </t>
  </si>
  <si>
    <t>Storagemaster</t>
  </si>
  <si>
    <t>4824</t>
  </si>
  <si>
    <t>SB 1_5</t>
  </si>
  <si>
    <t>48" x 25" 35"</t>
  </si>
  <si>
    <t>Value:</t>
  </si>
  <si>
    <t>INSTRUCTIONS: PLACE AN "X" MARK UNDER INVENTORY COLUMN ONLY IF THE ITEM IS MISSING</t>
  </si>
  <si>
    <t>ABB Asset #</t>
  </si>
  <si>
    <t>Hydraulic power unit, 115 V</t>
  </si>
  <si>
    <t>Hytorc-115</t>
  </si>
  <si>
    <t xml:space="preserve">Hytorc </t>
  </si>
  <si>
    <t>HOFSA1023</t>
  </si>
  <si>
    <t>10994</t>
  </si>
  <si>
    <t>Pressure gauge, 0-700 bar</t>
  </si>
  <si>
    <t>Hytorc ENFM</t>
  </si>
  <si>
    <t>10,000 psi / 700 bar</t>
  </si>
  <si>
    <t>HOFSA5022</t>
  </si>
  <si>
    <t>Hydraulic Wrench</t>
  </si>
  <si>
    <t>Hytorc</t>
  </si>
  <si>
    <t>XLCT-14</t>
  </si>
  <si>
    <t>HOFSA1032</t>
  </si>
  <si>
    <t>11041</t>
  </si>
  <si>
    <t>Link for XLCT-14</t>
  </si>
  <si>
    <t>90 mm</t>
  </si>
  <si>
    <t>HOFSA1030</t>
  </si>
  <si>
    <t>11042</t>
  </si>
  <si>
    <t>11005</t>
  </si>
  <si>
    <t xml:space="preserve">Hydraulic Wrench </t>
  </si>
  <si>
    <t>XLCT-8</t>
  </si>
  <si>
    <t>HOFSA1024</t>
  </si>
  <si>
    <t>11010</t>
  </si>
  <si>
    <t>Link for XLCT-8</t>
  </si>
  <si>
    <t>75 mm</t>
  </si>
  <si>
    <t>HOFSA1012</t>
  </si>
  <si>
    <t>11003</t>
  </si>
  <si>
    <t>HOFSA1013</t>
  </si>
  <si>
    <t>11004</t>
  </si>
  <si>
    <t>HOFSA1025</t>
  </si>
  <si>
    <t>11009</t>
  </si>
  <si>
    <t xml:space="preserve">Hydraulic Torque Wrench </t>
  </si>
  <si>
    <t>MXT3</t>
  </si>
  <si>
    <t>HOFSA2850</t>
  </si>
  <si>
    <t>10947</t>
  </si>
  <si>
    <t>Impact Socket - For MXT3</t>
  </si>
  <si>
    <t xml:space="preserve">TorcUP </t>
  </si>
  <si>
    <t>Direct Drive - For MXT3</t>
  </si>
  <si>
    <t>Hydraulic torque wrench</t>
  </si>
  <si>
    <t>MXT1</t>
  </si>
  <si>
    <t>HOFSA1236</t>
  </si>
  <si>
    <t>Direct Drive - For MXT1</t>
  </si>
  <si>
    <t>Hose set for torque wrench</t>
  </si>
  <si>
    <t>090172S</t>
  </si>
  <si>
    <t xml:space="preserve">JobMaster Chest, Tan </t>
  </si>
  <si>
    <t>13R531</t>
  </si>
  <si>
    <t xml:space="preserve">48" x 24" x 23" </t>
  </si>
  <si>
    <t>Caster Set w/ Brakes - 2 Rigid, 2 Swivel</t>
  </si>
  <si>
    <t>SB 1_6</t>
  </si>
  <si>
    <t>48" x 25" x 25"</t>
  </si>
  <si>
    <t>VRS-F-M12 STARPOINT Swivel Eye Bolt</t>
  </si>
  <si>
    <t>RUD</t>
  </si>
  <si>
    <t>0502653</t>
  </si>
  <si>
    <t>M12 - 750 kg</t>
  </si>
  <si>
    <t>VRS-F-M16 STARPOINT Swivel Eye Bolt</t>
  </si>
  <si>
    <t>0502654</t>
  </si>
  <si>
    <t>M16 - 1.5 Ton</t>
  </si>
  <si>
    <t>VRS-F-M20 STARPOINT Swivel Eye Bolt</t>
  </si>
  <si>
    <t>0502655</t>
  </si>
  <si>
    <t>M20 - 2.3 Ton</t>
  </si>
  <si>
    <t>WBG-V 2.0-M20 LOADRING Swivel Ring</t>
  </si>
  <si>
    <t>0502672</t>
  </si>
  <si>
    <t>M20 - 2 Ton</t>
  </si>
  <si>
    <t>VLBG 2.5T M20 LOADRING Swivel Bale</t>
  </si>
  <si>
    <t>0502685</t>
  </si>
  <si>
    <t xml:space="preserve">M20 - 2.5 Ton </t>
  </si>
  <si>
    <t>Load ring, Swivel bale, 2,5 ton</t>
  </si>
  <si>
    <t>RUD VLBG 8600385, length H= 100 mm</t>
  </si>
  <si>
    <t>8600385</t>
  </si>
  <si>
    <t>M20</t>
  </si>
  <si>
    <t>VLBG 4T M24 LOADRING Swivel Bale</t>
  </si>
  <si>
    <t>0502686</t>
  </si>
  <si>
    <t>M24 - 4 Ton</t>
  </si>
  <si>
    <t>Load ring, Swivel bale, 4 ton</t>
  </si>
  <si>
    <t>RUD WLBG 8600386, length H= 100 mm</t>
  </si>
  <si>
    <t>8600386</t>
  </si>
  <si>
    <t>11089-06082</t>
  </si>
  <si>
    <t>M24</t>
  </si>
  <si>
    <t>VLBG 5T M30 LOADRING Swivel Bale</t>
  </si>
  <si>
    <t>0502688</t>
  </si>
  <si>
    <t xml:space="preserve">M30 - 5 Ton </t>
  </si>
  <si>
    <t>VRS-F-M30 STARPOINT Swivel Eye Bolt</t>
  </si>
  <si>
    <t>7101317</t>
  </si>
  <si>
    <t>0502657</t>
  </si>
  <si>
    <t xml:space="preserve">M30 - 4.5 Ton </t>
  </si>
  <si>
    <t>VRS-F-M36 STARPOINT Swivel Eye Bolt</t>
  </si>
  <si>
    <t>0502658</t>
  </si>
  <si>
    <t xml:space="preserve">M36 - 7 Ton </t>
  </si>
  <si>
    <t>Load ring, 12,5 ton</t>
  </si>
  <si>
    <t>RUD WBG 8-Special</t>
  </si>
  <si>
    <t>VWBG-V M39</t>
  </si>
  <si>
    <t>8600451</t>
  </si>
  <si>
    <t>M39</t>
  </si>
  <si>
    <t>VRS-F-M42 STARPOINT Swivel Eye Bolt</t>
  </si>
  <si>
    <t>0502659</t>
  </si>
  <si>
    <t xml:space="preserve">M42 - 9 Ton </t>
  </si>
  <si>
    <t>Load ring, 16 ton</t>
  </si>
  <si>
    <t>RUD WBG 10-Special</t>
  </si>
  <si>
    <t>RUD WBGM52</t>
  </si>
  <si>
    <t>11089-06083</t>
  </si>
  <si>
    <t>M52</t>
  </si>
  <si>
    <t>Load ring, 25 ton</t>
  </si>
  <si>
    <t>RUD WBG 15-Special</t>
  </si>
  <si>
    <t>VWBGM56</t>
  </si>
  <si>
    <t>0563294</t>
  </si>
  <si>
    <t>M56</t>
  </si>
  <si>
    <t>Slugging wrench</t>
  </si>
  <si>
    <t>59-375</t>
  </si>
  <si>
    <t>0242054</t>
  </si>
  <si>
    <t>OZAT</t>
  </si>
  <si>
    <t>JHD090M</t>
  </si>
  <si>
    <t xml:space="preserve">85mm </t>
  </si>
  <si>
    <t>11089-06041</t>
  </si>
  <si>
    <t>11089-06042</t>
  </si>
  <si>
    <t>95 (3 3/4")</t>
  </si>
  <si>
    <t>0208885</t>
  </si>
  <si>
    <t>SB 1_7</t>
  </si>
  <si>
    <t>48" x 25" x 36"</t>
  </si>
  <si>
    <t xml:space="preserve">Dial Indicator </t>
  </si>
  <si>
    <t>Mitutoyo</t>
  </si>
  <si>
    <t>2047S</t>
  </si>
  <si>
    <t>7059411</t>
  </si>
  <si>
    <t>0-10 mm</t>
  </si>
  <si>
    <t>HOFSA9042</t>
  </si>
  <si>
    <t>HOFSA9043</t>
  </si>
  <si>
    <t>Magnetic Base</t>
  </si>
  <si>
    <t>7011BN</t>
  </si>
  <si>
    <t>0316562</t>
  </si>
  <si>
    <t xml:space="preserve">Impact Socket, Deep 1-1/2" </t>
  </si>
  <si>
    <t xml:space="preserve">Proto </t>
  </si>
  <si>
    <t>15075M</t>
  </si>
  <si>
    <t>11089-06058</t>
  </si>
  <si>
    <t>Impact socket 1", long</t>
  </si>
  <si>
    <t>Wright</t>
  </si>
  <si>
    <t>89-75MM</t>
  </si>
  <si>
    <t>0262248</t>
  </si>
  <si>
    <t>Support Ring Installation T-Handle</t>
  </si>
  <si>
    <t>M6 x 1000 mm</t>
  </si>
  <si>
    <t>Slewing Seal Removal T-Handle</t>
  </si>
  <si>
    <t>Deck screw/D6</t>
  </si>
  <si>
    <t xml:space="preserve">Slewing Seal Installation T-Handle </t>
  </si>
  <si>
    <t>63 x 10 x 1000 mm</t>
  </si>
  <si>
    <t>64 x 10 x 1000 mm</t>
  </si>
  <si>
    <t>65 x 10 x 1000 mm</t>
  </si>
  <si>
    <t>66 x 10 x 1000 mm</t>
  </si>
  <si>
    <t>67 x 10 x 1000 mm</t>
  </si>
  <si>
    <t>Aluminum Rod, Slewing Seal Installation</t>
  </si>
  <si>
    <t>D30 x 1000 mm</t>
  </si>
  <si>
    <t>Threaded Bar, Metric</t>
  </si>
  <si>
    <t>M10 x 500  mm - 10.9</t>
  </si>
  <si>
    <t xml:space="preserve">Hex Nut, Coarse Thread </t>
  </si>
  <si>
    <t>DIN 934</t>
  </si>
  <si>
    <t>1190709</t>
  </si>
  <si>
    <t>M10 - 10.9</t>
  </si>
  <si>
    <t xml:space="preserve">Washer, Steel </t>
  </si>
  <si>
    <t>DIN 9021</t>
  </si>
  <si>
    <t>1138406</t>
  </si>
  <si>
    <t>D12.5, 50 x 50 x 6 (M12)</t>
  </si>
  <si>
    <t>M12 x 500 mm - 10.9</t>
  </si>
  <si>
    <t>Nut</t>
  </si>
  <si>
    <t>1190710</t>
  </si>
  <si>
    <t xml:space="preserve">M12 - 10.9 </t>
  </si>
  <si>
    <t>Washer, Square</t>
  </si>
  <si>
    <t>D12.5, 50 x 50 x 6</t>
  </si>
  <si>
    <t>DIN 975</t>
  </si>
  <si>
    <t>M16 x 110 mm - 10.9</t>
  </si>
  <si>
    <t>11115145</t>
  </si>
  <si>
    <t>M16 x 1000 mm - 10.9</t>
  </si>
  <si>
    <t>1190711</t>
  </si>
  <si>
    <t>M16 x 2 - 10.9</t>
  </si>
  <si>
    <t>Washer</t>
  </si>
  <si>
    <t>DIN 125</t>
  </si>
  <si>
    <t>40226</t>
  </si>
  <si>
    <t>D17 x 30 x 3 (M16)</t>
  </si>
  <si>
    <t>M24 x 1000</t>
  </si>
  <si>
    <t>M24 - 10.9</t>
  </si>
  <si>
    <t>D25.4 x 101 x 101 x 12.5 mm</t>
  </si>
  <si>
    <t>11505240</t>
  </si>
  <si>
    <t>M48 x 700 mm - 10.9</t>
  </si>
  <si>
    <t>11505591</t>
  </si>
  <si>
    <t>M48 - 10.9</t>
  </si>
  <si>
    <t>DIN 125A</t>
  </si>
  <si>
    <t>40235</t>
  </si>
  <si>
    <t>D50 x 91 x 7 (M48)</t>
  </si>
  <si>
    <t>Socket, Stud Bolts</t>
  </si>
  <si>
    <t xml:space="preserve">M48 </t>
  </si>
  <si>
    <t xml:space="preserve">M56 &amp; M60 </t>
  </si>
  <si>
    <t xml:space="preserve">Torque Arm Bearing Extraction Tool </t>
  </si>
  <si>
    <t>Special made</t>
  </si>
  <si>
    <t xml:space="preserve">ID 50 x OD 67 x 145 mm </t>
  </si>
  <si>
    <t>Seal Pocket Cleaning Tool, Copper</t>
  </si>
  <si>
    <t>1000 mm</t>
  </si>
  <si>
    <t>Lifting chain with IHV</t>
  </si>
  <si>
    <t>8600350</t>
  </si>
  <si>
    <t>3-leg, 6 mm, 2 meter</t>
  </si>
  <si>
    <t>Sledge Hammer</t>
  </si>
  <si>
    <t>Wilton</t>
  </si>
  <si>
    <t>8 LB.</t>
  </si>
  <si>
    <t>StorageMaster</t>
  </si>
  <si>
    <t>M20 x 150 mm - 10.9</t>
  </si>
  <si>
    <t xml:space="preserve">M20 - 10.9 </t>
  </si>
  <si>
    <t xml:space="preserve">Toolbox </t>
  </si>
  <si>
    <t>SB 1_8</t>
  </si>
  <si>
    <t>Valule:</t>
  </si>
  <si>
    <t>Air Impac Wrench</t>
  </si>
  <si>
    <t>Ingersoll Rand</t>
  </si>
  <si>
    <t>3955B2Ti</t>
  </si>
  <si>
    <t>0254835</t>
  </si>
  <si>
    <t>1-1/2" Sq. 5000ft. /lb</t>
  </si>
  <si>
    <t>Deep Impact Socket</t>
  </si>
  <si>
    <t>Wrights</t>
  </si>
  <si>
    <t>849-75MM</t>
  </si>
  <si>
    <t>0262514</t>
  </si>
  <si>
    <t>75MM</t>
  </si>
  <si>
    <t>849-90MM</t>
  </si>
  <si>
    <t>0262517</t>
  </si>
  <si>
    <t>90MM</t>
  </si>
  <si>
    <t>Air Hose Assembly</t>
  </si>
  <si>
    <t>Dyno</t>
  </si>
  <si>
    <t>0409865</t>
  </si>
  <si>
    <t>3/4" x 50'</t>
  </si>
  <si>
    <t>Reversible Puller</t>
  </si>
  <si>
    <t>SKF</t>
  </si>
  <si>
    <t>SKF TMMR 350 XL</t>
  </si>
  <si>
    <t>11089-06297</t>
  </si>
  <si>
    <t>Impact Socket</t>
  </si>
  <si>
    <t>15036M</t>
  </si>
  <si>
    <t>10E402</t>
  </si>
  <si>
    <t>36MM</t>
  </si>
  <si>
    <t>SB 1_9</t>
  </si>
  <si>
    <t>NCL Jade Tool Replenishment</t>
  </si>
  <si>
    <t>48" x 24"x 29"</t>
  </si>
  <si>
    <t>Luis Rincon</t>
  </si>
  <si>
    <t>Slewing Bearing Installation Tool</t>
  </si>
  <si>
    <t>Malone</t>
  </si>
  <si>
    <t xml:space="preserve">Custume </t>
  </si>
  <si>
    <t>3CUS1000339</t>
  </si>
  <si>
    <t>14 XLCTB Ratchet Link</t>
  </si>
  <si>
    <t>14XLCTB 85MM</t>
  </si>
  <si>
    <t>85MM</t>
  </si>
  <si>
    <t>MXT-5</t>
  </si>
  <si>
    <t>Hy-5MXT</t>
  </si>
  <si>
    <t>1 1/2"</t>
  </si>
  <si>
    <t>HOFSA9060</t>
  </si>
  <si>
    <t>5XLT Direct Hex Drive</t>
  </si>
  <si>
    <t>XLT5-HX27</t>
  </si>
  <si>
    <t>27MM</t>
  </si>
  <si>
    <t>Pinion Mounting Cup</t>
  </si>
  <si>
    <t>Eye Bolt</t>
  </si>
  <si>
    <t>VRSM20</t>
  </si>
  <si>
    <t>1MLZ7</t>
  </si>
  <si>
    <t xml:space="preserve">1MLZ7 </t>
  </si>
  <si>
    <t>Hydraulic Cylinder</t>
  </si>
  <si>
    <t>Enerpac</t>
  </si>
  <si>
    <t>RC102</t>
  </si>
  <si>
    <t>4Z485</t>
  </si>
  <si>
    <t>Impact Socket 1-1/2"</t>
  </si>
  <si>
    <t>15085M</t>
  </si>
  <si>
    <t>46AX66</t>
  </si>
  <si>
    <t>SB 1_2</t>
  </si>
  <si>
    <t xml:space="preserve">NCL Jade DD                               2nd Inventory </t>
  </si>
  <si>
    <t xml:space="preserve">NCL Jade DD                           Replenished Tools </t>
  </si>
  <si>
    <t>CCL Elation DD Replenished Tools</t>
  </si>
  <si>
    <t>Dimensions:              49" x 27" x 38"</t>
  </si>
  <si>
    <t>Weight:                     463lbs.</t>
  </si>
  <si>
    <t>Insulated Screwdriver, Set</t>
  </si>
  <si>
    <t>11089-06293</t>
  </si>
  <si>
    <t>Insulated Screwdriver, Phillips</t>
  </si>
  <si>
    <t>321N</t>
  </si>
  <si>
    <t>PH#0x60</t>
  </si>
  <si>
    <t>PH#1x80</t>
  </si>
  <si>
    <t>Insulated Screwdriver, Slotted</t>
  </si>
  <si>
    <t>320N</t>
  </si>
  <si>
    <t>0.4x2.0x60</t>
  </si>
  <si>
    <t>0.4x2.5x75 mm</t>
  </si>
  <si>
    <t>0.5x3.0x100 mm</t>
  </si>
  <si>
    <t>0.6x3.5x100 mm</t>
  </si>
  <si>
    <t>38006</t>
  </si>
  <si>
    <t>91016860</t>
  </si>
  <si>
    <t>0.8x4.0x100 mm</t>
  </si>
  <si>
    <t>Slotted Screwdriver</t>
  </si>
  <si>
    <t>80022</t>
  </si>
  <si>
    <t>0257609</t>
  </si>
  <si>
    <t>3/8" x 8"</t>
  </si>
  <si>
    <t>2105204</t>
  </si>
  <si>
    <t>3/16" x 4"</t>
  </si>
  <si>
    <t>80015</t>
  </si>
  <si>
    <t>0257603</t>
  </si>
  <si>
    <t xml:space="preserve">1/8" x 3" </t>
  </si>
  <si>
    <t>Phillips Screwdriver</t>
  </si>
  <si>
    <t>80001</t>
  </si>
  <si>
    <t>0257592</t>
  </si>
  <si>
    <t xml:space="preserve">#1 x 3" </t>
  </si>
  <si>
    <t>80007</t>
  </si>
  <si>
    <t>0257596</t>
  </si>
  <si>
    <t xml:space="preserve">#2 x 4" </t>
  </si>
  <si>
    <t>80011</t>
  </si>
  <si>
    <t>0257599</t>
  </si>
  <si>
    <t xml:space="preserve">#3 x 6" </t>
  </si>
  <si>
    <t>Wedge</t>
  </si>
  <si>
    <t>11089-06294</t>
  </si>
  <si>
    <t xml:space="preserve">3-1/2" x 1-1/2" x 1/4" </t>
  </si>
  <si>
    <t>Allen Key, Hex Ball Driver Key Set</t>
  </si>
  <si>
    <t>10999</t>
  </si>
  <si>
    <t>0200624</t>
  </si>
  <si>
    <t>Allen Key - L Shaped Ball</t>
  </si>
  <si>
    <t>Allen</t>
  </si>
  <si>
    <t>56193</t>
  </si>
  <si>
    <t>0229991</t>
  </si>
  <si>
    <t xml:space="preserve">.050" </t>
  </si>
  <si>
    <t xml:space="preserve">1/16" </t>
  </si>
  <si>
    <t xml:space="preserve">5/64" </t>
  </si>
  <si>
    <t xml:space="preserve">3/32" </t>
  </si>
  <si>
    <t xml:space="preserve">7/64" </t>
  </si>
  <si>
    <t xml:space="preserve">1/8" </t>
  </si>
  <si>
    <t xml:space="preserve">9/64" </t>
  </si>
  <si>
    <t xml:space="preserve">5/32" </t>
  </si>
  <si>
    <t xml:space="preserve">3/16" </t>
  </si>
  <si>
    <t xml:space="preserve">7/32" </t>
  </si>
  <si>
    <t xml:space="preserve">1/4" </t>
  </si>
  <si>
    <t xml:space="preserve">5/16" </t>
  </si>
  <si>
    <t>Short Arm, Standard L Hex Key</t>
  </si>
  <si>
    <t>58068</t>
  </si>
  <si>
    <t>82804</t>
  </si>
  <si>
    <t>58090</t>
  </si>
  <si>
    <t>82806</t>
  </si>
  <si>
    <t>14 mm</t>
  </si>
  <si>
    <t xml:space="preserve">Allen </t>
  </si>
  <si>
    <t>57138</t>
  </si>
  <si>
    <t>82807</t>
  </si>
  <si>
    <t>57142</t>
  </si>
  <si>
    <t>82809</t>
  </si>
  <si>
    <t>57143</t>
  </si>
  <si>
    <t>82811</t>
  </si>
  <si>
    <t>Allen key</t>
  </si>
  <si>
    <t>0216283</t>
  </si>
  <si>
    <t>0216284</t>
  </si>
  <si>
    <t>DRAWER #3</t>
  </si>
  <si>
    <t>Combination Wrench, 12 Point</t>
  </si>
  <si>
    <t>52-213</t>
  </si>
  <si>
    <t>0241833</t>
  </si>
  <si>
    <t>52-113</t>
  </si>
  <si>
    <t>52-217</t>
  </si>
  <si>
    <t>0210723</t>
  </si>
  <si>
    <t>52-119</t>
  </si>
  <si>
    <t>0241839</t>
  </si>
  <si>
    <t>Combination Wrench, Geared 12 Point</t>
  </si>
  <si>
    <t>9610N</t>
  </si>
  <si>
    <t>0236920</t>
  </si>
  <si>
    <t>9613N</t>
  </si>
  <si>
    <t>0235984</t>
  </si>
  <si>
    <t>9617N</t>
  </si>
  <si>
    <t>0237020</t>
  </si>
  <si>
    <t>9619N</t>
  </si>
  <si>
    <t>0236060</t>
  </si>
  <si>
    <t>Combination wrench</t>
  </si>
  <si>
    <t>11089-06310</t>
  </si>
  <si>
    <t>11089-06311</t>
  </si>
  <si>
    <t>11089-06312</t>
  </si>
  <si>
    <t>40082727</t>
  </si>
  <si>
    <t>40083030</t>
  </si>
  <si>
    <t>99512660</t>
  </si>
  <si>
    <t>11089-06313</t>
  </si>
  <si>
    <t>99512661</t>
  </si>
  <si>
    <t>Standard Socket, 1/4" 12 point</t>
  </si>
  <si>
    <t>0238479</t>
  </si>
  <si>
    <t>0238481</t>
  </si>
  <si>
    <t>0238482</t>
  </si>
  <si>
    <t>0238483</t>
  </si>
  <si>
    <t>0238484</t>
  </si>
  <si>
    <t>0238485</t>
  </si>
  <si>
    <t>0238486</t>
  </si>
  <si>
    <t>0238487</t>
  </si>
  <si>
    <t>0238488</t>
  </si>
  <si>
    <t>0238489</t>
  </si>
  <si>
    <t>Ratchet, Quick Release</t>
  </si>
  <si>
    <t>0223285</t>
  </si>
  <si>
    <t>Locking Extension</t>
  </si>
  <si>
    <t>4761L</t>
  </si>
  <si>
    <t>2150451</t>
  </si>
  <si>
    <t xml:space="preserve">1/4" x 6" </t>
  </si>
  <si>
    <t>Hexagon head socket 1/2"</t>
  </si>
  <si>
    <t>80659</t>
  </si>
  <si>
    <t>0227539</t>
  </si>
  <si>
    <t>0227540</t>
  </si>
  <si>
    <t>80661</t>
  </si>
  <si>
    <t>0227541</t>
  </si>
  <si>
    <t>5441-12M</t>
  </si>
  <si>
    <t>0227542</t>
  </si>
  <si>
    <t>80662</t>
  </si>
  <si>
    <t>80663</t>
  </si>
  <si>
    <t>0227543</t>
  </si>
  <si>
    <t>0227544</t>
  </si>
  <si>
    <t>Standard Socket, 1/2" 12 Point</t>
  </si>
  <si>
    <t>39-110</t>
  </si>
  <si>
    <t>0209607</t>
  </si>
  <si>
    <t>39-113</t>
  </si>
  <si>
    <t>0209610</t>
  </si>
  <si>
    <t>39-117</t>
  </si>
  <si>
    <t>0209614</t>
  </si>
  <si>
    <t>39-119</t>
  </si>
  <si>
    <t>0209616</t>
  </si>
  <si>
    <t>39-122</t>
  </si>
  <si>
    <t>0209619</t>
  </si>
  <si>
    <t>39-124</t>
  </si>
  <si>
    <t>0209621</t>
  </si>
  <si>
    <t>39-127</t>
  </si>
  <si>
    <t>0209624</t>
  </si>
  <si>
    <t>39-128</t>
  </si>
  <si>
    <t>0209625</t>
  </si>
  <si>
    <t>28 mm</t>
  </si>
  <si>
    <t>39-130</t>
  </si>
  <si>
    <t>2152678</t>
  </si>
  <si>
    <t>39-132</t>
  </si>
  <si>
    <t>0209628</t>
  </si>
  <si>
    <t>Standard Socket, 1/2" 6 Point</t>
  </si>
  <si>
    <t>Gerawrench</t>
  </si>
  <si>
    <t>0227497</t>
  </si>
  <si>
    <t xml:space="preserve">1-1/8" </t>
  </si>
  <si>
    <t>Deep Socket, 1/2" 12 Point</t>
  </si>
  <si>
    <t>39-330</t>
  </si>
  <si>
    <t>0209650</t>
  </si>
  <si>
    <t>Breaking Bar</t>
  </si>
  <si>
    <t>12-918</t>
  </si>
  <si>
    <t>0205389</t>
  </si>
  <si>
    <t xml:space="preserve">1/2" x 17" </t>
  </si>
  <si>
    <t>Extension, Quick Release</t>
  </si>
  <si>
    <t>20-937</t>
  </si>
  <si>
    <t>0243529</t>
  </si>
  <si>
    <t xml:space="preserve">1/2" - 10" </t>
  </si>
  <si>
    <t>11089-06315</t>
  </si>
  <si>
    <t xml:space="preserve">1/2" - 3" </t>
  </si>
  <si>
    <t xml:space="preserve">1/2" - 5" </t>
  </si>
  <si>
    <t>Standard Impact Socket, 3/4" 6 Point</t>
  </si>
  <si>
    <t>11089-06318</t>
  </si>
  <si>
    <t>48-024</t>
  </si>
  <si>
    <t>0241797</t>
  </si>
  <si>
    <t>48-027</t>
  </si>
  <si>
    <t>0241800</t>
  </si>
  <si>
    <t>48-032</t>
  </si>
  <si>
    <t>0241802</t>
  </si>
  <si>
    <t>48-036</t>
  </si>
  <si>
    <t>0241803</t>
  </si>
  <si>
    <t xml:space="preserve">Deep Impact Socket, 1" </t>
  </si>
  <si>
    <t>10027ML</t>
  </si>
  <si>
    <t>21GT07</t>
  </si>
  <si>
    <t>10030ML</t>
  </si>
  <si>
    <t>2156698</t>
  </si>
  <si>
    <t>10032ML</t>
  </si>
  <si>
    <t>2151708</t>
  </si>
  <si>
    <t>10036ML</t>
  </si>
  <si>
    <t>2151726</t>
  </si>
  <si>
    <t>13110030</t>
  </si>
  <si>
    <t>11089-06314</t>
  </si>
  <si>
    <t>DRAWER # 6</t>
  </si>
  <si>
    <t>82250</t>
  </si>
  <si>
    <t>0224599</t>
  </si>
  <si>
    <t>8 oz.</t>
  </si>
  <si>
    <t>82251</t>
  </si>
  <si>
    <t>0224600</t>
  </si>
  <si>
    <t xml:space="preserve">16 oz. </t>
  </si>
  <si>
    <t>Blacksmith Sledge Hammer</t>
  </si>
  <si>
    <t>29-033</t>
  </si>
  <si>
    <t>99466561</t>
  </si>
  <si>
    <t xml:space="preserve">3 1/2lb. </t>
  </si>
  <si>
    <t>Hammer, Brass</t>
  </si>
  <si>
    <t>J1431G</t>
  </si>
  <si>
    <t>2150651</t>
  </si>
  <si>
    <t xml:space="preserve">4 lb. </t>
  </si>
  <si>
    <t>Non-Sparking Dead Blow Hammer</t>
  </si>
  <si>
    <t>69-533</t>
  </si>
  <si>
    <t>0240168</t>
  </si>
  <si>
    <t>42 oz.</t>
  </si>
  <si>
    <t>Depth Micrometer, Set</t>
  </si>
  <si>
    <t>329-350-30</t>
  </si>
  <si>
    <t>0962149</t>
  </si>
  <si>
    <t>A0131</t>
  </si>
  <si>
    <t>Micrometer</t>
  </si>
  <si>
    <t xml:space="preserve">0 - 6" </t>
  </si>
  <si>
    <t>Depth Rod</t>
  </si>
  <si>
    <t xml:space="preserve">0 - 1" </t>
  </si>
  <si>
    <t>0 - 2"</t>
  </si>
  <si>
    <t xml:space="preserve">0 - 3" </t>
  </si>
  <si>
    <t xml:space="preserve">0 - 4" </t>
  </si>
  <si>
    <t>0 - 5"</t>
  </si>
  <si>
    <t>Vernier Caliper</t>
  </si>
  <si>
    <t xml:space="preserve">Mitutoyo </t>
  </si>
  <si>
    <t>530-312</t>
  </si>
  <si>
    <t>7059434</t>
  </si>
  <si>
    <t>0 - 150 mm</t>
  </si>
  <si>
    <t>A0122</t>
  </si>
  <si>
    <t>Inside Micrometer</t>
  </si>
  <si>
    <t>137-203</t>
  </si>
  <si>
    <t>99029004</t>
  </si>
  <si>
    <t>50 - 500 mm</t>
  </si>
  <si>
    <t>A0155</t>
  </si>
  <si>
    <t>L616CME</t>
  </si>
  <si>
    <t>0224206</t>
  </si>
  <si>
    <t>5 M</t>
  </si>
  <si>
    <t>Chisel &amp; Punch Set</t>
  </si>
  <si>
    <t>0224613</t>
  </si>
  <si>
    <t xml:space="preserve">Center Punch </t>
  </si>
  <si>
    <t>82270</t>
  </si>
  <si>
    <t xml:space="preserve">3/8" x 5" </t>
  </si>
  <si>
    <t xml:space="preserve">Starter Punch </t>
  </si>
  <si>
    <t>82285</t>
  </si>
  <si>
    <t xml:space="preserve">1/8" x 4-1/2" x 5/16" </t>
  </si>
  <si>
    <t>82283</t>
  </si>
  <si>
    <t xml:space="preserve">3/16" x 5" x 3/8" </t>
  </si>
  <si>
    <t xml:space="preserve">Pin Punch </t>
  </si>
  <si>
    <t xml:space="preserve">3/32" x 4-3/4" x 5/16" </t>
  </si>
  <si>
    <t>82273</t>
  </si>
  <si>
    <t xml:space="preserve">1/8" x 5" x 5/16" </t>
  </si>
  <si>
    <t xml:space="preserve">5/32" x 5-1/4" x 5/16" </t>
  </si>
  <si>
    <t xml:space="preserve">3/16" x 5-1/2" x 5/16" </t>
  </si>
  <si>
    <t xml:space="preserve">Cold Chisel </t>
  </si>
  <si>
    <t xml:space="preserve">1/4" x 4-3/4" x 1/4" </t>
  </si>
  <si>
    <t xml:space="preserve">3/8" x 5-1/4" x 5/16" </t>
  </si>
  <si>
    <t xml:space="preserve">1/2" x 6" x 3/8" </t>
  </si>
  <si>
    <t xml:space="preserve">5/8" x 6-1/2" x 3/8" </t>
  </si>
  <si>
    <t>Long Taper Punch</t>
  </si>
  <si>
    <t>1/8" x 8" x 3/8"</t>
  </si>
  <si>
    <t>Feeler Gauge, Set</t>
  </si>
  <si>
    <t>729865D</t>
  </si>
  <si>
    <t xml:space="preserve">Motion Industries </t>
  </si>
  <si>
    <t xml:space="preserve">0 - 10 mm </t>
  </si>
  <si>
    <t>A0169</t>
  </si>
  <si>
    <t>2046S</t>
  </si>
  <si>
    <t>0962200</t>
  </si>
  <si>
    <t>A0168</t>
  </si>
  <si>
    <t>DRAWER # 8</t>
  </si>
  <si>
    <t>Pneumatic Impact Gun</t>
  </si>
  <si>
    <t>231C</t>
  </si>
  <si>
    <t>1591-231</t>
  </si>
  <si>
    <t>Impact gun 3/4", air driven</t>
  </si>
  <si>
    <t>261</t>
  </si>
  <si>
    <t>1591-261</t>
  </si>
  <si>
    <t xml:space="preserve">3/4" </t>
  </si>
  <si>
    <t>Impact gun 1", air driven</t>
  </si>
  <si>
    <t>271</t>
  </si>
  <si>
    <t>0210630</t>
  </si>
  <si>
    <t>Die grinder 1/4"</t>
  </si>
  <si>
    <t>G1X250RG4</t>
  </si>
  <si>
    <t>0254824</t>
  </si>
  <si>
    <t>SP15L160056</t>
  </si>
  <si>
    <t>Impact Adapter &amp; Universal Joint Set</t>
  </si>
  <si>
    <t>Jonnesway</t>
  </si>
  <si>
    <t>S03A8U805S</t>
  </si>
  <si>
    <t>0256534</t>
  </si>
  <si>
    <t>Impact Adapter</t>
  </si>
  <si>
    <t>0222668</t>
  </si>
  <si>
    <t>3/4" (F) x 1/2" (M)</t>
  </si>
  <si>
    <t>S03A6A8A</t>
  </si>
  <si>
    <t>0222669</t>
  </si>
  <si>
    <t>3/4" (F) x 1" (M)</t>
  </si>
  <si>
    <t>S03A8A6A</t>
  </si>
  <si>
    <t>0222670</t>
  </si>
  <si>
    <t>1" (F) x 3/4" (M)</t>
  </si>
  <si>
    <t>Universal Joint Set</t>
  </si>
  <si>
    <t>S03A6U6A</t>
  </si>
  <si>
    <t>0222671</t>
  </si>
  <si>
    <t xml:space="preserve">3/4" U.J. </t>
  </si>
  <si>
    <t>S03A8U8A</t>
  </si>
  <si>
    <t>0222672</t>
  </si>
  <si>
    <t xml:space="preserve">1" U.J. </t>
  </si>
  <si>
    <t>Cordless Impact, Set</t>
  </si>
  <si>
    <t>DeWalt</t>
  </si>
  <si>
    <t>DC822KL</t>
  </si>
  <si>
    <t>2LPP9</t>
  </si>
  <si>
    <t>Cordless Impact</t>
  </si>
  <si>
    <t xml:space="preserve">DC822 </t>
  </si>
  <si>
    <t>905116</t>
  </si>
  <si>
    <t>18 V Battery</t>
  </si>
  <si>
    <t>DC9182</t>
  </si>
  <si>
    <t>DC9310</t>
  </si>
  <si>
    <t>905122</t>
  </si>
  <si>
    <t>M12 Cordless Ratchets</t>
  </si>
  <si>
    <t>2457-21</t>
  </si>
  <si>
    <t>13G249</t>
  </si>
  <si>
    <t>Cordless Ratchet</t>
  </si>
  <si>
    <t>2457-20</t>
  </si>
  <si>
    <t>3/8"</t>
  </si>
  <si>
    <t>D54BD1621 03138</t>
  </si>
  <si>
    <t>48-11-2401</t>
  </si>
  <si>
    <t>M12</t>
  </si>
  <si>
    <t>48-11-2440</t>
  </si>
  <si>
    <t>E59BD197197</t>
  </si>
  <si>
    <t>48-59-2401</t>
  </si>
  <si>
    <t>B31DD161904069J</t>
  </si>
  <si>
    <t>Socket 3/8" Drive, 12 Pt Spline</t>
  </si>
  <si>
    <t>5213M</t>
  </si>
  <si>
    <t>1AK57</t>
  </si>
  <si>
    <t xml:space="preserve">13mm  </t>
  </si>
  <si>
    <t>Socket 3/8" Drive, 6 Pt Hex</t>
  </si>
  <si>
    <t>5213MH</t>
  </si>
  <si>
    <t>1AL14</t>
  </si>
  <si>
    <t>Socket 3/8" Drive, Hex</t>
  </si>
  <si>
    <t>5224MH</t>
  </si>
  <si>
    <t>6RCG9</t>
  </si>
  <si>
    <t>5219MH</t>
  </si>
  <si>
    <t>1AL20</t>
  </si>
  <si>
    <t xml:space="preserve">19mm  </t>
  </si>
  <si>
    <t>Socket 3/8" Drive, Spline</t>
  </si>
  <si>
    <t>5219M</t>
  </si>
  <si>
    <t>1AK63</t>
  </si>
  <si>
    <t>6RCLO</t>
  </si>
  <si>
    <t>5217MH</t>
  </si>
  <si>
    <t>1AL18</t>
  </si>
  <si>
    <t xml:space="preserve">5217M </t>
  </si>
  <si>
    <t>1AK61</t>
  </si>
  <si>
    <t>D54BD1621 03139</t>
  </si>
  <si>
    <t xml:space="preserve"> v</t>
  </si>
  <si>
    <t>B31DD16190476J</t>
  </si>
  <si>
    <t>Air Manifold</t>
  </si>
  <si>
    <t>Polyconn</t>
  </si>
  <si>
    <t>PCM30-375-04B</t>
  </si>
  <si>
    <t>0423020</t>
  </si>
  <si>
    <t xml:space="preserve">Air Hose Assembly </t>
  </si>
  <si>
    <t>DynaFlo</t>
  </si>
  <si>
    <t>0409861</t>
  </si>
  <si>
    <t xml:space="preserve">3/8" - 50 Ft. </t>
  </si>
  <si>
    <t>0409866</t>
  </si>
  <si>
    <t xml:space="preserve">3/4" - 50 Ft. </t>
  </si>
  <si>
    <t>SB 1_3</t>
  </si>
  <si>
    <t xml:space="preserve">Elation </t>
  </si>
  <si>
    <t>Elation Replenish</t>
  </si>
  <si>
    <t>579</t>
  </si>
  <si>
    <t>Connector</t>
  </si>
  <si>
    <t>40083636</t>
  </si>
  <si>
    <t>Single end wrench</t>
  </si>
  <si>
    <t>40040410</t>
  </si>
  <si>
    <t>40040460</t>
  </si>
  <si>
    <t>40040500</t>
  </si>
  <si>
    <t>50 mm</t>
  </si>
  <si>
    <t>40040550</t>
  </si>
  <si>
    <t>55mm</t>
  </si>
  <si>
    <t>55 mm</t>
  </si>
  <si>
    <t>40040600</t>
  </si>
  <si>
    <t>60 mm</t>
  </si>
  <si>
    <t>40040650</t>
  </si>
  <si>
    <t>65 mm</t>
  </si>
  <si>
    <t>Die M48</t>
  </si>
  <si>
    <t>11089-06053</t>
  </si>
  <si>
    <t>M48 - 5</t>
  </si>
  <si>
    <t>Die M60</t>
  </si>
  <si>
    <t>11089-06055</t>
  </si>
  <si>
    <t xml:space="preserve">M60 - 2 </t>
  </si>
  <si>
    <t>Gauge Adapater</t>
  </si>
  <si>
    <t>GA-3</t>
  </si>
  <si>
    <t>Hydradyne</t>
  </si>
  <si>
    <t>3/8" CR-400 / CH604</t>
  </si>
  <si>
    <t>Gauge Adapter, For P-802</t>
  </si>
  <si>
    <t>GA-2</t>
  </si>
  <si>
    <t>CR-400 3/8" (F)</t>
  </si>
  <si>
    <t>Grease gun, air driven + extension tube. 1 set</t>
  </si>
  <si>
    <t>Dynaflo</t>
  </si>
  <si>
    <t>58874</t>
  </si>
  <si>
    <t>HOFSA1203</t>
  </si>
  <si>
    <t>Greasing Pipe</t>
  </si>
  <si>
    <t>10 mm x 64 mm</t>
  </si>
  <si>
    <t>Hydraulic Cylinder, Aluminum</t>
  </si>
  <si>
    <t>RAC-304</t>
  </si>
  <si>
    <t>11089-04174</t>
  </si>
  <si>
    <t>30 ton</t>
  </si>
  <si>
    <t xml:space="preserve">Hydraulic Cylinder, Aluminum Hollow Hole </t>
  </si>
  <si>
    <t xml:space="preserve">PowerTeam </t>
  </si>
  <si>
    <t>RHA306</t>
  </si>
  <si>
    <t>0410299</t>
  </si>
  <si>
    <t>Hydraulic Cylinder, General Purpose</t>
  </si>
  <si>
    <t>C254C Model B</t>
  </si>
  <si>
    <t>0489633</t>
  </si>
  <si>
    <t>25.8 ton</t>
  </si>
  <si>
    <t xml:space="preserve">Hydraulic Cylinder, Hollow Hole </t>
  </si>
  <si>
    <t>RH123</t>
  </si>
  <si>
    <t>0410279</t>
  </si>
  <si>
    <t>12 ton</t>
  </si>
  <si>
    <t>Hydraulic Hand Pump</t>
  </si>
  <si>
    <t>P-802</t>
  </si>
  <si>
    <t>Hydraulic hose for AM-21</t>
  </si>
  <si>
    <t>HC-7206C</t>
  </si>
  <si>
    <t>6 feet</t>
  </si>
  <si>
    <t>3/8"(M) CH604 / CH604</t>
  </si>
  <si>
    <t>Hydraulic Hose, For AM-41</t>
  </si>
  <si>
    <t>6 Feet</t>
  </si>
  <si>
    <t>Hydraulic Hose, For RAC-304</t>
  </si>
  <si>
    <t>Hydraulic Hose, RHA 306</t>
  </si>
  <si>
    <t>HC7210</t>
  </si>
  <si>
    <t>99896573</t>
  </si>
  <si>
    <t>10 Feet</t>
  </si>
  <si>
    <t xml:space="preserve">Hydraulic Hose, RHA 306 </t>
  </si>
  <si>
    <t>Hydraulic Manifold</t>
  </si>
  <si>
    <t>AM-21</t>
  </si>
  <si>
    <t>3/8" CR-400 (F) 3 pcs.</t>
  </si>
  <si>
    <t>AM-41</t>
  </si>
  <si>
    <t>3/8" CR-400 (F) 5 pcs.</t>
  </si>
  <si>
    <t>Pressure gauge for AM-41</t>
  </si>
  <si>
    <t>G2535L</t>
  </si>
  <si>
    <t>1/4" NPT 10,000 psi /700 bar</t>
  </si>
  <si>
    <t>A0095</t>
  </si>
  <si>
    <t>A0089</t>
  </si>
  <si>
    <t>A0105</t>
  </si>
  <si>
    <t>A0262</t>
  </si>
  <si>
    <t>Pressure gauge for P-802</t>
  </si>
  <si>
    <t>G-10S</t>
  </si>
  <si>
    <t>3/8" NPT 10,000 psi /700 bar</t>
  </si>
  <si>
    <t>ekbiaa</t>
  </si>
  <si>
    <t>Safety Tool, Hydraulic Cylinder Bleeder</t>
  </si>
  <si>
    <t>CT604</t>
  </si>
  <si>
    <t>CT-604</t>
  </si>
  <si>
    <t xml:space="preserve">Tap, Sprial Flute </t>
  </si>
  <si>
    <t>Tap, Straight Flute Machine</t>
  </si>
  <si>
    <t>0154298</t>
  </si>
  <si>
    <t>3157531</t>
  </si>
  <si>
    <t>TAP M60-2</t>
  </si>
  <si>
    <t>11089-06054</t>
  </si>
  <si>
    <t>Turbo II Air Driven Hydraulic Pump</t>
  </si>
  <si>
    <t>PATG-1105N</t>
  </si>
  <si>
    <t>99896500</t>
  </si>
  <si>
    <t>3/8" CR-400</t>
  </si>
  <si>
    <t>Storage Chest</t>
  </si>
  <si>
    <t>Greenlee</t>
  </si>
  <si>
    <t>2448</t>
  </si>
  <si>
    <t>C17-4270</t>
  </si>
  <si>
    <t xml:space="preserve">24" x 48" x 25"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</si>
</sst>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409]mmmm\ d\,\ yyyy;@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2"/>
      <color rgb="FFFF0000"/>
      <name val="ABB Logo"/>
      <charset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medium">
        <color indexed="64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269">
    <xf numFmtId="0" fontId="0" fillId="0" borderId="0" xfId="0"/>
    <xf numFmtId="49" fontId="2" fillId="0" borderId="3" xfId="0" applyNumberFormat="1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4" fontId="4" fillId="0" borderId="6" xfId="1" applyFont="1" applyBorder="1" applyAlignment="1" applyProtection="1"/>
    <xf numFmtId="49" fontId="2" fillId="0" borderId="10" xfId="0" applyNumberFormat="1" applyFont="1" applyBorder="1" applyAlignment="1" applyProtection="1">
      <alignment horizontal="center"/>
    </xf>
    <xf numFmtId="49" fontId="2" fillId="0" borderId="11" xfId="0" applyNumberFormat="1" applyFont="1" applyBorder="1" applyAlignment="1" applyProtection="1">
      <alignment horizontal="center"/>
    </xf>
    <xf numFmtId="164" fontId="2" fillId="0" borderId="11" xfId="0" applyNumberFormat="1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44" fontId="2" fillId="0" borderId="12" xfId="1" applyFont="1" applyBorder="1" applyAlignment="1" applyProtection="1"/>
    <xf numFmtId="0" fontId="2" fillId="0" borderId="18" xfId="0" applyNumberFormat="1" applyFont="1" applyBorder="1" applyAlignment="1" applyProtection="1">
      <alignment horizontal="center"/>
    </xf>
    <xf numFmtId="0" fontId="2" fillId="0" borderId="18" xfId="0" applyFont="1" applyBorder="1" applyAlignment="1" applyProtection="1">
      <alignment horizontal="center"/>
    </xf>
    <xf numFmtId="165" fontId="2" fillId="0" borderId="18" xfId="2" applyNumberFormat="1" applyFont="1" applyBorder="1" applyAlignment="1" applyProtection="1">
      <alignment horizontal="center"/>
    </xf>
    <xf numFmtId="0" fontId="2" fillId="0" borderId="19" xfId="0" applyNumberFormat="1" applyFont="1" applyBorder="1" applyAlignment="1" applyProtection="1">
      <alignment horizontal="center"/>
    </xf>
    <xf numFmtId="49" fontId="2" fillId="0" borderId="10" xfId="0" applyNumberFormat="1" applyFont="1" applyBorder="1" applyProtection="1"/>
    <xf numFmtId="49" fontId="2" fillId="0" borderId="11" xfId="0" applyNumberFormat="1" applyFont="1" applyBorder="1" applyProtection="1"/>
    <xf numFmtId="0" fontId="2" fillId="2" borderId="24" xfId="0" applyFont="1" applyFill="1" applyBorder="1" applyAlignment="1">
      <alignment horizontal="center"/>
    </xf>
    <xf numFmtId="0" fontId="2" fillId="3" borderId="25" xfId="0" applyNumberFormat="1" applyFont="1" applyFill="1" applyBorder="1" applyAlignment="1" applyProtection="1">
      <alignment horizontal="center"/>
    </xf>
    <xf numFmtId="49" fontId="2" fillId="3" borderId="26" xfId="0" applyNumberFormat="1" applyFont="1" applyFill="1" applyBorder="1" applyAlignment="1" applyProtection="1">
      <alignment horizontal="center"/>
    </xf>
    <xf numFmtId="165" fontId="2" fillId="3" borderId="26" xfId="0" applyNumberFormat="1" applyFont="1" applyFill="1" applyBorder="1" applyAlignment="1" applyProtection="1">
      <alignment horizontal="center"/>
    </xf>
    <xf numFmtId="14" fontId="2" fillId="3" borderId="24" xfId="0" applyNumberFormat="1" applyFont="1" applyFill="1" applyBorder="1" applyAlignment="1" applyProtection="1">
      <alignment horizontal="center"/>
    </xf>
    <xf numFmtId="0" fontId="2" fillId="3" borderId="24" xfId="0" applyFont="1" applyFill="1" applyBorder="1" applyAlignment="1" applyProtection="1">
      <alignment horizontal="center"/>
    </xf>
    <xf numFmtId="14" fontId="2" fillId="3" borderId="7" xfId="0" applyNumberFormat="1" applyFont="1" applyFill="1" applyBorder="1" applyAlignment="1" applyProtection="1">
      <alignment horizontal="center"/>
    </xf>
    <xf numFmtId="0" fontId="2" fillId="4" borderId="27" xfId="0" applyNumberFormat="1" applyFont="1" applyFill="1" applyBorder="1" applyAlignment="1" applyProtection="1">
      <alignment horizontal="center"/>
    </xf>
    <xf numFmtId="49" fontId="2" fillId="4" borderId="28" xfId="0" applyNumberFormat="1" applyFont="1" applyFill="1" applyBorder="1" applyProtection="1"/>
    <xf numFmtId="49" fontId="2" fillId="4" borderId="28" xfId="0" applyNumberFormat="1" applyFont="1" applyFill="1" applyBorder="1" applyAlignment="1" applyProtection="1">
      <alignment horizontal="center"/>
    </xf>
    <xf numFmtId="165" fontId="2" fillId="4" borderId="29" xfId="0" applyNumberFormat="1" applyFont="1" applyFill="1" applyBorder="1" applyAlignment="1" applyProtection="1">
      <alignment horizontal="center"/>
    </xf>
    <xf numFmtId="0" fontId="2" fillId="4" borderId="24" xfId="0" applyFont="1" applyFill="1" applyBorder="1" applyAlignment="1" applyProtection="1">
      <alignment horizontal="center"/>
    </xf>
    <xf numFmtId="0" fontId="1" fillId="0" borderId="0" xfId="2"/>
    <xf numFmtId="0" fontId="2" fillId="0" borderId="30" xfId="0" applyNumberFormat="1" applyFont="1" applyBorder="1" applyAlignment="1" applyProtection="1">
      <alignment horizontal="center"/>
    </xf>
    <xf numFmtId="49" fontId="2" fillId="0" borderId="31" xfId="0" applyNumberFormat="1" applyFont="1" applyBorder="1" applyProtection="1"/>
    <xf numFmtId="49" fontId="2" fillId="0" borderId="31" xfId="0" applyNumberFormat="1" applyFont="1" applyBorder="1" applyAlignment="1" applyProtection="1">
      <alignment horizontal="center"/>
    </xf>
    <xf numFmtId="165" fontId="2" fillId="0" borderId="32" xfId="0" applyNumberFormat="1" applyFont="1" applyBorder="1" applyAlignment="1" applyProtection="1">
      <alignment horizontal="center"/>
    </xf>
    <xf numFmtId="0" fontId="2" fillId="0" borderId="33" xfId="0" applyFont="1" applyBorder="1" applyAlignment="1" applyProtection="1">
      <alignment horizontal="center"/>
    </xf>
    <xf numFmtId="0" fontId="2" fillId="5" borderId="34" xfId="0" applyNumberFormat="1" applyFont="1" applyFill="1" applyBorder="1" applyAlignment="1" applyProtection="1">
      <alignment horizontal="center"/>
    </xf>
    <xf numFmtId="49" fontId="2" fillId="5" borderId="35" xfId="0" applyNumberFormat="1" applyFont="1" applyFill="1" applyBorder="1" applyProtection="1"/>
    <xf numFmtId="49" fontId="2" fillId="5" borderId="35" xfId="0" applyNumberFormat="1" applyFont="1" applyFill="1" applyBorder="1" applyAlignment="1" applyProtection="1">
      <alignment horizontal="center"/>
    </xf>
    <xf numFmtId="165" fontId="2" fillId="5" borderId="36" xfId="0" applyNumberFormat="1" applyFont="1" applyFill="1" applyBorder="1" applyAlignment="1" applyProtection="1">
      <alignment horizontal="center"/>
    </xf>
    <xf numFmtId="0" fontId="2" fillId="5" borderId="37" xfId="0" applyFont="1" applyFill="1" applyBorder="1" applyAlignment="1" applyProtection="1">
      <alignment horizontal="center"/>
    </xf>
    <xf numFmtId="0" fontId="2" fillId="0" borderId="34" xfId="0" applyNumberFormat="1" applyFont="1" applyBorder="1" applyAlignment="1" applyProtection="1">
      <alignment horizontal="center"/>
    </xf>
    <xf numFmtId="49" fontId="2" fillId="0" borderId="35" xfId="0" applyNumberFormat="1" applyFont="1" applyBorder="1" applyProtection="1"/>
    <xf numFmtId="49" fontId="2" fillId="0" borderId="35" xfId="0" applyNumberFormat="1" applyFont="1" applyBorder="1" applyAlignment="1" applyProtection="1">
      <alignment horizontal="center"/>
    </xf>
    <xf numFmtId="165" fontId="2" fillId="0" borderId="36" xfId="0" applyNumberFormat="1" applyFont="1" applyBorder="1" applyAlignment="1" applyProtection="1">
      <alignment horizontal="center"/>
    </xf>
    <xf numFmtId="0" fontId="2" fillId="0" borderId="37" xfId="0" applyFont="1" applyBorder="1" applyAlignment="1" applyProtection="1">
      <alignment horizontal="center"/>
    </xf>
    <xf numFmtId="0" fontId="2" fillId="0" borderId="0" xfId="0" applyFont="1"/>
    <xf numFmtId="0" fontId="2" fillId="0" borderId="38" xfId="0" applyNumberFormat="1" applyFont="1" applyBorder="1" applyAlignment="1" applyProtection="1">
      <alignment horizontal="center"/>
    </xf>
    <xf numFmtId="49" fontId="2" fillId="0" borderId="39" xfId="0" applyNumberFormat="1" applyFont="1" applyBorder="1" applyProtection="1"/>
    <xf numFmtId="49" fontId="2" fillId="0" borderId="39" xfId="0" applyNumberFormat="1" applyFont="1" applyBorder="1" applyAlignment="1" applyProtection="1">
      <alignment horizontal="center"/>
    </xf>
    <xf numFmtId="165" fontId="2" fillId="0" borderId="40" xfId="0" applyNumberFormat="1" applyFont="1" applyBorder="1" applyAlignment="1" applyProtection="1">
      <alignment horizontal="center"/>
    </xf>
    <xf numFmtId="0" fontId="2" fillId="5" borderId="38" xfId="0" applyNumberFormat="1" applyFont="1" applyFill="1" applyBorder="1" applyAlignment="1" applyProtection="1">
      <alignment horizontal="center"/>
    </xf>
    <xf numFmtId="49" fontId="2" fillId="4" borderId="28" xfId="0" applyNumberFormat="1" applyFont="1" applyFill="1" applyBorder="1" applyAlignment="1" applyProtection="1"/>
    <xf numFmtId="165" fontId="2" fillId="4" borderId="29" xfId="0" applyNumberFormat="1" applyFont="1" applyFill="1" applyBorder="1" applyAlignment="1" applyProtection="1"/>
    <xf numFmtId="0" fontId="2" fillId="4" borderId="24" xfId="0" applyFont="1" applyFill="1" applyBorder="1" applyAlignment="1" applyProtection="1"/>
    <xf numFmtId="49" fontId="2" fillId="0" borderId="42" xfId="0" applyNumberFormat="1" applyFont="1" applyBorder="1" applyProtection="1"/>
    <xf numFmtId="49" fontId="2" fillId="5" borderId="42" xfId="0" applyNumberFormat="1" applyFont="1" applyFill="1" applyBorder="1" applyProtection="1"/>
    <xf numFmtId="0" fontId="0" fillId="0" borderId="0" xfId="0" applyAlignment="1">
      <alignment horizontal="center"/>
    </xf>
    <xf numFmtId="0" fontId="2" fillId="0" borderId="41" xfId="0" applyNumberFormat="1" applyFont="1" applyBorder="1" applyAlignment="1" applyProtection="1">
      <alignment horizontal="center"/>
    </xf>
    <xf numFmtId="49" fontId="2" fillId="5" borderId="41" xfId="0" applyNumberFormat="1" applyFont="1" applyFill="1" applyBorder="1" applyAlignment="1" applyProtection="1">
      <alignment horizontal="center"/>
    </xf>
    <xf numFmtId="0" fontId="2" fillId="5" borderId="43" xfId="0" applyNumberFormat="1" applyFont="1" applyFill="1" applyBorder="1" applyAlignment="1" applyProtection="1">
      <alignment horizontal="center"/>
    </xf>
    <xf numFmtId="49" fontId="2" fillId="5" borderId="44" xfId="0" applyNumberFormat="1" applyFont="1" applyFill="1" applyBorder="1" applyProtection="1"/>
    <xf numFmtId="49" fontId="2" fillId="5" borderId="44" xfId="0" applyNumberFormat="1" applyFont="1" applyFill="1" applyBorder="1" applyAlignment="1" applyProtection="1">
      <alignment horizontal="center"/>
    </xf>
    <xf numFmtId="165" fontId="2" fillId="5" borderId="45" xfId="0" applyNumberFormat="1" applyFont="1" applyFill="1" applyBorder="1" applyAlignment="1" applyProtection="1">
      <alignment horizontal="center"/>
    </xf>
    <xf numFmtId="0" fontId="2" fillId="5" borderId="46" xfId="0" applyFont="1" applyFill="1" applyBorder="1" applyAlignment="1" applyProtection="1">
      <alignment horizontal="center"/>
    </xf>
    <xf numFmtId="0" fontId="6" fillId="3" borderId="7" xfId="0" applyNumberFormat="1" applyFont="1" applyFill="1" applyBorder="1" applyAlignment="1" applyProtection="1">
      <alignment horizontal="center" vertical="center" textRotation="90"/>
    </xf>
    <xf numFmtId="0" fontId="2" fillId="0" borderId="1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21" xfId="0" applyFont="1" applyBorder="1" applyAlignment="1" applyProtection="1">
      <alignment horizontal="center"/>
    </xf>
    <xf numFmtId="0" fontId="5" fillId="0" borderId="22" xfId="0" applyFont="1" applyBorder="1" applyAlignment="1" applyProtection="1">
      <alignment horizontal="center"/>
    </xf>
    <xf numFmtId="0" fontId="5" fillId="0" borderId="23" xfId="0" applyFont="1" applyBorder="1" applyAlignment="1" applyProtection="1">
      <alignment horizontal="center"/>
    </xf>
    <xf numFmtId="0" fontId="2" fillId="3" borderId="7" xfId="0" applyNumberFormat="1" applyFont="1" applyFill="1" applyBorder="1" applyAlignment="1" applyProtection="1">
      <alignment horizontal="center" vertical="center" textRotation="90"/>
    </xf>
    <xf numFmtId="0" fontId="0" fillId="3" borderId="13" xfId="0" applyFill="1" applyBorder="1" applyAlignment="1">
      <alignment horizontal="center" vertical="center" textRotation="90"/>
    </xf>
    <xf numFmtId="0" fontId="0" fillId="3" borderId="20" xfId="0" applyFill="1" applyBorder="1" applyAlignment="1">
      <alignment horizontal="center" vertical="center" textRotation="90"/>
    </xf>
    <xf numFmtId="0" fontId="6" fillId="3" borderId="13" xfId="0" applyFont="1" applyFill="1" applyBorder="1" applyAlignment="1">
      <alignment horizontal="center" vertical="center" textRotation="90"/>
    </xf>
    <xf numFmtId="0" fontId="6" fillId="3" borderId="20" xfId="0" applyFont="1" applyFill="1" applyBorder="1" applyAlignment="1">
      <alignment horizontal="center" vertical="center" textRotation="90"/>
    </xf>
    <xf numFmtId="0" fontId="2" fillId="2" borderId="7" xfId="0" applyFont="1" applyFill="1" applyBorder="1" applyAlignment="1" applyProtection="1">
      <alignment horizontal="center" vertical="center" textRotation="45"/>
    </xf>
    <xf numFmtId="0" fontId="2" fillId="2" borderId="13" xfId="0" applyFont="1" applyFill="1" applyBorder="1" applyAlignment="1" applyProtection="1">
      <alignment horizontal="center" vertical="center" textRotation="45"/>
    </xf>
    <xf numFmtId="0" fontId="2" fillId="2" borderId="20" xfId="0" applyFont="1" applyFill="1" applyBorder="1" applyAlignment="1" applyProtection="1">
      <alignment horizontal="center" vertical="center" textRotation="45"/>
    </xf>
    <xf numFmtId="49" fontId="2" fillId="0" borderId="14" xfId="0" applyNumberFormat="1" applyFont="1" applyBorder="1" applyAlignment="1" applyProtection="1">
      <alignment horizontal="center"/>
    </xf>
    <xf numFmtId="49" fontId="2" fillId="0" borderId="15" xfId="0" applyNumberFormat="1" applyFont="1" applyBorder="1" applyAlignment="1" applyProtection="1">
      <alignment horizontal="center"/>
    </xf>
    <xf numFmtId="49" fontId="3" fillId="0" borderId="1" xfId="0" applyNumberFormat="1" applyFont="1" applyBorder="1" applyAlignment="1" applyProtection="1">
      <alignment horizontal="center"/>
    </xf>
    <xf numFmtId="49" fontId="3" fillId="0" borderId="2" xfId="0" applyNumberFormat="1" applyFont="1" applyBorder="1" applyAlignment="1" applyProtection="1">
      <alignment horizontal="center"/>
    </xf>
    <xf numFmtId="49" fontId="3" fillId="0" borderId="8" xfId="0" applyNumberFormat="1" applyFont="1" applyBorder="1" applyAlignment="1" applyProtection="1">
      <alignment horizontal="center"/>
    </xf>
    <xf numFmtId="49" fontId="3" fillId="0" borderId="9" xfId="0" applyNumberFormat="1" applyFont="1" applyBorder="1" applyAlignment="1" applyProtection="1">
      <alignment horizontal="center"/>
    </xf>
    <xf numFmtId="49" fontId="3" fillId="0" borderId="16" xfId="0" applyNumberFormat="1" applyFont="1" applyBorder="1" applyAlignment="1" applyProtection="1">
      <alignment horizontal="center"/>
    </xf>
    <xf numFmtId="49" fontId="3" fillId="0" borderId="17" xfId="0" applyNumberFormat="1" applyFont="1" applyBorder="1" applyAlignment="1" applyProtection="1">
      <alignment horizontal="center"/>
    </xf>
    <xf numFmtId="49" fontId="2" fillId="0" borderId="4" xfId="0" applyNumberFormat="1" applyFont="1" applyBorder="1" applyAlignment="1" applyProtection="1">
      <alignment horizontal="center"/>
    </xf>
    <xf numFmtId="49" fontId="2" fillId="0" borderId="5" xfId="0" applyNumberFormat="1" applyFont="1" applyBorder="1" applyAlignment="1" applyProtection="1">
      <alignment horizontal="center"/>
    </xf>
    <xf numFmtId="0" fontId="2" fillId="2" borderId="7" xfId="0" applyFont="1" applyFill="1" applyBorder="1" applyAlignment="1" applyProtection="1">
      <alignment horizontal="center" vertical="center" textRotation="45" wrapText="1"/>
    </xf>
    <xf numFmtId="0" fontId="2" fillId="2" borderId="13" xfId="0" applyFont="1" applyFill="1" applyBorder="1" applyAlignment="1" applyProtection="1">
      <alignment horizontal="center" vertical="center" textRotation="45" wrapText="1"/>
    </xf>
    <xf numFmtId="0" fontId="2" fillId="2" borderId="20" xfId="0" applyFont="1" applyFill="1" applyBorder="1" applyAlignment="1" applyProtection="1">
      <alignment horizontal="center" vertical="center" textRotation="45" wrapText="1"/>
    </xf>
    <xf numFmtId="49" fontId="3" fillId="0" borderId="47" xfId="0" applyNumberFormat="1" applyFont="1" applyBorder="1" applyAlignment="1" applyProtection="1">
      <alignment horizontal="center"/>
    </xf>
    <xf numFmtId="49" fontId="3" fillId="0" borderId="3" xfId="0" applyNumberFormat="1" applyFont="1" applyBorder="1" applyAlignment="1" applyProtection="1">
      <alignment horizontal="center"/>
    </xf>
    <xf numFmtId="49" fontId="2" fillId="0" borderId="3" xfId="0" applyNumberFormat="1" applyFont="1" applyBorder="1" applyProtection="1"/>
    <xf numFmtId="0" fontId="2" fillId="0" borderId="5" xfId="0" applyFont="1" applyBorder="1" applyAlignment="1">
      <alignment horizontal="center"/>
    </xf>
    <xf numFmtId="49" fontId="3" fillId="0" borderId="19" xfId="0" applyNumberFormat="1" applyFont="1" applyBorder="1" applyAlignment="1" applyProtection="1">
      <alignment horizontal="center"/>
    </xf>
    <xf numFmtId="49" fontId="3" fillId="0" borderId="10" xfId="0" applyNumberFormat="1" applyFont="1" applyBorder="1" applyAlignment="1" applyProtection="1">
      <alignment horizontal="center"/>
    </xf>
    <xf numFmtId="0" fontId="2" fillId="0" borderId="13" xfId="0" applyFont="1" applyBorder="1" applyAlignment="1"/>
    <xf numFmtId="0" fontId="2" fillId="0" borderId="13" xfId="0" applyFont="1" applyBorder="1" applyAlignment="1">
      <alignment wrapText="1"/>
    </xf>
    <xf numFmtId="0" fontId="2" fillId="0" borderId="15" xfId="0" applyFont="1" applyBorder="1" applyAlignment="1">
      <alignment horizontal="center"/>
    </xf>
    <xf numFmtId="0" fontId="2" fillId="0" borderId="18" xfId="0" applyNumberFormat="1" applyFont="1" applyBorder="1" applyAlignment="1" applyProtection="1">
      <alignment horizontal="right"/>
    </xf>
    <xf numFmtId="0" fontId="2" fillId="0" borderId="18" xfId="0" applyFont="1" applyBorder="1" applyAlignment="1" applyProtection="1">
      <alignment horizontal="left"/>
    </xf>
    <xf numFmtId="49" fontId="2" fillId="0" borderId="11" xfId="0" applyNumberFormat="1" applyFont="1" applyBorder="1" applyAlignment="1" applyProtection="1"/>
    <xf numFmtId="49" fontId="2" fillId="0" borderId="10" xfId="0" applyNumberFormat="1" applyFont="1" applyBorder="1" applyAlignment="1" applyProtection="1">
      <alignment horizontal="left"/>
    </xf>
    <xf numFmtId="0" fontId="5" fillId="0" borderId="48" xfId="0" applyFont="1" applyBorder="1" applyAlignment="1" applyProtection="1">
      <alignment horizontal="center"/>
    </xf>
    <xf numFmtId="0" fontId="5" fillId="0" borderId="18" xfId="0" applyFont="1" applyBorder="1" applyAlignment="1" applyProtection="1">
      <alignment horizontal="center"/>
    </xf>
    <xf numFmtId="0" fontId="5" fillId="0" borderId="49" xfId="0" applyFont="1" applyBorder="1" applyAlignment="1" applyProtection="1">
      <alignment horizontal="center"/>
    </xf>
    <xf numFmtId="49" fontId="2" fillId="4" borderId="28" xfId="0" applyNumberFormat="1" applyFont="1" applyFill="1" applyBorder="1" applyAlignment="1" applyProtection="1">
      <alignment horizontal="left"/>
    </xf>
    <xf numFmtId="0" fontId="2" fillId="0" borderId="0" xfId="2" applyFont="1"/>
    <xf numFmtId="49" fontId="2" fillId="5" borderId="39" xfId="0" applyNumberFormat="1" applyFont="1" applyFill="1" applyBorder="1" applyProtection="1"/>
    <xf numFmtId="49" fontId="2" fillId="5" borderId="39" xfId="0" applyNumberFormat="1" applyFont="1" applyFill="1" applyBorder="1" applyAlignment="1" applyProtection="1">
      <alignment horizontal="center"/>
    </xf>
    <xf numFmtId="49" fontId="2" fillId="5" borderId="39" xfId="0" applyNumberFormat="1" applyFont="1" applyFill="1" applyBorder="1" applyAlignment="1" applyProtection="1">
      <alignment horizontal="center" vertical="center"/>
    </xf>
    <xf numFmtId="49" fontId="2" fillId="5" borderId="39" xfId="0" applyNumberFormat="1" applyFont="1" applyFill="1" applyBorder="1" applyAlignment="1" applyProtection="1">
      <alignment horizontal="left"/>
    </xf>
    <xf numFmtId="165" fontId="2" fillId="5" borderId="40" xfId="0" applyNumberFormat="1" applyFont="1" applyFill="1" applyBorder="1" applyAlignment="1" applyProtection="1">
      <alignment horizontal="center"/>
    </xf>
    <xf numFmtId="0" fontId="2" fillId="5" borderId="33" xfId="0" applyFont="1" applyFill="1" applyBorder="1" applyAlignment="1" applyProtection="1">
      <alignment horizontal="center"/>
    </xf>
    <xf numFmtId="0" fontId="2" fillId="0" borderId="0" xfId="2" applyFont="1" applyFill="1"/>
    <xf numFmtId="49" fontId="2" fillId="0" borderId="35" xfId="0" applyNumberFormat="1" applyFont="1" applyBorder="1" applyAlignment="1" applyProtection="1">
      <alignment horizontal="center" vertical="center"/>
    </xf>
    <xf numFmtId="49" fontId="2" fillId="0" borderId="35" xfId="0" applyNumberFormat="1" applyFont="1" applyBorder="1" applyAlignment="1" applyProtection="1">
      <alignment horizontal="left"/>
    </xf>
    <xf numFmtId="49" fontId="2" fillId="5" borderId="35" xfId="0" applyNumberFormat="1" applyFont="1" applyFill="1" applyBorder="1" applyAlignment="1" applyProtection="1">
      <alignment horizontal="center" vertical="center"/>
    </xf>
    <xf numFmtId="49" fontId="2" fillId="5" borderId="35" xfId="0" applyNumberFormat="1" applyFont="1" applyFill="1" applyBorder="1" applyAlignment="1" applyProtection="1">
      <alignment horizontal="left"/>
    </xf>
    <xf numFmtId="49" fontId="2" fillId="0" borderId="50" xfId="0" applyNumberFormat="1" applyFont="1" applyBorder="1" applyProtection="1"/>
    <xf numFmtId="49" fontId="2" fillId="0" borderId="50" xfId="0" applyNumberFormat="1" applyFont="1" applyBorder="1" applyAlignment="1" applyProtection="1">
      <alignment horizontal="center"/>
    </xf>
    <xf numFmtId="49" fontId="2" fillId="0" borderId="50" xfId="0" applyNumberFormat="1" applyFont="1" applyBorder="1" applyAlignment="1" applyProtection="1">
      <alignment horizontal="center" vertical="center"/>
    </xf>
    <xf numFmtId="49" fontId="2" fillId="0" borderId="50" xfId="0" applyNumberFormat="1" applyFont="1" applyBorder="1" applyAlignment="1" applyProtection="1">
      <alignment horizontal="left"/>
    </xf>
    <xf numFmtId="165" fontId="2" fillId="0" borderId="51" xfId="0" applyNumberFormat="1" applyFont="1" applyBorder="1" applyAlignment="1" applyProtection="1">
      <alignment horizontal="center"/>
    </xf>
    <xf numFmtId="0" fontId="2" fillId="0" borderId="52" xfId="0" applyFont="1" applyBorder="1" applyAlignment="1" applyProtection="1">
      <alignment horizontal="center"/>
    </xf>
    <xf numFmtId="49" fontId="2" fillId="4" borderId="28" xfId="0" applyNumberFormat="1" applyFont="1" applyFill="1" applyBorder="1" applyAlignment="1" applyProtection="1">
      <alignment horizontal="center" vertical="center"/>
    </xf>
    <xf numFmtId="49" fontId="2" fillId="0" borderId="39" xfId="0" applyNumberFormat="1" applyFont="1" applyBorder="1" applyAlignment="1" applyProtection="1">
      <alignment horizontal="center" vertical="center"/>
    </xf>
    <xf numFmtId="49" fontId="2" fillId="0" borderId="39" xfId="0" applyNumberFormat="1" applyFont="1" applyBorder="1" applyAlignment="1" applyProtection="1">
      <alignment horizontal="left"/>
    </xf>
    <xf numFmtId="0" fontId="2" fillId="0" borderId="38" xfId="0" applyNumberFormat="1" applyFont="1" applyFill="1" applyBorder="1" applyAlignment="1" applyProtection="1">
      <alignment horizontal="center"/>
    </xf>
    <xf numFmtId="49" fontId="2" fillId="0" borderId="39" xfId="0" applyNumberFormat="1" applyFont="1" applyFill="1" applyBorder="1" applyProtection="1"/>
    <xf numFmtId="49" fontId="2" fillId="0" borderId="39" xfId="0" applyNumberFormat="1" applyFont="1" applyFill="1" applyBorder="1" applyAlignment="1" applyProtection="1">
      <alignment horizontal="center"/>
    </xf>
    <xf numFmtId="49" fontId="2" fillId="0" borderId="39" xfId="0" applyNumberFormat="1" applyFont="1" applyFill="1" applyBorder="1" applyAlignment="1" applyProtection="1">
      <alignment horizontal="center" vertical="center"/>
    </xf>
    <xf numFmtId="49" fontId="2" fillId="0" borderId="39" xfId="0" applyNumberFormat="1" applyFont="1" applyFill="1" applyBorder="1" applyAlignment="1" applyProtection="1">
      <alignment horizontal="left"/>
    </xf>
    <xf numFmtId="165" fontId="2" fillId="0" borderId="40" xfId="0" applyNumberFormat="1" applyFont="1" applyFill="1" applyBorder="1" applyAlignment="1" applyProtection="1">
      <alignment horizontal="center"/>
    </xf>
    <xf numFmtId="0" fontId="2" fillId="0" borderId="33" xfId="0" applyFont="1" applyFill="1" applyBorder="1" applyAlignment="1" applyProtection="1">
      <alignment horizontal="center"/>
    </xf>
    <xf numFmtId="49" fontId="2" fillId="0" borderId="50" xfId="0" applyNumberFormat="1" applyFont="1" applyFill="1" applyBorder="1" applyProtection="1"/>
    <xf numFmtId="49" fontId="2" fillId="0" borderId="50" xfId="0" applyNumberFormat="1" applyFont="1" applyFill="1" applyBorder="1" applyAlignment="1" applyProtection="1">
      <alignment horizontal="center"/>
    </xf>
    <xf numFmtId="49" fontId="2" fillId="0" borderId="50" xfId="0" applyNumberFormat="1" applyFont="1" applyFill="1" applyBorder="1" applyAlignment="1" applyProtection="1">
      <alignment horizontal="center" vertical="center"/>
    </xf>
    <xf numFmtId="49" fontId="2" fillId="0" borderId="50" xfId="0" applyNumberFormat="1" applyFont="1" applyFill="1" applyBorder="1" applyAlignment="1" applyProtection="1">
      <alignment horizontal="left"/>
    </xf>
    <xf numFmtId="165" fontId="2" fillId="0" borderId="51" xfId="0" applyNumberFormat="1" applyFont="1" applyFill="1" applyBorder="1" applyAlignment="1" applyProtection="1">
      <alignment horizontal="center"/>
    </xf>
    <xf numFmtId="0" fontId="2" fillId="0" borderId="52" xfId="0" applyFont="1" applyFill="1" applyBorder="1" applyAlignment="1" applyProtection="1">
      <alignment horizontal="center"/>
    </xf>
    <xf numFmtId="0" fontId="2" fillId="3" borderId="13" xfId="0" applyFont="1" applyFill="1" applyBorder="1" applyAlignment="1">
      <alignment horizontal="center" vertical="center" textRotation="90"/>
    </xf>
    <xf numFmtId="0" fontId="2" fillId="5" borderId="52" xfId="0" applyFont="1" applyFill="1" applyBorder="1" applyAlignment="1" applyProtection="1">
      <alignment horizontal="center"/>
    </xf>
    <xf numFmtId="0" fontId="2" fillId="6" borderId="24" xfId="0" applyFont="1" applyFill="1" applyBorder="1" applyAlignment="1" applyProtection="1">
      <alignment horizontal="center"/>
    </xf>
    <xf numFmtId="0" fontId="2" fillId="6" borderId="33" xfId="0" applyFont="1" applyFill="1" applyBorder="1" applyAlignment="1" applyProtection="1">
      <alignment horizontal="center"/>
    </xf>
    <xf numFmtId="0" fontId="2" fillId="6" borderId="37" xfId="0" applyFont="1" applyFill="1" applyBorder="1" applyAlignment="1" applyProtection="1">
      <alignment horizontal="center"/>
    </xf>
    <xf numFmtId="0" fontId="2" fillId="5" borderId="41" xfId="0" applyNumberFormat="1" applyFont="1" applyFill="1" applyBorder="1" applyAlignment="1" applyProtection="1">
      <alignment horizontal="center"/>
    </xf>
    <xf numFmtId="49" fontId="2" fillId="5" borderId="50" xfId="0" applyNumberFormat="1" applyFont="1" applyFill="1" applyBorder="1" applyProtection="1"/>
    <xf numFmtId="49" fontId="2" fillId="5" borderId="50" xfId="0" applyNumberFormat="1" applyFont="1" applyFill="1" applyBorder="1" applyAlignment="1" applyProtection="1">
      <alignment horizontal="center"/>
    </xf>
    <xf numFmtId="49" fontId="2" fillId="5" borderId="50" xfId="0" applyNumberFormat="1" applyFont="1" applyFill="1" applyBorder="1" applyAlignment="1" applyProtection="1">
      <alignment horizontal="center" vertical="center"/>
    </xf>
    <xf numFmtId="49" fontId="2" fillId="5" borderId="50" xfId="0" applyNumberFormat="1" applyFont="1" applyFill="1" applyBorder="1" applyAlignment="1" applyProtection="1">
      <alignment horizontal="left"/>
    </xf>
    <xf numFmtId="165" fontId="2" fillId="5" borderId="51" xfId="0" applyNumberFormat="1" applyFont="1" applyFill="1" applyBorder="1" applyAlignment="1" applyProtection="1">
      <alignment horizontal="center"/>
    </xf>
    <xf numFmtId="0" fontId="2" fillId="6" borderId="52" xfId="0" applyFont="1" applyFill="1" applyBorder="1" applyAlignment="1" applyProtection="1">
      <alignment horizontal="center"/>
    </xf>
    <xf numFmtId="0" fontId="2" fillId="3" borderId="20" xfId="0" applyFont="1" applyFill="1" applyBorder="1" applyAlignment="1">
      <alignment horizontal="center" vertical="center" textRotation="90"/>
    </xf>
    <xf numFmtId="0" fontId="2" fillId="6" borderId="38" xfId="0" applyNumberFormat="1" applyFont="1" applyFill="1" applyBorder="1" applyAlignment="1" applyProtection="1">
      <alignment horizontal="center"/>
    </xf>
    <xf numFmtId="49" fontId="2" fillId="6" borderId="39" xfId="0" applyNumberFormat="1" applyFont="1" applyFill="1" applyBorder="1" applyProtection="1"/>
    <xf numFmtId="49" fontId="2" fillId="6" borderId="39" xfId="0" applyNumberFormat="1" applyFont="1" applyFill="1" applyBorder="1" applyAlignment="1" applyProtection="1">
      <alignment horizontal="center"/>
    </xf>
    <xf numFmtId="49" fontId="2" fillId="6" borderId="39" xfId="0" applyNumberFormat="1" applyFont="1" applyFill="1" applyBorder="1" applyAlignment="1" applyProtection="1">
      <alignment horizontal="center" vertical="center"/>
    </xf>
    <xf numFmtId="49" fontId="2" fillId="6" borderId="39" xfId="0" applyNumberFormat="1" applyFont="1" applyFill="1" applyBorder="1" applyAlignment="1" applyProtection="1">
      <alignment horizontal="left"/>
    </xf>
    <xf numFmtId="165" fontId="2" fillId="6" borderId="40" xfId="0" applyNumberFormat="1" applyFont="1" applyFill="1" applyBorder="1" applyAlignment="1" applyProtection="1">
      <alignment horizontal="center"/>
    </xf>
    <xf numFmtId="0" fontId="2" fillId="7" borderId="0" xfId="2" applyFont="1" applyFill="1"/>
    <xf numFmtId="0" fontId="2" fillId="6" borderId="34" xfId="0" applyNumberFormat="1" applyFont="1" applyFill="1" applyBorder="1" applyAlignment="1" applyProtection="1">
      <alignment horizontal="center"/>
    </xf>
    <xf numFmtId="49" fontId="2" fillId="6" borderId="35" xfId="0" applyNumberFormat="1" applyFont="1" applyFill="1" applyBorder="1" applyProtection="1"/>
    <xf numFmtId="49" fontId="2" fillId="6" borderId="35" xfId="0" applyNumberFormat="1" applyFont="1" applyFill="1" applyBorder="1" applyAlignment="1" applyProtection="1">
      <alignment horizontal="center"/>
    </xf>
    <xf numFmtId="49" fontId="2" fillId="6" borderId="35" xfId="0" applyNumberFormat="1" applyFont="1" applyFill="1" applyBorder="1" applyAlignment="1" applyProtection="1">
      <alignment horizontal="center" vertical="center"/>
    </xf>
    <xf numFmtId="49" fontId="2" fillId="6" borderId="35" xfId="0" applyNumberFormat="1" applyFont="1" applyFill="1" applyBorder="1" applyAlignment="1" applyProtection="1">
      <alignment horizontal="left"/>
    </xf>
    <xf numFmtId="165" fontId="2" fillId="6" borderId="36" xfId="0" applyNumberFormat="1" applyFont="1" applyFill="1" applyBorder="1" applyAlignment="1" applyProtection="1">
      <alignment horizontal="center"/>
    </xf>
    <xf numFmtId="0" fontId="2" fillId="5" borderId="53" xfId="0" applyNumberFormat="1" applyFont="1" applyFill="1" applyBorder="1" applyAlignment="1" applyProtection="1">
      <alignment horizontal="center"/>
    </xf>
    <xf numFmtId="49" fontId="2" fillId="0" borderId="54" xfId="0" applyNumberFormat="1" applyFont="1" applyBorder="1" applyProtection="1"/>
    <xf numFmtId="0" fontId="2" fillId="0" borderId="53" xfId="0" applyNumberFormat="1" applyFont="1" applyBorder="1" applyAlignment="1" applyProtection="1">
      <alignment horizontal="center"/>
    </xf>
    <xf numFmtId="0" fontId="2" fillId="6" borderId="13" xfId="0" applyFont="1" applyFill="1" applyBorder="1" applyAlignment="1" applyProtection="1">
      <alignment horizontal="center"/>
    </xf>
    <xf numFmtId="0" fontId="2" fillId="8" borderId="53" xfId="0" applyNumberFormat="1" applyFont="1" applyFill="1" applyBorder="1" applyAlignment="1" applyProtection="1">
      <alignment horizontal="center"/>
    </xf>
    <xf numFmtId="49" fontId="2" fillId="8" borderId="55" xfId="0" applyNumberFormat="1" applyFont="1" applyFill="1" applyBorder="1" applyProtection="1"/>
    <xf numFmtId="49" fontId="2" fillId="8" borderId="55" xfId="0" applyNumberFormat="1" applyFont="1" applyFill="1" applyBorder="1" applyAlignment="1" applyProtection="1">
      <alignment horizontal="center"/>
    </xf>
    <xf numFmtId="49" fontId="2" fillId="8" borderId="55" xfId="0" applyNumberFormat="1" applyFont="1" applyFill="1" applyBorder="1" applyAlignment="1" applyProtection="1">
      <alignment horizontal="center" vertical="center"/>
    </xf>
    <xf numFmtId="49" fontId="2" fillId="8" borderId="55" xfId="0" applyNumberFormat="1" applyFont="1" applyFill="1" applyBorder="1" applyAlignment="1" applyProtection="1">
      <alignment horizontal="left"/>
    </xf>
    <xf numFmtId="165" fontId="2" fillId="8" borderId="56" xfId="0" applyNumberFormat="1" applyFont="1" applyFill="1" applyBorder="1" applyAlignment="1" applyProtection="1">
      <alignment horizontal="center"/>
    </xf>
    <xf numFmtId="0" fontId="2" fillId="8" borderId="13" xfId="0" applyFont="1" applyFill="1" applyBorder="1" applyAlignment="1" applyProtection="1">
      <alignment horizontal="center"/>
    </xf>
    <xf numFmtId="49" fontId="2" fillId="4" borderId="57" xfId="0" applyNumberFormat="1" applyFont="1" applyFill="1" applyBorder="1" applyAlignment="1" applyProtection="1">
      <alignment horizontal="center"/>
    </xf>
    <xf numFmtId="0" fontId="2" fillId="4" borderId="58" xfId="0" applyNumberFormat="1" applyFont="1" applyFill="1" applyBorder="1" applyAlignment="1" applyProtection="1">
      <alignment horizontal="center" vertical="center"/>
    </xf>
    <xf numFmtId="0" fontId="2" fillId="6" borderId="46" xfId="0" applyFont="1" applyFill="1" applyBorder="1" applyAlignment="1" applyProtection="1">
      <alignment horizontal="center"/>
    </xf>
    <xf numFmtId="0" fontId="2" fillId="6" borderId="0" xfId="0" applyFont="1" applyFill="1" applyBorder="1" applyAlignment="1" applyProtection="1">
      <alignment horizontal="center"/>
    </xf>
    <xf numFmtId="0" fontId="2" fillId="6" borderId="0" xfId="0" applyFont="1" applyFill="1" applyAlignment="1" applyProtection="1">
      <alignment horizontal="center"/>
    </xf>
    <xf numFmtId="49" fontId="2" fillId="5" borderId="44" xfId="0" applyNumberFormat="1" applyFont="1" applyFill="1" applyBorder="1" applyAlignment="1" applyProtection="1">
      <alignment horizontal="center" vertical="center"/>
    </xf>
    <xf numFmtId="49" fontId="2" fillId="5" borderId="44" xfId="0" applyNumberFormat="1" applyFont="1" applyFill="1" applyBorder="1" applyAlignment="1" applyProtection="1">
      <alignment horizontal="left"/>
    </xf>
    <xf numFmtId="0" fontId="2" fillId="0" borderId="0" xfId="0" applyNumberFormat="1" applyFont="1" applyAlignment="1" applyProtection="1">
      <alignment horizontal="center"/>
    </xf>
    <xf numFmtId="49" fontId="2" fillId="0" borderId="0" xfId="0" applyNumberFormat="1" applyFont="1" applyProtection="1"/>
    <xf numFmtId="49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10" xfId="0" applyFont="1" applyBorder="1" applyProtection="1"/>
    <xf numFmtId="0" fontId="2" fillId="0" borderId="11" xfId="0" applyFont="1" applyBorder="1" applyAlignment="1" applyProtection="1">
      <alignment horizontal="center"/>
    </xf>
    <xf numFmtId="14" fontId="2" fillId="2" borderId="24" xfId="0" applyNumberFormat="1" applyFont="1" applyFill="1" applyBorder="1" applyAlignment="1">
      <alignment horizontal="center"/>
    </xf>
    <xf numFmtId="0" fontId="2" fillId="0" borderId="0" xfId="0" applyFont="1" applyProtection="1"/>
    <xf numFmtId="49" fontId="2" fillId="0" borderId="31" xfId="0" applyNumberFormat="1" applyFont="1" applyBorder="1" applyAlignment="1" applyProtection="1">
      <alignment horizontal="left"/>
    </xf>
    <xf numFmtId="0" fontId="2" fillId="0" borderId="59" xfId="0" applyFont="1" applyBorder="1" applyAlignment="1" applyProtection="1">
      <alignment horizontal="center"/>
    </xf>
    <xf numFmtId="0" fontId="2" fillId="0" borderId="43" xfId="0" applyNumberFormat="1" applyFont="1" applyBorder="1" applyAlignment="1" applyProtection="1">
      <alignment horizontal="center"/>
    </xf>
    <xf numFmtId="49" fontId="2" fillId="0" borderId="44" xfId="0" applyNumberFormat="1" applyFont="1" applyBorder="1" applyProtection="1"/>
    <xf numFmtId="49" fontId="2" fillId="0" borderId="44" xfId="0" applyNumberFormat="1" applyFont="1" applyBorder="1" applyAlignment="1" applyProtection="1">
      <alignment horizontal="center"/>
    </xf>
    <xf numFmtId="49" fontId="2" fillId="0" borderId="44" xfId="0" applyNumberFormat="1" applyFont="1" applyBorder="1" applyAlignment="1" applyProtection="1">
      <alignment horizontal="left"/>
    </xf>
    <xf numFmtId="165" fontId="2" fillId="0" borderId="45" xfId="0" applyNumberFormat="1" applyFont="1" applyBorder="1" applyAlignment="1" applyProtection="1">
      <alignment horizontal="center"/>
    </xf>
    <xf numFmtId="0" fontId="2" fillId="0" borderId="46" xfId="0" applyFont="1" applyBorder="1" applyAlignment="1" applyProtection="1">
      <alignment horizontal="center"/>
    </xf>
    <xf numFmtId="49" fontId="2" fillId="0" borderId="3" xfId="0" applyNumberFormat="1" applyFont="1" applyBorder="1" applyAlignment="1" applyProtection="1">
      <alignment horizontal="right"/>
    </xf>
    <xf numFmtId="49" fontId="2" fillId="0" borderId="10" xfId="0" applyNumberFormat="1" applyFont="1" applyBorder="1" applyAlignment="1" applyProtection="1">
      <alignment horizontal="right"/>
    </xf>
    <xf numFmtId="0" fontId="2" fillId="0" borderId="10" xfId="0" applyFont="1" applyBorder="1" applyAlignment="1" applyProtection="1">
      <alignment horizontal="right"/>
    </xf>
    <xf numFmtId="165" fontId="2" fillId="3" borderId="60" xfId="0" applyNumberFormat="1" applyFont="1" applyFill="1" applyBorder="1" applyAlignment="1" applyProtection="1">
      <alignment horizontal="center"/>
    </xf>
    <xf numFmtId="0" fontId="0" fillId="0" borderId="0" xfId="0" applyFill="1" applyBorder="1"/>
    <xf numFmtId="0" fontId="0" fillId="0" borderId="0" xfId="0" applyNumberFormat="1" applyAlignment="1" applyProtection="1">
      <alignment horizontal="center"/>
    </xf>
    <xf numFmtId="49" fontId="0" fillId="0" borderId="0" xfId="0" applyNumberFormat="1" applyProtection="1"/>
    <xf numFmtId="49" fontId="0" fillId="0" borderId="0" xfId="0" applyNumberFormat="1" applyAlignment="1" applyProtection="1">
      <alignment horizontal="left"/>
    </xf>
    <xf numFmtId="165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Fill="1"/>
    <xf numFmtId="0" fontId="0" fillId="6" borderId="0" xfId="0" applyFill="1" applyBorder="1"/>
    <xf numFmtId="0" fontId="0" fillId="6" borderId="0" xfId="0" applyFill="1"/>
    <xf numFmtId="0" fontId="2" fillId="8" borderId="34" xfId="0" applyNumberFormat="1" applyFont="1" applyFill="1" applyBorder="1" applyAlignment="1" applyProtection="1">
      <alignment horizontal="center"/>
    </xf>
    <xf numFmtId="49" fontId="2" fillId="8" borderId="35" xfId="0" applyNumberFormat="1" applyFont="1" applyFill="1" applyBorder="1" applyProtection="1"/>
    <xf numFmtId="49" fontId="2" fillId="8" borderId="35" xfId="0" applyNumberFormat="1" applyFont="1" applyFill="1" applyBorder="1" applyAlignment="1" applyProtection="1">
      <alignment horizontal="left"/>
    </xf>
    <xf numFmtId="165" fontId="2" fillId="8" borderId="36" xfId="0" applyNumberFormat="1" applyFont="1" applyFill="1" applyBorder="1" applyAlignment="1" applyProtection="1">
      <alignment horizontal="center"/>
    </xf>
    <xf numFmtId="0" fontId="2" fillId="8" borderId="37" xfId="0" applyFont="1" applyFill="1" applyBorder="1" applyAlignment="1" applyProtection="1">
      <alignment horizontal="center"/>
    </xf>
    <xf numFmtId="0" fontId="0" fillId="8" borderId="0" xfId="0" applyFill="1"/>
    <xf numFmtId="0" fontId="2" fillId="0" borderId="27" xfId="0" applyNumberFormat="1" applyFont="1" applyBorder="1" applyAlignment="1" applyProtection="1">
      <alignment horizontal="center"/>
    </xf>
    <xf numFmtId="49" fontId="2" fillId="0" borderId="28" xfId="0" applyNumberFormat="1" applyFont="1" applyBorder="1" applyProtection="1"/>
    <xf numFmtId="49" fontId="2" fillId="0" borderId="28" xfId="0" applyNumberFormat="1" applyFont="1" applyBorder="1" applyAlignment="1" applyProtection="1">
      <alignment horizontal="left"/>
    </xf>
    <xf numFmtId="165" fontId="2" fillId="0" borderId="29" xfId="0" applyNumberFormat="1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6" borderId="61" xfId="0" applyFont="1" applyFill="1" applyBorder="1" applyAlignment="1">
      <alignment horizontal="center"/>
    </xf>
    <xf numFmtId="0" fontId="1" fillId="0" borderId="0" xfId="2" applyFill="1"/>
    <xf numFmtId="0" fontId="4" fillId="4" borderId="27" xfId="0" applyNumberFormat="1" applyFont="1" applyFill="1" applyBorder="1" applyAlignment="1" applyProtection="1">
      <alignment horizontal="center"/>
    </xf>
    <xf numFmtId="49" fontId="4" fillId="4" borderId="28" xfId="0" applyNumberFormat="1" applyFont="1" applyFill="1" applyBorder="1" applyProtection="1"/>
    <xf numFmtId="49" fontId="4" fillId="4" borderId="28" xfId="0" applyNumberFormat="1" applyFont="1" applyFill="1" applyBorder="1" applyAlignment="1" applyProtection="1">
      <alignment horizontal="center"/>
    </xf>
    <xf numFmtId="49" fontId="4" fillId="4" borderId="28" xfId="0" applyNumberFormat="1" applyFont="1" applyFill="1" applyBorder="1" applyAlignment="1" applyProtection="1">
      <alignment horizontal="left"/>
    </xf>
    <xf numFmtId="165" fontId="4" fillId="4" borderId="29" xfId="0" applyNumberFormat="1" applyFont="1" applyFill="1" applyBorder="1" applyAlignment="1" applyProtection="1">
      <alignment horizontal="center"/>
    </xf>
    <xf numFmtId="0" fontId="4" fillId="4" borderId="24" xfId="0" applyFont="1" applyFill="1" applyBorder="1" applyAlignment="1" applyProtection="1">
      <alignment horizontal="center"/>
    </xf>
    <xf numFmtId="0" fontId="2" fillId="4" borderId="27" xfId="0" applyNumberFormat="1" applyFont="1" applyFill="1" applyBorder="1" applyAlignment="1" applyProtection="1"/>
    <xf numFmtId="0" fontId="2" fillId="3" borderId="13" xfId="0" applyNumberFormat="1" applyFont="1" applyFill="1" applyBorder="1" applyAlignment="1" applyProtection="1">
      <alignment horizontal="center" vertical="center" textRotation="90"/>
    </xf>
    <xf numFmtId="0" fontId="2" fillId="3" borderId="20" xfId="0" applyNumberFormat="1" applyFont="1" applyFill="1" applyBorder="1" applyAlignment="1" applyProtection="1">
      <alignment horizontal="center" vertical="center" textRotation="90"/>
    </xf>
    <xf numFmtId="49" fontId="2" fillId="0" borderId="55" xfId="0" applyNumberFormat="1" applyFont="1" applyBorder="1" applyProtection="1"/>
    <xf numFmtId="49" fontId="2" fillId="0" borderId="55" xfId="0" applyNumberFormat="1" applyFont="1" applyBorder="1" applyAlignment="1" applyProtection="1">
      <alignment horizontal="left"/>
    </xf>
    <xf numFmtId="165" fontId="2" fillId="0" borderId="56" xfId="0" applyNumberFormat="1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44" fontId="4" fillId="0" borderId="62" xfId="1" applyFont="1" applyBorder="1" applyAlignment="1" applyProtection="1"/>
    <xf numFmtId="0" fontId="2" fillId="0" borderId="63" xfId="0" applyFont="1" applyBorder="1" applyProtection="1"/>
    <xf numFmtId="0" fontId="0" fillId="0" borderId="0" xfId="0" applyProtection="1">
      <protection locked="0"/>
    </xf>
    <xf numFmtId="44" fontId="2" fillId="0" borderId="64" xfId="1" applyFont="1" applyBorder="1" applyAlignment="1" applyProtection="1"/>
    <xf numFmtId="0" fontId="2" fillId="0" borderId="64" xfId="0" applyFont="1" applyBorder="1" applyProtection="1"/>
    <xf numFmtId="0" fontId="2" fillId="0" borderId="65" xfId="0" applyFont="1" applyBorder="1" applyAlignment="1" applyProtection="1">
      <alignment horizontal="center"/>
    </xf>
    <xf numFmtId="0" fontId="2" fillId="0" borderId="66" xfId="0" applyFont="1" applyBorder="1" applyProtection="1"/>
    <xf numFmtId="0" fontId="2" fillId="0" borderId="64" xfId="0" applyFont="1" applyBorder="1" applyAlignment="1" applyProtection="1">
      <alignment horizontal="center"/>
    </xf>
    <xf numFmtId="49" fontId="2" fillId="0" borderId="19" xfId="0" applyNumberFormat="1" applyFont="1" applyBorder="1" applyAlignment="1" applyProtection="1">
      <alignment horizontal="center"/>
    </xf>
    <xf numFmtId="49" fontId="2" fillId="0" borderId="11" xfId="0" applyNumberFormat="1" applyFont="1" applyBorder="1" applyAlignment="1" applyProtection="1">
      <alignment horizontal="left"/>
    </xf>
    <xf numFmtId="44" fontId="2" fillId="0" borderId="67" xfId="1" applyFont="1" applyBorder="1" applyAlignment="1" applyProtection="1"/>
    <xf numFmtId="0" fontId="2" fillId="0" borderId="67" xfId="0" applyFont="1" applyBorder="1" applyProtection="1"/>
    <xf numFmtId="0" fontId="2" fillId="0" borderId="22" xfId="0" applyFont="1" applyBorder="1" applyAlignment="1" applyProtection="1"/>
    <xf numFmtId="49" fontId="2" fillId="3" borderId="26" xfId="0" applyNumberFormat="1" applyFont="1" applyFill="1" applyBorder="1" applyAlignment="1" applyProtection="1">
      <alignment horizontal="left"/>
    </xf>
    <xf numFmtId="49" fontId="2" fillId="0" borderId="31" xfId="0" applyNumberFormat="1" applyFont="1" applyBorder="1" applyAlignment="1" applyProtection="1"/>
    <xf numFmtId="165" fontId="2" fillId="0" borderId="68" xfId="0" applyNumberFormat="1" applyFont="1" applyBorder="1" applyAlignment="1" applyProtection="1">
      <alignment horizontal="center"/>
    </xf>
    <xf numFmtId="0" fontId="2" fillId="0" borderId="59" xfId="0" applyFont="1" applyBorder="1" applyAlignment="1" applyProtection="1">
      <alignment horizontal="center"/>
      <protection locked="0"/>
    </xf>
    <xf numFmtId="49" fontId="2" fillId="5" borderId="35" xfId="0" applyNumberFormat="1" applyFont="1" applyFill="1" applyBorder="1" applyAlignment="1" applyProtection="1"/>
    <xf numFmtId="165" fontId="2" fillId="5" borderId="69" xfId="0" applyNumberFormat="1" applyFont="1" applyFill="1" applyBorder="1" applyAlignment="1" applyProtection="1">
      <alignment horizontal="center"/>
    </xf>
    <xf numFmtId="0" fontId="2" fillId="5" borderId="37" xfId="0" applyFont="1" applyFill="1" applyBorder="1" applyAlignment="1" applyProtection="1">
      <alignment horizontal="center"/>
      <protection locked="0"/>
    </xf>
    <xf numFmtId="49" fontId="2" fillId="0" borderId="35" xfId="0" applyNumberFormat="1" applyFont="1" applyBorder="1" applyAlignment="1" applyProtection="1"/>
    <xf numFmtId="165" fontId="2" fillId="0" borderId="69" xfId="0" applyNumberFormat="1" applyFont="1" applyBorder="1" applyAlignment="1" applyProtection="1">
      <alignment horizontal="center"/>
    </xf>
    <xf numFmtId="0" fontId="2" fillId="0" borderId="37" xfId="0" applyFont="1" applyBorder="1" applyAlignment="1" applyProtection="1">
      <alignment horizontal="center"/>
      <protection locked="0"/>
    </xf>
    <xf numFmtId="49" fontId="2" fillId="0" borderId="44" xfId="0" applyNumberFormat="1" applyFont="1" applyBorder="1" applyAlignment="1" applyProtection="1"/>
    <xf numFmtId="165" fontId="2" fillId="0" borderId="70" xfId="0" applyNumberFormat="1" applyFont="1" applyBorder="1" applyAlignment="1" applyProtection="1">
      <alignment horizontal="center"/>
    </xf>
    <xf numFmtId="0" fontId="2" fillId="0" borderId="46" xfId="0" applyFont="1" applyBorder="1" applyAlignment="1" applyProtection="1">
      <alignment horizontal="center"/>
      <protection locked="0"/>
    </xf>
    <xf numFmtId="49" fontId="0" fillId="0" borderId="0" xfId="0" applyNumberFormat="1" applyAlignment="1" applyProtection="1"/>
    <xf numFmtId="49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R153"/>
  <sheetViews>
    <sheetView tabSelected="1" zoomScale="90" zoomScaleNormal="90" workbookViewId="0">
      <pane ySplit="8" topLeftCell="A9" activePane="bottomLeft" state="frozen"/>
      <selection pane="bottomLeft" activeCell="L24" sqref="L24"/>
    </sheetView>
  </sheetViews>
  <sheetFormatPr defaultRowHeight="15" x14ac:dyDescent="0.25"/>
  <cols>
    <col min="1" max="1" width="9.140625" style="54"/>
    <col min="2" max="2" width="40.7109375" customWidth="1"/>
    <col min="3" max="3" width="15.85546875" customWidth="1"/>
    <col min="4" max="4" width="12.7109375" customWidth="1"/>
    <col min="5" max="5" width="11.85546875" customWidth="1"/>
    <col min="6" max="6" width="9.28515625" customWidth="1"/>
    <col min="7" max="7" width="16.140625" customWidth="1"/>
    <col min="8" max="8" width="11.140625" customWidth="1"/>
    <col min="9" max="9" width="10.140625" customWidth="1"/>
    <col min="10" max="18" width="12.7109375" customWidth="1"/>
  </cols>
  <sheetData>
    <row r="1" spans="1:18" ht="15.75" customHeight="1" thickBot="1" x14ac:dyDescent="0.3">
      <c r="A1" s="78" t="s">
        <v>0</v>
      </c>
      <c r="B1" s="79"/>
      <c r="C1" s="1"/>
      <c r="D1" s="1" t="s">
        <v>1</v>
      </c>
      <c r="E1" s="84" t="s">
        <v>2</v>
      </c>
      <c r="F1" s="85"/>
      <c r="G1" s="2"/>
      <c r="H1" s="2"/>
      <c r="I1" s="3"/>
      <c r="J1" s="86" t="s">
        <v>3</v>
      </c>
      <c r="K1" s="73" t="s">
        <v>4</v>
      </c>
      <c r="L1" s="73" t="s">
        <v>4</v>
      </c>
      <c r="M1" s="73" t="s">
        <v>4</v>
      </c>
      <c r="N1" s="73" t="s">
        <v>4</v>
      </c>
      <c r="O1" s="73" t="s">
        <v>4</v>
      </c>
      <c r="P1" s="73" t="s">
        <v>4</v>
      </c>
      <c r="Q1" s="73" t="s">
        <v>4</v>
      </c>
      <c r="R1" s="73" t="s">
        <v>5</v>
      </c>
    </row>
    <row r="2" spans="1:18" ht="15" customHeight="1" x14ac:dyDescent="0.25">
      <c r="A2" s="80"/>
      <c r="B2" s="81"/>
      <c r="C2" s="4"/>
      <c r="D2" s="4"/>
      <c r="E2" s="5"/>
      <c r="F2" s="6"/>
      <c r="G2" s="7"/>
      <c r="H2" s="7"/>
      <c r="I2" s="8"/>
      <c r="J2" s="87"/>
      <c r="K2" s="74"/>
      <c r="L2" s="74"/>
      <c r="M2" s="74"/>
      <c r="N2" s="74"/>
      <c r="O2" s="74"/>
      <c r="P2" s="74"/>
      <c r="Q2" s="74"/>
      <c r="R2" s="74"/>
    </row>
    <row r="3" spans="1:18" ht="15.75" customHeight="1" thickBot="1" x14ac:dyDescent="0.3">
      <c r="A3" s="80"/>
      <c r="B3" s="81"/>
      <c r="C3" s="4"/>
      <c r="D3" s="4" t="s">
        <v>6</v>
      </c>
      <c r="E3" s="76" t="s">
        <v>7</v>
      </c>
      <c r="F3" s="77"/>
      <c r="G3" s="7"/>
      <c r="H3" s="7"/>
      <c r="I3" s="8"/>
      <c r="J3" s="87"/>
      <c r="K3" s="74"/>
      <c r="L3" s="74"/>
      <c r="M3" s="74"/>
      <c r="N3" s="74"/>
      <c r="O3" s="74"/>
      <c r="P3" s="74"/>
      <c r="Q3" s="74"/>
      <c r="R3" s="74"/>
    </row>
    <row r="4" spans="1:18" ht="15.75" customHeight="1" x14ac:dyDescent="0.25">
      <c r="A4" s="80"/>
      <c r="B4" s="81"/>
      <c r="C4" s="4"/>
      <c r="D4" s="4"/>
      <c r="E4" s="1"/>
      <c r="F4" s="2"/>
      <c r="G4" s="7"/>
      <c r="H4" s="7"/>
      <c r="I4" s="8"/>
      <c r="J4" s="87"/>
      <c r="K4" s="74"/>
      <c r="L4" s="74"/>
      <c r="M4" s="74"/>
      <c r="N4" s="74"/>
      <c r="O4" s="74"/>
      <c r="P4" s="74"/>
      <c r="Q4" s="74"/>
      <c r="R4" s="74"/>
    </row>
    <row r="5" spans="1:18" ht="15.75" customHeight="1" thickBot="1" x14ac:dyDescent="0.3">
      <c r="A5" s="82"/>
      <c r="B5" s="83"/>
      <c r="C5" s="4"/>
      <c r="D5" s="4" t="s">
        <v>8</v>
      </c>
      <c r="E5" s="9">
        <v>446</v>
      </c>
      <c r="F5" s="10" t="s">
        <v>9</v>
      </c>
      <c r="G5" s="7" t="s">
        <v>10</v>
      </c>
      <c r="H5" s="11">
        <f>SUBTOTAL(9,I10:I162)</f>
        <v>11745.439999999997</v>
      </c>
      <c r="I5" s="8"/>
      <c r="J5" s="87" t="s">
        <v>11</v>
      </c>
      <c r="K5" s="74" t="s">
        <v>11</v>
      </c>
      <c r="L5" s="74" t="s">
        <v>11</v>
      </c>
      <c r="M5" s="74" t="s">
        <v>11</v>
      </c>
      <c r="N5" s="74" t="s">
        <v>11</v>
      </c>
      <c r="O5" s="74" t="s">
        <v>11</v>
      </c>
      <c r="P5" s="74" t="s">
        <v>11</v>
      </c>
      <c r="Q5" s="74" t="s">
        <v>11</v>
      </c>
      <c r="R5" s="74" t="s">
        <v>12</v>
      </c>
    </row>
    <row r="6" spans="1:18" ht="15.75" thickBot="1" x14ac:dyDescent="0.3">
      <c r="A6" s="12"/>
      <c r="B6" s="13"/>
      <c r="C6" s="4"/>
      <c r="D6" s="4"/>
      <c r="E6" s="5"/>
      <c r="F6" s="5"/>
      <c r="G6" s="4"/>
      <c r="H6" s="14"/>
      <c r="I6" s="8"/>
      <c r="J6" s="88"/>
      <c r="K6" s="75"/>
      <c r="L6" s="75"/>
      <c r="M6" s="75"/>
      <c r="N6" s="75"/>
      <c r="O6" s="75"/>
      <c r="P6" s="75"/>
      <c r="Q6" s="75"/>
      <c r="R6" s="75"/>
    </row>
    <row r="7" spans="1:18" ht="15.75" thickBot="1" x14ac:dyDescent="0.3">
      <c r="A7" s="65" t="s">
        <v>13</v>
      </c>
      <c r="B7" s="66"/>
      <c r="C7" s="66"/>
      <c r="D7" s="66"/>
      <c r="E7" s="66"/>
      <c r="F7" s="66"/>
      <c r="G7" s="66"/>
      <c r="H7" s="66"/>
      <c r="I7" s="67"/>
      <c r="J7" s="15" t="s">
        <v>14</v>
      </c>
      <c r="K7" s="15" t="s">
        <v>15</v>
      </c>
      <c r="L7" s="15" t="s">
        <v>15</v>
      </c>
      <c r="M7" s="15" t="s">
        <v>15</v>
      </c>
      <c r="N7" s="15" t="s">
        <v>15</v>
      </c>
      <c r="O7" s="15" t="s">
        <v>15</v>
      </c>
      <c r="P7" s="15" t="s">
        <v>15</v>
      </c>
      <c r="Q7" s="15" t="s">
        <v>15</v>
      </c>
      <c r="R7" s="15" t="s">
        <v>16</v>
      </c>
    </row>
    <row r="8" spans="1:18" ht="15.75" thickBot="1" x14ac:dyDescent="0.3">
      <c r="A8" s="16" t="s">
        <v>17</v>
      </c>
      <c r="B8" s="17" t="s">
        <v>18</v>
      </c>
      <c r="C8" s="17" t="s">
        <v>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8" t="s">
        <v>25</v>
      </c>
      <c r="J8" s="19">
        <v>43146</v>
      </c>
      <c r="K8" s="20" t="s">
        <v>26</v>
      </c>
      <c r="L8" s="20" t="s">
        <v>26</v>
      </c>
      <c r="M8" s="20" t="s">
        <v>26</v>
      </c>
      <c r="N8" s="20" t="s">
        <v>26</v>
      </c>
      <c r="O8" s="20" t="s">
        <v>26</v>
      </c>
      <c r="P8" s="20" t="s">
        <v>26</v>
      </c>
      <c r="Q8" s="20" t="s">
        <v>26</v>
      </c>
      <c r="R8" s="21">
        <v>42926</v>
      </c>
    </row>
    <row r="9" spans="1:18" s="27" customFormat="1" ht="15.75" thickBot="1" x14ac:dyDescent="0.3">
      <c r="A9" s="22"/>
      <c r="B9" s="23"/>
      <c r="C9" s="24"/>
      <c r="D9" s="24" t="s">
        <v>27</v>
      </c>
      <c r="E9" s="24"/>
      <c r="F9" s="24"/>
      <c r="G9" s="24"/>
      <c r="H9" s="23"/>
      <c r="I9" s="25"/>
      <c r="J9" s="26"/>
      <c r="K9" s="26"/>
      <c r="L9" s="26"/>
      <c r="M9" s="26"/>
      <c r="N9" s="26"/>
      <c r="O9" s="26"/>
      <c r="P9" s="26"/>
      <c r="Q9" s="26"/>
      <c r="R9" s="26"/>
    </row>
    <row r="10" spans="1:18" x14ac:dyDescent="0.25">
      <c r="A10" s="28">
        <f t="shared" ref="A10:A29" si="0">ROW(A10)-9</f>
        <v>1</v>
      </c>
      <c r="B10" s="29" t="s">
        <v>28</v>
      </c>
      <c r="C10" s="30" t="s">
        <v>29</v>
      </c>
      <c r="D10" s="30" t="s">
        <v>30</v>
      </c>
      <c r="E10" s="30" t="s">
        <v>31</v>
      </c>
      <c r="F10" s="30" t="s">
        <v>32</v>
      </c>
      <c r="G10" s="30" t="s">
        <v>33</v>
      </c>
      <c r="H10" s="29"/>
      <c r="I10" s="31">
        <v>49.67</v>
      </c>
      <c r="J10" s="32">
        <v>1</v>
      </c>
      <c r="K10" s="32"/>
      <c r="L10" s="32"/>
      <c r="M10" s="32"/>
      <c r="N10" s="32"/>
      <c r="O10" s="32"/>
      <c r="P10" s="32"/>
      <c r="Q10" s="32"/>
      <c r="R10" s="32"/>
    </row>
    <row r="11" spans="1:18" x14ac:dyDescent="0.25">
      <c r="A11" s="33">
        <f t="shared" si="0"/>
        <v>2</v>
      </c>
      <c r="B11" s="34" t="s">
        <v>28</v>
      </c>
      <c r="C11" s="35" t="s">
        <v>29</v>
      </c>
      <c r="D11" s="35" t="s">
        <v>30</v>
      </c>
      <c r="E11" s="35" t="s">
        <v>31</v>
      </c>
      <c r="F11" s="35" t="s">
        <v>34</v>
      </c>
      <c r="G11" s="35" t="s">
        <v>33</v>
      </c>
      <c r="H11" s="34"/>
      <c r="I11" s="36">
        <v>49.67</v>
      </c>
      <c r="J11" s="37">
        <v>1</v>
      </c>
      <c r="K11" s="37"/>
      <c r="L11" s="37"/>
      <c r="M11" s="37"/>
      <c r="N11" s="37"/>
      <c r="O11" s="37"/>
      <c r="P11" s="37"/>
      <c r="Q11" s="37"/>
      <c r="R11" s="37"/>
    </row>
    <row r="12" spans="1:18" x14ac:dyDescent="0.25">
      <c r="A12" s="38">
        <f t="shared" si="0"/>
        <v>3</v>
      </c>
      <c r="B12" s="39" t="s">
        <v>28</v>
      </c>
      <c r="C12" s="40" t="s">
        <v>29</v>
      </c>
      <c r="D12" s="40" t="s">
        <v>35</v>
      </c>
      <c r="E12" s="40" t="s">
        <v>36</v>
      </c>
      <c r="F12" s="40" t="s">
        <v>32</v>
      </c>
      <c r="G12" s="40" t="s">
        <v>37</v>
      </c>
      <c r="H12" s="39"/>
      <c r="I12" s="41">
        <v>49.72</v>
      </c>
      <c r="J12" s="42">
        <v>1</v>
      </c>
      <c r="K12" s="42"/>
      <c r="L12" s="42"/>
      <c r="M12" s="42"/>
      <c r="N12" s="42"/>
      <c r="O12" s="42"/>
      <c r="P12" s="42"/>
      <c r="Q12" s="42"/>
      <c r="R12" s="42"/>
    </row>
    <row r="13" spans="1:18" x14ac:dyDescent="0.25">
      <c r="A13" s="33">
        <f t="shared" si="0"/>
        <v>4</v>
      </c>
      <c r="B13" s="34" t="s">
        <v>28</v>
      </c>
      <c r="C13" s="35" t="s">
        <v>29</v>
      </c>
      <c r="D13" s="35" t="s">
        <v>35</v>
      </c>
      <c r="E13" s="35" t="s">
        <v>36</v>
      </c>
      <c r="F13" s="35" t="s">
        <v>32</v>
      </c>
      <c r="G13" s="35" t="s">
        <v>37</v>
      </c>
      <c r="H13" s="34"/>
      <c r="I13" s="36">
        <v>49.72</v>
      </c>
      <c r="J13" s="37">
        <v>1</v>
      </c>
      <c r="K13" s="37"/>
      <c r="L13" s="37"/>
      <c r="M13" s="37"/>
      <c r="N13" s="37"/>
      <c r="O13" s="37"/>
      <c r="P13" s="37"/>
      <c r="Q13" s="37"/>
      <c r="R13" s="37"/>
    </row>
    <row r="14" spans="1:18" x14ac:dyDescent="0.25">
      <c r="A14" s="38">
        <f t="shared" si="0"/>
        <v>5</v>
      </c>
      <c r="B14" s="39" t="s">
        <v>38</v>
      </c>
      <c r="C14" s="40" t="s">
        <v>29</v>
      </c>
      <c r="D14" s="40" t="s">
        <v>39</v>
      </c>
      <c r="E14" s="40" t="s">
        <v>40</v>
      </c>
      <c r="F14" s="40" t="s">
        <v>32</v>
      </c>
      <c r="G14" s="40" t="s">
        <v>41</v>
      </c>
      <c r="H14" s="39"/>
      <c r="I14" s="41">
        <v>57.78</v>
      </c>
      <c r="J14" s="42">
        <v>1</v>
      </c>
      <c r="K14" s="42"/>
      <c r="L14" s="42"/>
      <c r="M14" s="42"/>
      <c r="N14" s="42"/>
      <c r="O14" s="42"/>
      <c r="P14" s="42"/>
      <c r="Q14" s="42"/>
      <c r="R14" s="42"/>
    </row>
    <row r="15" spans="1:18" x14ac:dyDescent="0.25">
      <c r="A15" s="33">
        <f t="shared" si="0"/>
        <v>6</v>
      </c>
      <c r="B15" s="34" t="s">
        <v>38</v>
      </c>
      <c r="C15" s="35" t="s">
        <v>29</v>
      </c>
      <c r="D15" s="35" t="s">
        <v>39</v>
      </c>
      <c r="E15" s="35" t="s">
        <v>40</v>
      </c>
      <c r="F15" s="35" t="s">
        <v>32</v>
      </c>
      <c r="G15" s="35" t="s">
        <v>41</v>
      </c>
      <c r="H15" s="34"/>
      <c r="I15" s="36">
        <v>57.78</v>
      </c>
      <c r="J15" s="37">
        <v>1</v>
      </c>
      <c r="K15" s="37"/>
      <c r="L15" s="37"/>
      <c r="M15" s="37"/>
      <c r="N15" s="37"/>
      <c r="O15" s="37"/>
      <c r="P15" s="37"/>
      <c r="Q15" s="37"/>
      <c r="R15" s="37"/>
    </row>
    <row r="16" spans="1:18" x14ac:dyDescent="0.25">
      <c r="A16" s="38">
        <f t="shared" si="0"/>
        <v>7</v>
      </c>
      <c r="B16" s="39" t="s">
        <v>42</v>
      </c>
      <c r="C16" s="40" t="s">
        <v>29</v>
      </c>
      <c r="D16" s="40" t="s">
        <v>43</v>
      </c>
      <c r="E16" s="40" t="s">
        <v>44</v>
      </c>
      <c r="F16" s="40" t="s">
        <v>32</v>
      </c>
      <c r="G16" s="40" t="s">
        <v>41</v>
      </c>
      <c r="H16" s="39"/>
      <c r="I16" s="41">
        <v>44.66</v>
      </c>
      <c r="J16" s="42">
        <v>1</v>
      </c>
      <c r="K16" s="42"/>
      <c r="L16" s="42"/>
      <c r="M16" s="42"/>
      <c r="N16" s="42"/>
      <c r="O16" s="42"/>
      <c r="P16" s="42"/>
      <c r="Q16" s="42"/>
      <c r="R16" s="42"/>
    </row>
    <row r="17" spans="1:18" x14ac:dyDescent="0.25">
      <c r="A17" s="33">
        <f t="shared" si="0"/>
        <v>8</v>
      </c>
      <c r="B17" s="34" t="s">
        <v>42</v>
      </c>
      <c r="C17" s="35" t="s">
        <v>29</v>
      </c>
      <c r="D17" s="35" t="s">
        <v>43</v>
      </c>
      <c r="E17" s="35" t="s">
        <v>44</v>
      </c>
      <c r="F17" s="35" t="s">
        <v>32</v>
      </c>
      <c r="G17" s="35" t="s">
        <v>41</v>
      </c>
      <c r="H17" s="34"/>
      <c r="I17" s="36">
        <v>44.66</v>
      </c>
      <c r="J17" s="37">
        <v>1</v>
      </c>
      <c r="K17" s="37"/>
      <c r="L17" s="37"/>
      <c r="M17" s="37"/>
      <c r="N17" s="37"/>
      <c r="O17" s="37"/>
      <c r="P17" s="37"/>
      <c r="Q17" s="37"/>
      <c r="R17" s="37"/>
    </row>
    <row r="18" spans="1:18" x14ac:dyDescent="0.25">
      <c r="A18" s="38">
        <f t="shared" si="0"/>
        <v>9</v>
      </c>
      <c r="B18" s="39" t="s">
        <v>45</v>
      </c>
      <c r="C18" s="40" t="s">
        <v>29</v>
      </c>
      <c r="D18" s="40" t="s">
        <v>46</v>
      </c>
      <c r="E18" s="40">
        <v>99288529</v>
      </c>
      <c r="F18" s="40" t="s">
        <v>32</v>
      </c>
      <c r="G18" s="40" t="s">
        <v>47</v>
      </c>
      <c r="H18" s="39"/>
      <c r="I18" s="41">
        <v>46.2</v>
      </c>
      <c r="J18" s="42">
        <v>0</v>
      </c>
      <c r="K18" s="42"/>
      <c r="L18" s="42"/>
      <c r="M18" s="42"/>
      <c r="N18" s="42"/>
      <c r="O18" s="42"/>
      <c r="P18" s="42"/>
      <c r="Q18" s="42"/>
      <c r="R18" s="42"/>
    </row>
    <row r="19" spans="1:18" x14ac:dyDescent="0.25">
      <c r="A19" s="33">
        <f t="shared" si="0"/>
        <v>10</v>
      </c>
      <c r="B19" s="34" t="s">
        <v>45</v>
      </c>
      <c r="C19" s="35" t="s">
        <v>29</v>
      </c>
      <c r="D19" s="35" t="s">
        <v>46</v>
      </c>
      <c r="E19" s="35">
        <v>99288529</v>
      </c>
      <c r="F19" s="35" t="s">
        <v>32</v>
      </c>
      <c r="G19" s="35" t="s">
        <v>47</v>
      </c>
      <c r="H19" s="34"/>
      <c r="I19" s="36">
        <v>46.2</v>
      </c>
      <c r="J19" s="37">
        <v>0</v>
      </c>
      <c r="K19" s="37"/>
      <c r="L19" s="37"/>
      <c r="M19" s="37"/>
      <c r="N19" s="37"/>
      <c r="O19" s="37"/>
      <c r="P19" s="37"/>
      <c r="Q19" s="37"/>
      <c r="R19" s="37"/>
    </row>
    <row r="20" spans="1:18" x14ac:dyDescent="0.25">
      <c r="A20" s="38">
        <f t="shared" si="0"/>
        <v>11</v>
      </c>
      <c r="B20" s="39" t="s">
        <v>48</v>
      </c>
      <c r="C20" s="40" t="s">
        <v>29</v>
      </c>
      <c r="D20" s="40" t="s">
        <v>49</v>
      </c>
      <c r="E20" s="40" t="s">
        <v>50</v>
      </c>
      <c r="F20" s="40" t="s">
        <v>32</v>
      </c>
      <c r="G20" s="40" t="s">
        <v>51</v>
      </c>
      <c r="H20" s="39"/>
      <c r="I20" s="41">
        <v>187.43</v>
      </c>
      <c r="J20" s="42">
        <v>1</v>
      </c>
      <c r="K20" s="42"/>
      <c r="L20" s="42"/>
      <c r="M20" s="42"/>
      <c r="N20" s="42"/>
      <c r="O20" s="42"/>
      <c r="P20" s="42"/>
      <c r="Q20" s="42"/>
      <c r="R20" s="42"/>
    </row>
    <row r="21" spans="1:18" x14ac:dyDescent="0.25">
      <c r="A21" s="33">
        <f t="shared" si="0"/>
        <v>12</v>
      </c>
      <c r="B21" s="34" t="s">
        <v>48</v>
      </c>
      <c r="C21" s="35" t="s">
        <v>29</v>
      </c>
      <c r="D21" s="35" t="s">
        <v>49</v>
      </c>
      <c r="E21" s="35" t="s">
        <v>50</v>
      </c>
      <c r="F21" s="35" t="s">
        <v>32</v>
      </c>
      <c r="G21" s="35" t="s">
        <v>51</v>
      </c>
      <c r="H21" s="34"/>
      <c r="I21" s="36">
        <v>187.43</v>
      </c>
      <c r="J21" s="37">
        <v>1</v>
      </c>
      <c r="K21" s="37"/>
      <c r="L21" s="37"/>
      <c r="M21" s="37"/>
      <c r="N21" s="37"/>
      <c r="O21" s="37"/>
      <c r="P21" s="37"/>
      <c r="Q21" s="37"/>
      <c r="R21" s="37"/>
    </row>
    <row r="22" spans="1:18" x14ac:dyDescent="0.25">
      <c r="A22" s="38">
        <f t="shared" si="0"/>
        <v>13</v>
      </c>
      <c r="B22" s="39" t="s">
        <v>52</v>
      </c>
      <c r="C22" s="40" t="s">
        <v>29</v>
      </c>
      <c r="D22" s="40" t="s">
        <v>53</v>
      </c>
      <c r="E22" s="40" t="s">
        <v>54</v>
      </c>
      <c r="F22" s="40" t="s">
        <v>32</v>
      </c>
      <c r="G22" s="40" t="s">
        <v>55</v>
      </c>
      <c r="H22" s="39"/>
      <c r="I22" s="41">
        <v>58.82</v>
      </c>
      <c r="J22" s="42">
        <v>1</v>
      </c>
      <c r="K22" s="42"/>
      <c r="L22" s="42"/>
      <c r="M22" s="42"/>
      <c r="N22" s="42"/>
      <c r="O22" s="42"/>
      <c r="P22" s="42"/>
      <c r="Q22" s="42"/>
      <c r="R22" s="42"/>
    </row>
    <row r="23" spans="1:18" x14ac:dyDescent="0.25">
      <c r="A23" s="33">
        <f t="shared" si="0"/>
        <v>14</v>
      </c>
      <c r="B23" s="34" t="s">
        <v>52</v>
      </c>
      <c r="C23" s="35" t="s">
        <v>29</v>
      </c>
      <c r="D23" s="35" t="s">
        <v>56</v>
      </c>
      <c r="E23" s="35" t="s">
        <v>57</v>
      </c>
      <c r="F23" s="35" t="s">
        <v>32</v>
      </c>
      <c r="G23" s="35" t="s">
        <v>33</v>
      </c>
      <c r="H23" s="34"/>
      <c r="I23" s="36">
        <v>116.56</v>
      </c>
      <c r="J23" s="37">
        <v>1</v>
      </c>
      <c r="K23" s="37"/>
      <c r="L23" s="37"/>
      <c r="M23" s="37"/>
      <c r="N23" s="37"/>
      <c r="O23" s="37"/>
      <c r="P23" s="37"/>
      <c r="Q23" s="37"/>
      <c r="R23" s="37"/>
    </row>
    <row r="24" spans="1:18" x14ac:dyDescent="0.25">
      <c r="A24" s="38">
        <f t="shared" si="0"/>
        <v>15</v>
      </c>
      <c r="B24" s="39" t="s">
        <v>58</v>
      </c>
      <c r="C24" s="40" t="s">
        <v>29</v>
      </c>
      <c r="D24" s="40" t="s">
        <v>59</v>
      </c>
      <c r="E24" s="40" t="s">
        <v>60</v>
      </c>
      <c r="F24" s="40" t="s">
        <v>32</v>
      </c>
      <c r="G24" s="40" t="s">
        <v>61</v>
      </c>
      <c r="H24" s="39"/>
      <c r="I24" s="41">
        <v>55.26</v>
      </c>
      <c r="J24" s="42">
        <v>1</v>
      </c>
      <c r="K24" s="42"/>
      <c r="L24" s="42"/>
      <c r="M24" s="42"/>
      <c r="N24" s="42"/>
      <c r="O24" s="42"/>
      <c r="P24" s="42"/>
      <c r="Q24" s="42"/>
      <c r="R24" s="42"/>
    </row>
    <row r="25" spans="1:18" x14ac:dyDescent="0.25">
      <c r="A25" s="33">
        <f t="shared" si="0"/>
        <v>16</v>
      </c>
      <c r="B25" s="34" t="s">
        <v>62</v>
      </c>
      <c r="C25" s="35" t="s">
        <v>29</v>
      </c>
      <c r="D25" s="35" t="s">
        <v>63</v>
      </c>
      <c r="E25" s="35" t="s">
        <v>64</v>
      </c>
      <c r="F25" s="35" t="s">
        <v>32</v>
      </c>
      <c r="G25" s="35" t="s">
        <v>33</v>
      </c>
      <c r="H25" s="34"/>
      <c r="I25" s="36">
        <v>353.77</v>
      </c>
      <c r="J25" s="37">
        <v>1</v>
      </c>
      <c r="K25" s="37"/>
      <c r="L25" s="37"/>
      <c r="M25" s="37"/>
      <c r="N25" s="37"/>
      <c r="O25" s="37"/>
      <c r="P25" s="37"/>
      <c r="Q25" s="37"/>
      <c r="R25" s="37"/>
    </row>
    <row r="26" spans="1:18" x14ac:dyDescent="0.25">
      <c r="A26" s="38">
        <f t="shared" si="0"/>
        <v>17</v>
      </c>
      <c r="B26" s="39" t="s">
        <v>65</v>
      </c>
      <c r="C26" s="40" t="s">
        <v>29</v>
      </c>
      <c r="D26" s="40" t="s">
        <v>66</v>
      </c>
      <c r="E26" s="40" t="s">
        <v>67</v>
      </c>
      <c r="F26" s="40" t="s">
        <v>32</v>
      </c>
      <c r="G26" s="40" t="s">
        <v>68</v>
      </c>
      <c r="H26" s="39"/>
      <c r="I26" s="41">
        <v>40.520000000000003</v>
      </c>
      <c r="J26" s="42">
        <v>1</v>
      </c>
      <c r="K26" s="42"/>
      <c r="L26" s="42"/>
      <c r="M26" s="42"/>
      <c r="N26" s="42"/>
      <c r="O26" s="42"/>
      <c r="P26" s="42"/>
      <c r="Q26" s="42"/>
      <c r="R26" s="42"/>
    </row>
    <row r="27" spans="1:18" x14ac:dyDescent="0.25">
      <c r="A27" s="33">
        <f t="shared" si="0"/>
        <v>18</v>
      </c>
      <c r="B27" s="34" t="s">
        <v>65</v>
      </c>
      <c r="C27" s="35" t="s">
        <v>29</v>
      </c>
      <c r="D27" s="35" t="s">
        <v>66</v>
      </c>
      <c r="E27" s="35" t="s">
        <v>67</v>
      </c>
      <c r="F27" s="35" t="s">
        <v>32</v>
      </c>
      <c r="G27" s="35" t="s">
        <v>68</v>
      </c>
      <c r="H27" s="34"/>
      <c r="I27" s="36">
        <v>40.520000000000003</v>
      </c>
      <c r="J27" s="37">
        <v>1</v>
      </c>
      <c r="K27" s="37"/>
      <c r="L27" s="37"/>
      <c r="M27" s="37"/>
      <c r="N27" s="37"/>
      <c r="O27" s="37"/>
      <c r="P27" s="37"/>
      <c r="Q27" s="37"/>
      <c r="R27" s="37"/>
    </row>
    <row r="28" spans="1:18" x14ac:dyDescent="0.25">
      <c r="A28" s="38">
        <f t="shared" si="0"/>
        <v>19</v>
      </c>
      <c r="B28" s="39" t="s">
        <v>69</v>
      </c>
      <c r="C28" s="40" t="s">
        <v>29</v>
      </c>
      <c r="D28" s="40" t="s">
        <v>70</v>
      </c>
      <c r="E28" s="40" t="s">
        <v>71</v>
      </c>
      <c r="F28" s="40" t="s">
        <v>32</v>
      </c>
      <c r="G28" s="40" t="s">
        <v>72</v>
      </c>
      <c r="H28" s="39"/>
      <c r="I28" s="41">
        <v>62.74</v>
      </c>
      <c r="J28" s="42">
        <v>1</v>
      </c>
      <c r="K28" s="42"/>
      <c r="L28" s="42"/>
      <c r="M28" s="42"/>
      <c r="N28" s="42"/>
      <c r="O28" s="42"/>
      <c r="P28" s="42"/>
      <c r="Q28" s="42"/>
      <c r="R28" s="42"/>
    </row>
    <row r="29" spans="1:18" ht="15.75" thickBot="1" x14ac:dyDescent="0.3">
      <c r="A29" s="33">
        <f t="shared" si="0"/>
        <v>20</v>
      </c>
      <c r="B29" s="34" t="s">
        <v>69</v>
      </c>
      <c r="C29" s="35" t="s">
        <v>29</v>
      </c>
      <c r="D29" s="35" t="s">
        <v>70</v>
      </c>
      <c r="E29" s="35" t="s">
        <v>71</v>
      </c>
      <c r="F29" s="35" t="s">
        <v>32</v>
      </c>
      <c r="G29" s="35" t="s">
        <v>72</v>
      </c>
      <c r="H29" s="34"/>
      <c r="I29" s="36">
        <v>62.74</v>
      </c>
      <c r="J29" s="37">
        <v>1</v>
      </c>
      <c r="K29" s="37"/>
      <c r="L29" s="37"/>
      <c r="M29" s="37"/>
      <c r="N29" s="37"/>
      <c r="O29" s="37"/>
      <c r="P29" s="37"/>
      <c r="Q29" s="37"/>
      <c r="R29" s="37"/>
    </row>
    <row r="30" spans="1:18" ht="15.75" thickBot="1" x14ac:dyDescent="0.3">
      <c r="A30" s="22"/>
      <c r="B30" s="24"/>
      <c r="C30" s="24"/>
      <c r="D30" s="24" t="s">
        <v>73</v>
      </c>
      <c r="E30" s="24"/>
      <c r="F30" s="24"/>
      <c r="G30" s="24"/>
      <c r="H30" s="24"/>
      <c r="I30" s="25"/>
      <c r="J30" s="26"/>
      <c r="K30" s="26"/>
      <c r="L30" s="26"/>
      <c r="M30" s="26"/>
      <c r="N30" s="26"/>
      <c r="O30" s="26"/>
      <c r="P30" s="26"/>
      <c r="Q30" s="26"/>
      <c r="R30" s="26"/>
    </row>
    <row r="31" spans="1:18" x14ac:dyDescent="0.25">
      <c r="A31" s="38">
        <v>22</v>
      </c>
      <c r="B31" s="39" t="s">
        <v>74</v>
      </c>
      <c r="C31" s="40" t="s">
        <v>75</v>
      </c>
      <c r="D31" s="40" t="s">
        <v>76</v>
      </c>
      <c r="E31" s="40" t="s">
        <v>77</v>
      </c>
      <c r="F31" s="40" t="s">
        <v>75</v>
      </c>
      <c r="G31" s="40" t="s">
        <v>78</v>
      </c>
      <c r="H31" s="39"/>
      <c r="I31" s="41">
        <v>133.06</v>
      </c>
      <c r="J31" s="42">
        <v>1</v>
      </c>
      <c r="K31" s="42"/>
      <c r="L31" s="42"/>
      <c r="M31" s="42"/>
      <c r="N31" s="42"/>
      <c r="O31" s="42"/>
      <c r="P31" s="42"/>
      <c r="Q31" s="42"/>
      <c r="R31" s="42"/>
    </row>
    <row r="32" spans="1:18" x14ac:dyDescent="0.25">
      <c r="A32" s="33">
        <f>ROW(A34)-9</f>
        <v>25</v>
      </c>
      <c r="B32" s="34" t="s">
        <v>74</v>
      </c>
      <c r="C32" s="35" t="s">
        <v>75</v>
      </c>
      <c r="D32" s="35" t="s">
        <v>76</v>
      </c>
      <c r="E32" s="35" t="s">
        <v>77</v>
      </c>
      <c r="F32" s="35" t="s">
        <v>75</v>
      </c>
      <c r="G32" s="35" t="s">
        <v>79</v>
      </c>
      <c r="H32" s="34"/>
      <c r="I32" s="36">
        <v>133.06</v>
      </c>
      <c r="J32" s="37">
        <v>1</v>
      </c>
      <c r="K32" s="37"/>
      <c r="L32" s="37"/>
      <c r="M32" s="37"/>
      <c r="N32" s="37"/>
      <c r="O32" s="37"/>
      <c r="P32" s="37"/>
      <c r="Q32" s="37"/>
      <c r="R32" s="37"/>
    </row>
    <row r="33" spans="1:18" x14ac:dyDescent="0.25">
      <c r="A33" s="38">
        <f>ROW(A31)-9</f>
        <v>22</v>
      </c>
      <c r="B33" s="39" t="s">
        <v>80</v>
      </c>
      <c r="C33" s="40" t="s">
        <v>75</v>
      </c>
      <c r="D33" s="40" t="s">
        <v>81</v>
      </c>
      <c r="E33" s="40" t="s">
        <v>82</v>
      </c>
      <c r="F33" s="40" t="s">
        <v>75</v>
      </c>
      <c r="G33" s="40"/>
      <c r="H33" s="39"/>
      <c r="I33" s="41">
        <v>1723.67</v>
      </c>
      <c r="J33" s="42">
        <v>0</v>
      </c>
      <c r="K33" s="42"/>
      <c r="L33" s="42"/>
      <c r="M33" s="42"/>
      <c r="N33" s="42"/>
      <c r="O33" s="42"/>
      <c r="P33" s="42"/>
      <c r="Q33" s="42"/>
      <c r="R33" s="42"/>
    </row>
    <row r="34" spans="1:18" x14ac:dyDescent="0.25">
      <c r="A34" s="33">
        <f t="shared" ref="A34:A46" si="1">ROW(A33)-9</f>
        <v>24</v>
      </c>
      <c r="B34" s="34" t="s">
        <v>83</v>
      </c>
      <c r="C34" s="35" t="s">
        <v>75</v>
      </c>
      <c r="D34" s="35"/>
      <c r="E34" s="35"/>
      <c r="F34" s="35" t="s">
        <v>75</v>
      </c>
      <c r="G34" s="35"/>
      <c r="H34" s="34"/>
      <c r="I34" s="36"/>
      <c r="J34" s="37">
        <v>0</v>
      </c>
      <c r="K34" s="37"/>
      <c r="L34" s="37"/>
      <c r="M34" s="37"/>
      <c r="N34" s="37"/>
      <c r="O34" s="37"/>
      <c r="P34" s="37"/>
      <c r="Q34" s="37"/>
      <c r="R34" s="37"/>
    </row>
    <row r="35" spans="1:18" x14ac:dyDescent="0.25">
      <c r="A35" s="38">
        <f>ROW(A32)-9</f>
        <v>23</v>
      </c>
      <c r="B35" s="39" t="s">
        <v>84</v>
      </c>
      <c r="C35" s="40" t="s">
        <v>75</v>
      </c>
      <c r="D35" s="40" t="s">
        <v>85</v>
      </c>
      <c r="E35" s="40" t="s">
        <v>86</v>
      </c>
      <c r="F35" s="40" t="s">
        <v>75</v>
      </c>
      <c r="G35" s="40" t="s">
        <v>87</v>
      </c>
      <c r="H35" s="39"/>
      <c r="I35" s="41">
        <v>45.16</v>
      </c>
      <c r="J35" s="42">
        <v>0</v>
      </c>
      <c r="K35" s="42"/>
      <c r="L35" s="42"/>
      <c r="M35" s="42"/>
      <c r="N35" s="42"/>
      <c r="O35" s="42"/>
      <c r="P35" s="42"/>
      <c r="Q35" s="42"/>
      <c r="R35" s="42"/>
    </row>
    <row r="36" spans="1:18" x14ac:dyDescent="0.25">
      <c r="A36" s="33">
        <f t="shared" si="1"/>
        <v>26</v>
      </c>
      <c r="B36" s="34" t="s">
        <v>84</v>
      </c>
      <c r="C36" s="35" t="s">
        <v>75</v>
      </c>
      <c r="D36" s="35" t="s">
        <v>85</v>
      </c>
      <c r="E36" s="35" t="s">
        <v>88</v>
      </c>
      <c r="F36" s="35" t="s">
        <v>75</v>
      </c>
      <c r="G36" s="35" t="s">
        <v>89</v>
      </c>
      <c r="H36" s="34"/>
      <c r="I36" s="36">
        <v>45.16</v>
      </c>
      <c r="J36" s="37">
        <v>1</v>
      </c>
      <c r="K36" s="37"/>
      <c r="L36" s="37"/>
      <c r="M36" s="37"/>
      <c r="N36" s="37"/>
      <c r="O36" s="37"/>
      <c r="P36" s="37"/>
      <c r="Q36" s="37"/>
      <c r="R36" s="37"/>
    </row>
    <row r="37" spans="1:18" x14ac:dyDescent="0.25">
      <c r="A37" s="38">
        <f t="shared" si="1"/>
        <v>27</v>
      </c>
      <c r="B37" s="39" t="s">
        <v>84</v>
      </c>
      <c r="C37" s="40" t="s">
        <v>75</v>
      </c>
      <c r="D37" s="40" t="s">
        <v>85</v>
      </c>
      <c r="E37" s="40" t="s">
        <v>90</v>
      </c>
      <c r="F37" s="40" t="s">
        <v>75</v>
      </c>
      <c r="G37" s="40" t="s">
        <v>91</v>
      </c>
      <c r="H37" s="39"/>
      <c r="I37" s="41">
        <v>45.96</v>
      </c>
      <c r="J37" s="42">
        <v>1</v>
      </c>
      <c r="K37" s="42"/>
      <c r="L37" s="42"/>
      <c r="M37" s="42"/>
      <c r="N37" s="42"/>
      <c r="O37" s="42"/>
      <c r="P37" s="42"/>
      <c r="Q37" s="42"/>
      <c r="R37" s="42"/>
    </row>
    <row r="38" spans="1:18" x14ac:dyDescent="0.25">
      <c r="A38" s="33">
        <f t="shared" si="1"/>
        <v>28</v>
      </c>
      <c r="B38" s="34" t="s">
        <v>84</v>
      </c>
      <c r="C38" s="35" t="s">
        <v>75</v>
      </c>
      <c r="D38" s="35" t="s">
        <v>85</v>
      </c>
      <c r="E38" s="35" t="s">
        <v>92</v>
      </c>
      <c r="F38" s="35" t="s">
        <v>75</v>
      </c>
      <c r="G38" s="35" t="s">
        <v>93</v>
      </c>
      <c r="H38" s="34"/>
      <c r="I38" s="36">
        <v>45.16</v>
      </c>
      <c r="J38" s="37">
        <v>0</v>
      </c>
      <c r="K38" s="37"/>
      <c r="L38" s="37"/>
      <c r="M38" s="37"/>
      <c r="N38" s="37"/>
      <c r="O38" s="37"/>
      <c r="P38" s="37"/>
      <c r="Q38" s="37"/>
      <c r="R38" s="37"/>
    </row>
    <row r="39" spans="1:18" x14ac:dyDescent="0.25">
      <c r="A39" s="38">
        <f t="shared" si="1"/>
        <v>29</v>
      </c>
      <c r="B39" s="39" t="s">
        <v>84</v>
      </c>
      <c r="C39" s="40" t="s">
        <v>75</v>
      </c>
      <c r="D39" s="40" t="s">
        <v>85</v>
      </c>
      <c r="E39" s="40" t="s">
        <v>94</v>
      </c>
      <c r="F39" s="40" t="s">
        <v>75</v>
      </c>
      <c r="G39" s="40" t="s">
        <v>95</v>
      </c>
      <c r="H39" s="39"/>
      <c r="I39" s="41">
        <v>45.48</v>
      </c>
      <c r="J39" s="42">
        <v>1</v>
      </c>
      <c r="K39" s="42"/>
      <c r="L39" s="42"/>
      <c r="M39" s="42"/>
      <c r="N39" s="42"/>
      <c r="O39" s="42"/>
      <c r="P39" s="42"/>
      <c r="Q39" s="42"/>
      <c r="R39" s="42"/>
    </row>
    <row r="40" spans="1:18" x14ac:dyDescent="0.25">
      <c r="A40" s="33">
        <f t="shared" si="1"/>
        <v>30</v>
      </c>
      <c r="B40" s="34" t="s">
        <v>84</v>
      </c>
      <c r="C40" s="35" t="s">
        <v>75</v>
      </c>
      <c r="D40" s="35" t="s">
        <v>85</v>
      </c>
      <c r="E40" s="35" t="s">
        <v>96</v>
      </c>
      <c r="F40" s="35" t="s">
        <v>75</v>
      </c>
      <c r="G40" s="35" t="s">
        <v>97</v>
      </c>
      <c r="H40" s="34"/>
      <c r="I40" s="36">
        <v>45.16</v>
      </c>
      <c r="J40" s="37">
        <v>1</v>
      </c>
      <c r="K40" s="37"/>
      <c r="L40" s="37"/>
      <c r="M40" s="37"/>
      <c r="N40" s="37"/>
      <c r="O40" s="37"/>
      <c r="P40" s="37"/>
      <c r="Q40" s="37"/>
      <c r="R40" s="37"/>
    </row>
    <row r="41" spans="1:18" x14ac:dyDescent="0.25">
      <c r="A41" s="38">
        <f t="shared" si="1"/>
        <v>31</v>
      </c>
      <c r="B41" s="39" t="s">
        <v>98</v>
      </c>
      <c r="C41" s="40" t="s">
        <v>75</v>
      </c>
      <c r="D41" s="40" t="s">
        <v>99</v>
      </c>
      <c r="E41" s="40" t="s">
        <v>100</v>
      </c>
      <c r="F41" s="40" t="s">
        <v>75</v>
      </c>
      <c r="G41" s="40" t="s">
        <v>87</v>
      </c>
      <c r="H41" s="39"/>
      <c r="I41" s="41">
        <v>49.03</v>
      </c>
      <c r="J41" s="42">
        <v>0</v>
      </c>
      <c r="K41" s="42"/>
      <c r="L41" s="42"/>
      <c r="M41" s="42"/>
      <c r="N41" s="42"/>
      <c r="O41" s="42"/>
      <c r="P41" s="42"/>
      <c r="Q41" s="42"/>
      <c r="R41" s="42"/>
    </row>
    <row r="42" spans="1:18" x14ac:dyDescent="0.25">
      <c r="A42" s="33">
        <f t="shared" si="1"/>
        <v>32</v>
      </c>
      <c r="B42" s="34" t="s">
        <v>98</v>
      </c>
      <c r="C42" s="35" t="s">
        <v>75</v>
      </c>
      <c r="D42" s="35" t="s">
        <v>99</v>
      </c>
      <c r="E42" s="35" t="s">
        <v>101</v>
      </c>
      <c r="F42" s="35" t="s">
        <v>75</v>
      </c>
      <c r="G42" s="35" t="s">
        <v>89</v>
      </c>
      <c r="H42" s="34"/>
      <c r="I42" s="36">
        <v>49.03</v>
      </c>
      <c r="J42" s="37">
        <v>0</v>
      </c>
      <c r="K42" s="37"/>
      <c r="L42" s="37"/>
      <c r="M42" s="37"/>
      <c r="N42" s="37"/>
      <c r="O42" s="37"/>
      <c r="P42" s="37"/>
      <c r="Q42" s="37"/>
      <c r="R42" s="37"/>
    </row>
    <row r="43" spans="1:18" x14ac:dyDescent="0.25">
      <c r="A43" s="38">
        <f t="shared" si="1"/>
        <v>33</v>
      </c>
      <c r="B43" s="39" t="s">
        <v>98</v>
      </c>
      <c r="C43" s="40" t="s">
        <v>75</v>
      </c>
      <c r="D43" s="40" t="s">
        <v>99</v>
      </c>
      <c r="E43" s="40" t="s">
        <v>102</v>
      </c>
      <c r="F43" s="40" t="s">
        <v>75</v>
      </c>
      <c r="G43" s="40" t="s">
        <v>91</v>
      </c>
      <c r="H43" s="39"/>
      <c r="I43" s="41">
        <v>48.87</v>
      </c>
      <c r="J43" s="42">
        <v>0</v>
      </c>
      <c r="K43" s="42"/>
      <c r="L43" s="42"/>
      <c r="M43" s="42"/>
      <c r="N43" s="42"/>
      <c r="O43" s="42"/>
      <c r="P43" s="42"/>
      <c r="Q43" s="42"/>
      <c r="R43" s="42"/>
    </row>
    <row r="44" spans="1:18" x14ac:dyDescent="0.25">
      <c r="A44" s="33">
        <f t="shared" si="1"/>
        <v>34</v>
      </c>
      <c r="B44" s="34" t="s">
        <v>98</v>
      </c>
      <c r="C44" s="35" t="s">
        <v>75</v>
      </c>
      <c r="D44" s="35" t="s">
        <v>99</v>
      </c>
      <c r="E44" s="35" t="s">
        <v>103</v>
      </c>
      <c r="F44" s="35" t="s">
        <v>75</v>
      </c>
      <c r="G44" s="35" t="s">
        <v>93</v>
      </c>
      <c r="H44" s="34"/>
      <c r="I44" s="36">
        <v>49.03</v>
      </c>
      <c r="J44" s="37">
        <v>1</v>
      </c>
      <c r="K44" s="37"/>
      <c r="L44" s="37"/>
      <c r="M44" s="37"/>
      <c r="N44" s="37"/>
      <c r="O44" s="37"/>
      <c r="P44" s="37"/>
      <c r="Q44" s="37"/>
      <c r="R44" s="37"/>
    </row>
    <row r="45" spans="1:18" x14ac:dyDescent="0.25">
      <c r="A45" s="38">
        <f t="shared" si="1"/>
        <v>35</v>
      </c>
      <c r="B45" s="39" t="s">
        <v>98</v>
      </c>
      <c r="C45" s="40" t="s">
        <v>75</v>
      </c>
      <c r="D45" s="40" t="s">
        <v>99</v>
      </c>
      <c r="E45" s="40" t="s">
        <v>104</v>
      </c>
      <c r="F45" s="40" t="s">
        <v>75</v>
      </c>
      <c r="G45" s="40" t="s">
        <v>95</v>
      </c>
      <c r="H45" s="39"/>
      <c r="I45" s="41">
        <v>49.03</v>
      </c>
      <c r="J45" s="42">
        <v>1</v>
      </c>
      <c r="K45" s="42"/>
      <c r="L45" s="42"/>
      <c r="M45" s="42"/>
      <c r="N45" s="42"/>
      <c r="O45" s="42"/>
      <c r="P45" s="42"/>
      <c r="Q45" s="42"/>
      <c r="R45" s="42"/>
    </row>
    <row r="46" spans="1:18" x14ac:dyDescent="0.25">
      <c r="A46" s="33">
        <f t="shared" si="1"/>
        <v>36</v>
      </c>
      <c r="B46" s="34" t="s">
        <v>98</v>
      </c>
      <c r="C46" s="35" t="s">
        <v>75</v>
      </c>
      <c r="D46" s="35" t="s">
        <v>99</v>
      </c>
      <c r="E46" s="35" t="s">
        <v>105</v>
      </c>
      <c r="F46" s="35" t="s">
        <v>75</v>
      </c>
      <c r="G46" s="35" t="s">
        <v>97</v>
      </c>
      <c r="H46" s="34"/>
      <c r="I46" s="36">
        <v>49.03</v>
      </c>
      <c r="J46" s="37">
        <v>1</v>
      </c>
      <c r="K46" s="37"/>
      <c r="L46" s="37"/>
      <c r="M46" s="37"/>
      <c r="N46" s="37"/>
      <c r="O46" s="37"/>
      <c r="P46" s="37"/>
      <c r="Q46" s="37"/>
      <c r="R46" s="37"/>
    </row>
    <row r="47" spans="1:18" x14ac:dyDescent="0.25">
      <c r="A47" s="38">
        <v>38</v>
      </c>
      <c r="B47" s="39" t="s">
        <v>106</v>
      </c>
      <c r="C47" s="40" t="s">
        <v>75</v>
      </c>
      <c r="D47" s="40" t="s">
        <v>107</v>
      </c>
      <c r="E47" s="40" t="s">
        <v>108</v>
      </c>
      <c r="F47" s="40" t="s">
        <v>75</v>
      </c>
      <c r="G47" s="40" t="s">
        <v>87</v>
      </c>
      <c r="H47" s="39"/>
      <c r="I47" s="41">
        <v>11.77</v>
      </c>
      <c r="J47" s="42">
        <v>1</v>
      </c>
      <c r="K47" s="42"/>
      <c r="L47" s="42"/>
      <c r="M47" s="42"/>
      <c r="N47" s="42"/>
      <c r="O47" s="42"/>
      <c r="P47" s="42"/>
      <c r="Q47" s="42"/>
      <c r="R47" s="42"/>
    </row>
    <row r="48" spans="1:18" x14ac:dyDescent="0.25">
      <c r="A48" s="33">
        <v>39</v>
      </c>
      <c r="B48" s="34" t="s">
        <v>106</v>
      </c>
      <c r="C48" s="35" t="s">
        <v>75</v>
      </c>
      <c r="D48" s="35" t="s">
        <v>109</v>
      </c>
      <c r="E48" s="35" t="s">
        <v>110</v>
      </c>
      <c r="F48" s="35" t="s">
        <v>75</v>
      </c>
      <c r="G48" s="35" t="s">
        <v>89</v>
      </c>
      <c r="H48" s="34"/>
      <c r="I48" s="36">
        <v>14.35</v>
      </c>
      <c r="J48" s="37">
        <v>1</v>
      </c>
      <c r="K48" s="37"/>
      <c r="L48" s="37"/>
      <c r="M48" s="37"/>
      <c r="N48" s="37"/>
      <c r="O48" s="37"/>
      <c r="P48" s="37"/>
      <c r="Q48" s="37"/>
      <c r="R48" s="37"/>
    </row>
    <row r="49" spans="1:18" x14ac:dyDescent="0.25">
      <c r="A49" s="38">
        <v>40</v>
      </c>
      <c r="B49" s="39" t="s">
        <v>106</v>
      </c>
      <c r="C49" s="40" t="s">
        <v>75</v>
      </c>
      <c r="D49" s="40" t="s">
        <v>111</v>
      </c>
      <c r="E49" s="40" t="s">
        <v>112</v>
      </c>
      <c r="F49" s="40" t="s">
        <v>75</v>
      </c>
      <c r="G49" s="40" t="s">
        <v>93</v>
      </c>
      <c r="H49" s="39"/>
      <c r="I49" s="41">
        <v>19.190000000000001</v>
      </c>
      <c r="J49" s="42">
        <v>1</v>
      </c>
      <c r="K49" s="42"/>
      <c r="L49" s="42"/>
      <c r="M49" s="42"/>
      <c r="N49" s="42"/>
      <c r="O49" s="42"/>
      <c r="P49" s="42"/>
      <c r="Q49" s="42"/>
      <c r="R49" s="42"/>
    </row>
    <row r="50" spans="1:18" x14ac:dyDescent="0.25">
      <c r="A50" s="33">
        <v>41</v>
      </c>
      <c r="B50" s="34" t="s">
        <v>106</v>
      </c>
      <c r="C50" s="35" t="s">
        <v>75</v>
      </c>
      <c r="D50" s="35" t="s">
        <v>113</v>
      </c>
      <c r="E50" s="35" t="s">
        <v>114</v>
      </c>
      <c r="F50" s="35" t="s">
        <v>75</v>
      </c>
      <c r="G50" s="35" t="s">
        <v>97</v>
      </c>
      <c r="H50" s="34"/>
      <c r="I50" s="36">
        <v>22.58</v>
      </c>
      <c r="J50" s="37">
        <v>1</v>
      </c>
      <c r="K50" s="37"/>
      <c r="L50" s="37"/>
      <c r="M50" s="37"/>
      <c r="N50" s="37"/>
      <c r="O50" s="37"/>
      <c r="P50" s="37"/>
      <c r="Q50" s="37"/>
      <c r="R50" s="37"/>
    </row>
    <row r="51" spans="1:18" ht="15.75" thickBot="1" x14ac:dyDescent="0.3">
      <c r="A51" s="38">
        <v>42</v>
      </c>
      <c r="B51" s="39" t="s">
        <v>106</v>
      </c>
      <c r="C51" s="40" t="s">
        <v>75</v>
      </c>
      <c r="D51" s="40" t="s">
        <v>115</v>
      </c>
      <c r="E51" s="40" t="s">
        <v>116</v>
      </c>
      <c r="F51" s="40" t="s">
        <v>75</v>
      </c>
      <c r="G51" s="40" t="s">
        <v>117</v>
      </c>
      <c r="H51" s="39"/>
      <c r="I51" s="41">
        <v>31.13</v>
      </c>
      <c r="J51" s="42">
        <v>1</v>
      </c>
      <c r="K51" s="42"/>
      <c r="L51" s="42"/>
      <c r="M51" s="42"/>
      <c r="N51" s="42"/>
      <c r="O51" s="42"/>
      <c r="P51" s="42"/>
      <c r="Q51" s="42"/>
      <c r="R51" s="42"/>
    </row>
    <row r="52" spans="1:18" ht="15.75" thickBot="1" x14ac:dyDescent="0.3">
      <c r="A52" s="22"/>
      <c r="B52" s="24"/>
      <c r="C52" s="24"/>
      <c r="D52" s="24" t="s">
        <v>118</v>
      </c>
      <c r="E52" s="24"/>
      <c r="F52" s="24"/>
      <c r="G52" s="24"/>
      <c r="H52" s="24"/>
      <c r="I52" s="25"/>
      <c r="J52" s="26"/>
      <c r="K52" s="26"/>
      <c r="L52" s="26"/>
      <c r="M52" s="26"/>
      <c r="N52" s="26"/>
      <c r="O52" s="26"/>
      <c r="P52" s="26"/>
      <c r="Q52" s="26"/>
      <c r="R52" s="26"/>
    </row>
    <row r="53" spans="1:18" x14ac:dyDescent="0.25">
      <c r="A53" s="38">
        <f t="shared" ref="A53:A59" si="2">ROW(A52)-10</f>
        <v>42</v>
      </c>
      <c r="B53" s="39" t="s">
        <v>119</v>
      </c>
      <c r="C53" s="40" t="s">
        <v>120</v>
      </c>
      <c r="D53" s="40" t="s">
        <v>66</v>
      </c>
      <c r="E53" s="40" t="s">
        <v>121</v>
      </c>
      <c r="F53" s="40" t="s">
        <v>32</v>
      </c>
      <c r="G53" s="40" t="s">
        <v>41</v>
      </c>
      <c r="H53" s="39"/>
      <c r="I53" s="41">
        <v>18.14</v>
      </c>
      <c r="J53" s="42">
        <v>1</v>
      </c>
      <c r="K53" s="42"/>
      <c r="L53" s="42"/>
      <c r="M53" s="42"/>
      <c r="N53" s="42"/>
      <c r="O53" s="42"/>
      <c r="P53" s="42"/>
      <c r="Q53" s="42"/>
      <c r="R53" s="42"/>
    </row>
    <row r="54" spans="1:18" x14ac:dyDescent="0.25">
      <c r="A54" s="33">
        <f t="shared" si="2"/>
        <v>43</v>
      </c>
      <c r="B54" s="34" t="s">
        <v>122</v>
      </c>
      <c r="C54" s="35" t="s">
        <v>123</v>
      </c>
      <c r="D54" s="35" t="s">
        <v>66</v>
      </c>
      <c r="E54" s="35" t="s">
        <v>124</v>
      </c>
      <c r="F54" s="35" t="s">
        <v>32</v>
      </c>
      <c r="G54" s="35" t="s">
        <v>125</v>
      </c>
      <c r="H54" s="34"/>
      <c r="I54" s="36">
        <v>27.02</v>
      </c>
      <c r="J54" s="37">
        <v>1</v>
      </c>
      <c r="K54" s="37"/>
      <c r="L54" s="37"/>
      <c r="M54" s="37"/>
      <c r="N54" s="37"/>
      <c r="O54" s="37"/>
      <c r="P54" s="37"/>
      <c r="Q54" s="37"/>
      <c r="R54" s="37"/>
    </row>
    <row r="55" spans="1:18" x14ac:dyDescent="0.25">
      <c r="A55" s="38">
        <f t="shared" si="2"/>
        <v>44</v>
      </c>
      <c r="B55" s="39" t="s">
        <v>126</v>
      </c>
      <c r="C55" s="40" t="s">
        <v>29</v>
      </c>
      <c r="D55" s="40" t="s">
        <v>127</v>
      </c>
      <c r="E55" s="40" t="s">
        <v>128</v>
      </c>
      <c r="F55" s="40" t="s">
        <v>32</v>
      </c>
      <c r="G55" s="40" t="s">
        <v>129</v>
      </c>
      <c r="H55" s="39"/>
      <c r="I55" s="41">
        <v>44.54</v>
      </c>
      <c r="J55" s="42">
        <v>1</v>
      </c>
      <c r="K55" s="42"/>
      <c r="L55" s="42"/>
      <c r="M55" s="42"/>
      <c r="N55" s="42"/>
      <c r="O55" s="42"/>
      <c r="P55" s="42"/>
      <c r="Q55" s="42"/>
      <c r="R55" s="42"/>
    </row>
    <row r="56" spans="1:18" x14ac:dyDescent="0.25">
      <c r="A56" s="33">
        <f t="shared" si="2"/>
        <v>45</v>
      </c>
      <c r="B56" s="34" t="s">
        <v>126</v>
      </c>
      <c r="C56" s="35" t="s">
        <v>29</v>
      </c>
      <c r="D56" s="35" t="s">
        <v>127</v>
      </c>
      <c r="E56" s="35" t="s">
        <v>128</v>
      </c>
      <c r="F56" s="35" t="s">
        <v>32</v>
      </c>
      <c r="G56" s="35" t="s">
        <v>129</v>
      </c>
      <c r="H56" s="34"/>
      <c r="I56" s="36">
        <v>44.54</v>
      </c>
      <c r="J56" s="37">
        <v>1</v>
      </c>
      <c r="K56" s="37"/>
      <c r="L56" s="37"/>
      <c r="M56" s="37"/>
      <c r="N56" s="37"/>
      <c r="O56" s="37"/>
      <c r="P56" s="37"/>
      <c r="Q56" s="37"/>
      <c r="R56" s="37"/>
    </row>
    <row r="57" spans="1:18" x14ac:dyDescent="0.25">
      <c r="A57" s="38">
        <v>47</v>
      </c>
      <c r="B57" s="39" t="s">
        <v>130</v>
      </c>
      <c r="C57" s="40" t="s">
        <v>131</v>
      </c>
      <c r="D57" s="40" t="s">
        <v>132</v>
      </c>
      <c r="E57" s="40" t="s">
        <v>133</v>
      </c>
      <c r="F57" s="40" t="s">
        <v>32</v>
      </c>
      <c r="G57" s="40"/>
      <c r="H57" s="39"/>
      <c r="I57" s="41">
        <v>1053.42</v>
      </c>
      <c r="J57" s="42">
        <v>1</v>
      </c>
      <c r="K57" s="42"/>
      <c r="L57" s="42"/>
      <c r="M57" s="42"/>
      <c r="N57" s="42"/>
      <c r="O57" s="42"/>
      <c r="P57" s="42"/>
      <c r="Q57" s="42"/>
      <c r="R57" s="42"/>
    </row>
    <row r="58" spans="1:18" x14ac:dyDescent="0.25">
      <c r="A58" s="33">
        <v>48</v>
      </c>
      <c r="B58" s="34" t="s">
        <v>134</v>
      </c>
      <c r="C58" s="35" t="s">
        <v>135</v>
      </c>
      <c r="D58" s="35" t="s">
        <v>136</v>
      </c>
      <c r="E58" s="35" t="s">
        <v>137</v>
      </c>
      <c r="F58" s="35" t="s">
        <v>32</v>
      </c>
      <c r="G58" s="35" t="s">
        <v>138</v>
      </c>
      <c r="H58" s="34"/>
      <c r="I58" s="36">
        <v>15.91</v>
      </c>
      <c r="J58" s="37">
        <v>1</v>
      </c>
      <c r="K58" s="37"/>
      <c r="L58" s="37"/>
      <c r="M58" s="37"/>
      <c r="N58" s="37"/>
      <c r="O58" s="37"/>
      <c r="P58" s="37"/>
      <c r="Q58" s="37"/>
      <c r="R58" s="37"/>
    </row>
    <row r="59" spans="1:18" x14ac:dyDescent="0.25">
      <c r="A59" s="38">
        <f t="shared" si="2"/>
        <v>48</v>
      </c>
      <c r="B59" s="39" t="s">
        <v>134</v>
      </c>
      <c r="C59" s="40" t="s">
        <v>135</v>
      </c>
      <c r="D59" s="40" t="s">
        <v>136</v>
      </c>
      <c r="E59" s="40" t="s">
        <v>137</v>
      </c>
      <c r="F59" s="40" t="s">
        <v>32</v>
      </c>
      <c r="G59" s="40" t="s">
        <v>138</v>
      </c>
      <c r="H59" s="39"/>
      <c r="I59" s="41">
        <v>15.91</v>
      </c>
      <c r="J59" s="42">
        <v>1</v>
      </c>
      <c r="K59" s="42"/>
      <c r="L59" s="42"/>
      <c r="M59" s="42"/>
      <c r="N59" s="42"/>
      <c r="O59" s="42"/>
      <c r="P59" s="42"/>
      <c r="Q59" s="42"/>
      <c r="R59" s="42"/>
    </row>
    <row r="60" spans="1:18" x14ac:dyDescent="0.25">
      <c r="A60" s="33">
        <v>50</v>
      </c>
      <c r="B60" s="34" t="s">
        <v>139</v>
      </c>
      <c r="C60" s="35" t="s">
        <v>29</v>
      </c>
      <c r="D60" s="35" t="s">
        <v>140</v>
      </c>
      <c r="E60" s="35" t="s">
        <v>141</v>
      </c>
      <c r="F60" s="35" t="s">
        <v>32</v>
      </c>
      <c r="G60" s="35" t="s">
        <v>142</v>
      </c>
      <c r="H60" s="34"/>
      <c r="I60" s="36">
        <v>51.56</v>
      </c>
      <c r="J60" s="37">
        <v>0</v>
      </c>
      <c r="K60" s="37"/>
      <c r="L60" s="37"/>
      <c r="M60" s="37"/>
      <c r="N60" s="37"/>
      <c r="O60" s="37"/>
      <c r="P60" s="37"/>
      <c r="Q60" s="37"/>
      <c r="R60" s="37"/>
    </row>
    <row r="61" spans="1:18" x14ac:dyDescent="0.25">
      <c r="A61" s="38">
        <v>51</v>
      </c>
      <c r="B61" s="39" t="s">
        <v>139</v>
      </c>
      <c r="C61" s="40" t="s">
        <v>29</v>
      </c>
      <c r="D61" s="40" t="s">
        <v>140</v>
      </c>
      <c r="E61" s="40" t="s">
        <v>141</v>
      </c>
      <c r="F61" s="40" t="s">
        <v>32</v>
      </c>
      <c r="G61" s="40" t="s">
        <v>142</v>
      </c>
      <c r="H61" s="39"/>
      <c r="I61" s="41">
        <v>51.56</v>
      </c>
      <c r="J61" s="42">
        <v>0</v>
      </c>
      <c r="K61" s="42"/>
      <c r="L61" s="42"/>
      <c r="M61" s="42"/>
      <c r="N61" s="42"/>
      <c r="O61" s="42"/>
      <c r="P61" s="42"/>
      <c r="Q61" s="42"/>
      <c r="R61" s="42"/>
    </row>
    <row r="62" spans="1:18" x14ac:dyDescent="0.25">
      <c r="A62" s="33">
        <v>52</v>
      </c>
      <c r="B62" s="34" t="s">
        <v>143</v>
      </c>
      <c r="C62" s="35" t="s">
        <v>29</v>
      </c>
      <c r="D62" s="35" t="s">
        <v>144</v>
      </c>
      <c r="E62" s="35" t="s">
        <v>145</v>
      </c>
      <c r="F62" s="35" t="s">
        <v>146</v>
      </c>
      <c r="G62" s="35"/>
      <c r="H62" s="34"/>
      <c r="I62" s="36">
        <v>52.54</v>
      </c>
      <c r="J62" s="37">
        <v>0</v>
      </c>
      <c r="K62" s="37"/>
      <c r="L62" s="37"/>
      <c r="M62" s="37"/>
      <c r="N62" s="37"/>
      <c r="O62" s="37"/>
      <c r="P62" s="37"/>
      <c r="Q62" s="37"/>
      <c r="R62" s="37"/>
    </row>
    <row r="63" spans="1:18" ht="15.75" thickBot="1" x14ac:dyDescent="0.3">
      <c r="A63" s="38">
        <v>53</v>
      </c>
      <c r="B63" s="39" t="s">
        <v>143</v>
      </c>
      <c r="C63" s="40" t="s">
        <v>29</v>
      </c>
      <c r="D63" s="40" t="s">
        <v>144</v>
      </c>
      <c r="E63" s="40" t="s">
        <v>145</v>
      </c>
      <c r="F63" s="40" t="s">
        <v>146</v>
      </c>
      <c r="G63" s="40"/>
      <c r="H63" s="39"/>
      <c r="I63" s="41">
        <v>52.54</v>
      </c>
      <c r="J63" s="42">
        <v>0</v>
      </c>
      <c r="K63" s="42"/>
      <c r="L63" s="42"/>
      <c r="M63" s="42"/>
      <c r="N63" s="42"/>
      <c r="O63" s="42"/>
      <c r="P63" s="42"/>
      <c r="Q63" s="42"/>
      <c r="R63" s="42"/>
    </row>
    <row r="64" spans="1:18" ht="15.75" thickBot="1" x14ac:dyDescent="0.3">
      <c r="A64" s="22"/>
      <c r="B64" s="23"/>
      <c r="C64" s="24"/>
      <c r="D64" s="24" t="s">
        <v>147</v>
      </c>
      <c r="E64" s="24"/>
      <c r="F64" s="24"/>
      <c r="G64" s="24"/>
      <c r="H64" s="23"/>
      <c r="I64" s="25"/>
      <c r="J64" s="26"/>
      <c r="K64" s="26"/>
      <c r="L64" s="26"/>
      <c r="M64" s="26"/>
      <c r="N64" s="26"/>
      <c r="O64" s="26"/>
      <c r="P64" s="26"/>
      <c r="Q64" s="26"/>
      <c r="R64" s="26"/>
    </row>
    <row r="65" spans="1:18" ht="15.75" thickBot="1" x14ac:dyDescent="0.3">
      <c r="A65" s="55">
        <f>ROW(A64)-11</f>
        <v>53</v>
      </c>
      <c r="B65" s="39" t="s">
        <v>148</v>
      </c>
      <c r="C65" s="40" t="s">
        <v>149</v>
      </c>
      <c r="D65" s="40" t="s">
        <v>150</v>
      </c>
      <c r="E65" s="40" t="s">
        <v>151</v>
      </c>
      <c r="F65" s="40" t="s">
        <v>32</v>
      </c>
      <c r="G65" s="40" t="s">
        <v>152</v>
      </c>
      <c r="H65" s="39"/>
      <c r="I65" s="41">
        <v>39.64</v>
      </c>
      <c r="J65" s="42">
        <v>1</v>
      </c>
      <c r="K65" s="42"/>
      <c r="L65" s="42"/>
      <c r="M65" s="42"/>
      <c r="N65" s="42"/>
      <c r="O65" s="42"/>
      <c r="P65" s="42"/>
      <c r="Q65" s="42"/>
      <c r="R65" s="42"/>
    </row>
    <row r="66" spans="1:18" x14ac:dyDescent="0.25">
      <c r="A66" s="68" t="s">
        <v>153</v>
      </c>
      <c r="B66" s="53" t="s">
        <v>154</v>
      </c>
      <c r="C66" s="35" t="s">
        <v>149</v>
      </c>
      <c r="D66" s="35"/>
      <c r="E66" s="35"/>
      <c r="F66" s="35" t="s">
        <v>32</v>
      </c>
      <c r="G66" s="35" t="s">
        <v>155</v>
      </c>
      <c r="H66" s="34"/>
      <c r="I66" s="36">
        <v>0</v>
      </c>
      <c r="J66" s="37">
        <v>1</v>
      </c>
      <c r="K66" s="37"/>
      <c r="L66" s="37"/>
      <c r="M66" s="37"/>
      <c r="N66" s="37"/>
      <c r="O66" s="37"/>
      <c r="P66" s="37"/>
      <c r="Q66" s="37"/>
      <c r="R66" s="37"/>
    </row>
    <row r="67" spans="1:18" x14ac:dyDescent="0.25">
      <c r="A67" s="69"/>
      <c r="B67" s="52" t="s">
        <v>154</v>
      </c>
      <c r="C67" s="40" t="s">
        <v>149</v>
      </c>
      <c r="D67" s="40"/>
      <c r="E67" s="40"/>
      <c r="F67" s="40" t="s">
        <v>32</v>
      </c>
      <c r="G67" s="40" t="s">
        <v>156</v>
      </c>
      <c r="H67" s="39"/>
      <c r="I67" s="41">
        <v>0</v>
      </c>
      <c r="J67" s="42">
        <v>1</v>
      </c>
      <c r="K67" s="42"/>
      <c r="L67" s="42"/>
      <c r="M67" s="42"/>
      <c r="N67" s="42"/>
      <c r="O67" s="42"/>
      <c r="P67" s="42"/>
      <c r="Q67" s="42"/>
      <c r="R67" s="42"/>
    </row>
    <row r="68" spans="1:18" x14ac:dyDescent="0.25">
      <c r="A68" s="69"/>
      <c r="B68" s="53" t="s">
        <v>154</v>
      </c>
      <c r="C68" s="35" t="s">
        <v>149</v>
      </c>
      <c r="D68" s="35"/>
      <c r="E68" s="35"/>
      <c r="F68" s="35" t="s">
        <v>32</v>
      </c>
      <c r="G68" s="35" t="s">
        <v>157</v>
      </c>
      <c r="H68" s="34"/>
      <c r="I68" s="36">
        <v>0</v>
      </c>
      <c r="J68" s="37">
        <v>1</v>
      </c>
      <c r="K68" s="37"/>
      <c r="L68" s="37"/>
      <c r="M68" s="37"/>
      <c r="N68" s="37"/>
      <c r="O68" s="37"/>
      <c r="P68" s="37"/>
      <c r="Q68" s="37"/>
      <c r="R68" s="37"/>
    </row>
    <row r="69" spans="1:18" x14ac:dyDescent="0.25">
      <c r="A69" s="69"/>
      <c r="B69" s="52" t="s">
        <v>154</v>
      </c>
      <c r="C69" s="40" t="s">
        <v>149</v>
      </c>
      <c r="D69" s="40"/>
      <c r="E69" s="40"/>
      <c r="F69" s="40" t="s">
        <v>32</v>
      </c>
      <c r="G69" s="40" t="s">
        <v>158</v>
      </c>
      <c r="H69" s="39"/>
      <c r="I69" s="41">
        <v>0</v>
      </c>
      <c r="J69" s="42">
        <v>1</v>
      </c>
      <c r="K69" s="42"/>
      <c r="L69" s="42"/>
      <c r="M69" s="42"/>
      <c r="N69" s="42"/>
      <c r="O69" s="42"/>
      <c r="P69" s="42"/>
      <c r="Q69" s="42"/>
      <c r="R69" s="42"/>
    </row>
    <row r="70" spans="1:18" x14ac:dyDescent="0.25">
      <c r="A70" s="69"/>
      <c r="B70" s="53" t="s">
        <v>159</v>
      </c>
      <c r="C70" s="35" t="s">
        <v>149</v>
      </c>
      <c r="D70" s="35"/>
      <c r="E70" s="35"/>
      <c r="F70" s="35" t="s">
        <v>32</v>
      </c>
      <c r="G70" s="35" t="s">
        <v>160</v>
      </c>
      <c r="H70" s="34"/>
      <c r="I70" s="36">
        <v>0</v>
      </c>
      <c r="J70" s="37">
        <v>1</v>
      </c>
      <c r="K70" s="37"/>
      <c r="L70" s="37"/>
      <c r="M70" s="37"/>
      <c r="N70" s="37"/>
      <c r="O70" s="37"/>
      <c r="P70" s="37"/>
      <c r="Q70" s="37"/>
      <c r="R70" s="37"/>
    </row>
    <row r="71" spans="1:18" ht="15.75" thickBot="1" x14ac:dyDescent="0.3">
      <c r="A71" s="70"/>
      <c r="B71" s="52" t="s">
        <v>159</v>
      </c>
      <c r="C71" s="40" t="s">
        <v>149</v>
      </c>
      <c r="D71" s="40"/>
      <c r="E71" s="40"/>
      <c r="F71" s="40" t="s">
        <v>32</v>
      </c>
      <c r="G71" s="40" t="s">
        <v>161</v>
      </c>
      <c r="H71" s="39"/>
      <c r="I71" s="41">
        <v>0</v>
      </c>
      <c r="J71" s="42">
        <v>1</v>
      </c>
      <c r="K71" s="42"/>
      <c r="L71" s="42"/>
      <c r="M71" s="42"/>
      <c r="N71" s="42"/>
      <c r="O71" s="42"/>
      <c r="P71" s="42"/>
      <c r="Q71" s="42"/>
      <c r="R71" s="42"/>
    </row>
    <row r="72" spans="1:18" ht="15.75" thickBot="1" x14ac:dyDescent="0.3">
      <c r="A72" s="48">
        <f>ROW(A65)-11</f>
        <v>54</v>
      </c>
      <c r="B72" s="34" t="s">
        <v>148</v>
      </c>
      <c r="C72" s="35" t="s">
        <v>149</v>
      </c>
      <c r="D72" s="35" t="s">
        <v>150</v>
      </c>
      <c r="E72" s="35" t="s">
        <v>151</v>
      </c>
      <c r="F72" s="35" t="s">
        <v>32</v>
      </c>
      <c r="G72" s="35" t="s">
        <v>152</v>
      </c>
      <c r="H72" s="34"/>
      <c r="I72" s="36">
        <v>39.64</v>
      </c>
      <c r="J72" s="37">
        <v>0</v>
      </c>
      <c r="K72" s="37"/>
      <c r="L72" s="37"/>
      <c r="M72" s="37"/>
      <c r="N72" s="37"/>
      <c r="O72" s="37"/>
      <c r="P72" s="37"/>
      <c r="Q72" s="37"/>
      <c r="R72" s="37"/>
    </row>
    <row r="73" spans="1:18" x14ac:dyDescent="0.25">
      <c r="A73" s="68" t="s">
        <v>153</v>
      </c>
      <c r="B73" s="39" t="s">
        <v>154</v>
      </c>
      <c r="C73" s="40" t="s">
        <v>149</v>
      </c>
      <c r="D73" s="40"/>
      <c r="E73" s="40"/>
      <c r="F73" s="40" t="s">
        <v>32</v>
      </c>
      <c r="G73" s="40" t="s">
        <v>155</v>
      </c>
      <c r="H73" s="39"/>
      <c r="I73" s="41">
        <v>0</v>
      </c>
      <c r="J73" s="42">
        <v>0</v>
      </c>
      <c r="K73" s="42"/>
      <c r="L73" s="42"/>
      <c r="M73" s="42"/>
      <c r="N73" s="42"/>
      <c r="O73" s="42"/>
      <c r="P73" s="42"/>
      <c r="Q73" s="42"/>
      <c r="R73" s="42"/>
    </row>
    <row r="74" spans="1:18" x14ac:dyDescent="0.25">
      <c r="A74" s="69"/>
      <c r="B74" s="34" t="s">
        <v>154</v>
      </c>
      <c r="C74" s="35" t="s">
        <v>149</v>
      </c>
      <c r="D74" s="35"/>
      <c r="E74" s="35"/>
      <c r="F74" s="35" t="s">
        <v>32</v>
      </c>
      <c r="G74" s="35" t="s">
        <v>156</v>
      </c>
      <c r="H74" s="34"/>
      <c r="I74" s="36">
        <v>0</v>
      </c>
      <c r="J74" s="37">
        <v>0</v>
      </c>
      <c r="K74" s="37"/>
      <c r="L74" s="37"/>
      <c r="M74" s="37"/>
      <c r="N74" s="37"/>
      <c r="O74" s="37"/>
      <c r="P74" s="37"/>
      <c r="Q74" s="37"/>
      <c r="R74" s="37"/>
    </row>
    <row r="75" spans="1:18" x14ac:dyDescent="0.25">
      <c r="A75" s="69"/>
      <c r="B75" s="39" t="s">
        <v>154</v>
      </c>
      <c r="C75" s="40" t="s">
        <v>149</v>
      </c>
      <c r="D75" s="40"/>
      <c r="E75" s="40"/>
      <c r="F75" s="40" t="s">
        <v>32</v>
      </c>
      <c r="G75" s="40" t="s">
        <v>157</v>
      </c>
      <c r="H75" s="39"/>
      <c r="I75" s="41">
        <v>0</v>
      </c>
      <c r="J75" s="42">
        <v>0</v>
      </c>
      <c r="K75" s="42"/>
      <c r="L75" s="42"/>
      <c r="M75" s="42"/>
      <c r="N75" s="42"/>
      <c r="O75" s="42"/>
      <c r="P75" s="42"/>
      <c r="Q75" s="42"/>
      <c r="R75" s="42"/>
    </row>
    <row r="76" spans="1:18" x14ac:dyDescent="0.25">
      <c r="A76" s="69"/>
      <c r="B76" s="34" t="s">
        <v>154</v>
      </c>
      <c r="C76" s="35" t="s">
        <v>149</v>
      </c>
      <c r="D76" s="35"/>
      <c r="E76" s="35"/>
      <c r="F76" s="35" t="s">
        <v>32</v>
      </c>
      <c r="G76" s="35" t="s">
        <v>158</v>
      </c>
      <c r="H76" s="34"/>
      <c r="I76" s="36">
        <v>0</v>
      </c>
      <c r="J76" s="37">
        <v>0</v>
      </c>
      <c r="K76" s="37"/>
      <c r="L76" s="37"/>
      <c r="M76" s="37"/>
      <c r="N76" s="37"/>
      <c r="O76" s="37"/>
      <c r="P76" s="37"/>
      <c r="Q76" s="37"/>
      <c r="R76" s="37"/>
    </row>
    <row r="77" spans="1:18" x14ac:dyDescent="0.25">
      <c r="A77" s="69"/>
      <c r="B77" s="39" t="s">
        <v>159</v>
      </c>
      <c r="C77" s="40" t="s">
        <v>149</v>
      </c>
      <c r="D77" s="40"/>
      <c r="E77" s="40"/>
      <c r="F77" s="40" t="s">
        <v>32</v>
      </c>
      <c r="G77" s="40" t="s">
        <v>160</v>
      </c>
      <c r="H77" s="39"/>
      <c r="I77" s="41">
        <v>0</v>
      </c>
      <c r="J77" s="42">
        <v>0</v>
      </c>
      <c r="K77" s="42"/>
      <c r="L77" s="42"/>
      <c r="M77" s="42"/>
      <c r="N77" s="42"/>
      <c r="O77" s="42"/>
      <c r="P77" s="42"/>
      <c r="Q77" s="42"/>
      <c r="R77" s="42"/>
    </row>
    <row r="78" spans="1:18" ht="15.75" thickBot="1" x14ac:dyDescent="0.3">
      <c r="A78" s="70"/>
      <c r="B78" s="34" t="s">
        <v>159</v>
      </c>
      <c r="C78" s="35" t="s">
        <v>149</v>
      </c>
      <c r="D78" s="35"/>
      <c r="E78" s="35"/>
      <c r="F78" s="35" t="s">
        <v>32</v>
      </c>
      <c r="G78" s="35" t="s">
        <v>161</v>
      </c>
      <c r="H78" s="34"/>
      <c r="I78" s="36">
        <v>0</v>
      </c>
      <c r="J78" s="37">
        <v>0</v>
      </c>
      <c r="K78" s="37"/>
      <c r="L78" s="37"/>
      <c r="M78" s="37"/>
      <c r="N78" s="37"/>
      <c r="O78" s="37"/>
      <c r="P78" s="37"/>
      <c r="Q78" s="37"/>
      <c r="R78" s="37"/>
    </row>
    <row r="79" spans="1:18" ht="15.75" thickBot="1" x14ac:dyDescent="0.3">
      <c r="A79" s="38">
        <v>93</v>
      </c>
      <c r="B79" s="39" t="s">
        <v>162</v>
      </c>
      <c r="C79" s="40" t="s">
        <v>163</v>
      </c>
      <c r="D79" s="40" t="s">
        <v>164</v>
      </c>
      <c r="E79" s="40" t="s">
        <v>165</v>
      </c>
      <c r="F79" s="40" t="s">
        <v>32</v>
      </c>
      <c r="G79" s="40" t="s">
        <v>152</v>
      </c>
      <c r="H79" s="39"/>
      <c r="I79" s="41">
        <v>50.21</v>
      </c>
      <c r="J79" s="42">
        <v>1</v>
      </c>
      <c r="K79" s="42"/>
      <c r="L79" s="42"/>
      <c r="M79" s="42"/>
      <c r="N79" s="42"/>
      <c r="O79" s="42"/>
      <c r="P79" s="42"/>
      <c r="Q79" s="42"/>
      <c r="R79" s="42"/>
    </row>
    <row r="80" spans="1:18" x14ac:dyDescent="0.25">
      <c r="A80" s="68" t="s">
        <v>153</v>
      </c>
      <c r="B80" s="34" t="s">
        <v>166</v>
      </c>
      <c r="C80" s="35" t="s">
        <v>149</v>
      </c>
      <c r="D80" s="35"/>
      <c r="E80" s="35"/>
      <c r="F80" s="35" t="s">
        <v>32</v>
      </c>
      <c r="G80" s="35" t="s">
        <v>167</v>
      </c>
      <c r="H80" s="34"/>
      <c r="I80" s="36">
        <v>0</v>
      </c>
      <c r="J80" s="37">
        <v>1</v>
      </c>
      <c r="K80" s="37"/>
      <c r="L80" s="37"/>
      <c r="M80" s="37"/>
      <c r="N80" s="37"/>
      <c r="O80" s="37"/>
      <c r="P80" s="37"/>
      <c r="Q80" s="37"/>
      <c r="R80" s="37"/>
    </row>
    <row r="81" spans="1:18" x14ac:dyDescent="0.25">
      <c r="A81" s="69"/>
      <c r="B81" s="39" t="s">
        <v>166</v>
      </c>
      <c r="C81" s="40" t="s">
        <v>149</v>
      </c>
      <c r="D81" s="40"/>
      <c r="E81" s="40"/>
      <c r="F81" s="40" t="s">
        <v>32</v>
      </c>
      <c r="G81" s="40" t="s">
        <v>168</v>
      </c>
      <c r="H81" s="39"/>
      <c r="I81" s="41">
        <v>0</v>
      </c>
      <c r="J81" s="42">
        <v>1</v>
      </c>
      <c r="K81" s="42"/>
      <c r="L81" s="42"/>
      <c r="M81" s="42"/>
      <c r="N81" s="42"/>
      <c r="O81" s="42"/>
      <c r="P81" s="42"/>
      <c r="Q81" s="42"/>
      <c r="R81" s="42"/>
    </row>
    <row r="82" spans="1:18" x14ac:dyDescent="0.25">
      <c r="A82" s="69"/>
      <c r="B82" s="34" t="s">
        <v>166</v>
      </c>
      <c r="C82" s="35" t="s">
        <v>149</v>
      </c>
      <c r="D82" s="35"/>
      <c r="E82" s="35"/>
      <c r="F82" s="35" t="s">
        <v>32</v>
      </c>
      <c r="G82" s="35" t="s">
        <v>169</v>
      </c>
      <c r="H82" s="34"/>
      <c r="I82" s="36">
        <v>0</v>
      </c>
      <c r="J82" s="37">
        <v>1</v>
      </c>
      <c r="K82" s="37"/>
      <c r="L82" s="37"/>
      <c r="M82" s="37"/>
      <c r="N82" s="37"/>
      <c r="O82" s="37"/>
      <c r="P82" s="37"/>
      <c r="Q82" s="37"/>
      <c r="R82" s="37"/>
    </row>
    <row r="83" spans="1:18" x14ac:dyDescent="0.25">
      <c r="A83" s="69"/>
      <c r="B83" s="39" t="s">
        <v>166</v>
      </c>
      <c r="C83" s="40" t="s">
        <v>149</v>
      </c>
      <c r="D83" s="40"/>
      <c r="E83" s="40"/>
      <c r="F83" s="40" t="s">
        <v>32</v>
      </c>
      <c r="G83" s="40" t="s">
        <v>170</v>
      </c>
      <c r="H83" s="39"/>
      <c r="I83" s="41">
        <v>0</v>
      </c>
      <c r="J83" s="42">
        <v>1</v>
      </c>
      <c r="K83" s="42"/>
      <c r="L83" s="42"/>
      <c r="M83" s="42"/>
      <c r="N83" s="42"/>
      <c r="O83" s="42"/>
      <c r="P83" s="42"/>
      <c r="Q83" s="42"/>
      <c r="R83" s="42"/>
    </row>
    <row r="84" spans="1:18" x14ac:dyDescent="0.25">
      <c r="A84" s="69"/>
      <c r="B84" s="34" t="s">
        <v>166</v>
      </c>
      <c r="C84" s="35" t="s">
        <v>149</v>
      </c>
      <c r="D84" s="35"/>
      <c r="E84" s="35"/>
      <c r="F84" s="35" t="s">
        <v>32</v>
      </c>
      <c r="G84" s="35" t="s">
        <v>171</v>
      </c>
      <c r="H84" s="34"/>
      <c r="I84" s="36">
        <v>0</v>
      </c>
      <c r="J84" s="37">
        <v>1</v>
      </c>
      <c r="K84" s="37"/>
      <c r="L84" s="37"/>
      <c r="M84" s="37"/>
      <c r="N84" s="37"/>
      <c r="O84" s="37"/>
      <c r="P84" s="37"/>
      <c r="Q84" s="37"/>
      <c r="R84" s="37"/>
    </row>
    <row r="85" spans="1:18" ht="15.75" thickBot="1" x14ac:dyDescent="0.3">
      <c r="A85" s="70"/>
      <c r="B85" s="39" t="s">
        <v>166</v>
      </c>
      <c r="C85" s="40" t="s">
        <v>149</v>
      </c>
      <c r="D85" s="40"/>
      <c r="E85" s="40"/>
      <c r="F85" s="40" t="s">
        <v>32</v>
      </c>
      <c r="G85" s="40" t="s">
        <v>172</v>
      </c>
      <c r="H85" s="39"/>
      <c r="I85" s="41">
        <v>0</v>
      </c>
      <c r="J85" s="42">
        <v>1</v>
      </c>
      <c r="K85" s="42"/>
      <c r="L85" s="42"/>
      <c r="M85" s="42"/>
      <c r="N85" s="42"/>
      <c r="O85" s="42"/>
      <c r="P85" s="42"/>
      <c r="Q85" s="42"/>
      <c r="R85" s="42"/>
    </row>
    <row r="86" spans="1:18" ht="15.75" thickBot="1" x14ac:dyDescent="0.3">
      <c r="A86" s="33">
        <v>94</v>
      </c>
      <c r="B86" s="34" t="s">
        <v>162</v>
      </c>
      <c r="C86" s="35" t="s">
        <v>163</v>
      </c>
      <c r="D86" s="35" t="s">
        <v>164</v>
      </c>
      <c r="E86" s="35" t="s">
        <v>165</v>
      </c>
      <c r="F86" s="35" t="s">
        <v>32</v>
      </c>
      <c r="G86" s="35" t="s">
        <v>152</v>
      </c>
      <c r="H86" s="34"/>
      <c r="I86" s="36">
        <v>50.21</v>
      </c>
      <c r="J86" s="37">
        <v>1</v>
      </c>
      <c r="K86" s="37"/>
      <c r="L86" s="37"/>
      <c r="M86" s="37"/>
      <c r="N86" s="37"/>
      <c r="O86" s="37"/>
      <c r="P86" s="37"/>
      <c r="Q86" s="37"/>
      <c r="R86" s="37"/>
    </row>
    <row r="87" spans="1:18" x14ac:dyDescent="0.25">
      <c r="A87" s="68" t="s">
        <v>153</v>
      </c>
      <c r="B87" s="39" t="s">
        <v>166</v>
      </c>
      <c r="C87" s="40" t="s">
        <v>149</v>
      </c>
      <c r="D87" s="40"/>
      <c r="E87" s="40"/>
      <c r="F87" s="40" t="s">
        <v>32</v>
      </c>
      <c r="G87" s="40" t="s">
        <v>167</v>
      </c>
      <c r="H87" s="39"/>
      <c r="I87" s="41">
        <v>0</v>
      </c>
      <c r="J87" s="42">
        <v>1</v>
      </c>
      <c r="K87" s="42"/>
      <c r="L87" s="42"/>
      <c r="M87" s="42"/>
      <c r="N87" s="42"/>
      <c r="O87" s="42"/>
      <c r="P87" s="42"/>
      <c r="Q87" s="42"/>
      <c r="R87" s="42"/>
    </row>
    <row r="88" spans="1:18" x14ac:dyDescent="0.25">
      <c r="A88" s="69"/>
      <c r="B88" s="34" t="s">
        <v>166</v>
      </c>
      <c r="C88" s="35" t="s">
        <v>149</v>
      </c>
      <c r="D88" s="35"/>
      <c r="E88" s="35"/>
      <c r="F88" s="35" t="s">
        <v>32</v>
      </c>
      <c r="G88" s="35" t="s">
        <v>168</v>
      </c>
      <c r="H88" s="34"/>
      <c r="I88" s="36">
        <v>0</v>
      </c>
      <c r="J88" s="37">
        <v>1</v>
      </c>
      <c r="K88" s="37"/>
      <c r="L88" s="37"/>
      <c r="M88" s="37"/>
      <c r="N88" s="37"/>
      <c r="O88" s="37"/>
      <c r="P88" s="37"/>
      <c r="Q88" s="37"/>
      <c r="R88" s="37"/>
    </row>
    <row r="89" spans="1:18" x14ac:dyDescent="0.25">
      <c r="A89" s="69"/>
      <c r="B89" s="39" t="s">
        <v>166</v>
      </c>
      <c r="C89" s="40" t="s">
        <v>149</v>
      </c>
      <c r="D89" s="40"/>
      <c r="E89" s="40"/>
      <c r="F89" s="40" t="s">
        <v>32</v>
      </c>
      <c r="G89" s="40" t="s">
        <v>169</v>
      </c>
      <c r="H89" s="39"/>
      <c r="I89" s="41">
        <v>0</v>
      </c>
      <c r="J89" s="42">
        <v>1</v>
      </c>
      <c r="K89" s="42"/>
      <c r="L89" s="42"/>
      <c r="M89" s="42"/>
      <c r="N89" s="42"/>
      <c r="O89" s="42"/>
      <c r="P89" s="42"/>
      <c r="Q89" s="42"/>
      <c r="R89" s="42"/>
    </row>
    <row r="90" spans="1:18" x14ac:dyDescent="0.25">
      <c r="A90" s="69"/>
      <c r="B90" s="34" t="s">
        <v>166</v>
      </c>
      <c r="C90" s="35" t="s">
        <v>149</v>
      </c>
      <c r="D90" s="35"/>
      <c r="E90" s="35"/>
      <c r="F90" s="35" t="s">
        <v>32</v>
      </c>
      <c r="G90" s="35" t="s">
        <v>170</v>
      </c>
      <c r="H90" s="34"/>
      <c r="I90" s="36">
        <v>0</v>
      </c>
      <c r="J90" s="37">
        <v>1</v>
      </c>
      <c r="K90" s="37"/>
      <c r="L90" s="37"/>
      <c r="M90" s="37"/>
      <c r="N90" s="37"/>
      <c r="O90" s="37"/>
      <c r="P90" s="37"/>
      <c r="Q90" s="37"/>
      <c r="R90" s="37"/>
    </row>
    <row r="91" spans="1:18" x14ac:dyDescent="0.25">
      <c r="A91" s="69"/>
      <c r="B91" s="39" t="s">
        <v>166</v>
      </c>
      <c r="C91" s="40" t="s">
        <v>149</v>
      </c>
      <c r="D91" s="40"/>
      <c r="E91" s="40"/>
      <c r="F91" s="40" t="s">
        <v>32</v>
      </c>
      <c r="G91" s="40" t="s">
        <v>171</v>
      </c>
      <c r="H91" s="39"/>
      <c r="I91" s="41">
        <v>0</v>
      </c>
      <c r="J91" s="42">
        <v>1</v>
      </c>
      <c r="K91" s="42"/>
      <c r="L91" s="42"/>
      <c r="M91" s="42"/>
      <c r="N91" s="42"/>
      <c r="O91" s="42"/>
      <c r="P91" s="42"/>
      <c r="Q91" s="42"/>
      <c r="R91" s="42"/>
    </row>
    <row r="92" spans="1:18" ht="15.75" thickBot="1" x14ac:dyDescent="0.3">
      <c r="A92" s="70"/>
      <c r="B92" s="34" t="s">
        <v>166</v>
      </c>
      <c r="C92" s="35" t="s">
        <v>149</v>
      </c>
      <c r="D92" s="35"/>
      <c r="E92" s="35"/>
      <c r="F92" s="35" t="s">
        <v>32</v>
      </c>
      <c r="G92" s="35" t="s">
        <v>172</v>
      </c>
      <c r="H92" s="34"/>
      <c r="I92" s="36">
        <v>0</v>
      </c>
      <c r="J92" s="37">
        <v>1</v>
      </c>
      <c r="K92" s="37"/>
      <c r="L92" s="37"/>
      <c r="M92" s="37"/>
      <c r="N92" s="37"/>
      <c r="O92" s="37"/>
      <c r="P92" s="37"/>
      <c r="Q92" s="37"/>
      <c r="R92" s="37"/>
    </row>
    <row r="93" spans="1:18" x14ac:dyDescent="0.25">
      <c r="A93" s="38">
        <v>56</v>
      </c>
      <c r="B93" s="39" t="s">
        <v>173</v>
      </c>
      <c r="C93" s="40" t="s">
        <v>174</v>
      </c>
      <c r="D93" s="40" t="s">
        <v>175</v>
      </c>
      <c r="E93" s="40" t="s">
        <v>176</v>
      </c>
      <c r="F93" s="40" t="s">
        <v>32</v>
      </c>
      <c r="G93" s="40" t="s">
        <v>177</v>
      </c>
      <c r="H93" s="39"/>
      <c r="I93" s="41">
        <v>21.24</v>
      </c>
      <c r="J93" s="42">
        <v>1</v>
      </c>
      <c r="K93" s="42"/>
      <c r="L93" s="42"/>
      <c r="M93" s="42"/>
      <c r="N93" s="42"/>
      <c r="O93" s="42"/>
      <c r="P93" s="42"/>
      <c r="Q93" s="42"/>
      <c r="R93" s="42"/>
    </row>
    <row r="94" spans="1:18" x14ac:dyDescent="0.25">
      <c r="A94" s="33">
        <v>57</v>
      </c>
      <c r="B94" s="34" t="s">
        <v>178</v>
      </c>
      <c r="C94" s="35" t="s">
        <v>29</v>
      </c>
      <c r="D94" s="35" t="s">
        <v>179</v>
      </c>
      <c r="E94" s="35" t="s">
        <v>180</v>
      </c>
      <c r="F94" s="35" t="s">
        <v>32</v>
      </c>
      <c r="G94" s="35" t="s">
        <v>181</v>
      </c>
      <c r="H94" s="34"/>
      <c r="I94" s="36">
        <v>314.16000000000003</v>
      </c>
      <c r="J94" s="37">
        <v>1</v>
      </c>
      <c r="K94" s="37"/>
      <c r="L94" s="37"/>
      <c r="M94" s="37"/>
      <c r="N94" s="37"/>
      <c r="O94" s="37"/>
      <c r="P94" s="37"/>
      <c r="Q94" s="37"/>
      <c r="R94" s="37"/>
    </row>
    <row r="95" spans="1:18" x14ac:dyDescent="0.25">
      <c r="A95" s="38">
        <v>58</v>
      </c>
      <c r="B95" s="39" t="s">
        <v>178</v>
      </c>
      <c r="C95" s="40" t="s">
        <v>29</v>
      </c>
      <c r="D95" s="40" t="s">
        <v>179</v>
      </c>
      <c r="E95" s="40" t="s">
        <v>180</v>
      </c>
      <c r="F95" s="40" t="s">
        <v>32</v>
      </c>
      <c r="G95" s="40" t="s">
        <v>181</v>
      </c>
      <c r="H95" s="39"/>
      <c r="I95" s="41">
        <v>314.16000000000003</v>
      </c>
      <c r="J95" s="42">
        <v>1</v>
      </c>
      <c r="K95" s="42"/>
      <c r="L95" s="42"/>
      <c r="M95" s="42"/>
      <c r="N95" s="42"/>
      <c r="O95" s="42"/>
      <c r="P95" s="42"/>
      <c r="Q95" s="42"/>
      <c r="R95" s="42"/>
    </row>
    <row r="96" spans="1:18" x14ac:dyDescent="0.25">
      <c r="A96" s="33">
        <v>59</v>
      </c>
      <c r="B96" s="34" t="s">
        <v>182</v>
      </c>
      <c r="C96" s="35" t="s">
        <v>29</v>
      </c>
      <c r="D96" s="35" t="s">
        <v>183</v>
      </c>
      <c r="E96" s="35" t="s">
        <v>184</v>
      </c>
      <c r="F96" s="35" t="s">
        <v>32</v>
      </c>
      <c r="G96" s="35" t="s">
        <v>185</v>
      </c>
      <c r="H96" s="34"/>
      <c r="I96" s="36">
        <v>211.2</v>
      </c>
      <c r="J96" s="37">
        <v>1</v>
      </c>
      <c r="K96" s="37"/>
      <c r="L96" s="37"/>
      <c r="M96" s="37"/>
      <c r="N96" s="37"/>
      <c r="O96" s="37"/>
      <c r="P96" s="37"/>
      <c r="Q96" s="37"/>
      <c r="R96" s="37"/>
    </row>
    <row r="97" spans="1:18" x14ac:dyDescent="0.25">
      <c r="A97" s="38">
        <v>60</v>
      </c>
      <c r="B97" s="39" t="s">
        <v>182</v>
      </c>
      <c r="C97" s="40" t="s">
        <v>29</v>
      </c>
      <c r="D97" s="40" t="s">
        <v>183</v>
      </c>
      <c r="E97" s="40" t="s">
        <v>184</v>
      </c>
      <c r="F97" s="40" t="s">
        <v>32</v>
      </c>
      <c r="G97" s="40" t="s">
        <v>185</v>
      </c>
      <c r="H97" s="39"/>
      <c r="I97" s="41">
        <v>211.2</v>
      </c>
      <c r="J97" s="42">
        <v>1</v>
      </c>
      <c r="K97" s="42"/>
      <c r="L97" s="42"/>
      <c r="M97" s="42"/>
      <c r="N97" s="42"/>
      <c r="O97" s="42"/>
      <c r="P97" s="42"/>
      <c r="Q97" s="42"/>
      <c r="R97" s="42"/>
    </row>
    <row r="98" spans="1:18" ht="15.75" thickBot="1" x14ac:dyDescent="0.3">
      <c r="A98" s="33">
        <f>ROW(A98)-9</f>
        <v>89</v>
      </c>
      <c r="B98" s="34" t="s">
        <v>186</v>
      </c>
      <c r="C98" s="35" t="s">
        <v>29</v>
      </c>
      <c r="D98" s="35" t="s">
        <v>187</v>
      </c>
      <c r="E98" s="35" t="s">
        <v>188</v>
      </c>
      <c r="F98" s="35" t="s">
        <v>32</v>
      </c>
      <c r="G98" s="35" t="s">
        <v>189</v>
      </c>
      <c r="H98" s="34"/>
      <c r="I98" s="36">
        <v>258.94</v>
      </c>
      <c r="J98" s="37">
        <v>1</v>
      </c>
      <c r="K98" s="37"/>
      <c r="L98" s="37"/>
      <c r="M98" s="37"/>
      <c r="N98" s="37"/>
      <c r="O98" s="37"/>
      <c r="P98" s="37"/>
      <c r="Q98" s="37"/>
      <c r="R98" s="37"/>
    </row>
    <row r="99" spans="1:18" s="43" customFormat="1" ht="15.75" thickBot="1" x14ac:dyDescent="0.3">
      <c r="A99" s="22"/>
      <c r="B99" s="24"/>
      <c r="C99" s="24"/>
      <c r="D99" s="24" t="s">
        <v>190</v>
      </c>
      <c r="E99" s="24"/>
      <c r="F99" s="24"/>
      <c r="G99" s="24"/>
      <c r="H99" s="24"/>
      <c r="I99" s="25"/>
      <c r="J99" s="26"/>
      <c r="K99" s="26"/>
      <c r="L99" s="26"/>
      <c r="M99" s="26"/>
      <c r="N99" s="26"/>
      <c r="O99" s="26"/>
      <c r="P99" s="26"/>
      <c r="Q99" s="26"/>
      <c r="R99" s="26"/>
    </row>
    <row r="100" spans="1:18" s="43" customFormat="1" x14ac:dyDescent="0.25">
      <c r="A100" s="44">
        <v>61</v>
      </c>
      <c r="B100" s="45" t="s">
        <v>191</v>
      </c>
      <c r="C100" s="46" t="s">
        <v>192</v>
      </c>
      <c r="D100" s="46" t="s">
        <v>193</v>
      </c>
      <c r="E100" s="46" t="s">
        <v>194</v>
      </c>
      <c r="F100" s="46" t="s">
        <v>32</v>
      </c>
      <c r="G100" s="46" t="s">
        <v>41</v>
      </c>
      <c r="H100" s="45"/>
      <c r="I100" s="47">
        <v>19.75</v>
      </c>
      <c r="J100" s="32">
        <v>1</v>
      </c>
      <c r="K100" s="32"/>
      <c r="L100" s="32"/>
      <c r="M100" s="32"/>
      <c r="N100" s="32"/>
      <c r="O100" s="32"/>
      <c r="P100" s="32"/>
      <c r="Q100" s="32"/>
      <c r="R100" s="32"/>
    </row>
    <row r="101" spans="1:18" s="43" customFormat="1" x14ac:dyDescent="0.25">
      <c r="A101" s="33">
        <v>62</v>
      </c>
      <c r="B101" s="34" t="s">
        <v>191</v>
      </c>
      <c r="C101" s="35" t="s">
        <v>192</v>
      </c>
      <c r="D101" s="35" t="s">
        <v>195</v>
      </c>
      <c r="E101" s="35" t="s">
        <v>196</v>
      </c>
      <c r="F101" s="35" t="s">
        <v>32</v>
      </c>
      <c r="G101" s="35" t="s">
        <v>33</v>
      </c>
      <c r="H101" s="34"/>
      <c r="I101" s="36">
        <v>26.5</v>
      </c>
      <c r="J101" s="37">
        <v>1</v>
      </c>
      <c r="K101" s="37"/>
      <c r="L101" s="37"/>
      <c r="M101" s="37"/>
      <c r="N101" s="37"/>
      <c r="O101" s="37"/>
      <c r="P101" s="37"/>
      <c r="Q101" s="37"/>
      <c r="R101" s="37"/>
    </row>
    <row r="102" spans="1:18" s="43" customFormat="1" x14ac:dyDescent="0.25">
      <c r="A102" s="44">
        <v>63</v>
      </c>
      <c r="B102" s="45" t="s">
        <v>197</v>
      </c>
      <c r="C102" s="46" t="s">
        <v>198</v>
      </c>
      <c r="D102" s="46" t="s">
        <v>66</v>
      </c>
      <c r="E102" s="46" t="s">
        <v>199</v>
      </c>
      <c r="F102" s="46" t="s">
        <v>34</v>
      </c>
      <c r="G102" s="46" t="s">
        <v>200</v>
      </c>
      <c r="H102" s="45"/>
      <c r="I102" s="47">
        <v>19.989999999999998</v>
      </c>
      <c r="J102" s="32">
        <v>1</v>
      </c>
      <c r="K102" s="32"/>
      <c r="L102" s="32"/>
      <c r="M102" s="32"/>
      <c r="N102" s="32"/>
      <c r="O102" s="32"/>
      <c r="P102" s="32"/>
      <c r="Q102" s="32"/>
      <c r="R102" s="32"/>
    </row>
    <row r="103" spans="1:18" s="43" customFormat="1" ht="15.75" thickBot="1" x14ac:dyDescent="0.3">
      <c r="A103" s="33">
        <v>64</v>
      </c>
      <c r="B103" s="34" t="s">
        <v>197</v>
      </c>
      <c r="C103" s="35" t="s">
        <v>198</v>
      </c>
      <c r="D103" s="35" t="s">
        <v>66</v>
      </c>
      <c r="E103" s="35" t="s">
        <v>199</v>
      </c>
      <c r="F103" s="35" t="s">
        <v>32</v>
      </c>
      <c r="G103" s="35" t="s">
        <v>200</v>
      </c>
      <c r="H103" s="34"/>
      <c r="I103" s="36">
        <v>19.989999999999998</v>
      </c>
      <c r="J103" s="37">
        <v>0</v>
      </c>
      <c r="K103" s="37"/>
      <c r="L103" s="37"/>
      <c r="M103" s="37"/>
      <c r="N103" s="37"/>
      <c r="O103" s="37"/>
      <c r="P103" s="37"/>
      <c r="Q103" s="37"/>
      <c r="R103" s="37"/>
    </row>
    <row r="104" spans="1:18" s="43" customFormat="1" ht="15.75" thickBot="1" x14ac:dyDescent="0.3">
      <c r="A104" s="22"/>
      <c r="B104" s="24"/>
      <c r="C104" s="24"/>
      <c r="D104" s="24" t="s">
        <v>201</v>
      </c>
      <c r="E104" s="24"/>
      <c r="F104" s="24"/>
      <c r="G104" s="24"/>
      <c r="H104" s="24"/>
      <c r="I104" s="25"/>
      <c r="J104" s="26"/>
      <c r="K104" s="26"/>
      <c r="L104" s="26"/>
      <c r="M104" s="26"/>
      <c r="N104" s="26"/>
      <c r="O104" s="26"/>
      <c r="P104" s="26"/>
      <c r="Q104" s="26"/>
      <c r="R104" s="26"/>
    </row>
    <row r="105" spans="1:18" x14ac:dyDescent="0.25">
      <c r="A105" s="38">
        <v>65</v>
      </c>
      <c r="B105" s="39" t="s">
        <v>202</v>
      </c>
      <c r="C105" s="40" t="s">
        <v>75</v>
      </c>
      <c r="D105" s="40"/>
      <c r="E105" s="40" t="s">
        <v>77</v>
      </c>
      <c r="F105" s="40" t="s">
        <v>75</v>
      </c>
      <c r="G105" s="40" t="s">
        <v>78</v>
      </c>
      <c r="H105" s="39"/>
      <c r="I105" s="41"/>
      <c r="J105" s="42">
        <v>0</v>
      </c>
      <c r="K105" s="42"/>
      <c r="L105" s="42"/>
      <c r="M105" s="42"/>
      <c r="N105" s="42"/>
      <c r="O105" s="42"/>
      <c r="P105" s="42"/>
      <c r="Q105" s="42"/>
      <c r="R105" s="42"/>
    </row>
    <row r="106" spans="1:18" x14ac:dyDescent="0.25">
      <c r="A106" s="33">
        <v>66</v>
      </c>
      <c r="B106" s="34" t="s">
        <v>203</v>
      </c>
      <c r="C106" s="35" t="s">
        <v>75</v>
      </c>
      <c r="D106" s="35" t="s">
        <v>204</v>
      </c>
      <c r="E106" s="35" t="s">
        <v>205</v>
      </c>
      <c r="F106" s="35" t="s">
        <v>75</v>
      </c>
      <c r="G106" s="35" t="s">
        <v>206</v>
      </c>
      <c r="H106" s="34"/>
      <c r="I106" s="36"/>
      <c r="J106" s="37">
        <v>1</v>
      </c>
      <c r="K106" s="37"/>
      <c r="L106" s="37"/>
      <c r="M106" s="37"/>
      <c r="N106" s="37"/>
      <c r="O106" s="37"/>
      <c r="P106" s="37"/>
      <c r="Q106" s="37"/>
      <c r="R106" s="37"/>
    </row>
    <row r="107" spans="1:18" x14ac:dyDescent="0.25">
      <c r="A107" s="38">
        <v>67</v>
      </c>
      <c r="B107" s="39" t="s">
        <v>203</v>
      </c>
      <c r="C107" s="40" t="s">
        <v>75</v>
      </c>
      <c r="D107" s="40" t="s">
        <v>207</v>
      </c>
      <c r="E107" s="40" t="s">
        <v>208</v>
      </c>
      <c r="F107" s="40" t="s">
        <v>75</v>
      </c>
      <c r="G107" s="40" t="s">
        <v>209</v>
      </c>
      <c r="H107" s="39"/>
      <c r="I107" s="41"/>
      <c r="J107" s="42">
        <v>1</v>
      </c>
      <c r="K107" s="42"/>
      <c r="L107" s="42"/>
      <c r="M107" s="42"/>
      <c r="N107" s="42"/>
      <c r="O107" s="42"/>
      <c r="P107" s="42"/>
      <c r="Q107" s="42"/>
      <c r="R107" s="42"/>
    </row>
    <row r="108" spans="1:18" x14ac:dyDescent="0.25">
      <c r="A108" s="33">
        <v>68</v>
      </c>
      <c r="B108" s="34" t="s">
        <v>210</v>
      </c>
      <c r="C108" s="35" t="s">
        <v>75</v>
      </c>
      <c r="D108" s="35"/>
      <c r="E108" s="35" t="s">
        <v>211</v>
      </c>
      <c r="F108" s="35" t="s">
        <v>75</v>
      </c>
      <c r="G108" s="35" t="s">
        <v>87</v>
      </c>
      <c r="H108" s="34"/>
      <c r="I108" s="36"/>
      <c r="J108" s="37">
        <v>0</v>
      </c>
      <c r="K108" s="37"/>
      <c r="L108" s="37"/>
      <c r="M108" s="37"/>
      <c r="N108" s="37"/>
      <c r="O108" s="37"/>
      <c r="P108" s="37"/>
      <c r="Q108" s="37"/>
      <c r="R108" s="37"/>
    </row>
    <row r="109" spans="1:18" x14ac:dyDescent="0.25">
      <c r="A109" s="38">
        <v>69</v>
      </c>
      <c r="B109" s="39" t="s">
        <v>210</v>
      </c>
      <c r="C109" s="40" t="s">
        <v>75</v>
      </c>
      <c r="D109" s="40"/>
      <c r="E109" s="40" t="s">
        <v>212</v>
      </c>
      <c r="F109" s="40" t="s">
        <v>75</v>
      </c>
      <c r="G109" s="40" t="s">
        <v>89</v>
      </c>
      <c r="H109" s="39"/>
      <c r="I109" s="41"/>
      <c r="J109" s="42">
        <v>0</v>
      </c>
      <c r="K109" s="42"/>
      <c r="L109" s="42"/>
      <c r="M109" s="42"/>
      <c r="N109" s="42"/>
      <c r="O109" s="42"/>
      <c r="P109" s="42"/>
      <c r="Q109" s="42"/>
      <c r="R109" s="42"/>
    </row>
    <row r="110" spans="1:18" x14ac:dyDescent="0.25">
      <c r="A110" s="33">
        <v>70</v>
      </c>
      <c r="B110" s="34" t="s">
        <v>210</v>
      </c>
      <c r="C110" s="35" t="s">
        <v>75</v>
      </c>
      <c r="D110" s="35"/>
      <c r="E110" s="35" t="s">
        <v>213</v>
      </c>
      <c r="F110" s="35" t="s">
        <v>75</v>
      </c>
      <c r="G110" s="35" t="s">
        <v>93</v>
      </c>
      <c r="H110" s="34"/>
      <c r="I110" s="36"/>
      <c r="J110" s="37">
        <v>0</v>
      </c>
      <c r="K110" s="37"/>
      <c r="L110" s="37"/>
      <c r="M110" s="37"/>
      <c r="N110" s="37"/>
      <c r="O110" s="37"/>
      <c r="P110" s="37"/>
      <c r="Q110" s="37"/>
      <c r="R110" s="37"/>
    </row>
    <row r="111" spans="1:18" x14ac:dyDescent="0.25">
      <c r="A111" s="38">
        <v>71</v>
      </c>
      <c r="B111" s="39" t="s">
        <v>210</v>
      </c>
      <c r="C111" s="40" t="s">
        <v>75</v>
      </c>
      <c r="D111" s="40"/>
      <c r="E111" s="40" t="s">
        <v>214</v>
      </c>
      <c r="F111" s="40" t="s">
        <v>75</v>
      </c>
      <c r="G111" s="40" t="s">
        <v>97</v>
      </c>
      <c r="H111" s="39"/>
      <c r="I111" s="41"/>
      <c r="J111" s="42">
        <v>0</v>
      </c>
      <c r="K111" s="42"/>
      <c r="L111" s="42"/>
      <c r="M111" s="42"/>
      <c r="N111" s="42"/>
      <c r="O111" s="42"/>
      <c r="P111" s="42"/>
      <c r="Q111" s="42"/>
      <c r="R111" s="42"/>
    </row>
    <row r="112" spans="1:18" x14ac:dyDescent="0.25">
      <c r="A112" s="33">
        <v>72</v>
      </c>
      <c r="B112" s="34" t="s">
        <v>210</v>
      </c>
      <c r="C112" s="35" t="s">
        <v>75</v>
      </c>
      <c r="D112" s="35"/>
      <c r="E112" s="35" t="s">
        <v>215</v>
      </c>
      <c r="F112" s="35" t="s">
        <v>75</v>
      </c>
      <c r="G112" s="35" t="s">
        <v>216</v>
      </c>
      <c r="H112" s="34"/>
      <c r="I112" s="36"/>
      <c r="J112" s="37">
        <v>0</v>
      </c>
      <c r="K112" s="37"/>
      <c r="L112" s="37"/>
      <c r="M112" s="37"/>
      <c r="N112" s="37"/>
      <c r="O112" s="37"/>
      <c r="P112" s="37"/>
      <c r="Q112" s="37"/>
      <c r="R112" s="37"/>
    </row>
    <row r="113" spans="1:18" x14ac:dyDescent="0.25">
      <c r="A113" s="38">
        <v>73</v>
      </c>
      <c r="B113" s="39" t="s">
        <v>210</v>
      </c>
      <c r="C113" s="40" t="s">
        <v>75</v>
      </c>
      <c r="D113" s="40"/>
      <c r="E113" s="40" t="s">
        <v>217</v>
      </c>
      <c r="F113" s="40" t="s">
        <v>75</v>
      </c>
      <c r="G113" s="40" t="s">
        <v>117</v>
      </c>
      <c r="H113" s="39"/>
      <c r="I113" s="41"/>
      <c r="J113" s="42">
        <v>0</v>
      </c>
      <c r="K113" s="42"/>
      <c r="L113" s="42"/>
      <c r="M113" s="42"/>
      <c r="N113" s="42"/>
      <c r="O113" s="42"/>
      <c r="P113" s="42"/>
      <c r="Q113" s="42"/>
      <c r="R113" s="42"/>
    </row>
    <row r="114" spans="1:18" x14ac:dyDescent="0.25">
      <c r="A114" s="33">
        <v>74</v>
      </c>
      <c r="B114" s="34" t="s">
        <v>218</v>
      </c>
      <c r="C114" s="35" t="s">
        <v>75</v>
      </c>
      <c r="D114" s="35" t="s">
        <v>219</v>
      </c>
      <c r="E114" s="35" t="s">
        <v>220</v>
      </c>
      <c r="F114" s="35" t="s">
        <v>75</v>
      </c>
      <c r="G114" s="35" t="s">
        <v>221</v>
      </c>
      <c r="H114" s="34"/>
      <c r="I114" s="36">
        <v>14.35</v>
      </c>
      <c r="J114" s="37">
        <v>1</v>
      </c>
      <c r="K114" s="37"/>
      <c r="L114" s="37"/>
      <c r="M114" s="37"/>
      <c r="N114" s="37"/>
      <c r="O114" s="37"/>
      <c r="P114" s="37"/>
      <c r="Q114" s="37"/>
      <c r="R114" s="37"/>
    </row>
    <row r="115" spans="1:18" x14ac:dyDescent="0.25">
      <c r="A115" s="38">
        <v>75</v>
      </c>
      <c r="B115" s="39" t="s">
        <v>222</v>
      </c>
      <c r="C115" s="40" t="s">
        <v>75</v>
      </c>
      <c r="D115" s="40" t="s">
        <v>223</v>
      </c>
      <c r="E115" s="40" t="s">
        <v>224</v>
      </c>
      <c r="F115" s="40" t="s">
        <v>75</v>
      </c>
      <c r="G115" s="40" t="s">
        <v>221</v>
      </c>
      <c r="H115" s="39"/>
      <c r="I115" s="41">
        <v>20.54</v>
      </c>
      <c r="J115" s="42">
        <v>1</v>
      </c>
      <c r="K115" s="42"/>
      <c r="L115" s="42"/>
      <c r="M115" s="42"/>
      <c r="N115" s="42"/>
      <c r="O115" s="42"/>
      <c r="P115" s="42"/>
      <c r="Q115" s="42"/>
      <c r="R115" s="42"/>
    </row>
    <row r="116" spans="1:18" x14ac:dyDescent="0.25">
      <c r="A116" s="33">
        <v>76</v>
      </c>
      <c r="B116" s="34" t="s">
        <v>218</v>
      </c>
      <c r="C116" s="35" t="s">
        <v>75</v>
      </c>
      <c r="D116" s="35" t="s">
        <v>225</v>
      </c>
      <c r="E116" s="35" t="s">
        <v>226</v>
      </c>
      <c r="F116" s="35" t="s">
        <v>75</v>
      </c>
      <c r="G116" s="35" t="s">
        <v>227</v>
      </c>
      <c r="H116" s="34"/>
      <c r="I116" s="36">
        <v>19.14</v>
      </c>
      <c r="J116" s="37">
        <v>1</v>
      </c>
      <c r="K116" s="37"/>
      <c r="L116" s="37"/>
      <c r="M116" s="37"/>
      <c r="N116" s="37"/>
      <c r="O116" s="37"/>
      <c r="P116" s="37"/>
      <c r="Q116" s="37"/>
      <c r="R116" s="37"/>
    </row>
    <row r="117" spans="1:18" x14ac:dyDescent="0.25">
      <c r="A117" s="38">
        <v>77</v>
      </c>
      <c r="B117" s="39" t="s">
        <v>218</v>
      </c>
      <c r="C117" s="40" t="s">
        <v>75</v>
      </c>
      <c r="D117" s="40" t="s">
        <v>228</v>
      </c>
      <c r="E117" s="40" t="s">
        <v>229</v>
      </c>
      <c r="F117" s="40" t="s">
        <v>75</v>
      </c>
      <c r="G117" s="40" t="s">
        <v>230</v>
      </c>
      <c r="H117" s="39"/>
      <c r="I117" s="41">
        <v>15.16</v>
      </c>
      <c r="J117" s="42">
        <v>1</v>
      </c>
      <c r="K117" s="42"/>
      <c r="L117" s="42"/>
      <c r="M117" s="42"/>
      <c r="N117" s="42"/>
      <c r="O117" s="42"/>
      <c r="P117" s="42"/>
      <c r="Q117" s="42"/>
      <c r="R117" s="42"/>
    </row>
    <row r="118" spans="1:18" x14ac:dyDescent="0.25">
      <c r="A118" s="33">
        <v>78</v>
      </c>
      <c r="B118" s="34" t="s">
        <v>222</v>
      </c>
      <c r="C118" s="35" t="s">
        <v>75</v>
      </c>
      <c r="D118" s="35" t="s">
        <v>231</v>
      </c>
      <c r="E118" s="35" t="s">
        <v>232</v>
      </c>
      <c r="F118" s="35" t="s">
        <v>75</v>
      </c>
      <c r="G118" s="35" t="s">
        <v>230</v>
      </c>
      <c r="H118" s="34"/>
      <c r="I118" s="36"/>
      <c r="J118" s="37">
        <v>1</v>
      </c>
      <c r="K118" s="37"/>
      <c r="L118" s="37"/>
      <c r="M118" s="37"/>
      <c r="N118" s="37"/>
      <c r="O118" s="37"/>
      <c r="P118" s="37"/>
      <c r="Q118" s="37"/>
      <c r="R118" s="37"/>
    </row>
    <row r="119" spans="1:18" x14ac:dyDescent="0.25">
      <c r="A119" s="38">
        <v>79</v>
      </c>
      <c r="B119" s="39" t="s">
        <v>218</v>
      </c>
      <c r="C119" s="40" t="s">
        <v>75</v>
      </c>
      <c r="D119" s="40" t="s">
        <v>233</v>
      </c>
      <c r="E119" s="40" t="s">
        <v>234</v>
      </c>
      <c r="F119" s="40" t="s">
        <v>75</v>
      </c>
      <c r="G119" s="40" t="s">
        <v>87</v>
      </c>
      <c r="H119" s="39"/>
      <c r="I119" s="41">
        <v>16.29</v>
      </c>
      <c r="J119" s="42">
        <v>1</v>
      </c>
      <c r="K119" s="42"/>
      <c r="L119" s="42"/>
      <c r="M119" s="42"/>
      <c r="N119" s="42"/>
      <c r="O119" s="42"/>
      <c r="P119" s="42"/>
      <c r="Q119" s="42"/>
      <c r="R119" s="42"/>
    </row>
    <row r="120" spans="1:18" x14ac:dyDescent="0.25">
      <c r="A120" s="33">
        <v>80</v>
      </c>
      <c r="B120" s="34" t="s">
        <v>222</v>
      </c>
      <c r="C120" s="35" t="s">
        <v>75</v>
      </c>
      <c r="D120" s="35" t="s">
        <v>235</v>
      </c>
      <c r="E120" s="35" t="s">
        <v>236</v>
      </c>
      <c r="F120" s="35" t="s">
        <v>75</v>
      </c>
      <c r="G120" s="35" t="s">
        <v>87</v>
      </c>
      <c r="H120" s="34"/>
      <c r="I120" s="36">
        <v>24.52</v>
      </c>
      <c r="J120" s="37">
        <v>1</v>
      </c>
      <c r="K120" s="37"/>
      <c r="L120" s="37"/>
      <c r="M120" s="37"/>
      <c r="N120" s="37"/>
      <c r="O120" s="37"/>
      <c r="P120" s="37"/>
      <c r="Q120" s="37"/>
      <c r="R120" s="37"/>
    </row>
    <row r="121" spans="1:18" x14ac:dyDescent="0.25">
      <c r="A121" s="38">
        <v>81</v>
      </c>
      <c r="B121" s="39" t="s">
        <v>218</v>
      </c>
      <c r="C121" s="40" t="s">
        <v>75</v>
      </c>
      <c r="D121" s="40" t="s">
        <v>237</v>
      </c>
      <c r="E121" s="40" t="s">
        <v>238</v>
      </c>
      <c r="F121" s="40" t="s">
        <v>75</v>
      </c>
      <c r="G121" s="40" t="s">
        <v>239</v>
      </c>
      <c r="H121" s="39"/>
      <c r="I121" s="41">
        <v>17.899999999999999</v>
      </c>
      <c r="J121" s="42">
        <v>1</v>
      </c>
      <c r="K121" s="42"/>
      <c r="L121" s="42"/>
      <c r="M121" s="42"/>
      <c r="N121" s="42"/>
      <c r="O121" s="42"/>
      <c r="P121" s="42"/>
      <c r="Q121" s="42"/>
      <c r="R121" s="42"/>
    </row>
    <row r="122" spans="1:18" x14ac:dyDescent="0.25">
      <c r="A122" s="33">
        <v>82</v>
      </c>
      <c r="B122" s="34" t="s">
        <v>222</v>
      </c>
      <c r="C122" s="35" t="s">
        <v>75</v>
      </c>
      <c r="D122" s="35" t="s">
        <v>240</v>
      </c>
      <c r="E122" s="35" t="s">
        <v>241</v>
      </c>
      <c r="F122" s="35" t="s">
        <v>75</v>
      </c>
      <c r="G122" s="35" t="s">
        <v>239</v>
      </c>
      <c r="H122" s="34"/>
      <c r="I122" s="36">
        <v>28.82</v>
      </c>
      <c r="J122" s="37">
        <v>1</v>
      </c>
      <c r="K122" s="37"/>
      <c r="L122" s="37"/>
      <c r="M122" s="37"/>
      <c r="N122" s="37"/>
      <c r="O122" s="37"/>
      <c r="P122" s="37"/>
      <c r="Q122" s="37"/>
      <c r="R122" s="37"/>
    </row>
    <row r="123" spans="1:18" ht="15.75" thickBot="1" x14ac:dyDescent="0.3">
      <c r="A123" s="38">
        <v>83</v>
      </c>
      <c r="B123" s="39" t="s">
        <v>218</v>
      </c>
      <c r="C123" s="40" t="s">
        <v>75</v>
      </c>
      <c r="D123" s="40" t="s">
        <v>242</v>
      </c>
      <c r="E123" s="40" t="s">
        <v>243</v>
      </c>
      <c r="F123" s="40" t="s">
        <v>75</v>
      </c>
      <c r="G123" s="40" t="s">
        <v>244</v>
      </c>
      <c r="H123" s="39"/>
      <c r="I123" s="41">
        <v>19.350000000000001</v>
      </c>
      <c r="J123" s="42">
        <v>1</v>
      </c>
      <c r="K123" s="42"/>
      <c r="L123" s="42"/>
      <c r="M123" s="42"/>
      <c r="N123" s="42"/>
      <c r="O123" s="42"/>
      <c r="P123" s="42"/>
      <c r="Q123" s="42"/>
      <c r="R123" s="42"/>
    </row>
    <row r="124" spans="1:18" s="43" customFormat="1" ht="15.75" thickBot="1" x14ac:dyDescent="0.3">
      <c r="A124" s="22"/>
      <c r="B124" s="24"/>
      <c r="C124" s="24" t="s">
        <v>245</v>
      </c>
      <c r="D124" s="24" t="s">
        <v>246</v>
      </c>
      <c r="E124" s="24"/>
      <c r="F124" s="24"/>
      <c r="G124" s="24"/>
      <c r="H124" s="24"/>
      <c r="I124" s="25"/>
      <c r="J124" s="26"/>
      <c r="K124" s="26"/>
      <c r="L124" s="26"/>
      <c r="M124" s="26"/>
      <c r="N124" s="26"/>
      <c r="O124" s="26"/>
      <c r="P124" s="26"/>
      <c r="Q124" s="26"/>
      <c r="R124" s="26"/>
    </row>
    <row r="125" spans="1:18" x14ac:dyDescent="0.25">
      <c r="A125" s="38">
        <v>84</v>
      </c>
      <c r="B125" s="39" t="s">
        <v>247</v>
      </c>
      <c r="C125" s="40" t="s">
        <v>248</v>
      </c>
      <c r="D125" s="40" t="s">
        <v>249</v>
      </c>
      <c r="E125" s="40" t="s">
        <v>250</v>
      </c>
      <c r="F125" s="40"/>
      <c r="G125" s="40" t="s">
        <v>251</v>
      </c>
      <c r="H125" s="39"/>
      <c r="I125" s="41">
        <v>72.25</v>
      </c>
      <c r="J125" s="42">
        <v>0</v>
      </c>
      <c r="K125" s="42"/>
      <c r="L125" s="42"/>
      <c r="M125" s="42"/>
      <c r="N125" s="42"/>
      <c r="O125" s="42"/>
      <c r="P125" s="42"/>
      <c r="Q125" s="42"/>
      <c r="R125" s="42"/>
    </row>
    <row r="126" spans="1:18" x14ac:dyDescent="0.25">
      <c r="A126" s="33">
        <v>85</v>
      </c>
      <c r="B126" s="34" t="s">
        <v>247</v>
      </c>
      <c r="C126" s="35" t="s">
        <v>248</v>
      </c>
      <c r="D126" s="35" t="s">
        <v>252</v>
      </c>
      <c r="E126" s="35" t="s">
        <v>253</v>
      </c>
      <c r="F126" s="35"/>
      <c r="G126" s="35" t="s">
        <v>254</v>
      </c>
      <c r="H126" s="34"/>
      <c r="I126" s="36"/>
      <c r="J126" s="37">
        <v>0</v>
      </c>
      <c r="K126" s="37"/>
      <c r="L126" s="37"/>
      <c r="M126" s="37"/>
      <c r="N126" s="37"/>
      <c r="O126" s="37"/>
      <c r="P126" s="37"/>
      <c r="Q126" s="37"/>
      <c r="R126" s="37"/>
    </row>
    <row r="127" spans="1:18" x14ac:dyDescent="0.25">
      <c r="A127" s="38">
        <v>86</v>
      </c>
      <c r="B127" s="39" t="s">
        <v>255</v>
      </c>
      <c r="C127" s="40" t="s">
        <v>256</v>
      </c>
      <c r="D127" s="40" t="s">
        <v>257</v>
      </c>
      <c r="E127" s="40" t="s">
        <v>258</v>
      </c>
      <c r="F127" s="40" t="s">
        <v>32</v>
      </c>
      <c r="G127" s="40" t="s">
        <v>259</v>
      </c>
      <c r="H127" s="39"/>
      <c r="I127" s="41">
        <v>31.54</v>
      </c>
      <c r="J127" s="42">
        <v>1</v>
      </c>
      <c r="K127" s="42"/>
      <c r="L127" s="42"/>
      <c r="M127" s="42"/>
      <c r="N127" s="42"/>
      <c r="O127" s="42"/>
      <c r="P127" s="42"/>
      <c r="Q127" s="42"/>
      <c r="R127" s="42"/>
    </row>
    <row r="128" spans="1:18" x14ac:dyDescent="0.25">
      <c r="A128" s="33">
        <v>87</v>
      </c>
      <c r="B128" s="34" t="s">
        <v>260</v>
      </c>
      <c r="C128" s="35" t="s">
        <v>261</v>
      </c>
      <c r="D128" s="35" t="s">
        <v>252</v>
      </c>
      <c r="E128" s="35" t="s">
        <v>253</v>
      </c>
      <c r="F128" s="35"/>
      <c r="G128" s="35" t="s">
        <v>262</v>
      </c>
      <c r="H128" s="34"/>
      <c r="I128" s="36"/>
      <c r="J128" s="37">
        <v>0</v>
      </c>
      <c r="K128" s="37"/>
      <c r="L128" s="37"/>
      <c r="M128" s="37"/>
      <c r="N128" s="37"/>
      <c r="O128" s="37"/>
      <c r="P128" s="37"/>
      <c r="Q128" s="37"/>
      <c r="R128" s="37"/>
    </row>
    <row r="129" spans="1:18" x14ac:dyDescent="0.25">
      <c r="A129" s="38">
        <v>88</v>
      </c>
      <c r="B129" s="39" t="s">
        <v>130</v>
      </c>
      <c r="C129" s="40" t="s">
        <v>263</v>
      </c>
      <c r="D129" s="40" t="s">
        <v>264</v>
      </c>
      <c r="E129" s="40" t="s">
        <v>265</v>
      </c>
      <c r="F129" s="40" t="s">
        <v>32</v>
      </c>
      <c r="G129" s="40"/>
      <c r="H129" s="39"/>
      <c r="I129" s="41">
        <v>339.36</v>
      </c>
      <c r="J129" s="42">
        <v>1</v>
      </c>
      <c r="K129" s="42"/>
      <c r="L129" s="42"/>
      <c r="M129" s="42"/>
      <c r="N129" s="42"/>
      <c r="O129" s="42"/>
      <c r="P129" s="42"/>
      <c r="Q129" s="42"/>
      <c r="R129" s="42"/>
    </row>
    <row r="130" spans="1:18" x14ac:dyDescent="0.25">
      <c r="A130" s="33">
        <v>89</v>
      </c>
      <c r="B130" s="34" t="s">
        <v>130</v>
      </c>
      <c r="C130" s="35" t="s">
        <v>263</v>
      </c>
      <c r="D130" s="35" t="s">
        <v>264</v>
      </c>
      <c r="E130" s="35" t="s">
        <v>265</v>
      </c>
      <c r="F130" s="35" t="s">
        <v>32</v>
      </c>
      <c r="G130" s="35"/>
      <c r="H130" s="34"/>
      <c r="I130" s="36">
        <v>339.36</v>
      </c>
      <c r="J130" s="37">
        <v>1</v>
      </c>
      <c r="K130" s="37"/>
      <c r="L130" s="37"/>
      <c r="M130" s="37"/>
      <c r="N130" s="37"/>
      <c r="O130" s="37"/>
      <c r="P130" s="37"/>
      <c r="Q130" s="37"/>
      <c r="R130" s="37"/>
    </row>
    <row r="131" spans="1:18" x14ac:dyDescent="0.25">
      <c r="A131" s="38">
        <v>90</v>
      </c>
      <c r="B131" s="39" t="s">
        <v>266</v>
      </c>
      <c r="C131" s="40" t="s">
        <v>75</v>
      </c>
      <c r="D131" s="40" t="s">
        <v>267</v>
      </c>
      <c r="E131" s="40" t="s">
        <v>268</v>
      </c>
      <c r="F131" s="40" t="s">
        <v>75</v>
      </c>
      <c r="G131" s="40"/>
      <c r="H131" s="39" t="s">
        <v>269</v>
      </c>
      <c r="I131" s="41">
        <v>326.55</v>
      </c>
      <c r="J131" s="42">
        <v>0</v>
      </c>
      <c r="K131" s="42"/>
      <c r="L131" s="42"/>
      <c r="M131" s="42"/>
      <c r="N131" s="42"/>
      <c r="O131" s="42"/>
      <c r="P131" s="42"/>
      <c r="Q131" s="42"/>
      <c r="R131" s="42"/>
    </row>
    <row r="132" spans="1:18" ht="15.75" thickBot="1" x14ac:dyDescent="0.3">
      <c r="A132" s="33">
        <v>95</v>
      </c>
      <c r="B132" s="34" t="s">
        <v>270</v>
      </c>
      <c r="C132" s="35" t="s">
        <v>271</v>
      </c>
      <c r="D132" s="35" t="s">
        <v>272</v>
      </c>
      <c r="E132" s="35" t="s">
        <v>273</v>
      </c>
      <c r="F132" s="35" t="s">
        <v>146</v>
      </c>
      <c r="G132" s="35"/>
      <c r="H132" s="34" t="s">
        <v>274</v>
      </c>
      <c r="I132" s="36">
        <v>386.99</v>
      </c>
      <c r="J132" s="37">
        <v>0</v>
      </c>
      <c r="K132" s="37"/>
      <c r="L132" s="37"/>
      <c r="M132" s="37"/>
      <c r="N132" s="37"/>
      <c r="O132" s="37"/>
      <c r="P132" s="37"/>
      <c r="Q132" s="37"/>
      <c r="R132" s="37"/>
    </row>
    <row r="133" spans="1:18" s="43" customFormat="1" ht="15.75" thickBot="1" x14ac:dyDescent="0.3">
      <c r="A133" s="22"/>
      <c r="B133" s="49"/>
      <c r="C133" s="24"/>
      <c r="D133" s="24" t="s">
        <v>275</v>
      </c>
      <c r="E133" s="24"/>
      <c r="F133" s="24"/>
      <c r="G133" s="24"/>
      <c r="H133" s="49"/>
      <c r="I133" s="50"/>
      <c r="J133" s="51"/>
      <c r="K133" s="51"/>
      <c r="L133" s="51"/>
      <c r="M133" s="51"/>
      <c r="N133" s="51"/>
      <c r="O133" s="51"/>
      <c r="P133" s="51"/>
      <c r="Q133" s="51"/>
      <c r="R133" s="51"/>
    </row>
    <row r="134" spans="1:18" s="43" customFormat="1" ht="15.75" thickBot="1" x14ac:dyDescent="0.3">
      <c r="A134" s="33">
        <v>103</v>
      </c>
      <c r="B134" s="34" t="s">
        <v>276</v>
      </c>
      <c r="C134" s="35" t="s">
        <v>256</v>
      </c>
      <c r="D134" s="35" t="s">
        <v>277</v>
      </c>
      <c r="E134" s="35" t="s">
        <v>278</v>
      </c>
      <c r="F134" s="35" t="s">
        <v>34</v>
      </c>
      <c r="G134" s="35" t="s">
        <v>279</v>
      </c>
      <c r="H134" s="34" t="s">
        <v>280</v>
      </c>
      <c r="I134" s="36">
        <v>151.99</v>
      </c>
      <c r="J134" s="37">
        <v>1</v>
      </c>
      <c r="K134" s="37"/>
      <c r="L134" s="37"/>
      <c r="M134" s="37"/>
      <c r="N134" s="37"/>
      <c r="O134" s="37"/>
      <c r="P134" s="37"/>
      <c r="Q134" s="37"/>
      <c r="R134" s="37"/>
    </row>
    <row r="135" spans="1:18" s="43" customFormat="1" x14ac:dyDescent="0.25">
      <c r="A135" s="62" t="s">
        <v>153</v>
      </c>
      <c r="B135" s="52" t="s">
        <v>281</v>
      </c>
      <c r="C135" s="40" t="s">
        <v>256</v>
      </c>
      <c r="D135" s="40" t="s">
        <v>282</v>
      </c>
      <c r="E135" s="40"/>
      <c r="F135" s="40"/>
      <c r="G135" s="40" t="s">
        <v>279</v>
      </c>
      <c r="H135" s="39"/>
      <c r="I135" s="41">
        <v>0</v>
      </c>
      <c r="J135" s="42">
        <v>1</v>
      </c>
      <c r="K135" s="42"/>
      <c r="L135" s="42"/>
      <c r="M135" s="42"/>
      <c r="N135" s="42"/>
      <c r="O135" s="42"/>
      <c r="P135" s="42"/>
      <c r="Q135" s="42"/>
      <c r="R135" s="42"/>
    </row>
    <row r="136" spans="1:18" s="43" customFormat="1" x14ac:dyDescent="0.25">
      <c r="A136" s="71"/>
      <c r="B136" s="53" t="s">
        <v>281</v>
      </c>
      <c r="C136" s="35" t="s">
        <v>256</v>
      </c>
      <c r="D136" s="35" t="s">
        <v>282</v>
      </c>
      <c r="E136" s="35"/>
      <c r="F136" s="35"/>
      <c r="G136" s="35" t="s">
        <v>279</v>
      </c>
      <c r="H136" s="34"/>
      <c r="I136" s="36">
        <v>0</v>
      </c>
      <c r="J136" s="37">
        <v>1</v>
      </c>
      <c r="K136" s="37"/>
      <c r="L136" s="37"/>
      <c r="M136" s="37"/>
      <c r="N136" s="37"/>
      <c r="O136" s="37"/>
      <c r="P136" s="37"/>
      <c r="Q136" s="37"/>
      <c r="R136" s="37"/>
    </row>
    <row r="137" spans="1:18" s="43" customFormat="1" ht="15.75" thickBot="1" x14ac:dyDescent="0.3">
      <c r="A137" s="72"/>
      <c r="B137" s="52" t="s">
        <v>283</v>
      </c>
      <c r="C137" s="40" t="s">
        <v>256</v>
      </c>
      <c r="D137" s="40" t="s">
        <v>284</v>
      </c>
      <c r="E137" s="40"/>
      <c r="F137" s="40"/>
      <c r="G137" s="40" t="s">
        <v>285</v>
      </c>
      <c r="H137" s="39" t="s">
        <v>286</v>
      </c>
      <c r="I137" s="41">
        <v>0</v>
      </c>
      <c r="J137" s="42">
        <v>1</v>
      </c>
      <c r="K137" s="42"/>
      <c r="L137" s="42"/>
      <c r="M137" s="42"/>
      <c r="N137" s="42"/>
      <c r="O137" s="42"/>
      <c r="P137" s="42"/>
      <c r="Q137" s="42"/>
      <c r="R137" s="42"/>
    </row>
    <row r="138" spans="1:18" s="43" customFormat="1" ht="15.75" thickBot="1" x14ac:dyDescent="0.3">
      <c r="A138" s="56">
        <v>104</v>
      </c>
      <c r="B138" s="53" t="s">
        <v>287</v>
      </c>
      <c r="C138" s="35" t="s">
        <v>256</v>
      </c>
      <c r="D138" s="35" t="s">
        <v>288</v>
      </c>
      <c r="E138" s="35" t="s">
        <v>289</v>
      </c>
      <c r="F138" s="35" t="s">
        <v>34</v>
      </c>
      <c r="G138" s="35"/>
      <c r="H138" s="34" t="s">
        <v>290</v>
      </c>
      <c r="I138" s="36">
        <v>308.99</v>
      </c>
      <c r="J138" s="37">
        <v>1</v>
      </c>
      <c r="K138" s="37"/>
      <c r="L138" s="37"/>
      <c r="M138" s="37"/>
      <c r="N138" s="37"/>
      <c r="O138" s="37"/>
      <c r="P138" s="37"/>
      <c r="Q138" s="37"/>
      <c r="R138" s="37"/>
    </row>
    <row r="139" spans="1:18" s="43" customFormat="1" x14ac:dyDescent="0.25">
      <c r="A139" s="62" t="s">
        <v>153</v>
      </c>
      <c r="B139" s="52" t="s">
        <v>291</v>
      </c>
      <c r="C139" s="40" t="s">
        <v>256</v>
      </c>
      <c r="D139" s="40" t="s">
        <v>292</v>
      </c>
      <c r="E139" s="40"/>
      <c r="F139" s="40"/>
      <c r="G139" s="40"/>
      <c r="H139" s="39"/>
      <c r="I139" s="41">
        <v>0</v>
      </c>
      <c r="J139" s="42">
        <v>1</v>
      </c>
      <c r="K139" s="42"/>
      <c r="L139" s="42"/>
      <c r="M139" s="42"/>
      <c r="N139" s="42"/>
      <c r="O139" s="42"/>
      <c r="P139" s="42"/>
      <c r="Q139" s="42"/>
      <c r="R139" s="42"/>
    </row>
    <row r="140" spans="1:18" s="43" customFormat="1" ht="15" customHeight="1" x14ac:dyDescent="0.25">
      <c r="A140" s="63"/>
      <c r="B140" s="53" t="s">
        <v>291</v>
      </c>
      <c r="C140" s="35" t="s">
        <v>256</v>
      </c>
      <c r="D140" s="35" t="s">
        <v>293</v>
      </c>
      <c r="E140" s="35"/>
      <c r="F140" s="35"/>
      <c r="G140" s="35" t="s">
        <v>294</v>
      </c>
      <c r="H140" s="34" t="s">
        <v>295</v>
      </c>
      <c r="I140" s="36">
        <v>0</v>
      </c>
      <c r="J140" s="37">
        <v>1</v>
      </c>
      <c r="K140" s="37"/>
      <c r="L140" s="37"/>
      <c r="M140" s="37"/>
      <c r="N140" s="37"/>
      <c r="O140" s="37"/>
      <c r="P140" s="37"/>
      <c r="Q140" s="37"/>
      <c r="R140" s="37"/>
    </row>
    <row r="141" spans="1:18" s="43" customFormat="1" x14ac:dyDescent="0.25">
      <c r="A141" s="63"/>
      <c r="B141" s="52" t="s">
        <v>291</v>
      </c>
      <c r="C141" s="40" t="s">
        <v>256</v>
      </c>
      <c r="D141" s="40" t="s">
        <v>293</v>
      </c>
      <c r="E141" s="40"/>
      <c r="F141" s="40"/>
      <c r="G141" s="40" t="s">
        <v>294</v>
      </c>
      <c r="H141" s="39" t="s">
        <v>296</v>
      </c>
      <c r="I141" s="41">
        <v>0</v>
      </c>
      <c r="J141" s="42">
        <v>1</v>
      </c>
      <c r="K141" s="42"/>
      <c r="L141" s="42"/>
      <c r="M141" s="42"/>
      <c r="N141" s="42"/>
      <c r="O141" s="42"/>
      <c r="P141" s="42"/>
      <c r="Q141" s="42"/>
      <c r="R141" s="42"/>
    </row>
    <row r="142" spans="1:18" s="43" customFormat="1" ht="15.75" thickBot="1" x14ac:dyDescent="0.3">
      <c r="A142" s="64"/>
      <c r="B142" s="53" t="s">
        <v>283</v>
      </c>
      <c r="C142" s="35" t="s">
        <v>256</v>
      </c>
      <c r="D142" s="35" t="s">
        <v>297</v>
      </c>
      <c r="E142" s="35"/>
      <c r="F142" s="35"/>
      <c r="G142" s="35" t="s">
        <v>298</v>
      </c>
      <c r="H142" s="34" t="s">
        <v>299</v>
      </c>
      <c r="I142" s="36">
        <v>0</v>
      </c>
      <c r="J142" s="37">
        <v>1</v>
      </c>
      <c r="K142" s="37"/>
      <c r="L142" s="37"/>
      <c r="M142" s="37"/>
      <c r="N142" s="37"/>
      <c r="O142" s="37"/>
      <c r="P142" s="37"/>
      <c r="Q142" s="37"/>
      <c r="R142" s="37"/>
    </row>
    <row r="143" spans="1:18" s="43" customFormat="1" ht="15.75" thickBot="1" x14ac:dyDescent="0.3">
      <c r="A143" s="22"/>
      <c r="B143" s="24"/>
      <c r="C143" s="24"/>
      <c r="D143" s="24" t="s">
        <v>300</v>
      </c>
      <c r="E143" s="24"/>
      <c r="F143" s="24"/>
      <c r="G143" s="24"/>
      <c r="H143" s="24"/>
      <c r="I143" s="25"/>
      <c r="J143" s="26"/>
      <c r="K143" s="26"/>
      <c r="L143" s="26"/>
      <c r="M143" s="26"/>
      <c r="N143" s="26"/>
      <c r="O143" s="26"/>
      <c r="P143" s="26"/>
      <c r="Q143" s="26"/>
      <c r="R143" s="26"/>
    </row>
    <row r="144" spans="1:18" s="43" customFormat="1" x14ac:dyDescent="0.25">
      <c r="A144" s="38">
        <v>96</v>
      </c>
      <c r="B144" s="39" t="s">
        <v>301</v>
      </c>
      <c r="C144" s="40" t="s">
        <v>198</v>
      </c>
      <c r="D144" s="40" t="s">
        <v>302</v>
      </c>
      <c r="E144" s="40" t="s">
        <v>303</v>
      </c>
      <c r="F144" s="40" t="s">
        <v>32</v>
      </c>
      <c r="G144" s="40"/>
      <c r="H144" s="39"/>
      <c r="I144" s="41">
        <v>44.3</v>
      </c>
      <c r="J144" s="42">
        <v>1</v>
      </c>
      <c r="K144" s="42"/>
      <c r="L144" s="42"/>
      <c r="M144" s="42"/>
      <c r="N144" s="42"/>
      <c r="O144" s="42"/>
      <c r="P144" s="42"/>
      <c r="Q144" s="42"/>
      <c r="R144" s="42"/>
    </row>
    <row r="145" spans="1:18" s="43" customFormat="1" x14ac:dyDescent="0.25">
      <c r="A145" s="33">
        <v>97</v>
      </c>
      <c r="B145" s="34" t="s">
        <v>301</v>
      </c>
      <c r="C145" s="35" t="s">
        <v>198</v>
      </c>
      <c r="D145" s="35" t="s">
        <v>302</v>
      </c>
      <c r="E145" s="35" t="s">
        <v>303</v>
      </c>
      <c r="F145" s="35" t="s">
        <v>32</v>
      </c>
      <c r="G145" s="35"/>
      <c r="H145" s="34"/>
      <c r="I145" s="36">
        <v>44.3</v>
      </c>
      <c r="J145" s="37">
        <v>1</v>
      </c>
      <c r="K145" s="37"/>
      <c r="L145" s="37"/>
      <c r="M145" s="37"/>
      <c r="N145" s="37"/>
      <c r="O145" s="37"/>
      <c r="P145" s="37"/>
      <c r="Q145" s="37"/>
      <c r="R145" s="37"/>
    </row>
    <row r="146" spans="1:18" s="43" customFormat="1" x14ac:dyDescent="0.25">
      <c r="A146" s="38">
        <v>98</v>
      </c>
      <c r="B146" s="39" t="s">
        <v>304</v>
      </c>
      <c r="C146" s="40" t="s">
        <v>305</v>
      </c>
      <c r="D146" s="40"/>
      <c r="E146" s="40" t="s">
        <v>306</v>
      </c>
      <c r="F146" s="40" t="s">
        <v>32</v>
      </c>
      <c r="G146" s="40"/>
      <c r="H146" s="39"/>
      <c r="I146" s="41">
        <v>26.24</v>
      </c>
      <c r="J146" s="42">
        <v>1</v>
      </c>
      <c r="K146" s="42"/>
      <c r="L146" s="42"/>
      <c r="M146" s="42"/>
      <c r="N146" s="42"/>
      <c r="O146" s="42"/>
      <c r="P146" s="42"/>
      <c r="Q146" s="42"/>
      <c r="R146" s="42"/>
    </row>
    <row r="147" spans="1:18" s="43" customFormat="1" ht="15.75" thickBot="1" x14ac:dyDescent="0.3">
      <c r="A147" s="33">
        <v>99</v>
      </c>
      <c r="B147" s="34" t="s">
        <v>304</v>
      </c>
      <c r="C147" s="35" t="s">
        <v>305</v>
      </c>
      <c r="D147" s="35"/>
      <c r="E147" s="35" t="s">
        <v>306</v>
      </c>
      <c r="F147" s="35" t="s">
        <v>32</v>
      </c>
      <c r="G147" s="35"/>
      <c r="H147" s="34"/>
      <c r="I147" s="36">
        <v>26.24</v>
      </c>
      <c r="J147" s="37">
        <v>1</v>
      </c>
      <c r="K147" s="37"/>
      <c r="L147" s="37"/>
      <c r="M147" s="37"/>
      <c r="N147" s="37"/>
      <c r="O147" s="37"/>
      <c r="P147" s="37"/>
      <c r="Q147" s="37"/>
      <c r="R147" s="37"/>
    </row>
    <row r="148" spans="1:18" s="43" customFormat="1" ht="15.75" thickBot="1" x14ac:dyDescent="0.3">
      <c r="A148" s="22"/>
      <c r="B148" s="24"/>
      <c r="C148" s="24"/>
      <c r="D148" s="24" t="s">
        <v>307</v>
      </c>
      <c r="E148" s="24"/>
      <c r="F148" s="24"/>
      <c r="G148" s="24"/>
      <c r="H148" s="24"/>
      <c r="I148" s="25"/>
      <c r="J148" s="26"/>
      <c r="K148" s="26"/>
      <c r="L148" s="26"/>
      <c r="M148" s="26"/>
      <c r="N148" s="26"/>
      <c r="O148" s="26"/>
      <c r="P148" s="26"/>
      <c r="Q148" s="26"/>
      <c r="R148" s="26"/>
    </row>
    <row r="149" spans="1:18" s="43" customFormat="1" x14ac:dyDescent="0.25">
      <c r="A149" s="38">
        <v>100</v>
      </c>
      <c r="B149" s="39" t="s">
        <v>308</v>
      </c>
      <c r="C149" s="40" t="s">
        <v>309</v>
      </c>
      <c r="D149" s="40" t="s">
        <v>310</v>
      </c>
      <c r="E149" s="40" t="s">
        <v>311</v>
      </c>
      <c r="F149" s="40" t="s">
        <v>32</v>
      </c>
      <c r="G149" s="40" t="s">
        <v>312</v>
      </c>
      <c r="H149" s="39"/>
      <c r="I149" s="41">
        <v>101.74</v>
      </c>
      <c r="J149" s="42">
        <v>1</v>
      </c>
      <c r="K149" s="42"/>
      <c r="L149" s="42"/>
      <c r="M149" s="42"/>
      <c r="N149" s="42"/>
      <c r="O149" s="42"/>
      <c r="P149" s="42"/>
      <c r="Q149" s="42"/>
      <c r="R149" s="42"/>
    </row>
    <row r="150" spans="1:18" s="43" customFormat="1" x14ac:dyDescent="0.25">
      <c r="A150" s="33">
        <v>101</v>
      </c>
      <c r="B150" s="34" t="s">
        <v>313</v>
      </c>
      <c r="C150" s="35" t="s">
        <v>309</v>
      </c>
      <c r="D150" s="35"/>
      <c r="E150" s="35" t="s">
        <v>314</v>
      </c>
      <c r="F150" s="35" t="s">
        <v>32</v>
      </c>
      <c r="G150" s="35" t="s">
        <v>315</v>
      </c>
      <c r="H150" s="34"/>
      <c r="I150" s="36">
        <v>28.68</v>
      </c>
      <c r="J150" s="37">
        <v>1</v>
      </c>
      <c r="K150" s="37"/>
      <c r="L150" s="37"/>
      <c r="M150" s="37"/>
      <c r="N150" s="37"/>
      <c r="O150" s="37"/>
      <c r="P150" s="37"/>
      <c r="Q150" s="37"/>
      <c r="R150" s="37"/>
    </row>
    <row r="151" spans="1:18" s="43" customFormat="1" ht="15.75" thickBot="1" x14ac:dyDescent="0.3">
      <c r="A151" s="38">
        <v>102</v>
      </c>
      <c r="B151" s="39" t="s">
        <v>316</v>
      </c>
      <c r="C151" s="40" t="s">
        <v>317</v>
      </c>
      <c r="D151" s="40" t="s">
        <v>318</v>
      </c>
      <c r="E151" s="40" t="s">
        <v>319</v>
      </c>
      <c r="F151" s="40" t="s">
        <v>32</v>
      </c>
      <c r="G151" s="40" t="s">
        <v>312</v>
      </c>
      <c r="H151" s="39"/>
      <c r="I151" s="41">
        <v>15.48</v>
      </c>
      <c r="J151" s="42">
        <v>1</v>
      </c>
      <c r="K151" s="42"/>
      <c r="L151" s="42"/>
      <c r="M151" s="42"/>
      <c r="N151" s="42"/>
      <c r="O151" s="42"/>
      <c r="P151" s="42"/>
      <c r="Q151" s="42"/>
      <c r="R151" s="42"/>
    </row>
    <row r="152" spans="1:18" s="43" customFormat="1" ht="15.75" thickBot="1" x14ac:dyDescent="0.3">
      <c r="A152" s="22"/>
      <c r="B152" s="23"/>
      <c r="C152" s="24"/>
      <c r="D152" s="24" t="s">
        <v>320</v>
      </c>
      <c r="E152" s="24"/>
      <c r="F152" s="24"/>
      <c r="G152" s="24"/>
      <c r="H152" s="23"/>
      <c r="I152" s="25"/>
      <c r="J152" s="26"/>
      <c r="K152" s="26"/>
      <c r="L152" s="26"/>
      <c r="M152" s="26"/>
      <c r="N152" s="26"/>
      <c r="O152" s="26"/>
      <c r="P152" s="26"/>
      <c r="Q152" s="26"/>
      <c r="R152" s="26"/>
    </row>
    <row r="153" spans="1:18" s="43" customFormat="1" ht="15.75" thickBot="1" x14ac:dyDescent="0.3">
      <c r="A153" s="57">
        <v>105</v>
      </c>
      <c r="B153" s="58" t="s">
        <v>321</v>
      </c>
      <c r="C153" s="59" t="s">
        <v>322</v>
      </c>
      <c r="D153" s="59" t="s">
        <v>323</v>
      </c>
      <c r="E153" s="59" t="s">
        <v>323</v>
      </c>
      <c r="F153" s="59" t="s">
        <v>324</v>
      </c>
      <c r="G153" s="59"/>
      <c r="H153" s="58"/>
      <c r="I153" s="60">
        <v>1984.09</v>
      </c>
      <c r="J153" s="61">
        <v>1</v>
      </c>
      <c r="K153" s="61"/>
      <c r="L153" s="61"/>
      <c r="M153" s="61"/>
      <c r="N153" s="61"/>
      <c r="O153" s="61"/>
      <c r="P153" s="61"/>
      <c r="Q153" s="61"/>
      <c r="R153" s="61"/>
    </row>
  </sheetData>
  <autoFilter ref="A8:R153"/>
  <mergeCells count="19">
    <mergeCell ref="L1:L6"/>
    <mergeCell ref="M1:M6"/>
    <mergeCell ref="E3:F3"/>
    <mergeCell ref="A1:B5"/>
    <mergeCell ref="E1:F1"/>
    <mergeCell ref="J1:J6"/>
    <mergeCell ref="K1:K6"/>
    <mergeCell ref="N1:N6"/>
    <mergeCell ref="O1:O6"/>
    <mergeCell ref="P1:P6"/>
    <mergeCell ref="Q1:Q6"/>
    <mergeCell ref="R1:R6"/>
    <mergeCell ref="A139:A142"/>
    <mergeCell ref="A7:I7"/>
    <mergeCell ref="A66:A71"/>
    <mergeCell ref="A73:A78"/>
    <mergeCell ref="A80:A85"/>
    <mergeCell ref="A87:A92"/>
    <mergeCell ref="A135:A137"/>
  </mergeCells>
  <dataValidations count="2">
    <dataValidation type="whole" allowBlank="1" showErrorMessage="1" error="Enter the number &quot;0&quot; in the cell if the item is missing._x000a__x000a_Enter the number &quot;1&quot; in the cell if the item is accounted for. _x000a__x000a_To exit cell, click &quot;Cancel&quot; " sqref="J104:R104 J127:R127 J106:R106 J148:R148 J124:R125 J108:R108 J10:Q25 J26:R46 R9:R25 J143:R143 J52:R78 J129:R133 J80:R99">
      <formula1>0</formula1>
      <formula2>1</formula2>
    </dataValidation>
    <dataValidation type="whole" allowBlank="1" showInputMessage="1" showErrorMessage="1" errorTitle="Inventory Column:" error="Enter the number &quot;0&quot; in the cell if the item is missing. _x000a__x000a_Enter the number &quot;1&quot; in the cell if the item is accounted for. _x000a__x000a_To exit the cell, click &quot;Cancel&quot;" sqref="J109:R123 J47:R51 J128:R128 J100:R103 J149:R151 J105:R105 J107:R107 J153:R153 J144:R147 J126:R126 J134:R142 J79:R79">
      <formula1>0</formula1>
      <formula2>1</formula2>
    </dataValidation>
  </dataValidations>
  <pageMargins left="0.7" right="0.7" top="0.75" bottom="0.75" header="0.3" footer="0.3"/>
  <pageSetup scale="67" fitToHeight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3" id="{1F49D3AE-9E3B-4466-A57F-99A7A598826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R9</xm:sqref>
        </x14:conditionalFormatting>
        <x14:conditionalFormatting xmlns:xm="http://schemas.microsoft.com/office/excel/2006/main">
          <x14:cfRule type="iconSet" priority="62" id="{956AFF06-8FB0-4856-83C7-1A41B8026C9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R143</xm:sqref>
        </x14:conditionalFormatting>
        <x14:conditionalFormatting xmlns:xm="http://schemas.microsoft.com/office/excel/2006/main">
          <x14:cfRule type="iconSet" priority="61" id="{BB250F17-CF34-444D-8463-5E9577D1A15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R135:R136</xm:sqref>
        </x14:conditionalFormatting>
        <x14:conditionalFormatting xmlns:xm="http://schemas.microsoft.com/office/excel/2006/main">
          <x14:cfRule type="iconSet" priority="64" id="{92F680A5-852A-40A5-AF67-C72FFA95676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R10:R29</xm:sqref>
        </x14:conditionalFormatting>
        <x14:conditionalFormatting xmlns:xm="http://schemas.microsoft.com/office/excel/2006/main">
          <x14:cfRule type="iconSet" priority="58" id="{3578FA90-1521-4402-90DB-F9DF69BD869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J9</xm:sqref>
        </x14:conditionalFormatting>
        <x14:conditionalFormatting xmlns:xm="http://schemas.microsoft.com/office/excel/2006/main">
          <x14:cfRule type="iconSet" priority="57" id="{934AA39F-9A32-45AB-85BD-2489B88D027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J143</xm:sqref>
        </x14:conditionalFormatting>
        <x14:conditionalFormatting xmlns:xm="http://schemas.microsoft.com/office/excel/2006/main">
          <x14:cfRule type="iconSet" priority="56" id="{0DE34C48-63CB-4ABF-9731-4314F1A0DC2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J135:J136</xm:sqref>
        </x14:conditionalFormatting>
        <x14:conditionalFormatting xmlns:xm="http://schemas.microsoft.com/office/excel/2006/main">
          <x14:cfRule type="iconSet" priority="59" id="{FB01B0F0-C62E-4EF4-970B-6A0DEA97640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J10:J29</xm:sqref>
        </x14:conditionalFormatting>
        <x14:conditionalFormatting xmlns:xm="http://schemas.microsoft.com/office/excel/2006/main">
          <x14:cfRule type="iconSet" priority="65" id="{00652C70-D0A2-4068-8AC0-FFF2AF482FE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K9:Q9</xm:sqref>
        </x14:conditionalFormatting>
        <x14:conditionalFormatting xmlns:xm="http://schemas.microsoft.com/office/excel/2006/main">
          <x14:cfRule type="iconSet" priority="66" id="{3C505550-C248-441C-95DA-0FF9102088D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K143:Q143</xm:sqref>
        </x14:conditionalFormatting>
        <x14:conditionalFormatting xmlns:xm="http://schemas.microsoft.com/office/excel/2006/main">
          <x14:cfRule type="iconSet" priority="67" id="{84BB07B0-6D05-4921-B2F7-92DE1BA4D08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K135:Q136</xm:sqref>
        </x14:conditionalFormatting>
        <x14:conditionalFormatting xmlns:xm="http://schemas.microsoft.com/office/excel/2006/main">
          <x14:cfRule type="iconSet" priority="68" id="{C6A145DA-A558-4623-B266-F7CDB4B28F1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K10:Q29</xm:sqref>
        </x14:conditionalFormatting>
        <x14:conditionalFormatting xmlns:xm="http://schemas.microsoft.com/office/excel/2006/main">
          <x14:cfRule type="iconSet" priority="47" id="{D335B38F-F5C4-4142-A808-DC69153A82C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R102:R103</xm:sqref>
        </x14:conditionalFormatting>
        <x14:conditionalFormatting xmlns:xm="http://schemas.microsoft.com/office/excel/2006/main">
          <x14:cfRule type="iconSet" priority="46" id="{A8F9743A-1FCA-49F1-9646-CAA016B06DF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J102:J103</xm:sqref>
        </x14:conditionalFormatting>
        <x14:conditionalFormatting xmlns:xm="http://schemas.microsoft.com/office/excel/2006/main">
          <x14:cfRule type="iconSet" priority="48" id="{398E9D99-3B47-46B1-B965-FC06EAE97CA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K102:Q103</xm:sqref>
        </x14:conditionalFormatting>
        <x14:conditionalFormatting xmlns:xm="http://schemas.microsoft.com/office/excel/2006/main">
          <x14:cfRule type="iconSet" priority="32" id="{50AEA398-C1C9-4CBD-B999-0E6DC74FD24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R149:R151 R134</xm:sqref>
        </x14:conditionalFormatting>
        <x14:conditionalFormatting xmlns:xm="http://schemas.microsoft.com/office/excel/2006/main">
          <x14:cfRule type="iconSet" priority="31" id="{D8F36265-688E-4D14-B30D-31D3912A19F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J149:J151 J134</xm:sqref>
        </x14:conditionalFormatting>
        <x14:conditionalFormatting xmlns:xm="http://schemas.microsoft.com/office/excel/2006/main">
          <x14:cfRule type="iconSet" priority="33" id="{077845BB-4A0F-4B7D-B8D2-F3F73C5314D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K149:Q151 K134:Q134</xm:sqref>
        </x14:conditionalFormatting>
        <x14:conditionalFormatting xmlns:xm="http://schemas.microsoft.com/office/excel/2006/main">
          <x14:cfRule type="iconSet" priority="29" id="{763FAFEA-0577-41F7-BDDA-DF845B59455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R137:R142</xm:sqref>
        </x14:conditionalFormatting>
        <x14:conditionalFormatting xmlns:xm="http://schemas.microsoft.com/office/excel/2006/main">
          <x14:cfRule type="iconSet" priority="28" id="{04E83737-5B20-41F1-A722-26BFD632AA4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J137:J142</xm:sqref>
        </x14:conditionalFormatting>
        <x14:conditionalFormatting xmlns:xm="http://schemas.microsoft.com/office/excel/2006/main">
          <x14:cfRule type="iconSet" priority="30" id="{724B4101-0B87-4C82-8708-01C34843D3E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K137:Q142</xm:sqref>
        </x14:conditionalFormatting>
        <x14:conditionalFormatting xmlns:xm="http://schemas.microsoft.com/office/excel/2006/main">
          <x14:cfRule type="iconSet" priority="70" id="{4343058C-4174-4591-B102-FC02A0369D4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R152 R144:R148 R124 R133 R64 R99:R101 R52 R104 R30</xm:sqref>
        </x14:conditionalFormatting>
        <x14:conditionalFormatting xmlns:xm="http://schemas.microsoft.com/office/excel/2006/main">
          <x14:cfRule type="iconSet" priority="71" id="{D1B570A6-B302-4F7D-993F-4683EE1760C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J152 J144:J148 J124 J133 J64 J99:J101 J52 J104 J30</xm:sqref>
        </x14:conditionalFormatting>
        <x14:conditionalFormatting xmlns:xm="http://schemas.microsoft.com/office/excel/2006/main">
          <x14:cfRule type="iconSet" priority="72" id="{E62B51C3-1DFF-41BF-8874-A2B7565598E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K152:Q152 K52:Q52 K99:Q101 K64:Q64 K133:Q133 K124:Q124 K144:Q148 K104:Q104 K30:Q30</xm:sqref>
        </x14:conditionalFormatting>
        <x14:conditionalFormatting xmlns:xm="http://schemas.microsoft.com/office/excel/2006/main">
          <x14:cfRule type="iconSet" priority="17" id="{47AB1275-EA27-45A0-9F5E-242F78EC086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R31:R51</xm:sqref>
        </x14:conditionalFormatting>
        <x14:conditionalFormatting xmlns:xm="http://schemas.microsoft.com/office/excel/2006/main">
          <x14:cfRule type="iconSet" priority="16" id="{BECEA703-C9C6-49BB-B3A5-3C626F54728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J31:J51</xm:sqref>
        </x14:conditionalFormatting>
        <x14:conditionalFormatting xmlns:xm="http://schemas.microsoft.com/office/excel/2006/main">
          <x14:cfRule type="iconSet" priority="18" id="{24373BB6-073D-4C27-8DB1-368433E6767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K31:Q51</xm:sqref>
        </x14:conditionalFormatting>
        <x14:conditionalFormatting xmlns:xm="http://schemas.microsoft.com/office/excel/2006/main">
          <x14:cfRule type="iconSet" priority="14" id="{FED48DEA-878E-4B7D-BDD0-73DDBBFB8D0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R53:R63</xm:sqref>
        </x14:conditionalFormatting>
        <x14:conditionalFormatting xmlns:xm="http://schemas.microsoft.com/office/excel/2006/main">
          <x14:cfRule type="iconSet" priority="13" id="{7507946C-FA15-4188-B226-03E9C8834E0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J53:J63</xm:sqref>
        </x14:conditionalFormatting>
        <x14:conditionalFormatting xmlns:xm="http://schemas.microsoft.com/office/excel/2006/main">
          <x14:cfRule type="iconSet" priority="15" id="{E0C9DD69-6844-4189-91CF-B1A6242A40F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K53:Q63</xm:sqref>
        </x14:conditionalFormatting>
        <x14:conditionalFormatting xmlns:xm="http://schemas.microsoft.com/office/excel/2006/main">
          <x14:cfRule type="iconSet" priority="11" id="{5B238FB6-0BCE-4EA6-A152-6E6C04282FC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R65:R98</xm:sqref>
        </x14:conditionalFormatting>
        <x14:conditionalFormatting xmlns:xm="http://schemas.microsoft.com/office/excel/2006/main">
          <x14:cfRule type="iconSet" priority="10" id="{6CF2685A-A5FC-42ED-87A9-6CF10C1E0E5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J65:J98</xm:sqref>
        </x14:conditionalFormatting>
        <x14:conditionalFormatting xmlns:xm="http://schemas.microsoft.com/office/excel/2006/main">
          <x14:cfRule type="iconSet" priority="12" id="{EBF8C9FC-1FDE-4954-BD27-39E7945001A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K65:Q98</xm:sqref>
        </x14:conditionalFormatting>
        <x14:conditionalFormatting xmlns:xm="http://schemas.microsoft.com/office/excel/2006/main">
          <x14:cfRule type="iconSet" priority="8" id="{4A579EEC-246D-4D1D-84EF-4429A949FA1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R105:R123</xm:sqref>
        </x14:conditionalFormatting>
        <x14:conditionalFormatting xmlns:xm="http://schemas.microsoft.com/office/excel/2006/main">
          <x14:cfRule type="iconSet" priority="7" id="{2D6B166E-276D-40F7-B88A-CD0213D4943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J105:J123</xm:sqref>
        </x14:conditionalFormatting>
        <x14:conditionalFormatting xmlns:xm="http://schemas.microsoft.com/office/excel/2006/main">
          <x14:cfRule type="iconSet" priority="9" id="{85A4D8EE-AD97-4EF5-B474-6F622983E86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K105:Q123</xm:sqref>
        </x14:conditionalFormatting>
        <x14:conditionalFormatting xmlns:xm="http://schemas.microsoft.com/office/excel/2006/main">
          <x14:cfRule type="iconSet" priority="5" id="{E25858E6-31E8-48AB-BB79-128BAC4AFAA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R125:R132</xm:sqref>
        </x14:conditionalFormatting>
        <x14:conditionalFormatting xmlns:xm="http://schemas.microsoft.com/office/excel/2006/main">
          <x14:cfRule type="iconSet" priority="4" id="{D0E23CC3-9E85-451E-BFBE-22BF668F397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J125:J132</xm:sqref>
        </x14:conditionalFormatting>
        <x14:conditionalFormatting xmlns:xm="http://schemas.microsoft.com/office/excel/2006/main">
          <x14:cfRule type="iconSet" priority="6" id="{BDE6DA55-ECBE-4196-A786-E702D977EC2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K125:Q132</xm:sqref>
        </x14:conditionalFormatting>
        <x14:conditionalFormatting xmlns:xm="http://schemas.microsoft.com/office/excel/2006/main">
          <x14:cfRule type="iconSet" priority="2" id="{235A6820-4399-4151-BFAC-46B7D591A8A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R153</xm:sqref>
        </x14:conditionalFormatting>
        <x14:conditionalFormatting xmlns:xm="http://schemas.microsoft.com/office/excel/2006/main">
          <x14:cfRule type="iconSet" priority="1" id="{52EF107A-FAFA-4271-8BAB-BA450EF9AB0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J153</xm:sqref>
        </x14:conditionalFormatting>
        <x14:conditionalFormatting xmlns:xm="http://schemas.microsoft.com/office/excel/2006/main">
          <x14:cfRule type="iconSet" priority="3" id="{244BC623-94BF-4F03-B6CB-F49274EBAD9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K153:Q153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S37"/>
  <sheetViews>
    <sheetView zoomScale="80" zoomScaleNormal="80" workbookViewId="0">
      <selection activeCell="C42" sqref="C42"/>
    </sheetView>
  </sheetViews>
  <sheetFormatPr defaultRowHeight="15" x14ac:dyDescent="0.25"/>
  <cols>
    <col min="2" max="2" width="40.5703125" customWidth="1"/>
    <col min="3" max="3" width="14" customWidth="1"/>
    <col min="4" max="4" width="16" customWidth="1"/>
    <col min="5" max="5" width="15.140625" style="54" customWidth="1"/>
    <col min="6" max="6" width="11.42578125" style="54" customWidth="1"/>
    <col min="7" max="7" width="12.85546875" customWidth="1"/>
    <col min="8" max="8" width="14.140625" customWidth="1"/>
    <col min="9" max="9" width="12.42578125" customWidth="1"/>
    <col min="10" max="10" width="16.140625" hidden="1" customWidth="1"/>
    <col min="11" max="11" width="0.28515625" customWidth="1"/>
    <col min="12" max="12" width="18.42578125" customWidth="1"/>
  </cols>
  <sheetData>
    <row r="1" spans="1:19" ht="15" customHeight="1" thickBot="1" x14ac:dyDescent="0.3">
      <c r="A1" s="89" t="s">
        <v>0</v>
      </c>
      <c r="B1" s="90"/>
      <c r="C1" s="91"/>
      <c r="D1" s="201" t="s">
        <v>970</v>
      </c>
      <c r="E1" s="84" t="s">
        <v>998</v>
      </c>
      <c r="F1" s="92"/>
      <c r="G1" s="2"/>
      <c r="H1" s="2"/>
      <c r="I1" s="3"/>
      <c r="J1" s="73" t="s">
        <v>712</v>
      </c>
      <c r="K1" s="73" t="s">
        <v>999</v>
      </c>
      <c r="L1" s="73" t="s">
        <v>329</v>
      </c>
      <c r="M1" s="73" t="s">
        <v>4</v>
      </c>
      <c r="N1" s="73" t="s">
        <v>4</v>
      </c>
      <c r="O1" s="73" t="s">
        <v>4</v>
      </c>
      <c r="P1" s="73" t="s">
        <v>4</v>
      </c>
      <c r="Q1" s="73" t="s">
        <v>4</v>
      </c>
      <c r="R1" s="73" t="s">
        <v>4</v>
      </c>
      <c r="S1" s="73" t="s">
        <v>4</v>
      </c>
    </row>
    <row r="2" spans="1:19" ht="15" customHeight="1" x14ac:dyDescent="0.25">
      <c r="A2" s="93"/>
      <c r="B2" s="94"/>
      <c r="C2" s="13"/>
      <c r="D2" s="202"/>
      <c r="E2" s="5"/>
      <c r="F2" s="6"/>
      <c r="G2" s="7"/>
      <c r="H2" s="7"/>
      <c r="I2" s="8"/>
      <c r="J2" s="95"/>
      <c r="K2" s="74"/>
      <c r="L2" s="95"/>
      <c r="M2" s="95"/>
      <c r="N2" s="95"/>
      <c r="O2" s="95"/>
      <c r="P2" s="95"/>
      <c r="Q2" s="95"/>
      <c r="R2" s="95"/>
      <c r="S2" s="95"/>
    </row>
    <row r="3" spans="1:19" ht="15" customHeight="1" thickBot="1" x14ac:dyDescent="0.3">
      <c r="A3" s="93"/>
      <c r="B3" s="94"/>
      <c r="C3" s="13"/>
      <c r="D3" s="202" t="s">
        <v>6</v>
      </c>
      <c r="E3" s="76" t="s">
        <v>1000</v>
      </c>
      <c r="F3" s="97"/>
      <c r="G3" s="7"/>
      <c r="H3" s="7"/>
      <c r="I3" s="8"/>
      <c r="J3" s="95"/>
      <c r="K3" s="74"/>
      <c r="L3" s="95"/>
      <c r="M3" s="95"/>
      <c r="N3" s="95"/>
      <c r="O3" s="95"/>
      <c r="P3" s="95"/>
      <c r="Q3" s="95"/>
      <c r="R3" s="95"/>
      <c r="S3" s="95"/>
    </row>
    <row r="4" spans="1:19" ht="15" customHeight="1" x14ac:dyDescent="0.25">
      <c r="A4" s="93"/>
      <c r="B4" s="94"/>
      <c r="C4" s="13"/>
      <c r="D4" s="202"/>
      <c r="E4" s="1"/>
      <c r="F4" s="2"/>
      <c r="G4" s="7"/>
      <c r="H4" s="7"/>
      <c r="I4" s="8"/>
      <c r="J4" s="95"/>
      <c r="K4" s="74"/>
      <c r="L4" s="95"/>
      <c r="M4" s="95"/>
      <c r="N4" s="95"/>
      <c r="O4" s="95"/>
      <c r="P4" s="95"/>
      <c r="Q4" s="95"/>
      <c r="R4" s="95"/>
      <c r="S4" s="95"/>
    </row>
    <row r="5" spans="1:19" ht="15" customHeight="1" thickBot="1" x14ac:dyDescent="0.3">
      <c r="A5" s="93"/>
      <c r="B5" s="94"/>
      <c r="C5" s="13"/>
      <c r="D5" s="202" t="s">
        <v>8</v>
      </c>
      <c r="E5" s="9">
        <v>698</v>
      </c>
      <c r="F5" s="10" t="s">
        <v>9</v>
      </c>
      <c r="G5" s="203" t="s">
        <v>972</v>
      </c>
      <c r="H5" s="11">
        <f>SUBTOTAL(9,I9:I122)</f>
        <v>60345</v>
      </c>
      <c r="I5" s="8"/>
      <c r="J5" s="95"/>
      <c r="K5" s="74"/>
      <c r="L5" s="95"/>
      <c r="M5" s="95"/>
      <c r="N5" s="95"/>
      <c r="O5" s="95"/>
      <c r="P5" s="95"/>
      <c r="Q5" s="95"/>
      <c r="R5" s="95"/>
      <c r="S5" s="95"/>
    </row>
    <row r="6" spans="1:19" ht="15.75" thickBot="1" x14ac:dyDescent="0.3">
      <c r="A6" s="12"/>
      <c r="B6" s="13"/>
      <c r="C6" s="13"/>
      <c r="D6" s="13"/>
      <c r="E6" s="5"/>
      <c r="F6" s="5"/>
      <c r="G6" s="101"/>
      <c r="H6" s="14"/>
      <c r="I6" s="8"/>
      <c r="J6" s="95"/>
      <c r="K6" s="75"/>
      <c r="L6" s="95"/>
      <c r="M6" s="95"/>
      <c r="N6" s="95"/>
      <c r="O6" s="95"/>
      <c r="P6" s="95"/>
      <c r="Q6" s="95"/>
      <c r="R6" s="95"/>
      <c r="S6" s="95"/>
    </row>
    <row r="7" spans="1:19" ht="15.75" thickBot="1" x14ac:dyDescent="0.3">
      <c r="A7" s="102" t="s">
        <v>13</v>
      </c>
      <c r="B7" s="103"/>
      <c r="C7" s="103"/>
      <c r="D7" s="103"/>
      <c r="E7" s="103"/>
      <c r="F7" s="103"/>
      <c r="G7" s="103"/>
      <c r="H7" s="103"/>
      <c r="I7" s="104"/>
      <c r="J7" s="15" t="s">
        <v>16</v>
      </c>
      <c r="K7" s="15" t="s">
        <v>1001</v>
      </c>
      <c r="L7" s="15" t="s">
        <v>336</v>
      </c>
      <c r="M7" s="15" t="s">
        <v>15</v>
      </c>
      <c r="N7" s="15" t="s">
        <v>15</v>
      </c>
      <c r="O7" s="15" t="s">
        <v>15</v>
      </c>
      <c r="P7" s="15" t="s">
        <v>15</v>
      </c>
      <c r="Q7" s="15" t="s">
        <v>15</v>
      </c>
      <c r="R7" s="15" t="s">
        <v>15</v>
      </c>
      <c r="S7" s="15" t="s">
        <v>15</v>
      </c>
    </row>
    <row r="8" spans="1:19" ht="15.75" thickBot="1" x14ac:dyDescent="0.3">
      <c r="A8" s="16" t="s">
        <v>17</v>
      </c>
      <c r="B8" s="17" t="s">
        <v>18</v>
      </c>
      <c r="C8" s="17" t="s">
        <v>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204" t="s">
        <v>25</v>
      </c>
      <c r="J8" s="19">
        <v>42950</v>
      </c>
      <c r="K8" s="19">
        <v>43120</v>
      </c>
      <c r="L8" s="19">
        <v>43011</v>
      </c>
      <c r="M8" s="19" t="s">
        <v>26</v>
      </c>
      <c r="N8" s="19" t="s">
        <v>26</v>
      </c>
      <c r="O8" s="19" t="s">
        <v>26</v>
      </c>
      <c r="P8" s="19" t="s">
        <v>26</v>
      </c>
      <c r="Q8" s="19" t="s">
        <v>26</v>
      </c>
      <c r="R8" s="19" t="s">
        <v>26</v>
      </c>
      <c r="S8" s="19" t="s">
        <v>26</v>
      </c>
    </row>
    <row r="9" spans="1:19" s="205" customFormat="1" x14ac:dyDescent="0.25">
      <c r="A9" s="28">
        <f t="shared" ref="A9:A36" si="0">ROW(A9)-8</f>
        <v>1</v>
      </c>
      <c r="B9" s="29" t="s">
        <v>1002</v>
      </c>
      <c r="C9" s="29" t="s">
        <v>1003</v>
      </c>
      <c r="D9" s="193" t="s">
        <v>1004</v>
      </c>
      <c r="E9" s="30" t="s">
        <v>1005</v>
      </c>
      <c r="F9" s="30" t="s">
        <v>1003</v>
      </c>
      <c r="G9" s="29" t="s">
        <v>874</v>
      </c>
      <c r="H9" s="29"/>
      <c r="I9" s="31">
        <v>4668</v>
      </c>
      <c r="J9" s="194">
        <v>1</v>
      </c>
      <c r="K9" s="194"/>
      <c r="L9" s="194">
        <v>1</v>
      </c>
      <c r="M9" s="194"/>
      <c r="N9" s="194"/>
      <c r="O9" s="194"/>
      <c r="P9" s="194"/>
      <c r="Q9" s="194"/>
      <c r="R9" s="194"/>
      <c r="S9" s="194"/>
    </row>
    <row r="10" spans="1:19" s="205" customFormat="1" x14ac:dyDescent="0.25">
      <c r="A10" s="33">
        <f t="shared" si="0"/>
        <v>2</v>
      </c>
      <c r="B10" s="34" t="s">
        <v>1002</v>
      </c>
      <c r="C10" s="34" t="s">
        <v>1003</v>
      </c>
      <c r="D10" s="117" t="s">
        <v>1004</v>
      </c>
      <c r="E10" s="35" t="s">
        <v>1005</v>
      </c>
      <c r="F10" s="35" t="s">
        <v>1003</v>
      </c>
      <c r="G10" s="34" t="s">
        <v>874</v>
      </c>
      <c r="H10" s="34"/>
      <c r="I10" s="36">
        <v>4668</v>
      </c>
      <c r="J10" s="37">
        <v>1</v>
      </c>
      <c r="K10" s="37"/>
      <c r="L10" s="37">
        <v>1</v>
      </c>
      <c r="M10" s="37"/>
      <c r="N10" s="37"/>
      <c r="O10" s="37"/>
      <c r="P10" s="37"/>
      <c r="Q10" s="37"/>
      <c r="R10" s="37"/>
      <c r="S10" s="37"/>
    </row>
    <row r="11" spans="1:19" s="205" customFormat="1" x14ac:dyDescent="0.25">
      <c r="A11" s="38">
        <f t="shared" si="0"/>
        <v>3</v>
      </c>
      <c r="B11" s="39" t="s">
        <v>1002</v>
      </c>
      <c r="C11" s="39" t="s">
        <v>1003</v>
      </c>
      <c r="D11" s="115" t="s">
        <v>1004</v>
      </c>
      <c r="E11" s="40" t="s">
        <v>1005</v>
      </c>
      <c r="F11" s="40" t="s">
        <v>1003</v>
      </c>
      <c r="G11" s="39" t="s">
        <v>874</v>
      </c>
      <c r="H11" s="39"/>
      <c r="I11" s="41">
        <v>4668</v>
      </c>
      <c r="J11" s="42">
        <v>1</v>
      </c>
      <c r="K11" s="42"/>
      <c r="L11" s="42">
        <v>1</v>
      </c>
      <c r="M11" s="42"/>
      <c r="N11" s="42"/>
      <c r="O11" s="42"/>
      <c r="P11" s="42"/>
      <c r="Q11" s="42"/>
      <c r="R11" s="42"/>
      <c r="S11" s="42"/>
    </row>
    <row r="12" spans="1:19" s="205" customFormat="1" x14ac:dyDescent="0.25">
      <c r="A12" s="33">
        <f t="shared" si="0"/>
        <v>4</v>
      </c>
      <c r="B12" s="34" t="s">
        <v>1002</v>
      </c>
      <c r="C12" s="34" t="s">
        <v>1003</v>
      </c>
      <c r="D12" s="117" t="s">
        <v>1004</v>
      </c>
      <c r="E12" s="35" t="s">
        <v>1005</v>
      </c>
      <c r="F12" s="35" t="s">
        <v>1003</v>
      </c>
      <c r="G12" s="34" t="s">
        <v>874</v>
      </c>
      <c r="H12" s="34"/>
      <c r="I12" s="36">
        <v>4668</v>
      </c>
      <c r="J12" s="37">
        <v>1</v>
      </c>
      <c r="K12" s="37"/>
      <c r="L12" s="37">
        <v>1</v>
      </c>
      <c r="M12" s="37"/>
      <c r="N12" s="37"/>
      <c r="O12" s="37"/>
      <c r="P12" s="37"/>
      <c r="Q12" s="37"/>
      <c r="R12" s="37"/>
      <c r="S12" s="37"/>
    </row>
    <row r="13" spans="1:19" s="205" customFormat="1" x14ac:dyDescent="0.25">
      <c r="A13" s="38">
        <f t="shared" si="0"/>
        <v>5</v>
      </c>
      <c r="B13" s="39" t="s">
        <v>1002</v>
      </c>
      <c r="C13" s="39" t="s">
        <v>1003</v>
      </c>
      <c r="D13" s="115" t="s">
        <v>1004</v>
      </c>
      <c r="E13" s="40" t="s">
        <v>1005</v>
      </c>
      <c r="F13" s="40" t="s">
        <v>1003</v>
      </c>
      <c r="G13" s="39" t="s">
        <v>874</v>
      </c>
      <c r="H13" s="39"/>
      <c r="I13" s="41">
        <v>4668</v>
      </c>
      <c r="J13" s="42">
        <v>1</v>
      </c>
      <c r="K13" s="42"/>
      <c r="L13" s="42">
        <v>1</v>
      </c>
      <c r="M13" s="42"/>
      <c r="N13" s="42"/>
      <c r="O13" s="42"/>
      <c r="P13" s="42"/>
      <c r="Q13" s="42"/>
      <c r="R13" s="42"/>
      <c r="S13" s="42"/>
    </row>
    <row r="14" spans="1:19" s="205" customFormat="1" x14ac:dyDescent="0.25">
      <c r="A14" s="33">
        <f t="shared" si="0"/>
        <v>6</v>
      </c>
      <c r="B14" s="34" t="s">
        <v>1002</v>
      </c>
      <c r="C14" s="34" t="s">
        <v>1003</v>
      </c>
      <c r="D14" s="117" t="s">
        <v>1004</v>
      </c>
      <c r="E14" s="35" t="s">
        <v>1005</v>
      </c>
      <c r="F14" s="35" t="s">
        <v>1003</v>
      </c>
      <c r="G14" s="34" t="s">
        <v>874</v>
      </c>
      <c r="H14" s="34"/>
      <c r="I14" s="36">
        <v>4668</v>
      </c>
      <c r="J14" s="37">
        <v>1</v>
      </c>
      <c r="K14" s="37"/>
      <c r="L14" s="37">
        <v>1</v>
      </c>
      <c r="M14" s="37"/>
      <c r="N14" s="37"/>
      <c r="O14" s="37"/>
      <c r="P14" s="37"/>
      <c r="Q14" s="37"/>
      <c r="R14" s="37"/>
      <c r="S14" s="37"/>
    </row>
    <row r="15" spans="1:19" s="205" customFormat="1" x14ac:dyDescent="0.25">
      <c r="A15" s="38">
        <f t="shared" si="0"/>
        <v>7</v>
      </c>
      <c r="B15" s="39" t="s">
        <v>1002</v>
      </c>
      <c r="C15" s="39" t="s">
        <v>1003</v>
      </c>
      <c r="D15" s="115" t="s">
        <v>1004</v>
      </c>
      <c r="E15" s="40" t="s">
        <v>1005</v>
      </c>
      <c r="F15" s="40" t="s">
        <v>1003</v>
      </c>
      <c r="G15" s="39" t="s">
        <v>874</v>
      </c>
      <c r="H15" s="39"/>
      <c r="I15" s="41">
        <v>4668</v>
      </c>
      <c r="J15" s="42">
        <v>1</v>
      </c>
      <c r="K15" s="42"/>
      <c r="L15" s="42">
        <v>1</v>
      </c>
      <c r="M15" s="42"/>
      <c r="N15" s="42"/>
      <c r="O15" s="42"/>
      <c r="P15" s="42"/>
      <c r="Q15" s="42"/>
      <c r="R15" s="42"/>
      <c r="S15" s="42"/>
    </row>
    <row r="16" spans="1:19" s="205" customFormat="1" x14ac:dyDescent="0.25">
      <c r="A16" s="33">
        <f t="shared" si="0"/>
        <v>8</v>
      </c>
      <c r="B16" s="34" t="s">
        <v>1002</v>
      </c>
      <c r="C16" s="34" t="s">
        <v>1003</v>
      </c>
      <c r="D16" s="117" t="s">
        <v>1004</v>
      </c>
      <c r="E16" s="35" t="s">
        <v>1005</v>
      </c>
      <c r="F16" s="35" t="s">
        <v>1003</v>
      </c>
      <c r="G16" s="34" t="s">
        <v>874</v>
      </c>
      <c r="H16" s="34"/>
      <c r="I16" s="36">
        <v>4668</v>
      </c>
      <c r="J16" s="37">
        <v>1</v>
      </c>
      <c r="K16" s="37"/>
      <c r="L16" s="37">
        <v>1</v>
      </c>
      <c r="M16" s="37"/>
      <c r="N16" s="37"/>
      <c r="O16" s="37"/>
      <c r="P16" s="37"/>
      <c r="Q16" s="37"/>
      <c r="R16" s="37"/>
      <c r="S16" s="37"/>
    </row>
    <row r="17" spans="1:19" s="205" customFormat="1" x14ac:dyDescent="0.25">
      <c r="A17" s="38">
        <f t="shared" si="0"/>
        <v>9</v>
      </c>
      <c r="B17" s="39" t="s">
        <v>1006</v>
      </c>
      <c r="C17" s="39" t="s">
        <v>779</v>
      </c>
      <c r="D17" s="115" t="s">
        <v>1007</v>
      </c>
      <c r="E17" s="40"/>
      <c r="F17" s="40" t="s">
        <v>779</v>
      </c>
      <c r="G17" s="39" t="s">
        <v>1008</v>
      </c>
      <c r="H17" s="39"/>
      <c r="I17" s="41">
        <v>3320</v>
      </c>
      <c r="J17" s="42">
        <v>1</v>
      </c>
      <c r="K17" s="42"/>
      <c r="L17" s="42">
        <v>1</v>
      </c>
      <c r="M17" s="42"/>
      <c r="N17" s="42"/>
      <c r="O17" s="42"/>
      <c r="P17" s="42"/>
      <c r="Q17" s="42"/>
      <c r="R17" s="42"/>
      <c r="S17" s="42"/>
    </row>
    <row r="18" spans="1:19" s="205" customFormat="1" x14ac:dyDescent="0.25">
      <c r="A18" s="33">
        <f t="shared" si="0"/>
        <v>10</v>
      </c>
      <c r="B18" s="34" t="s">
        <v>1006</v>
      </c>
      <c r="C18" s="34" t="s">
        <v>779</v>
      </c>
      <c r="D18" s="117" t="s">
        <v>1007</v>
      </c>
      <c r="E18" s="35"/>
      <c r="F18" s="35" t="s">
        <v>779</v>
      </c>
      <c r="G18" s="34" t="s">
        <v>1008</v>
      </c>
      <c r="H18" s="34"/>
      <c r="I18" s="36">
        <v>3320</v>
      </c>
      <c r="J18" s="37">
        <v>1</v>
      </c>
      <c r="K18" s="37"/>
      <c r="L18" s="37">
        <v>1</v>
      </c>
      <c r="M18" s="37"/>
      <c r="N18" s="37"/>
      <c r="O18" s="37"/>
      <c r="P18" s="37"/>
      <c r="Q18" s="37"/>
      <c r="R18" s="37"/>
      <c r="S18" s="37"/>
    </row>
    <row r="19" spans="1:19" s="205" customFormat="1" x14ac:dyDescent="0.25">
      <c r="A19" s="38">
        <f t="shared" si="0"/>
        <v>11</v>
      </c>
      <c r="B19" s="39" t="s">
        <v>1006</v>
      </c>
      <c r="C19" s="39" t="s">
        <v>779</v>
      </c>
      <c r="D19" s="115" t="s">
        <v>1007</v>
      </c>
      <c r="E19" s="40"/>
      <c r="F19" s="40" t="s">
        <v>779</v>
      </c>
      <c r="G19" s="39" t="s">
        <v>1008</v>
      </c>
      <c r="H19" s="39"/>
      <c r="I19" s="41">
        <v>3320</v>
      </c>
      <c r="J19" s="42">
        <v>1</v>
      </c>
      <c r="K19" s="42"/>
      <c r="L19" s="42">
        <v>1</v>
      </c>
      <c r="M19" s="42"/>
      <c r="N19" s="42"/>
      <c r="O19" s="42"/>
      <c r="P19" s="42"/>
      <c r="Q19" s="42"/>
      <c r="R19" s="42"/>
      <c r="S19" s="42"/>
    </row>
    <row r="20" spans="1:19" s="205" customFormat="1" x14ac:dyDescent="0.25">
      <c r="A20" s="33">
        <f t="shared" si="0"/>
        <v>12</v>
      </c>
      <c r="B20" s="34" t="s">
        <v>1006</v>
      </c>
      <c r="C20" s="34" t="s">
        <v>779</v>
      </c>
      <c r="D20" s="117" t="s">
        <v>1007</v>
      </c>
      <c r="E20" s="35"/>
      <c r="F20" s="35" t="s">
        <v>779</v>
      </c>
      <c r="G20" s="34" t="s">
        <v>1008</v>
      </c>
      <c r="H20" s="34"/>
      <c r="I20" s="36">
        <v>3320</v>
      </c>
      <c r="J20" s="37">
        <v>1</v>
      </c>
      <c r="K20" s="37"/>
      <c r="L20" s="37">
        <v>1</v>
      </c>
      <c r="M20" s="37"/>
      <c r="N20" s="37"/>
      <c r="O20" s="37"/>
      <c r="P20" s="37"/>
      <c r="Q20" s="37"/>
      <c r="R20" s="37"/>
      <c r="S20" s="37"/>
    </row>
    <row r="21" spans="1:19" s="205" customFormat="1" x14ac:dyDescent="0.25">
      <c r="A21" s="38">
        <f t="shared" si="0"/>
        <v>13</v>
      </c>
      <c r="B21" s="39" t="s">
        <v>800</v>
      </c>
      <c r="C21" s="115" t="s">
        <v>779</v>
      </c>
      <c r="D21" s="115" t="s">
        <v>1009</v>
      </c>
      <c r="E21" s="40" t="s">
        <v>1010</v>
      </c>
      <c r="F21" s="40" t="s">
        <v>779</v>
      </c>
      <c r="G21" s="39" t="s">
        <v>1011</v>
      </c>
      <c r="H21" s="225" t="s">
        <v>1012</v>
      </c>
      <c r="I21" s="41">
        <v>6345</v>
      </c>
      <c r="J21" s="42">
        <v>1</v>
      </c>
      <c r="K21" s="42"/>
      <c r="L21" s="42">
        <v>1</v>
      </c>
      <c r="M21" s="42"/>
      <c r="N21" s="42"/>
      <c r="O21" s="42"/>
      <c r="P21" s="42"/>
      <c r="Q21" s="42"/>
      <c r="R21" s="42"/>
      <c r="S21" s="42"/>
    </row>
    <row r="22" spans="1:19" s="205" customFormat="1" x14ac:dyDescent="0.25">
      <c r="A22" s="33">
        <f t="shared" si="0"/>
        <v>14</v>
      </c>
      <c r="B22" s="34" t="s">
        <v>1013</v>
      </c>
      <c r="C22" s="34" t="s">
        <v>779</v>
      </c>
      <c r="D22" s="117" t="s">
        <v>1014</v>
      </c>
      <c r="E22" s="35"/>
      <c r="F22" s="35" t="s">
        <v>779</v>
      </c>
      <c r="G22" s="34" t="s">
        <v>1015</v>
      </c>
      <c r="H22" s="34"/>
      <c r="I22" s="36">
        <v>385</v>
      </c>
      <c r="J22" s="37">
        <v>0</v>
      </c>
      <c r="K22" s="37"/>
      <c r="L22" s="37">
        <v>1</v>
      </c>
      <c r="M22" s="37"/>
      <c r="N22" s="37"/>
      <c r="O22" s="37"/>
      <c r="P22" s="37"/>
      <c r="Q22" s="37"/>
      <c r="R22" s="37"/>
      <c r="S22" s="37"/>
    </row>
    <row r="23" spans="1:19" s="205" customFormat="1" x14ac:dyDescent="0.25">
      <c r="A23" s="38">
        <f t="shared" si="0"/>
        <v>15</v>
      </c>
      <c r="B23" s="39" t="s">
        <v>1013</v>
      </c>
      <c r="C23" s="39" t="s">
        <v>779</v>
      </c>
      <c r="D23" s="115" t="s">
        <v>1014</v>
      </c>
      <c r="E23" s="40"/>
      <c r="F23" s="40" t="s">
        <v>779</v>
      </c>
      <c r="G23" s="39" t="s">
        <v>1015</v>
      </c>
      <c r="H23" s="39"/>
      <c r="I23" s="41">
        <v>385</v>
      </c>
      <c r="J23" s="42">
        <v>0</v>
      </c>
      <c r="K23" s="42"/>
      <c r="L23" s="42">
        <v>1</v>
      </c>
      <c r="M23" s="42"/>
      <c r="N23" s="42"/>
      <c r="O23" s="42"/>
      <c r="P23" s="42"/>
      <c r="Q23" s="42"/>
      <c r="R23" s="42"/>
      <c r="S23" s="42"/>
    </row>
    <row r="24" spans="1:19" s="205" customFormat="1" x14ac:dyDescent="0.25">
      <c r="A24" s="33">
        <f t="shared" si="0"/>
        <v>16</v>
      </c>
      <c r="B24" s="34" t="s">
        <v>1013</v>
      </c>
      <c r="C24" s="34" t="s">
        <v>779</v>
      </c>
      <c r="D24" s="117" t="s">
        <v>1014</v>
      </c>
      <c r="E24" s="35"/>
      <c r="F24" s="35" t="s">
        <v>779</v>
      </c>
      <c r="G24" s="34" t="s">
        <v>1015</v>
      </c>
      <c r="H24" s="34"/>
      <c r="I24" s="36">
        <v>385</v>
      </c>
      <c r="J24" s="37">
        <v>0</v>
      </c>
      <c r="K24" s="37"/>
      <c r="L24" s="37">
        <v>1</v>
      </c>
      <c r="M24" s="37"/>
      <c r="N24" s="37"/>
      <c r="O24" s="37"/>
      <c r="P24" s="37"/>
      <c r="Q24" s="37"/>
      <c r="R24" s="37"/>
      <c r="S24" s="37"/>
    </row>
    <row r="25" spans="1:19" s="205" customFormat="1" x14ac:dyDescent="0.25">
      <c r="A25" s="38">
        <f t="shared" si="0"/>
        <v>17</v>
      </c>
      <c r="B25" s="39" t="s">
        <v>1013</v>
      </c>
      <c r="C25" s="39" t="s">
        <v>779</v>
      </c>
      <c r="D25" s="115" t="s">
        <v>1014</v>
      </c>
      <c r="E25" s="40"/>
      <c r="F25" s="40" t="s">
        <v>779</v>
      </c>
      <c r="G25" s="39" t="s">
        <v>1015</v>
      </c>
      <c r="H25" s="39"/>
      <c r="I25" s="41">
        <v>385</v>
      </c>
      <c r="J25" s="42">
        <v>0</v>
      </c>
      <c r="K25" s="42"/>
      <c r="L25" s="42">
        <v>1</v>
      </c>
      <c r="M25" s="42"/>
      <c r="N25" s="42"/>
      <c r="O25" s="42"/>
      <c r="P25" s="42"/>
      <c r="Q25" s="42"/>
      <c r="R25" s="42"/>
      <c r="S25" s="42"/>
    </row>
    <row r="26" spans="1:19" s="205" customFormat="1" x14ac:dyDescent="0.25">
      <c r="A26" s="33">
        <f t="shared" si="0"/>
        <v>18</v>
      </c>
      <c r="B26" s="34" t="s">
        <v>1016</v>
      </c>
      <c r="C26" s="34" t="s">
        <v>1003</v>
      </c>
      <c r="D26" s="117" t="s">
        <v>1004</v>
      </c>
      <c r="E26" s="35" t="s">
        <v>1005</v>
      </c>
      <c r="F26" s="35" t="s">
        <v>1003</v>
      </c>
      <c r="G26" s="34"/>
      <c r="H26" s="34"/>
      <c r="I26" s="36">
        <v>918</v>
      </c>
      <c r="J26" s="37">
        <v>1</v>
      </c>
      <c r="K26" s="37"/>
      <c r="L26" s="37">
        <v>1</v>
      </c>
      <c r="M26" s="37"/>
      <c r="N26" s="37"/>
      <c r="O26" s="37"/>
      <c r="P26" s="37"/>
      <c r="Q26" s="37"/>
      <c r="R26" s="37"/>
      <c r="S26" s="37"/>
    </row>
    <row r="27" spans="1:19" s="205" customFormat="1" x14ac:dyDescent="0.25">
      <c r="A27" s="38">
        <f t="shared" si="0"/>
        <v>19</v>
      </c>
      <c r="B27" s="39" t="s">
        <v>1016</v>
      </c>
      <c r="C27" s="39" t="s">
        <v>1003</v>
      </c>
      <c r="D27" s="115" t="s">
        <v>1004</v>
      </c>
      <c r="E27" s="40" t="s">
        <v>1005</v>
      </c>
      <c r="F27" s="40" t="s">
        <v>1003</v>
      </c>
      <c r="G27" s="39"/>
      <c r="H27" s="39"/>
      <c r="I27" s="41">
        <v>918</v>
      </c>
      <c r="J27" s="42">
        <v>1</v>
      </c>
      <c r="K27" s="42"/>
      <c r="L27" s="42">
        <v>1</v>
      </c>
      <c r="M27" s="42"/>
      <c r="N27" s="42"/>
      <c r="O27" s="42"/>
      <c r="P27" s="42"/>
      <c r="Q27" s="42"/>
      <c r="R27" s="42"/>
      <c r="S27" s="42"/>
    </row>
    <row r="28" spans="1:19" s="205" customFormat="1" x14ac:dyDescent="0.25">
      <c r="A28" s="33">
        <f t="shared" si="0"/>
        <v>20</v>
      </c>
      <c r="B28" s="34" t="s">
        <v>1017</v>
      </c>
      <c r="C28" s="34" t="s">
        <v>820</v>
      </c>
      <c r="D28" s="117" t="s">
        <v>1018</v>
      </c>
      <c r="E28" s="35" t="s">
        <v>1019</v>
      </c>
      <c r="F28" s="35" t="s">
        <v>32</v>
      </c>
      <c r="G28" s="34" t="s">
        <v>838</v>
      </c>
      <c r="H28" s="34"/>
      <c r="I28" s="36"/>
      <c r="J28" s="37">
        <v>1</v>
      </c>
      <c r="K28" s="37">
        <v>1</v>
      </c>
      <c r="L28" s="37">
        <v>1</v>
      </c>
      <c r="M28" s="37"/>
      <c r="N28" s="37"/>
      <c r="O28" s="37"/>
      <c r="P28" s="37"/>
      <c r="Q28" s="37"/>
      <c r="R28" s="37"/>
      <c r="S28" s="37"/>
    </row>
    <row r="29" spans="1:19" s="205" customFormat="1" x14ac:dyDescent="0.25">
      <c r="A29" s="38">
        <f t="shared" si="0"/>
        <v>21</v>
      </c>
      <c r="B29" s="39" t="s">
        <v>1017</v>
      </c>
      <c r="C29" s="115" t="s">
        <v>820</v>
      </c>
      <c r="D29" s="115" t="s">
        <v>1018</v>
      </c>
      <c r="E29" s="40" t="s">
        <v>1019</v>
      </c>
      <c r="F29" s="40" t="s">
        <v>32</v>
      </c>
      <c r="G29" s="39" t="s">
        <v>838</v>
      </c>
      <c r="H29" s="225"/>
      <c r="I29" s="41"/>
      <c r="J29" s="42">
        <v>1</v>
      </c>
      <c r="K29" s="42">
        <v>1</v>
      </c>
      <c r="L29" s="42">
        <v>1</v>
      </c>
      <c r="M29" s="42"/>
      <c r="N29" s="42"/>
      <c r="O29" s="42"/>
      <c r="P29" s="42"/>
      <c r="Q29" s="42"/>
      <c r="R29" s="42"/>
      <c r="S29" s="42"/>
    </row>
    <row r="30" spans="1:19" s="205" customFormat="1" x14ac:dyDescent="0.25">
      <c r="A30" s="33">
        <f t="shared" si="0"/>
        <v>22</v>
      </c>
      <c r="B30" s="34" t="s">
        <v>1017</v>
      </c>
      <c r="C30" s="34" t="s">
        <v>820</v>
      </c>
      <c r="D30" s="117" t="s">
        <v>1018</v>
      </c>
      <c r="E30" s="35" t="s">
        <v>1019</v>
      </c>
      <c r="F30" s="35" t="s">
        <v>32</v>
      </c>
      <c r="G30" s="34" t="s">
        <v>838</v>
      </c>
      <c r="H30" s="34"/>
      <c r="I30" s="36"/>
      <c r="J30" s="37">
        <v>1</v>
      </c>
      <c r="K30" s="37">
        <v>1</v>
      </c>
      <c r="L30" s="37">
        <v>1</v>
      </c>
      <c r="M30" s="37"/>
      <c r="N30" s="37"/>
      <c r="O30" s="37"/>
      <c r="P30" s="37"/>
      <c r="Q30" s="37"/>
      <c r="R30" s="37"/>
      <c r="S30" s="37"/>
    </row>
    <row r="31" spans="1:19" s="205" customFormat="1" x14ac:dyDescent="0.25">
      <c r="A31" s="38">
        <f t="shared" si="0"/>
        <v>23</v>
      </c>
      <c r="B31" s="39" t="s">
        <v>1017</v>
      </c>
      <c r="C31" s="39" t="s">
        <v>820</v>
      </c>
      <c r="D31" s="115" t="s">
        <v>1018</v>
      </c>
      <c r="E31" s="40" t="s">
        <v>1020</v>
      </c>
      <c r="F31" s="40" t="s">
        <v>32</v>
      </c>
      <c r="G31" s="39" t="s">
        <v>838</v>
      </c>
      <c r="H31" s="39"/>
      <c r="I31" s="41"/>
      <c r="J31" s="42">
        <v>1</v>
      </c>
      <c r="K31" s="42">
        <v>1</v>
      </c>
      <c r="L31" s="42">
        <v>1</v>
      </c>
      <c r="M31" s="42"/>
      <c r="N31" s="42"/>
      <c r="O31" s="42"/>
      <c r="P31" s="42"/>
      <c r="Q31" s="42"/>
      <c r="R31" s="42"/>
      <c r="S31" s="42"/>
    </row>
    <row r="32" spans="1:19" s="205" customFormat="1" x14ac:dyDescent="0.25">
      <c r="A32" s="33">
        <f t="shared" si="0"/>
        <v>24</v>
      </c>
      <c r="B32" s="34" t="s">
        <v>1021</v>
      </c>
      <c r="C32" s="34" t="s">
        <v>1022</v>
      </c>
      <c r="D32" s="117" t="s">
        <v>1023</v>
      </c>
      <c r="E32" s="35" t="s">
        <v>1024</v>
      </c>
      <c r="F32" s="35" t="s">
        <v>146</v>
      </c>
      <c r="G32" s="34"/>
      <c r="H32" s="34"/>
      <c r="I32" s="36"/>
      <c r="J32" s="37">
        <v>1</v>
      </c>
      <c r="K32" s="37">
        <v>1</v>
      </c>
      <c r="L32" s="37">
        <v>1</v>
      </c>
      <c r="M32" s="37"/>
      <c r="N32" s="37"/>
      <c r="O32" s="37"/>
      <c r="P32" s="37"/>
      <c r="Q32" s="37"/>
      <c r="R32" s="37"/>
      <c r="S32" s="37"/>
    </row>
    <row r="33" spans="1:19" s="205" customFormat="1" x14ac:dyDescent="0.25">
      <c r="A33" s="38">
        <f t="shared" si="0"/>
        <v>25</v>
      </c>
      <c r="B33" s="39" t="s">
        <v>1021</v>
      </c>
      <c r="C33" s="39" t="s">
        <v>1022</v>
      </c>
      <c r="D33" s="115" t="s">
        <v>1023</v>
      </c>
      <c r="E33" s="40" t="s">
        <v>1024</v>
      </c>
      <c r="F33" s="40" t="s">
        <v>146</v>
      </c>
      <c r="G33" s="39"/>
      <c r="H33" s="39"/>
      <c r="I33" s="41"/>
      <c r="J33" s="42">
        <v>1</v>
      </c>
      <c r="K33" s="42">
        <v>1</v>
      </c>
      <c r="L33" s="42">
        <v>1</v>
      </c>
      <c r="M33" s="42"/>
      <c r="N33" s="42"/>
      <c r="O33" s="42"/>
      <c r="P33" s="42"/>
      <c r="Q33" s="42"/>
      <c r="R33" s="42"/>
      <c r="S33" s="42"/>
    </row>
    <row r="34" spans="1:19" s="205" customFormat="1" x14ac:dyDescent="0.25">
      <c r="A34" s="33">
        <f t="shared" si="0"/>
        <v>26</v>
      </c>
      <c r="B34" s="34" t="s">
        <v>1021</v>
      </c>
      <c r="C34" s="34" t="s">
        <v>1022</v>
      </c>
      <c r="D34" s="117" t="s">
        <v>1023</v>
      </c>
      <c r="E34" s="35" t="s">
        <v>1024</v>
      </c>
      <c r="F34" s="35" t="s">
        <v>146</v>
      </c>
      <c r="G34" s="34"/>
      <c r="H34" s="34"/>
      <c r="I34" s="36"/>
      <c r="J34" s="37">
        <v>1</v>
      </c>
      <c r="K34" s="37">
        <v>1</v>
      </c>
      <c r="L34" s="37">
        <v>1</v>
      </c>
      <c r="M34" s="37"/>
      <c r="N34" s="37"/>
      <c r="O34" s="37"/>
      <c r="P34" s="37"/>
      <c r="Q34" s="37"/>
      <c r="R34" s="37"/>
      <c r="S34" s="37"/>
    </row>
    <row r="35" spans="1:19" s="205" customFormat="1" x14ac:dyDescent="0.25">
      <c r="A35" s="38">
        <f t="shared" si="0"/>
        <v>27</v>
      </c>
      <c r="B35" s="39" t="s">
        <v>1025</v>
      </c>
      <c r="C35" s="39" t="s">
        <v>192</v>
      </c>
      <c r="D35" s="115" t="s">
        <v>1026</v>
      </c>
      <c r="E35" s="40" t="s">
        <v>1027</v>
      </c>
      <c r="F35" s="40" t="s">
        <v>146</v>
      </c>
      <c r="G35" s="39" t="s">
        <v>1008</v>
      </c>
      <c r="H35" s="39"/>
      <c r="I35" s="41"/>
      <c r="J35" s="42">
        <v>1</v>
      </c>
      <c r="K35" s="42"/>
      <c r="L35" s="42">
        <v>1</v>
      </c>
      <c r="M35" s="42"/>
      <c r="N35" s="42"/>
      <c r="O35" s="42"/>
      <c r="P35" s="42"/>
      <c r="Q35" s="42"/>
      <c r="R35" s="42"/>
      <c r="S35" s="42"/>
    </row>
    <row r="36" spans="1:19" s="205" customFormat="1" ht="15.75" thickBot="1" x14ac:dyDescent="0.3">
      <c r="A36" s="33">
        <f t="shared" si="0"/>
        <v>28</v>
      </c>
      <c r="B36" s="34" t="s">
        <v>1025</v>
      </c>
      <c r="C36" s="34" t="s">
        <v>192</v>
      </c>
      <c r="D36" s="117" t="s">
        <v>1026</v>
      </c>
      <c r="E36" s="35" t="s">
        <v>1027</v>
      </c>
      <c r="F36" s="35" t="s">
        <v>146</v>
      </c>
      <c r="G36" s="34" t="s">
        <v>1008</v>
      </c>
      <c r="H36" s="34"/>
      <c r="I36" s="36"/>
      <c r="J36" s="37">
        <v>1</v>
      </c>
      <c r="K36" s="37"/>
      <c r="L36" s="37">
        <v>1</v>
      </c>
      <c r="M36" s="37"/>
      <c r="N36" s="37"/>
      <c r="O36" s="37"/>
      <c r="P36" s="37"/>
      <c r="Q36" s="37"/>
      <c r="R36" s="37"/>
      <c r="S36" s="37"/>
    </row>
    <row r="37" spans="1:19" ht="15.75" thickBot="1" x14ac:dyDescent="0.3">
      <c r="A37" s="22">
        <v>18</v>
      </c>
      <c r="B37" s="23"/>
      <c r="C37" s="23"/>
      <c r="D37" s="24" t="s">
        <v>701</v>
      </c>
      <c r="E37" s="24"/>
      <c r="F37" s="24"/>
      <c r="G37" s="23"/>
      <c r="H37" s="23"/>
      <c r="I37" s="25"/>
      <c r="J37" s="26"/>
      <c r="K37" s="26"/>
      <c r="L37" s="26"/>
      <c r="M37" s="26"/>
      <c r="N37" s="26"/>
      <c r="O37" s="26"/>
      <c r="P37" s="26"/>
      <c r="Q37" s="26"/>
      <c r="R37" s="26"/>
      <c r="S37" s="26"/>
    </row>
  </sheetData>
  <autoFilter ref="A8:S37"/>
  <mergeCells count="14">
    <mergeCell ref="A7:I7"/>
    <mergeCell ref="N1:N6"/>
    <mergeCell ref="O1:O6"/>
    <mergeCell ref="P1:P6"/>
    <mergeCell ref="Q1:Q6"/>
    <mergeCell ref="R1:R6"/>
    <mergeCell ref="S1:S6"/>
    <mergeCell ref="A1:B5"/>
    <mergeCell ref="E1:F1"/>
    <mergeCell ref="J1:J6"/>
    <mergeCell ref="K1:K6"/>
    <mergeCell ref="L1:L6"/>
    <mergeCell ref="M1:M6"/>
    <mergeCell ref="E3:F3"/>
  </mergeCells>
  <dataValidations count="2">
    <dataValidation type="whole" allowBlank="1" showInputMessage="1" showErrorMessage="1" errorTitle="Inventory Column:" error="Enter the number &quot;0&quot; in the cell if the item is missing. _x000a__x000a_Enter the number &quot;1&quot; in the cell if the item is accounted for. _x000a__x000a_To exit the cell, click &quot;Cancel&quot;" sqref="J9:S37">
      <formula1>0</formula1>
      <formula2>1</formula2>
    </dataValidation>
    <dataValidation allowBlank="1" showInputMessage="1" showErrorMessage="1" errorTitle="Inventory Column:" error="Enter the number &quot;0&quot; in the cell if the item is missing. _x000a__x000a_Enter the number &quot;1&quot; in the cell if the item is accounted for. _x000a__x000a_To exit the cell, click &quot;Cancel&quot;" sqref="J1:J8 K1 K7:K8 L1:S8"/>
  </dataValidations>
  <pageMargins left="0.7" right="0.7" top="0.75" bottom="0.75" header="0.3" footer="0.3"/>
  <pageSetup scale="46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275D664-5401-4518-B289-C1BB4CC1326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J14:S14</xm:sqref>
        </x14:conditionalFormatting>
        <x14:conditionalFormatting xmlns:xm="http://schemas.microsoft.com/office/excel/2006/main">
          <x14:cfRule type="iconSet" priority="2" id="{2699186E-4871-46AC-A2D8-2065C81D466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J9:S10</xm:sqref>
        </x14:conditionalFormatting>
        <x14:conditionalFormatting xmlns:xm="http://schemas.microsoft.com/office/excel/2006/main">
          <x14:cfRule type="iconSet" priority="3" id="{6F0D6546-3313-4937-A9DB-A4EEE99FE4C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J11:S13</xm:sqref>
        </x14:conditionalFormatting>
        <x14:conditionalFormatting xmlns:xm="http://schemas.microsoft.com/office/excel/2006/main">
          <x14:cfRule type="iconSet" priority="4" id="{359CE367-C5B2-42A2-B922-A1FE324548E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J15:S16</xm:sqref>
        </x14:conditionalFormatting>
        <x14:conditionalFormatting xmlns:xm="http://schemas.microsoft.com/office/excel/2006/main">
          <x14:cfRule type="iconSet" priority="5" id="{DF3397A6-2E41-4B07-9B1C-B7C779A4720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J18:S18</xm:sqref>
        </x14:conditionalFormatting>
        <x14:conditionalFormatting xmlns:xm="http://schemas.microsoft.com/office/excel/2006/main">
          <x14:cfRule type="iconSet" priority="6" id="{A987B5BC-E83D-40DC-9F79-A7F0A899A06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J19:S21</xm:sqref>
        </x14:conditionalFormatting>
        <x14:conditionalFormatting xmlns:xm="http://schemas.microsoft.com/office/excel/2006/main">
          <x14:cfRule type="iconSet" priority="7" id="{27CD6F5D-FEDB-4CF2-8764-727A77804E8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J17:S17</xm:sqref>
        </x14:conditionalFormatting>
        <x14:conditionalFormatting xmlns:xm="http://schemas.microsoft.com/office/excel/2006/main">
          <x14:cfRule type="iconSet" priority="8" id="{A124FA9E-D99F-49E5-9D52-9EC92AD3E54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J22:S22</xm:sqref>
        </x14:conditionalFormatting>
        <x14:conditionalFormatting xmlns:xm="http://schemas.microsoft.com/office/excel/2006/main">
          <x14:cfRule type="iconSet" priority="9" id="{5F4C8C4F-8862-48F1-8319-66DB954E293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J24:S24</xm:sqref>
        </x14:conditionalFormatting>
        <x14:conditionalFormatting xmlns:xm="http://schemas.microsoft.com/office/excel/2006/main">
          <x14:cfRule type="iconSet" priority="10" id="{CECBCD9E-A838-44AF-951A-8E95F2FA7FB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J25:S25</xm:sqref>
        </x14:conditionalFormatting>
        <x14:conditionalFormatting xmlns:xm="http://schemas.microsoft.com/office/excel/2006/main">
          <x14:cfRule type="iconSet" priority="11" id="{B3185875-F39B-4994-8F0E-96D8A348EA3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J23:S23</xm:sqref>
        </x14:conditionalFormatting>
        <x14:conditionalFormatting xmlns:xm="http://schemas.microsoft.com/office/excel/2006/main">
          <x14:cfRule type="iconSet" priority="12" id="{48A4BE58-7669-4817-A422-5359BB7A350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J37:S37</xm:sqref>
        </x14:conditionalFormatting>
        <x14:conditionalFormatting xmlns:xm="http://schemas.microsoft.com/office/excel/2006/main">
          <x14:cfRule type="iconSet" priority="13" id="{A1B65050-C6C9-481E-AA48-C7FAC09555B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J26:S26</xm:sqref>
        </x14:conditionalFormatting>
        <x14:conditionalFormatting xmlns:xm="http://schemas.microsoft.com/office/excel/2006/main">
          <x14:cfRule type="iconSet" priority="14" id="{2B9AA1C1-05E4-4506-8B61-3F6C89BB3C1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J27:S27</xm:sqref>
        </x14:conditionalFormatting>
        <x14:conditionalFormatting xmlns:xm="http://schemas.microsoft.com/office/excel/2006/main">
          <x14:cfRule type="iconSet" priority="15" id="{E13EE240-B406-4B58-90FC-6B92E2DFB6F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J28:S29</xm:sqref>
        </x14:conditionalFormatting>
        <x14:conditionalFormatting xmlns:xm="http://schemas.microsoft.com/office/excel/2006/main">
          <x14:cfRule type="iconSet" priority="16" id="{FF5DB007-CAB3-474B-9F3B-BC6B3F463E6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J30:S30</xm:sqref>
        </x14:conditionalFormatting>
        <x14:conditionalFormatting xmlns:xm="http://schemas.microsoft.com/office/excel/2006/main">
          <x14:cfRule type="iconSet" priority="17" id="{FCDF7AE4-BBB4-4A18-A2A3-FD6E4C99A3C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J32:S32</xm:sqref>
        </x14:conditionalFormatting>
        <x14:conditionalFormatting xmlns:xm="http://schemas.microsoft.com/office/excel/2006/main">
          <x14:cfRule type="iconSet" priority="18" id="{09E4BED5-F5B4-425D-B8FE-44DF8C90F49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J33:S33</xm:sqref>
        </x14:conditionalFormatting>
        <x14:conditionalFormatting xmlns:xm="http://schemas.microsoft.com/office/excel/2006/main">
          <x14:cfRule type="iconSet" priority="19" id="{9C674316-A66A-45CC-921B-611B9E36A79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J31:S31</xm:sqref>
        </x14:conditionalFormatting>
        <x14:conditionalFormatting xmlns:xm="http://schemas.microsoft.com/office/excel/2006/main">
          <x14:cfRule type="iconSet" priority="20" id="{3B810079-1B6C-4563-AE68-5625305D562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J34:S34</xm:sqref>
        </x14:conditionalFormatting>
        <x14:conditionalFormatting xmlns:xm="http://schemas.microsoft.com/office/excel/2006/main">
          <x14:cfRule type="iconSet" priority="21" id="{2EA69344-B9AB-4594-B9AC-33092F9A41A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J35:S35</xm:sqref>
        </x14:conditionalFormatting>
        <x14:conditionalFormatting xmlns:xm="http://schemas.microsoft.com/office/excel/2006/main">
          <x14:cfRule type="iconSet" priority="22" id="{41E66FA9-4460-439C-A23D-ADE06C05899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J36:S36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U224"/>
  <sheetViews>
    <sheetView zoomScale="80" zoomScaleNormal="80" zoomScaleSheetLayoutView="70" workbookViewId="0">
      <pane ySplit="8" topLeftCell="A9" activePane="bottomLeft" state="frozen"/>
      <selection sqref="A1:I30"/>
      <selection pane="bottomLeft" activeCell="O225" sqref="O225"/>
    </sheetView>
  </sheetViews>
  <sheetFormatPr defaultRowHeight="15" x14ac:dyDescent="0.25"/>
  <cols>
    <col min="1" max="1" width="5.28515625" style="184" customWidth="1"/>
    <col min="2" max="2" width="38.5703125" style="185" customWidth="1"/>
    <col min="3" max="3" width="35" style="185" customWidth="1"/>
    <col min="4" max="4" width="15.7109375" style="186" customWidth="1"/>
    <col min="5" max="6" width="14.5703125" style="185" customWidth="1"/>
    <col min="7" max="7" width="19.42578125" style="186" customWidth="1"/>
    <col min="8" max="8" width="14.7109375" style="185" customWidth="1"/>
    <col min="9" max="9" width="14.140625" style="187" customWidth="1"/>
    <col min="10" max="11" width="15.85546875" style="188" hidden="1" customWidth="1"/>
    <col min="12" max="14" width="0.140625" style="188" customWidth="1"/>
    <col min="15" max="15" width="18" style="188" customWidth="1"/>
    <col min="16" max="16" width="8.28515625" style="188" customWidth="1"/>
    <col min="17" max="17" width="10.140625" style="188" customWidth="1"/>
    <col min="18" max="18" width="9.42578125" style="188" customWidth="1"/>
    <col min="19" max="19" width="6.5703125" style="188" customWidth="1"/>
    <col min="20" max="20" width="7.85546875" style="188" customWidth="1"/>
    <col min="21" max="21" width="15.85546875" style="188" customWidth="1"/>
    <col min="22" max="16384" width="9.140625" style="106"/>
  </cols>
  <sheetData>
    <row r="1" spans="1:21" s="43" customFormat="1" ht="15" customHeight="1" thickBot="1" x14ac:dyDescent="0.3">
      <c r="A1" s="89" t="s">
        <v>0</v>
      </c>
      <c r="B1" s="90"/>
      <c r="C1" s="91"/>
      <c r="D1" s="91" t="s">
        <v>325</v>
      </c>
      <c r="E1" s="84" t="s">
        <v>326</v>
      </c>
      <c r="F1" s="92"/>
      <c r="G1" s="2"/>
      <c r="H1" s="2"/>
      <c r="I1" s="3"/>
      <c r="J1" s="73" t="s">
        <v>12</v>
      </c>
      <c r="K1" s="73" t="s">
        <v>5</v>
      </c>
      <c r="L1" s="73" t="s">
        <v>327</v>
      </c>
      <c r="M1" s="86" t="s">
        <v>328</v>
      </c>
      <c r="N1" s="73" t="s">
        <v>329</v>
      </c>
      <c r="O1" s="86" t="s">
        <v>330</v>
      </c>
      <c r="P1" s="73" t="s">
        <v>4</v>
      </c>
      <c r="Q1" s="73" t="s">
        <v>4</v>
      </c>
      <c r="R1" s="73" t="s">
        <v>4</v>
      </c>
      <c r="S1" s="73" t="s">
        <v>4</v>
      </c>
      <c r="T1" s="73" t="s">
        <v>4</v>
      </c>
      <c r="U1" s="73"/>
    </row>
    <row r="2" spans="1:21" s="43" customFormat="1" ht="15" customHeight="1" x14ac:dyDescent="0.25">
      <c r="A2" s="93"/>
      <c r="B2" s="94"/>
      <c r="C2" s="13"/>
      <c r="D2" s="13"/>
      <c r="E2" s="5"/>
      <c r="F2" s="6"/>
      <c r="G2" s="7"/>
      <c r="H2" s="7"/>
      <c r="I2" s="8"/>
      <c r="J2" s="95"/>
      <c r="K2" s="95"/>
      <c r="L2" s="95"/>
      <c r="M2" s="96"/>
      <c r="N2" s="95"/>
      <c r="O2" s="96"/>
      <c r="P2" s="95"/>
      <c r="Q2" s="95"/>
      <c r="R2" s="95"/>
      <c r="S2" s="95"/>
      <c r="T2" s="95"/>
      <c r="U2" s="95"/>
    </row>
    <row r="3" spans="1:21" s="43" customFormat="1" ht="15" customHeight="1" thickBot="1" x14ac:dyDescent="0.3">
      <c r="A3" s="93"/>
      <c r="B3" s="94"/>
      <c r="C3" s="13"/>
      <c r="D3" s="13" t="s">
        <v>331</v>
      </c>
      <c r="E3" s="76" t="s">
        <v>332</v>
      </c>
      <c r="F3" s="97"/>
      <c r="G3" s="7"/>
      <c r="H3" s="7"/>
      <c r="I3" s="8"/>
      <c r="J3" s="95"/>
      <c r="K3" s="95"/>
      <c r="L3" s="95"/>
      <c r="M3" s="96"/>
      <c r="N3" s="95"/>
      <c r="O3" s="96"/>
      <c r="P3" s="95"/>
      <c r="Q3" s="95"/>
      <c r="R3" s="95"/>
      <c r="S3" s="95"/>
      <c r="T3" s="95"/>
      <c r="U3" s="95"/>
    </row>
    <row r="4" spans="1:21" s="43" customFormat="1" ht="15" customHeight="1" x14ac:dyDescent="0.25">
      <c r="A4" s="93"/>
      <c r="B4" s="94"/>
      <c r="C4" s="13"/>
      <c r="D4" s="13"/>
      <c r="E4" s="1"/>
      <c r="F4" s="2"/>
      <c r="G4" s="7"/>
      <c r="H4" s="7"/>
      <c r="I4" s="8"/>
      <c r="J4" s="95"/>
      <c r="K4" s="95"/>
      <c r="L4" s="95"/>
      <c r="M4" s="96"/>
      <c r="N4" s="95"/>
      <c r="O4" s="96"/>
      <c r="P4" s="95"/>
      <c r="Q4" s="95"/>
      <c r="R4" s="95"/>
      <c r="S4" s="95"/>
      <c r="T4" s="95"/>
      <c r="U4" s="95"/>
    </row>
    <row r="5" spans="1:21" s="43" customFormat="1" ht="15" customHeight="1" thickBot="1" x14ac:dyDescent="0.3">
      <c r="A5" s="93"/>
      <c r="B5" s="94"/>
      <c r="C5" s="13"/>
      <c r="D5" s="13" t="s">
        <v>333</v>
      </c>
      <c r="E5" s="98">
        <v>571</v>
      </c>
      <c r="F5" s="99" t="s">
        <v>334</v>
      </c>
      <c r="G5" s="7" t="s">
        <v>10</v>
      </c>
      <c r="H5" s="11">
        <f>SUBTOTAL(9,I9:I297)</f>
        <v>12467.080000000007</v>
      </c>
      <c r="I5" s="8"/>
      <c r="J5" s="95"/>
      <c r="K5" s="95"/>
      <c r="L5" s="95"/>
      <c r="M5" s="96"/>
      <c r="N5" s="95"/>
      <c r="O5" s="96"/>
      <c r="P5" s="95"/>
      <c r="Q5" s="95"/>
      <c r="R5" s="95"/>
      <c r="S5" s="95"/>
      <c r="T5" s="95"/>
      <c r="U5" s="95"/>
    </row>
    <row r="6" spans="1:21" s="43" customFormat="1" ht="15.75" thickBot="1" x14ac:dyDescent="0.3">
      <c r="A6" s="12"/>
      <c r="B6" s="13"/>
      <c r="C6" s="13"/>
      <c r="D6" s="13"/>
      <c r="E6" s="100"/>
      <c r="F6" s="14"/>
      <c r="G6" s="101"/>
      <c r="H6" s="14"/>
      <c r="I6" s="8"/>
      <c r="J6" s="95"/>
      <c r="K6" s="95"/>
      <c r="L6" s="95"/>
      <c r="M6" s="96"/>
      <c r="N6" s="95"/>
      <c r="O6" s="96"/>
      <c r="P6" s="95"/>
      <c r="Q6" s="95"/>
      <c r="R6" s="95"/>
      <c r="S6" s="95"/>
      <c r="T6" s="95"/>
      <c r="U6" s="95"/>
    </row>
    <row r="7" spans="1:21" s="43" customFormat="1" ht="15.75" thickBot="1" x14ac:dyDescent="0.3">
      <c r="A7" s="102" t="s">
        <v>13</v>
      </c>
      <c r="B7" s="103"/>
      <c r="C7" s="103"/>
      <c r="D7" s="103"/>
      <c r="E7" s="103"/>
      <c r="F7" s="103"/>
      <c r="G7" s="103"/>
      <c r="H7" s="103"/>
      <c r="I7" s="104"/>
      <c r="J7" s="15" t="s">
        <v>16</v>
      </c>
      <c r="K7" s="15" t="s">
        <v>335</v>
      </c>
      <c r="L7" s="15" t="s">
        <v>16</v>
      </c>
      <c r="M7" s="15" t="s">
        <v>16</v>
      </c>
      <c r="N7" s="15" t="s">
        <v>336</v>
      </c>
      <c r="O7" s="15" t="s">
        <v>15</v>
      </c>
      <c r="P7" s="15" t="s">
        <v>15</v>
      </c>
      <c r="Q7" s="15" t="s">
        <v>15</v>
      </c>
      <c r="R7" s="15" t="s">
        <v>15</v>
      </c>
      <c r="S7" s="15" t="s">
        <v>15</v>
      </c>
      <c r="T7" s="15" t="s">
        <v>15</v>
      </c>
      <c r="U7" s="15"/>
    </row>
    <row r="8" spans="1:21" s="43" customFormat="1" ht="15.75" thickBot="1" x14ac:dyDescent="0.3">
      <c r="A8" s="16" t="s">
        <v>17</v>
      </c>
      <c r="B8" s="17" t="s">
        <v>18</v>
      </c>
      <c r="C8" s="17" t="s">
        <v>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8" t="s">
        <v>25</v>
      </c>
      <c r="J8" s="19">
        <v>42565</v>
      </c>
      <c r="K8" s="19"/>
      <c r="L8" s="19">
        <v>42858</v>
      </c>
      <c r="M8" s="19">
        <v>42941</v>
      </c>
      <c r="N8" s="19">
        <v>43011</v>
      </c>
      <c r="O8" s="19" t="s">
        <v>26</v>
      </c>
      <c r="P8" s="20" t="s">
        <v>26</v>
      </c>
      <c r="Q8" s="20" t="s">
        <v>26</v>
      </c>
      <c r="R8" s="20" t="s">
        <v>26</v>
      </c>
      <c r="S8" s="20" t="s">
        <v>26</v>
      </c>
      <c r="T8" s="20" t="s">
        <v>26</v>
      </c>
      <c r="U8" s="19"/>
    </row>
    <row r="9" spans="1:21" ht="15.75" thickBot="1" x14ac:dyDescent="0.3">
      <c r="A9" s="22"/>
      <c r="B9" s="23"/>
      <c r="C9" s="23"/>
      <c r="D9" s="24" t="s">
        <v>337</v>
      </c>
      <c r="E9" s="23"/>
      <c r="F9" s="105"/>
      <c r="G9" s="23"/>
      <c r="H9" s="23"/>
      <c r="I9" s="2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 spans="1:21" s="113" customFormat="1" x14ac:dyDescent="0.25">
      <c r="A10" s="48">
        <f t="shared" ref="A10:A51" si="0">ROW(A10)-9</f>
        <v>1</v>
      </c>
      <c r="B10" s="107" t="s">
        <v>338</v>
      </c>
      <c r="C10" s="108" t="s">
        <v>339</v>
      </c>
      <c r="D10" s="109">
        <v>1410581</v>
      </c>
      <c r="E10" s="107" t="s">
        <v>340</v>
      </c>
      <c r="F10" s="108" t="s">
        <v>32</v>
      </c>
      <c r="G10" s="110" t="s">
        <v>341</v>
      </c>
      <c r="H10" s="107"/>
      <c r="I10" s="111">
        <v>63.7</v>
      </c>
      <c r="J10" s="112">
        <v>1</v>
      </c>
      <c r="K10" s="112">
        <v>1</v>
      </c>
      <c r="L10" s="112">
        <v>1</v>
      </c>
      <c r="M10" s="112">
        <v>1</v>
      </c>
      <c r="N10" s="112">
        <v>1</v>
      </c>
      <c r="O10" s="112">
        <v>1</v>
      </c>
      <c r="P10" s="112"/>
      <c r="Q10" s="112"/>
      <c r="R10" s="112"/>
      <c r="S10" s="112"/>
      <c r="T10" s="112"/>
      <c r="U10" s="112"/>
    </row>
    <row r="11" spans="1:21" s="113" customFormat="1" x14ac:dyDescent="0.25">
      <c r="A11" s="38">
        <f t="shared" si="0"/>
        <v>2</v>
      </c>
      <c r="B11" s="39" t="s">
        <v>338</v>
      </c>
      <c r="C11" s="40" t="s">
        <v>339</v>
      </c>
      <c r="D11" s="114">
        <v>1410581</v>
      </c>
      <c r="E11" s="39" t="s">
        <v>340</v>
      </c>
      <c r="F11" s="40" t="s">
        <v>32</v>
      </c>
      <c r="G11" s="115" t="s">
        <v>341</v>
      </c>
      <c r="H11" s="39"/>
      <c r="I11" s="41">
        <v>63.7</v>
      </c>
      <c r="J11" s="42">
        <v>1</v>
      </c>
      <c r="K11" s="42">
        <v>1</v>
      </c>
      <c r="L11" s="42">
        <v>1</v>
      </c>
      <c r="M11" s="42">
        <v>1</v>
      </c>
      <c r="N11" s="42">
        <v>1</v>
      </c>
      <c r="O11" s="42">
        <v>1</v>
      </c>
      <c r="P11" s="42"/>
      <c r="Q11" s="42"/>
      <c r="R11" s="42"/>
      <c r="S11" s="42"/>
      <c r="T11" s="42"/>
      <c r="U11" s="42"/>
    </row>
    <row r="12" spans="1:21" s="113" customFormat="1" x14ac:dyDescent="0.25">
      <c r="A12" s="33">
        <f t="shared" si="0"/>
        <v>3</v>
      </c>
      <c r="B12" s="34" t="s">
        <v>338</v>
      </c>
      <c r="C12" s="35" t="s">
        <v>339</v>
      </c>
      <c r="D12" s="116">
        <v>1410582</v>
      </c>
      <c r="E12" s="34" t="s">
        <v>342</v>
      </c>
      <c r="F12" s="35" t="s">
        <v>32</v>
      </c>
      <c r="G12" s="117" t="s">
        <v>343</v>
      </c>
      <c r="H12" s="34"/>
      <c r="I12" s="36">
        <v>79.400000000000006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>
        <v>1</v>
      </c>
      <c r="P12" s="37"/>
      <c r="Q12" s="37"/>
      <c r="R12" s="37"/>
      <c r="S12" s="37"/>
      <c r="T12" s="37"/>
      <c r="U12" s="37"/>
    </row>
    <row r="13" spans="1:21" s="113" customFormat="1" x14ac:dyDescent="0.25">
      <c r="A13" s="38">
        <f t="shared" si="0"/>
        <v>4</v>
      </c>
      <c r="B13" s="39" t="s">
        <v>338</v>
      </c>
      <c r="C13" s="40" t="s">
        <v>339</v>
      </c>
      <c r="D13" s="114">
        <v>1410582</v>
      </c>
      <c r="E13" s="39" t="s">
        <v>342</v>
      </c>
      <c r="F13" s="40" t="s">
        <v>32</v>
      </c>
      <c r="G13" s="115" t="s">
        <v>343</v>
      </c>
      <c r="H13" s="39"/>
      <c r="I13" s="41">
        <v>79.400000000000006</v>
      </c>
      <c r="J13" s="42">
        <v>1</v>
      </c>
      <c r="K13" s="42">
        <v>1</v>
      </c>
      <c r="L13" s="42">
        <v>1</v>
      </c>
      <c r="M13" s="42">
        <v>1</v>
      </c>
      <c r="N13" s="42">
        <v>1</v>
      </c>
      <c r="O13" s="42">
        <v>1</v>
      </c>
      <c r="P13" s="42"/>
      <c r="Q13" s="42"/>
      <c r="R13" s="42"/>
      <c r="S13" s="42"/>
      <c r="T13" s="42"/>
      <c r="U13" s="42"/>
    </row>
    <row r="14" spans="1:21" s="113" customFormat="1" x14ac:dyDescent="0.25">
      <c r="A14" s="33">
        <f t="shared" si="0"/>
        <v>5</v>
      </c>
      <c r="B14" s="34" t="s">
        <v>338</v>
      </c>
      <c r="C14" s="35" t="s">
        <v>339</v>
      </c>
      <c r="D14" s="116" t="s">
        <v>344</v>
      </c>
      <c r="E14" s="34" t="s">
        <v>345</v>
      </c>
      <c r="F14" s="35" t="s">
        <v>32</v>
      </c>
      <c r="G14" s="117" t="s">
        <v>346</v>
      </c>
      <c r="H14" s="34"/>
      <c r="I14" s="36">
        <v>65</v>
      </c>
      <c r="J14" s="37">
        <v>1</v>
      </c>
      <c r="K14" s="37">
        <v>1</v>
      </c>
      <c r="L14" s="37">
        <v>1</v>
      </c>
      <c r="M14" s="37">
        <v>1</v>
      </c>
      <c r="N14" s="37">
        <v>1</v>
      </c>
      <c r="O14" s="37">
        <v>1</v>
      </c>
      <c r="P14" s="37"/>
      <c r="Q14" s="37"/>
      <c r="R14" s="37"/>
      <c r="S14" s="37"/>
      <c r="T14" s="37"/>
      <c r="U14" s="37"/>
    </row>
    <row r="15" spans="1:21" s="113" customFormat="1" x14ac:dyDescent="0.25">
      <c r="A15" s="38">
        <f t="shared" si="0"/>
        <v>6</v>
      </c>
      <c r="B15" s="39" t="s">
        <v>338</v>
      </c>
      <c r="C15" s="40" t="s">
        <v>339</v>
      </c>
      <c r="D15" s="114" t="s">
        <v>344</v>
      </c>
      <c r="E15" s="39" t="s">
        <v>345</v>
      </c>
      <c r="F15" s="40" t="s">
        <v>32</v>
      </c>
      <c r="G15" s="115" t="s">
        <v>346</v>
      </c>
      <c r="H15" s="39"/>
      <c r="I15" s="41">
        <v>65</v>
      </c>
      <c r="J15" s="42">
        <v>1</v>
      </c>
      <c r="K15" s="42">
        <v>1</v>
      </c>
      <c r="L15" s="42">
        <v>1</v>
      </c>
      <c r="M15" s="42">
        <v>1</v>
      </c>
      <c r="N15" s="42">
        <v>1</v>
      </c>
      <c r="O15" s="42">
        <v>1</v>
      </c>
      <c r="P15" s="42"/>
      <c r="Q15" s="42"/>
      <c r="R15" s="42"/>
      <c r="S15" s="42"/>
      <c r="T15" s="42"/>
      <c r="U15" s="42"/>
    </row>
    <row r="16" spans="1:21" s="113" customFormat="1" x14ac:dyDescent="0.25">
      <c r="A16" s="33">
        <f t="shared" si="0"/>
        <v>7</v>
      </c>
      <c r="B16" s="34" t="s">
        <v>338</v>
      </c>
      <c r="C16" s="35" t="s">
        <v>339</v>
      </c>
      <c r="D16" s="116">
        <v>1410586</v>
      </c>
      <c r="E16" s="34" t="s">
        <v>347</v>
      </c>
      <c r="F16" s="35" t="s">
        <v>32</v>
      </c>
      <c r="G16" s="117" t="s">
        <v>348</v>
      </c>
      <c r="H16" s="34"/>
      <c r="I16" s="36">
        <v>79.400000000000006</v>
      </c>
      <c r="J16" s="37">
        <v>1</v>
      </c>
      <c r="K16" s="37">
        <v>1</v>
      </c>
      <c r="L16" s="37">
        <v>1</v>
      </c>
      <c r="M16" s="37">
        <v>1</v>
      </c>
      <c r="N16" s="37">
        <v>1</v>
      </c>
      <c r="O16" s="37">
        <v>1</v>
      </c>
      <c r="P16" s="37"/>
      <c r="Q16" s="37"/>
      <c r="R16" s="37"/>
      <c r="S16" s="37"/>
      <c r="T16" s="37"/>
      <c r="U16" s="37"/>
    </row>
    <row r="17" spans="1:21" s="113" customFormat="1" x14ac:dyDescent="0.25">
      <c r="A17" s="38">
        <f t="shared" si="0"/>
        <v>8</v>
      </c>
      <c r="B17" s="39" t="s">
        <v>338</v>
      </c>
      <c r="C17" s="40" t="s">
        <v>339</v>
      </c>
      <c r="D17" s="114">
        <v>1410586</v>
      </c>
      <c r="E17" s="39" t="s">
        <v>347</v>
      </c>
      <c r="F17" s="40" t="s">
        <v>32</v>
      </c>
      <c r="G17" s="115" t="s">
        <v>348</v>
      </c>
      <c r="H17" s="39"/>
      <c r="I17" s="41">
        <v>79.400000000000006</v>
      </c>
      <c r="J17" s="42">
        <v>1</v>
      </c>
      <c r="K17" s="42">
        <v>1</v>
      </c>
      <c r="L17" s="42">
        <v>1</v>
      </c>
      <c r="M17" s="42">
        <v>1</v>
      </c>
      <c r="N17" s="42">
        <v>1</v>
      </c>
      <c r="O17" s="42">
        <v>1</v>
      </c>
      <c r="P17" s="42"/>
      <c r="Q17" s="42"/>
      <c r="R17" s="42"/>
      <c r="S17" s="42"/>
      <c r="T17" s="42"/>
      <c r="U17" s="42"/>
    </row>
    <row r="18" spans="1:21" s="113" customFormat="1" x14ac:dyDescent="0.25">
      <c r="A18" s="33">
        <f t="shared" si="0"/>
        <v>9</v>
      </c>
      <c r="B18" s="34" t="s">
        <v>338</v>
      </c>
      <c r="C18" s="35" t="s">
        <v>339</v>
      </c>
      <c r="D18" s="116">
        <v>1410630</v>
      </c>
      <c r="E18" s="34" t="s">
        <v>349</v>
      </c>
      <c r="F18" s="35" t="s">
        <v>32</v>
      </c>
      <c r="G18" s="117" t="s">
        <v>350</v>
      </c>
      <c r="H18" s="34"/>
      <c r="I18" s="36">
        <v>79.400000000000006</v>
      </c>
      <c r="J18" s="37">
        <v>1</v>
      </c>
      <c r="K18" s="37">
        <v>1</v>
      </c>
      <c r="L18" s="37">
        <v>1</v>
      </c>
      <c r="M18" s="37">
        <v>1</v>
      </c>
      <c r="N18" s="37">
        <v>1</v>
      </c>
      <c r="O18" s="37">
        <v>1</v>
      </c>
      <c r="P18" s="37"/>
      <c r="Q18" s="37"/>
      <c r="R18" s="37"/>
      <c r="S18" s="37"/>
      <c r="T18" s="37"/>
      <c r="U18" s="37"/>
    </row>
    <row r="19" spans="1:21" s="113" customFormat="1" x14ac:dyDescent="0.25">
      <c r="A19" s="38">
        <f t="shared" si="0"/>
        <v>10</v>
      </c>
      <c r="B19" s="39" t="s">
        <v>338</v>
      </c>
      <c r="C19" s="40" t="s">
        <v>339</v>
      </c>
      <c r="D19" s="114">
        <v>1410630</v>
      </c>
      <c r="E19" s="39" t="s">
        <v>349</v>
      </c>
      <c r="F19" s="40" t="s">
        <v>32</v>
      </c>
      <c r="G19" s="115" t="s">
        <v>350</v>
      </c>
      <c r="H19" s="39"/>
      <c r="I19" s="41">
        <v>79.400000000000006</v>
      </c>
      <c r="J19" s="42">
        <v>1</v>
      </c>
      <c r="K19" s="42">
        <v>1</v>
      </c>
      <c r="L19" s="42">
        <v>1</v>
      </c>
      <c r="M19" s="42">
        <v>1</v>
      </c>
      <c r="N19" s="42">
        <v>1</v>
      </c>
      <c r="O19" s="42">
        <v>1</v>
      </c>
      <c r="P19" s="42"/>
      <c r="Q19" s="42"/>
      <c r="R19" s="42"/>
      <c r="S19" s="42"/>
      <c r="T19" s="42"/>
      <c r="U19" s="42"/>
    </row>
    <row r="20" spans="1:21" s="113" customFormat="1" x14ac:dyDescent="0.25">
      <c r="A20" s="33">
        <f t="shared" si="0"/>
        <v>11</v>
      </c>
      <c r="B20" s="34" t="s">
        <v>338</v>
      </c>
      <c r="C20" s="35" t="s">
        <v>339</v>
      </c>
      <c r="D20" s="116">
        <v>1410589</v>
      </c>
      <c r="E20" s="34" t="s">
        <v>351</v>
      </c>
      <c r="F20" s="35" t="s">
        <v>32</v>
      </c>
      <c r="G20" s="117" t="s">
        <v>352</v>
      </c>
      <c r="H20" s="34"/>
      <c r="I20" s="36">
        <v>74.709999999999994</v>
      </c>
      <c r="J20" s="37">
        <v>1</v>
      </c>
      <c r="K20" s="37">
        <v>1</v>
      </c>
      <c r="L20" s="37">
        <v>1</v>
      </c>
      <c r="M20" s="37">
        <v>1</v>
      </c>
      <c r="N20" s="37">
        <v>1</v>
      </c>
      <c r="O20" s="37">
        <v>1</v>
      </c>
      <c r="P20" s="37"/>
      <c r="Q20" s="37"/>
      <c r="R20" s="37"/>
      <c r="S20" s="37"/>
      <c r="T20" s="37"/>
      <c r="U20" s="37"/>
    </row>
    <row r="21" spans="1:21" s="113" customFormat="1" x14ac:dyDescent="0.25">
      <c r="A21" s="38">
        <f t="shared" si="0"/>
        <v>12</v>
      </c>
      <c r="B21" s="39" t="s">
        <v>338</v>
      </c>
      <c r="C21" s="40" t="s">
        <v>339</v>
      </c>
      <c r="D21" s="114">
        <v>1410589</v>
      </c>
      <c r="E21" s="39" t="s">
        <v>351</v>
      </c>
      <c r="F21" s="40" t="s">
        <v>32</v>
      </c>
      <c r="G21" s="115" t="s">
        <v>352</v>
      </c>
      <c r="H21" s="39"/>
      <c r="I21" s="41">
        <v>74.709999999999994</v>
      </c>
      <c r="J21" s="42">
        <v>1</v>
      </c>
      <c r="K21" s="42">
        <v>1</v>
      </c>
      <c r="L21" s="42">
        <v>1</v>
      </c>
      <c r="M21" s="42">
        <v>1</v>
      </c>
      <c r="N21" s="42">
        <v>1</v>
      </c>
      <c r="O21" s="42">
        <v>1</v>
      </c>
      <c r="P21" s="42"/>
      <c r="Q21" s="42"/>
      <c r="R21" s="42"/>
      <c r="S21" s="42"/>
      <c r="T21" s="42"/>
      <c r="U21" s="42"/>
    </row>
    <row r="22" spans="1:21" s="113" customFormat="1" x14ac:dyDescent="0.25">
      <c r="A22" s="33">
        <f t="shared" si="0"/>
        <v>13</v>
      </c>
      <c r="B22" s="34" t="s">
        <v>338</v>
      </c>
      <c r="C22" s="35" t="s">
        <v>339</v>
      </c>
      <c r="D22" s="116">
        <v>1410590</v>
      </c>
      <c r="E22" s="34" t="s">
        <v>353</v>
      </c>
      <c r="F22" s="35" t="s">
        <v>32</v>
      </c>
      <c r="G22" s="117" t="s">
        <v>354</v>
      </c>
      <c r="H22" s="34"/>
      <c r="I22" s="36">
        <v>74.709999999999994</v>
      </c>
      <c r="J22" s="37">
        <v>1</v>
      </c>
      <c r="K22" s="37">
        <v>1</v>
      </c>
      <c r="L22" s="37">
        <v>1</v>
      </c>
      <c r="M22" s="37">
        <v>1</v>
      </c>
      <c r="N22" s="37">
        <v>1</v>
      </c>
      <c r="O22" s="37">
        <v>1</v>
      </c>
      <c r="P22" s="37"/>
      <c r="Q22" s="37"/>
      <c r="R22" s="37"/>
      <c r="S22" s="37"/>
      <c r="T22" s="37"/>
      <c r="U22" s="37"/>
    </row>
    <row r="23" spans="1:21" s="113" customFormat="1" x14ac:dyDescent="0.25">
      <c r="A23" s="38">
        <f t="shared" si="0"/>
        <v>14</v>
      </c>
      <c r="B23" s="39" t="s">
        <v>338</v>
      </c>
      <c r="C23" s="40" t="s">
        <v>339</v>
      </c>
      <c r="D23" s="114">
        <v>1410590</v>
      </c>
      <c r="E23" s="39" t="s">
        <v>353</v>
      </c>
      <c r="F23" s="40" t="s">
        <v>32</v>
      </c>
      <c r="G23" s="115" t="s">
        <v>354</v>
      </c>
      <c r="H23" s="39"/>
      <c r="I23" s="41">
        <v>74.709999999999994</v>
      </c>
      <c r="J23" s="42">
        <v>1</v>
      </c>
      <c r="K23" s="42">
        <v>1</v>
      </c>
      <c r="L23" s="42">
        <v>1</v>
      </c>
      <c r="M23" s="42">
        <v>1</v>
      </c>
      <c r="N23" s="42">
        <v>1</v>
      </c>
      <c r="O23" s="42">
        <v>1</v>
      </c>
      <c r="P23" s="42"/>
      <c r="Q23" s="42"/>
      <c r="R23" s="42"/>
      <c r="S23" s="42"/>
      <c r="T23" s="42"/>
      <c r="U23" s="42"/>
    </row>
    <row r="24" spans="1:21" s="113" customFormat="1" x14ac:dyDescent="0.25">
      <c r="A24" s="33">
        <f t="shared" si="0"/>
        <v>15</v>
      </c>
      <c r="B24" s="34" t="s">
        <v>338</v>
      </c>
      <c r="C24" s="35" t="s">
        <v>339</v>
      </c>
      <c r="D24" s="116">
        <v>1410592</v>
      </c>
      <c r="E24" s="34" t="s">
        <v>355</v>
      </c>
      <c r="F24" s="35" t="s">
        <v>32</v>
      </c>
      <c r="G24" s="117" t="s">
        <v>356</v>
      </c>
      <c r="H24" s="34"/>
      <c r="I24" s="36">
        <v>128.91</v>
      </c>
      <c r="J24" s="37">
        <v>1</v>
      </c>
      <c r="K24" s="37">
        <v>1</v>
      </c>
      <c r="L24" s="37">
        <v>1</v>
      </c>
      <c r="M24" s="37">
        <v>1</v>
      </c>
      <c r="N24" s="37">
        <v>1</v>
      </c>
      <c r="O24" s="37">
        <v>1</v>
      </c>
      <c r="P24" s="37"/>
      <c r="Q24" s="37"/>
      <c r="R24" s="37"/>
      <c r="S24" s="37"/>
      <c r="T24" s="37"/>
      <c r="U24" s="37"/>
    </row>
    <row r="25" spans="1:21" s="113" customFormat="1" x14ac:dyDescent="0.25">
      <c r="A25" s="38">
        <f t="shared" si="0"/>
        <v>16</v>
      </c>
      <c r="B25" s="39" t="s">
        <v>338</v>
      </c>
      <c r="C25" s="40" t="s">
        <v>339</v>
      </c>
      <c r="D25" s="114">
        <v>1410592</v>
      </c>
      <c r="E25" s="39" t="s">
        <v>355</v>
      </c>
      <c r="F25" s="40" t="s">
        <v>32</v>
      </c>
      <c r="G25" s="115" t="s">
        <v>356</v>
      </c>
      <c r="H25" s="39"/>
      <c r="I25" s="41">
        <v>128.91</v>
      </c>
      <c r="J25" s="42">
        <v>1</v>
      </c>
      <c r="K25" s="42">
        <v>1</v>
      </c>
      <c r="L25" s="42">
        <v>1</v>
      </c>
      <c r="M25" s="42">
        <v>1</v>
      </c>
      <c r="N25" s="42">
        <v>1</v>
      </c>
      <c r="O25" s="42">
        <v>1</v>
      </c>
      <c r="P25" s="42"/>
      <c r="Q25" s="42"/>
      <c r="R25" s="42"/>
      <c r="S25" s="42"/>
      <c r="T25" s="42"/>
      <c r="U25" s="42"/>
    </row>
    <row r="26" spans="1:21" s="113" customFormat="1" x14ac:dyDescent="0.25">
      <c r="A26" s="33">
        <f t="shared" si="0"/>
        <v>17</v>
      </c>
      <c r="B26" s="34" t="s">
        <v>338</v>
      </c>
      <c r="C26" s="35" t="s">
        <v>339</v>
      </c>
      <c r="D26" s="116" t="s">
        <v>357</v>
      </c>
      <c r="E26" s="34" t="s">
        <v>358</v>
      </c>
      <c r="F26" s="35" t="s">
        <v>32</v>
      </c>
      <c r="G26" s="117" t="s">
        <v>359</v>
      </c>
      <c r="H26" s="34"/>
      <c r="I26" s="36">
        <v>135.63999999999999</v>
      </c>
      <c r="J26" s="37">
        <v>1</v>
      </c>
      <c r="K26" s="37">
        <v>1</v>
      </c>
      <c r="L26" s="37">
        <v>1</v>
      </c>
      <c r="M26" s="37">
        <v>1</v>
      </c>
      <c r="N26" s="37">
        <v>1</v>
      </c>
      <c r="O26" s="37">
        <v>1</v>
      </c>
      <c r="P26" s="37"/>
      <c r="Q26" s="37"/>
      <c r="R26" s="37"/>
      <c r="S26" s="37"/>
      <c r="T26" s="37"/>
      <c r="U26" s="37"/>
    </row>
    <row r="27" spans="1:21" s="113" customFormat="1" x14ac:dyDescent="0.25">
      <c r="A27" s="38">
        <f t="shared" si="0"/>
        <v>18</v>
      </c>
      <c r="B27" s="39" t="s">
        <v>338</v>
      </c>
      <c r="C27" s="40" t="s">
        <v>339</v>
      </c>
      <c r="D27" s="114" t="s">
        <v>357</v>
      </c>
      <c r="E27" s="39" t="s">
        <v>358</v>
      </c>
      <c r="F27" s="40" t="s">
        <v>32</v>
      </c>
      <c r="G27" s="115" t="s">
        <v>359</v>
      </c>
      <c r="H27" s="39"/>
      <c r="I27" s="41">
        <v>135.63999999999999</v>
      </c>
      <c r="J27" s="42">
        <v>1</v>
      </c>
      <c r="K27" s="42">
        <v>1</v>
      </c>
      <c r="L27" s="42">
        <v>1</v>
      </c>
      <c r="M27" s="42">
        <v>1</v>
      </c>
      <c r="N27" s="42">
        <v>1</v>
      </c>
      <c r="O27" s="42">
        <v>1</v>
      </c>
      <c r="P27" s="42"/>
      <c r="Q27" s="42"/>
      <c r="R27" s="42"/>
      <c r="S27" s="42"/>
      <c r="T27" s="42"/>
      <c r="U27" s="42"/>
    </row>
    <row r="28" spans="1:21" s="113" customFormat="1" x14ac:dyDescent="0.25">
      <c r="A28" s="33">
        <f t="shared" si="0"/>
        <v>19</v>
      </c>
      <c r="B28" s="34" t="s">
        <v>360</v>
      </c>
      <c r="C28" s="35" t="s">
        <v>339</v>
      </c>
      <c r="D28" s="116" t="s">
        <v>361</v>
      </c>
      <c r="E28" s="34" t="s">
        <v>362</v>
      </c>
      <c r="F28" s="35" t="s">
        <v>32</v>
      </c>
      <c r="G28" s="117" t="s">
        <v>341</v>
      </c>
      <c r="H28" s="34"/>
      <c r="I28" s="36">
        <v>14.05</v>
      </c>
      <c r="J28" s="37">
        <v>0</v>
      </c>
      <c r="K28" s="37">
        <v>1</v>
      </c>
      <c r="L28" s="37">
        <v>1</v>
      </c>
      <c r="M28" s="37">
        <v>1</v>
      </c>
      <c r="N28" s="37">
        <v>1</v>
      </c>
      <c r="O28" s="37">
        <v>1</v>
      </c>
      <c r="P28" s="37"/>
      <c r="Q28" s="37"/>
      <c r="R28" s="37"/>
      <c r="S28" s="37"/>
      <c r="T28" s="37"/>
      <c r="U28" s="37"/>
    </row>
    <row r="29" spans="1:21" s="113" customFormat="1" x14ac:dyDescent="0.25">
      <c r="A29" s="38">
        <f t="shared" si="0"/>
        <v>20</v>
      </c>
      <c r="B29" s="39" t="s">
        <v>360</v>
      </c>
      <c r="C29" s="40" t="s">
        <v>339</v>
      </c>
      <c r="D29" s="114" t="s">
        <v>361</v>
      </c>
      <c r="E29" s="39" t="s">
        <v>362</v>
      </c>
      <c r="F29" s="40" t="s">
        <v>32</v>
      </c>
      <c r="G29" s="115" t="s">
        <v>341</v>
      </c>
      <c r="H29" s="39"/>
      <c r="I29" s="41">
        <v>14.05</v>
      </c>
      <c r="J29" s="42">
        <v>0</v>
      </c>
      <c r="K29" s="42">
        <v>1</v>
      </c>
      <c r="L29" s="42">
        <v>1</v>
      </c>
      <c r="M29" s="42">
        <v>1</v>
      </c>
      <c r="N29" s="42">
        <v>1</v>
      </c>
      <c r="O29" s="42">
        <v>1</v>
      </c>
      <c r="P29" s="42"/>
      <c r="Q29" s="42"/>
      <c r="R29" s="42"/>
      <c r="S29" s="42"/>
      <c r="T29" s="42"/>
      <c r="U29" s="42"/>
    </row>
    <row r="30" spans="1:21" s="113" customFormat="1" x14ac:dyDescent="0.25">
      <c r="A30" s="33">
        <f t="shared" si="0"/>
        <v>21</v>
      </c>
      <c r="B30" s="34" t="s">
        <v>360</v>
      </c>
      <c r="C30" s="35" t="s">
        <v>339</v>
      </c>
      <c r="D30" s="116" t="s">
        <v>363</v>
      </c>
      <c r="E30" s="34" t="s">
        <v>364</v>
      </c>
      <c r="F30" s="35" t="s">
        <v>32</v>
      </c>
      <c r="G30" s="117" t="s">
        <v>343</v>
      </c>
      <c r="H30" s="34"/>
      <c r="I30" s="36">
        <v>16.28</v>
      </c>
      <c r="J30" s="37">
        <v>1</v>
      </c>
      <c r="K30" s="37">
        <v>1</v>
      </c>
      <c r="L30" s="37">
        <v>1</v>
      </c>
      <c r="M30" s="37">
        <v>1</v>
      </c>
      <c r="N30" s="37">
        <v>1</v>
      </c>
      <c r="O30" s="37">
        <v>1</v>
      </c>
      <c r="P30" s="37"/>
      <c r="Q30" s="37"/>
      <c r="R30" s="37"/>
      <c r="S30" s="37"/>
      <c r="T30" s="37"/>
      <c r="U30" s="37"/>
    </row>
    <row r="31" spans="1:21" s="113" customFormat="1" x14ac:dyDescent="0.25">
      <c r="A31" s="38">
        <f t="shared" si="0"/>
        <v>22</v>
      </c>
      <c r="B31" s="39" t="s">
        <v>360</v>
      </c>
      <c r="C31" s="40" t="s">
        <v>339</v>
      </c>
      <c r="D31" s="114" t="s">
        <v>363</v>
      </c>
      <c r="E31" s="39" t="s">
        <v>364</v>
      </c>
      <c r="F31" s="40" t="s">
        <v>32</v>
      </c>
      <c r="G31" s="115" t="s">
        <v>343</v>
      </c>
      <c r="H31" s="39"/>
      <c r="I31" s="41">
        <v>16.28</v>
      </c>
      <c r="J31" s="42">
        <v>1</v>
      </c>
      <c r="K31" s="42">
        <v>1</v>
      </c>
      <c r="L31" s="42">
        <v>1</v>
      </c>
      <c r="M31" s="42">
        <v>1</v>
      </c>
      <c r="N31" s="42">
        <v>1</v>
      </c>
      <c r="O31" s="42">
        <v>1</v>
      </c>
      <c r="P31" s="42"/>
      <c r="Q31" s="42"/>
      <c r="R31" s="42"/>
      <c r="S31" s="42"/>
      <c r="T31" s="42"/>
      <c r="U31" s="42"/>
    </row>
    <row r="32" spans="1:21" s="113" customFormat="1" x14ac:dyDescent="0.25">
      <c r="A32" s="33">
        <f t="shared" si="0"/>
        <v>23</v>
      </c>
      <c r="B32" s="34" t="s">
        <v>360</v>
      </c>
      <c r="C32" s="35" t="s">
        <v>339</v>
      </c>
      <c r="D32" s="116" t="s">
        <v>365</v>
      </c>
      <c r="E32" s="34" t="s">
        <v>366</v>
      </c>
      <c r="F32" s="35" t="s">
        <v>32</v>
      </c>
      <c r="G32" s="117" t="s">
        <v>346</v>
      </c>
      <c r="H32" s="34"/>
      <c r="I32" s="36">
        <v>15.96</v>
      </c>
      <c r="J32" s="37">
        <v>0</v>
      </c>
      <c r="K32" s="37">
        <v>1</v>
      </c>
      <c r="L32" s="37">
        <v>1</v>
      </c>
      <c r="M32" s="37">
        <v>1</v>
      </c>
      <c r="N32" s="37">
        <v>1</v>
      </c>
      <c r="O32" s="37">
        <v>1</v>
      </c>
      <c r="P32" s="37"/>
      <c r="Q32" s="37"/>
      <c r="R32" s="37"/>
      <c r="S32" s="37"/>
      <c r="T32" s="37"/>
      <c r="U32" s="37"/>
    </row>
    <row r="33" spans="1:21" s="113" customFormat="1" x14ac:dyDescent="0.25">
      <c r="A33" s="38">
        <f t="shared" si="0"/>
        <v>24</v>
      </c>
      <c r="B33" s="39" t="s">
        <v>360</v>
      </c>
      <c r="C33" s="40" t="s">
        <v>339</v>
      </c>
      <c r="D33" s="114" t="s">
        <v>365</v>
      </c>
      <c r="E33" s="39" t="s">
        <v>366</v>
      </c>
      <c r="F33" s="40" t="s">
        <v>32</v>
      </c>
      <c r="G33" s="115" t="s">
        <v>346</v>
      </c>
      <c r="H33" s="39"/>
      <c r="I33" s="41">
        <v>15.96</v>
      </c>
      <c r="J33" s="42">
        <v>0</v>
      </c>
      <c r="K33" s="42">
        <v>1</v>
      </c>
      <c r="L33" s="42">
        <v>1</v>
      </c>
      <c r="M33" s="42">
        <v>1</v>
      </c>
      <c r="N33" s="42">
        <v>1</v>
      </c>
      <c r="O33" s="42">
        <v>1</v>
      </c>
      <c r="P33" s="42"/>
      <c r="Q33" s="42"/>
      <c r="R33" s="42"/>
      <c r="S33" s="42"/>
      <c r="T33" s="42"/>
      <c r="U33" s="42"/>
    </row>
    <row r="34" spans="1:21" s="113" customFormat="1" x14ac:dyDescent="0.25">
      <c r="A34" s="33">
        <f t="shared" si="0"/>
        <v>25</v>
      </c>
      <c r="B34" s="34" t="s">
        <v>360</v>
      </c>
      <c r="C34" s="35" t="s">
        <v>339</v>
      </c>
      <c r="D34" s="116" t="s">
        <v>367</v>
      </c>
      <c r="E34" s="34" t="s">
        <v>368</v>
      </c>
      <c r="F34" s="35" t="s">
        <v>32</v>
      </c>
      <c r="G34" s="117" t="s">
        <v>348</v>
      </c>
      <c r="H34" s="34"/>
      <c r="I34" s="36">
        <v>26.36</v>
      </c>
      <c r="J34" s="37">
        <v>1</v>
      </c>
      <c r="K34" s="37">
        <v>1</v>
      </c>
      <c r="L34" s="37">
        <v>1</v>
      </c>
      <c r="M34" s="37">
        <v>1</v>
      </c>
      <c r="N34" s="37">
        <v>1</v>
      </c>
      <c r="O34" s="37">
        <v>1</v>
      </c>
      <c r="P34" s="37"/>
      <c r="Q34" s="37"/>
      <c r="R34" s="37"/>
      <c r="S34" s="37"/>
      <c r="T34" s="37"/>
      <c r="U34" s="37"/>
    </row>
    <row r="35" spans="1:21" s="113" customFormat="1" x14ac:dyDescent="0.25">
      <c r="A35" s="38">
        <f t="shared" si="0"/>
        <v>26</v>
      </c>
      <c r="B35" s="39" t="s">
        <v>360</v>
      </c>
      <c r="C35" s="40" t="s">
        <v>339</v>
      </c>
      <c r="D35" s="114" t="s">
        <v>367</v>
      </c>
      <c r="E35" s="39" t="s">
        <v>368</v>
      </c>
      <c r="F35" s="40" t="s">
        <v>32</v>
      </c>
      <c r="G35" s="115" t="s">
        <v>348</v>
      </c>
      <c r="H35" s="39"/>
      <c r="I35" s="41">
        <v>26.36</v>
      </c>
      <c r="J35" s="42">
        <v>1</v>
      </c>
      <c r="K35" s="42">
        <v>1</v>
      </c>
      <c r="L35" s="42">
        <v>1</v>
      </c>
      <c r="M35" s="42">
        <v>1</v>
      </c>
      <c r="N35" s="42">
        <v>1</v>
      </c>
      <c r="O35" s="42">
        <v>1</v>
      </c>
      <c r="P35" s="42"/>
      <c r="Q35" s="42"/>
      <c r="R35" s="42"/>
      <c r="S35" s="42"/>
      <c r="T35" s="42"/>
      <c r="U35" s="42"/>
    </row>
    <row r="36" spans="1:21" s="113" customFormat="1" x14ac:dyDescent="0.25">
      <c r="A36" s="33">
        <f t="shared" si="0"/>
        <v>27</v>
      </c>
      <c r="B36" s="34" t="s">
        <v>360</v>
      </c>
      <c r="C36" s="35" t="s">
        <v>339</v>
      </c>
      <c r="D36" s="116" t="s">
        <v>369</v>
      </c>
      <c r="E36" s="34" t="s">
        <v>370</v>
      </c>
      <c r="F36" s="35" t="s">
        <v>32</v>
      </c>
      <c r="G36" s="117" t="s">
        <v>350</v>
      </c>
      <c r="H36" s="34"/>
      <c r="I36" s="36">
        <v>32.799999999999997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  <c r="P36" s="37"/>
      <c r="Q36" s="37"/>
      <c r="R36" s="37"/>
      <c r="S36" s="37"/>
      <c r="T36" s="37"/>
      <c r="U36" s="37"/>
    </row>
    <row r="37" spans="1:21" s="113" customFormat="1" x14ac:dyDescent="0.25">
      <c r="A37" s="38">
        <f t="shared" si="0"/>
        <v>28</v>
      </c>
      <c r="B37" s="39" t="s">
        <v>360</v>
      </c>
      <c r="C37" s="40" t="s">
        <v>339</v>
      </c>
      <c r="D37" s="114" t="s">
        <v>369</v>
      </c>
      <c r="E37" s="39" t="s">
        <v>370</v>
      </c>
      <c r="F37" s="40" t="s">
        <v>32</v>
      </c>
      <c r="G37" s="115" t="s">
        <v>350</v>
      </c>
      <c r="H37" s="39"/>
      <c r="I37" s="41">
        <v>32.799999999999997</v>
      </c>
      <c r="J37" s="42">
        <v>1</v>
      </c>
      <c r="K37" s="42">
        <v>1</v>
      </c>
      <c r="L37" s="42">
        <v>1</v>
      </c>
      <c r="M37" s="42">
        <v>1</v>
      </c>
      <c r="N37" s="42">
        <v>1</v>
      </c>
      <c r="O37" s="42">
        <v>1</v>
      </c>
      <c r="P37" s="42"/>
      <c r="Q37" s="42"/>
      <c r="R37" s="42"/>
      <c r="S37" s="42"/>
      <c r="T37" s="42"/>
      <c r="U37" s="42"/>
    </row>
    <row r="38" spans="1:21" s="113" customFormat="1" x14ac:dyDescent="0.25">
      <c r="A38" s="33">
        <f t="shared" si="0"/>
        <v>29</v>
      </c>
      <c r="B38" s="34" t="s">
        <v>360</v>
      </c>
      <c r="C38" s="35" t="s">
        <v>339</v>
      </c>
      <c r="D38" s="116" t="s">
        <v>371</v>
      </c>
      <c r="E38" s="34" t="s">
        <v>372</v>
      </c>
      <c r="F38" s="35" t="s">
        <v>32</v>
      </c>
      <c r="G38" s="117" t="s">
        <v>352</v>
      </c>
      <c r="H38" s="34"/>
      <c r="I38" s="36">
        <v>49.72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  <c r="P38" s="37"/>
      <c r="Q38" s="37"/>
      <c r="R38" s="37"/>
      <c r="S38" s="37"/>
      <c r="T38" s="37"/>
      <c r="U38" s="37"/>
    </row>
    <row r="39" spans="1:21" s="113" customFormat="1" x14ac:dyDescent="0.25">
      <c r="A39" s="38">
        <f t="shared" si="0"/>
        <v>30</v>
      </c>
      <c r="B39" s="39" t="s">
        <v>360</v>
      </c>
      <c r="C39" s="40" t="s">
        <v>339</v>
      </c>
      <c r="D39" s="114" t="s">
        <v>371</v>
      </c>
      <c r="E39" s="39" t="s">
        <v>372</v>
      </c>
      <c r="F39" s="40" t="s">
        <v>32</v>
      </c>
      <c r="G39" s="115" t="s">
        <v>352</v>
      </c>
      <c r="H39" s="39"/>
      <c r="I39" s="41">
        <v>49.72</v>
      </c>
      <c r="J39" s="42">
        <v>1</v>
      </c>
      <c r="K39" s="42">
        <v>1</v>
      </c>
      <c r="L39" s="42">
        <v>1</v>
      </c>
      <c r="M39" s="42">
        <v>1</v>
      </c>
      <c r="N39" s="42">
        <v>1</v>
      </c>
      <c r="O39" s="42">
        <v>1</v>
      </c>
      <c r="P39" s="42"/>
      <c r="Q39" s="42"/>
      <c r="R39" s="42"/>
      <c r="S39" s="42"/>
      <c r="T39" s="42"/>
      <c r="U39" s="42"/>
    </row>
    <row r="40" spans="1:21" s="113" customFormat="1" x14ac:dyDescent="0.25">
      <c r="A40" s="33">
        <f t="shared" si="0"/>
        <v>31</v>
      </c>
      <c r="B40" s="34" t="s">
        <v>360</v>
      </c>
      <c r="C40" s="35" t="s">
        <v>339</v>
      </c>
      <c r="D40" s="116" t="s">
        <v>373</v>
      </c>
      <c r="E40" s="34" t="s">
        <v>374</v>
      </c>
      <c r="F40" s="35" t="s">
        <v>32</v>
      </c>
      <c r="G40" s="117" t="s">
        <v>354</v>
      </c>
      <c r="H40" s="34"/>
      <c r="I40" s="36">
        <v>57.44</v>
      </c>
      <c r="J40" s="37">
        <v>1</v>
      </c>
      <c r="K40" s="37">
        <v>1</v>
      </c>
      <c r="L40" s="37">
        <v>1</v>
      </c>
      <c r="M40" s="37">
        <v>1</v>
      </c>
      <c r="N40" s="37">
        <v>1</v>
      </c>
      <c r="O40" s="37">
        <v>1</v>
      </c>
      <c r="P40" s="37"/>
      <c r="Q40" s="37"/>
      <c r="R40" s="37"/>
      <c r="S40" s="37"/>
      <c r="T40" s="37"/>
      <c r="U40" s="37"/>
    </row>
    <row r="41" spans="1:21" s="113" customFormat="1" x14ac:dyDescent="0.25">
      <c r="A41" s="38">
        <f t="shared" si="0"/>
        <v>32</v>
      </c>
      <c r="B41" s="39" t="s">
        <v>360</v>
      </c>
      <c r="C41" s="40" t="s">
        <v>339</v>
      </c>
      <c r="D41" s="114" t="s">
        <v>373</v>
      </c>
      <c r="E41" s="39" t="s">
        <v>374</v>
      </c>
      <c r="F41" s="40" t="s">
        <v>32</v>
      </c>
      <c r="G41" s="115" t="s">
        <v>354</v>
      </c>
      <c r="H41" s="39"/>
      <c r="I41" s="41">
        <v>57.44</v>
      </c>
      <c r="J41" s="42">
        <v>1</v>
      </c>
      <c r="K41" s="42">
        <v>1</v>
      </c>
      <c r="L41" s="42">
        <v>1</v>
      </c>
      <c r="M41" s="42">
        <v>1</v>
      </c>
      <c r="N41" s="42">
        <v>1</v>
      </c>
      <c r="O41" s="42">
        <v>1</v>
      </c>
      <c r="P41" s="42"/>
      <c r="Q41" s="42"/>
      <c r="R41" s="42"/>
      <c r="S41" s="42"/>
      <c r="T41" s="42"/>
      <c r="U41" s="42"/>
    </row>
    <row r="42" spans="1:21" s="113" customFormat="1" x14ac:dyDescent="0.25">
      <c r="A42" s="33">
        <f t="shared" si="0"/>
        <v>33</v>
      </c>
      <c r="B42" s="34" t="s">
        <v>360</v>
      </c>
      <c r="C42" s="35" t="s">
        <v>339</v>
      </c>
      <c r="D42" s="116">
        <v>567975</v>
      </c>
      <c r="E42" s="34">
        <v>3160279</v>
      </c>
      <c r="F42" s="35" t="s">
        <v>32</v>
      </c>
      <c r="G42" s="117" t="s">
        <v>356</v>
      </c>
      <c r="H42" s="34"/>
      <c r="I42" s="36">
        <v>84.8</v>
      </c>
      <c r="J42" s="37">
        <v>1</v>
      </c>
      <c r="K42" s="37">
        <v>1</v>
      </c>
      <c r="L42" s="37">
        <v>1</v>
      </c>
      <c r="M42" s="37">
        <v>1</v>
      </c>
      <c r="N42" s="37">
        <v>1</v>
      </c>
      <c r="O42" s="37">
        <v>1</v>
      </c>
      <c r="P42" s="37"/>
      <c r="Q42" s="37"/>
      <c r="R42" s="37"/>
      <c r="S42" s="37"/>
      <c r="T42" s="37"/>
      <c r="U42" s="37"/>
    </row>
    <row r="43" spans="1:21" s="113" customFormat="1" x14ac:dyDescent="0.25">
      <c r="A43" s="38">
        <f t="shared" si="0"/>
        <v>34</v>
      </c>
      <c r="B43" s="39" t="s">
        <v>360</v>
      </c>
      <c r="C43" s="40" t="s">
        <v>339</v>
      </c>
      <c r="D43" s="114">
        <v>567975</v>
      </c>
      <c r="E43" s="39">
        <v>3160279</v>
      </c>
      <c r="F43" s="40" t="s">
        <v>32</v>
      </c>
      <c r="G43" s="115" t="s">
        <v>356</v>
      </c>
      <c r="H43" s="39"/>
      <c r="I43" s="41">
        <v>84.8</v>
      </c>
      <c r="J43" s="42">
        <v>1</v>
      </c>
      <c r="K43" s="42">
        <v>1</v>
      </c>
      <c r="L43" s="42">
        <v>1</v>
      </c>
      <c r="M43" s="42">
        <v>1</v>
      </c>
      <c r="N43" s="42">
        <v>1</v>
      </c>
      <c r="O43" s="42">
        <v>1</v>
      </c>
      <c r="P43" s="42"/>
      <c r="Q43" s="42"/>
      <c r="R43" s="42"/>
      <c r="S43" s="42"/>
      <c r="T43" s="42"/>
      <c r="U43" s="42"/>
    </row>
    <row r="44" spans="1:21" s="113" customFormat="1" x14ac:dyDescent="0.25">
      <c r="A44" s="33">
        <f t="shared" si="0"/>
        <v>35</v>
      </c>
      <c r="B44" s="34" t="s">
        <v>360</v>
      </c>
      <c r="C44" s="35" t="s">
        <v>339</v>
      </c>
      <c r="D44" s="116" t="s">
        <v>375</v>
      </c>
      <c r="E44" s="34" t="s">
        <v>376</v>
      </c>
      <c r="F44" s="35" t="s">
        <v>32</v>
      </c>
      <c r="G44" s="117" t="s">
        <v>359</v>
      </c>
      <c r="H44" s="34"/>
      <c r="I44" s="36">
        <v>116.99</v>
      </c>
      <c r="J44" s="37">
        <v>0</v>
      </c>
      <c r="K44" s="37">
        <v>1</v>
      </c>
      <c r="L44" s="37">
        <v>1</v>
      </c>
      <c r="M44" s="37">
        <v>1</v>
      </c>
      <c r="N44" s="37">
        <v>1</v>
      </c>
      <c r="O44" s="37">
        <v>1</v>
      </c>
      <c r="P44" s="37"/>
      <c r="Q44" s="37"/>
      <c r="R44" s="37"/>
      <c r="S44" s="37"/>
      <c r="T44" s="37"/>
      <c r="U44" s="37"/>
    </row>
    <row r="45" spans="1:21" s="113" customFormat="1" x14ac:dyDescent="0.25">
      <c r="A45" s="38">
        <f t="shared" si="0"/>
        <v>36</v>
      </c>
      <c r="B45" s="39" t="s">
        <v>360</v>
      </c>
      <c r="C45" s="40" t="s">
        <v>339</v>
      </c>
      <c r="D45" s="114" t="s">
        <v>375</v>
      </c>
      <c r="E45" s="39" t="s">
        <v>376</v>
      </c>
      <c r="F45" s="40" t="s">
        <v>32</v>
      </c>
      <c r="G45" s="115" t="s">
        <v>359</v>
      </c>
      <c r="H45" s="39"/>
      <c r="I45" s="41">
        <v>116.99</v>
      </c>
      <c r="J45" s="42">
        <v>0</v>
      </c>
      <c r="K45" s="42">
        <v>1</v>
      </c>
      <c r="L45" s="42">
        <v>1</v>
      </c>
      <c r="M45" s="42">
        <v>1</v>
      </c>
      <c r="N45" s="42">
        <v>1</v>
      </c>
      <c r="O45" s="42">
        <v>1</v>
      </c>
      <c r="P45" s="42"/>
      <c r="Q45" s="42"/>
      <c r="R45" s="42"/>
      <c r="S45" s="42"/>
      <c r="T45" s="42"/>
      <c r="U45" s="42"/>
    </row>
    <row r="46" spans="1:21" s="113" customFormat="1" x14ac:dyDescent="0.25">
      <c r="A46" s="33">
        <f t="shared" si="0"/>
        <v>37</v>
      </c>
      <c r="B46" s="34" t="s">
        <v>377</v>
      </c>
      <c r="C46" s="35" t="s">
        <v>378</v>
      </c>
      <c r="D46" s="116" t="s">
        <v>379</v>
      </c>
      <c r="E46" s="34" t="s">
        <v>379</v>
      </c>
      <c r="F46" s="35" t="s">
        <v>32</v>
      </c>
      <c r="G46" s="117" t="s">
        <v>380</v>
      </c>
      <c r="H46" s="34"/>
      <c r="I46" s="36">
        <v>14.99</v>
      </c>
      <c r="J46" s="37">
        <v>1</v>
      </c>
      <c r="K46" s="37">
        <v>1</v>
      </c>
      <c r="L46" s="37">
        <v>1</v>
      </c>
      <c r="M46" s="37">
        <v>1</v>
      </c>
      <c r="N46" s="37">
        <v>1</v>
      </c>
      <c r="O46" s="37">
        <v>1</v>
      </c>
      <c r="P46" s="37"/>
      <c r="Q46" s="37"/>
      <c r="R46" s="37"/>
      <c r="S46" s="37"/>
      <c r="T46" s="37"/>
      <c r="U46" s="37"/>
    </row>
    <row r="47" spans="1:21" s="113" customFormat="1" x14ac:dyDescent="0.25">
      <c r="A47" s="38">
        <f t="shared" si="0"/>
        <v>38</v>
      </c>
      <c r="B47" s="39" t="s">
        <v>381</v>
      </c>
      <c r="C47" s="40" t="s">
        <v>382</v>
      </c>
      <c r="D47" s="114" t="s">
        <v>383</v>
      </c>
      <c r="E47" s="39" t="s">
        <v>384</v>
      </c>
      <c r="F47" s="40" t="s">
        <v>32</v>
      </c>
      <c r="G47" s="115" t="s">
        <v>254</v>
      </c>
      <c r="H47" s="39"/>
      <c r="I47" s="41">
        <v>35.96</v>
      </c>
      <c r="J47" s="42">
        <v>1</v>
      </c>
      <c r="K47" s="42">
        <v>1</v>
      </c>
      <c r="L47" s="42">
        <v>1</v>
      </c>
      <c r="M47" s="42">
        <v>1</v>
      </c>
      <c r="N47" s="42">
        <v>1</v>
      </c>
      <c r="O47" s="42">
        <v>1</v>
      </c>
      <c r="P47" s="42"/>
      <c r="Q47" s="42"/>
      <c r="R47" s="42"/>
      <c r="S47" s="42"/>
      <c r="T47" s="42"/>
      <c r="U47" s="42"/>
    </row>
    <row r="48" spans="1:21" s="113" customFormat="1" x14ac:dyDescent="0.25">
      <c r="A48" s="33">
        <f t="shared" si="0"/>
        <v>39</v>
      </c>
      <c r="B48" s="34" t="s">
        <v>385</v>
      </c>
      <c r="C48" s="35" t="s">
        <v>378</v>
      </c>
      <c r="D48" s="116" t="s">
        <v>386</v>
      </c>
      <c r="E48" s="34" t="s">
        <v>386</v>
      </c>
      <c r="F48" s="35" t="s">
        <v>32</v>
      </c>
      <c r="G48" s="117" t="s">
        <v>387</v>
      </c>
      <c r="H48" s="34"/>
      <c r="I48" s="36">
        <v>6.74</v>
      </c>
      <c r="J48" s="37">
        <v>1</v>
      </c>
      <c r="K48" s="37">
        <v>1</v>
      </c>
      <c r="L48" s="37">
        <v>1</v>
      </c>
      <c r="M48" s="37">
        <v>1</v>
      </c>
      <c r="N48" s="37">
        <v>1</v>
      </c>
      <c r="O48" s="37">
        <v>1</v>
      </c>
      <c r="P48" s="37"/>
      <c r="Q48" s="37"/>
      <c r="R48" s="37"/>
      <c r="S48" s="37"/>
      <c r="T48" s="37"/>
      <c r="U48" s="37"/>
    </row>
    <row r="49" spans="1:21" s="113" customFormat="1" x14ac:dyDescent="0.25">
      <c r="A49" s="38">
        <f t="shared" si="0"/>
        <v>40</v>
      </c>
      <c r="B49" s="39" t="s">
        <v>385</v>
      </c>
      <c r="C49" s="40" t="s">
        <v>378</v>
      </c>
      <c r="D49" s="114" t="s">
        <v>388</v>
      </c>
      <c r="E49" s="39" t="s">
        <v>388</v>
      </c>
      <c r="F49" s="40" t="s">
        <v>32</v>
      </c>
      <c r="G49" s="115" t="s">
        <v>389</v>
      </c>
      <c r="H49" s="39"/>
      <c r="I49" s="41">
        <v>7.05</v>
      </c>
      <c r="J49" s="42">
        <v>1</v>
      </c>
      <c r="K49" s="42">
        <v>1</v>
      </c>
      <c r="L49" s="42">
        <v>1</v>
      </c>
      <c r="M49" s="42">
        <v>1</v>
      </c>
      <c r="N49" s="42">
        <v>1</v>
      </c>
      <c r="O49" s="42">
        <v>1</v>
      </c>
      <c r="P49" s="42"/>
      <c r="Q49" s="42"/>
      <c r="R49" s="42"/>
      <c r="S49" s="42"/>
      <c r="T49" s="42"/>
      <c r="U49" s="42"/>
    </row>
    <row r="50" spans="1:21" s="113" customFormat="1" x14ac:dyDescent="0.25">
      <c r="A50" s="33">
        <f t="shared" si="0"/>
        <v>41</v>
      </c>
      <c r="B50" s="34" t="s">
        <v>385</v>
      </c>
      <c r="C50" s="35" t="s">
        <v>378</v>
      </c>
      <c r="D50" s="116" t="s">
        <v>390</v>
      </c>
      <c r="E50" s="34" t="s">
        <v>390</v>
      </c>
      <c r="F50" s="35" t="s">
        <v>32</v>
      </c>
      <c r="G50" s="117" t="s">
        <v>391</v>
      </c>
      <c r="H50" s="34"/>
      <c r="I50" s="36">
        <v>8.4499999999999993</v>
      </c>
      <c r="J50" s="37">
        <v>1</v>
      </c>
      <c r="K50" s="37">
        <v>1</v>
      </c>
      <c r="L50" s="37">
        <v>1</v>
      </c>
      <c r="M50" s="37">
        <v>1</v>
      </c>
      <c r="N50" s="37">
        <v>1</v>
      </c>
      <c r="O50" s="37">
        <v>1</v>
      </c>
      <c r="P50" s="37"/>
      <c r="Q50" s="37"/>
      <c r="R50" s="37"/>
      <c r="S50" s="37"/>
      <c r="T50" s="37"/>
      <c r="U50" s="37"/>
    </row>
    <row r="51" spans="1:21" s="113" customFormat="1" ht="15.75" thickBot="1" x14ac:dyDescent="0.3">
      <c r="A51" s="55">
        <f t="shared" si="0"/>
        <v>42</v>
      </c>
      <c r="B51" s="118" t="s">
        <v>385</v>
      </c>
      <c r="C51" s="119" t="s">
        <v>378</v>
      </c>
      <c r="D51" s="120" t="s">
        <v>392</v>
      </c>
      <c r="E51" s="118" t="s">
        <v>392</v>
      </c>
      <c r="F51" s="119" t="s">
        <v>32</v>
      </c>
      <c r="G51" s="121" t="s">
        <v>393</v>
      </c>
      <c r="H51" s="118"/>
      <c r="I51" s="122">
        <v>10.88</v>
      </c>
      <c r="J51" s="123">
        <v>1</v>
      </c>
      <c r="K51" s="123">
        <v>1</v>
      </c>
      <c r="L51" s="123">
        <v>1</v>
      </c>
      <c r="M51" s="123">
        <v>1</v>
      </c>
      <c r="N51" s="123">
        <v>1</v>
      </c>
      <c r="O51" s="123">
        <v>1</v>
      </c>
      <c r="P51" s="123"/>
      <c r="Q51" s="123"/>
      <c r="R51" s="123"/>
      <c r="S51" s="123"/>
      <c r="T51" s="123"/>
      <c r="U51" s="123"/>
    </row>
    <row r="52" spans="1:21" ht="15.75" thickBot="1" x14ac:dyDescent="0.3">
      <c r="A52" s="22"/>
      <c r="B52" s="24"/>
      <c r="C52" s="24"/>
      <c r="D52" s="124" t="s">
        <v>394</v>
      </c>
      <c r="E52" s="24"/>
      <c r="F52" s="24"/>
      <c r="G52" s="105"/>
      <c r="H52" s="24"/>
      <c r="I52" s="25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s="113" customFormat="1" x14ac:dyDescent="0.25">
      <c r="A53" s="44">
        <f t="shared" ref="A53:A65" si="1">ROW(A53)-10</f>
        <v>43</v>
      </c>
      <c r="B53" s="45" t="s">
        <v>122</v>
      </c>
      <c r="C53" s="46" t="s">
        <v>395</v>
      </c>
      <c r="D53" s="125" t="s">
        <v>396</v>
      </c>
      <c r="E53" s="45" t="s">
        <v>124</v>
      </c>
      <c r="F53" s="46" t="s">
        <v>32</v>
      </c>
      <c r="G53" s="126" t="s">
        <v>397</v>
      </c>
      <c r="H53" s="45"/>
      <c r="I53" s="47">
        <v>22.91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  <c r="P53" s="32"/>
      <c r="Q53" s="32"/>
      <c r="R53" s="32"/>
      <c r="S53" s="32"/>
      <c r="T53" s="32"/>
      <c r="U53" s="32"/>
    </row>
    <row r="54" spans="1:21" s="113" customFormat="1" x14ac:dyDescent="0.25">
      <c r="A54" s="33">
        <f t="shared" si="1"/>
        <v>44</v>
      </c>
      <c r="B54" s="34" t="s">
        <v>398</v>
      </c>
      <c r="C54" s="35" t="s">
        <v>395</v>
      </c>
      <c r="D54" s="116"/>
      <c r="E54" s="34" t="s">
        <v>399</v>
      </c>
      <c r="F54" s="35" t="s">
        <v>32</v>
      </c>
      <c r="G54" s="117" t="s">
        <v>400</v>
      </c>
      <c r="H54" s="34"/>
      <c r="I54" s="36">
        <v>14.86</v>
      </c>
      <c r="J54" s="37">
        <v>1</v>
      </c>
      <c r="K54" s="37">
        <v>1</v>
      </c>
      <c r="L54" s="37">
        <v>1</v>
      </c>
      <c r="M54" s="37">
        <v>1</v>
      </c>
      <c r="N54" s="37">
        <v>1</v>
      </c>
      <c r="O54" s="37">
        <v>1</v>
      </c>
      <c r="P54" s="37"/>
      <c r="Q54" s="37"/>
      <c r="R54" s="37"/>
      <c r="S54" s="37"/>
      <c r="T54" s="37"/>
      <c r="U54" s="37"/>
    </row>
    <row r="55" spans="1:21" s="113" customFormat="1" x14ac:dyDescent="0.25">
      <c r="A55" s="44">
        <f t="shared" si="1"/>
        <v>45</v>
      </c>
      <c r="B55" s="45" t="s">
        <v>28</v>
      </c>
      <c r="C55" s="46" t="s">
        <v>29</v>
      </c>
      <c r="D55" s="125" t="s">
        <v>30</v>
      </c>
      <c r="E55" s="45" t="s">
        <v>31</v>
      </c>
      <c r="F55" s="46" t="s">
        <v>32</v>
      </c>
      <c r="G55" s="126" t="s">
        <v>33</v>
      </c>
      <c r="H55" s="45"/>
      <c r="I55" s="47">
        <v>44.84</v>
      </c>
      <c r="J55" s="32">
        <v>1</v>
      </c>
      <c r="K55" s="32">
        <v>1</v>
      </c>
      <c r="L55" s="32">
        <v>1</v>
      </c>
      <c r="M55" s="42">
        <v>1</v>
      </c>
      <c r="N55" s="42">
        <v>1</v>
      </c>
      <c r="O55" s="42">
        <v>1</v>
      </c>
      <c r="P55" s="42"/>
      <c r="Q55" s="42"/>
      <c r="R55" s="42"/>
      <c r="S55" s="42"/>
      <c r="T55" s="42"/>
      <c r="U55" s="42"/>
    </row>
    <row r="56" spans="1:21" s="113" customFormat="1" x14ac:dyDescent="0.25">
      <c r="A56" s="33">
        <f t="shared" si="1"/>
        <v>46</v>
      </c>
      <c r="B56" s="34" t="s">
        <v>28</v>
      </c>
      <c r="C56" s="35" t="s">
        <v>29</v>
      </c>
      <c r="D56" s="116" t="s">
        <v>30</v>
      </c>
      <c r="E56" s="34" t="s">
        <v>31</v>
      </c>
      <c r="F56" s="35" t="s">
        <v>32</v>
      </c>
      <c r="G56" s="117" t="s">
        <v>401</v>
      </c>
      <c r="H56" s="34"/>
      <c r="I56" s="36">
        <v>44.84</v>
      </c>
      <c r="J56" s="37">
        <v>1</v>
      </c>
      <c r="K56" s="37">
        <v>0</v>
      </c>
      <c r="L56" s="37">
        <v>1</v>
      </c>
      <c r="M56" s="37">
        <v>1</v>
      </c>
      <c r="N56" s="37">
        <v>1</v>
      </c>
      <c r="O56" s="37">
        <v>1</v>
      </c>
      <c r="P56" s="37"/>
      <c r="Q56" s="37"/>
      <c r="R56" s="37"/>
      <c r="S56" s="37"/>
      <c r="T56" s="37"/>
      <c r="U56" s="37"/>
    </row>
    <row r="57" spans="1:21" s="113" customFormat="1" x14ac:dyDescent="0.25">
      <c r="A57" s="44">
        <f t="shared" si="1"/>
        <v>47</v>
      </c>
      <c r="B57" s="45" t="s">
        <v>402</v>
      </c>
      <c r="C57" s="46" t="s">
        <v>29</v>
      </c>
      <c r="D57" s="125" t="s">
        <v>403</v>
      </c>
      <c r="E57" s="45" t="s">
        <v>404</v>
      </c>
      <c r="F57" s="46" t="s">
        <v>32</v>
      </c>
      <c r="G57" s="126" t="s">
        <v>405</v>
      </c>
      <c r="H57" s="45"/>
      <c r="I57" s="47">
        <v>71.540000000000006</v>
      </c>
      <c r="J57" s="32">
        <v>1</v>
      </c>
      <c r="K57" s="32">
        <v>1</v>
      </c>
      <c r="L57" s="32">
        <v>1</v>
      </c>
      <c r="M57" s="42">
        <v>1</v>
      </c>
      <c r="N57" s="42">
        <v>1</v>
      </c>
      <c r="O57" s="42">
        <v>1</v>
      </c>
      <c r="P57" s="42"/>
      <c r="Q57" s="42"/>
      <c r="R57" s="42"/>
      <c r="S57" s="42"/>
      <c r="T57" s="42"/>
      <c r="U57" s="42"/>
    </row>
    <row r="58" spans="1:21" s="113" customFormat="1" x14ac:dyDescent="0.25">
      <c r="A58" s="33">
        <f t="shared" si="1"/>
        <v>48</v>
      </c>
      <c r="B58" s="34" t="s">
        <v>406</v>
      </c>
      <c r="C58" s="35" t="s">
        <v>407</v>
      </c>
      <c r="D58" s="116" t="s">
        <v>408</v>
      </c>
      <c r="E58" s="34" t="s">
        <v>409</v>
      </c>
      <c r="F58" s="35" t="s">
        <v>32</v>
      </c>
      <c r="G58" s="117" t="s">
        <v>410</v>
      </c>
      <c r="H58" s="34"/>
      <c r="I58" s="36">
        <v>34.78</v>
      </c>
      <c r="J58" s="37">
        <v>1</v>
      </c>
      <c r="K58" s="37">
        <v>1</v>
      </c>
      <c r="L58" s="37">
        <v>1</v>
      </c>
      <c r="M58" s="37">
        <v>1</v>
      </c>
      <c r="N58" s="37">
        <v>1</v>
      </c>
      <c r="O58" s="37">
        <v>1</v>
      </c>
      <c r="P58" s="37"/>
      <c r="Q58" s="37"/>
      <c r="R58" s="37"/>
      <c r="S58" s="37"/>
      <c r="T58" s="37"/>
      <c r="U58" s="37"/>
    </row>
    <row r="59" spans="1:21" s="113" customFormat="1" x14ac:dyDescent="0.25">
      <c r="A59" s="44">
        <f t="shared" si="1"/>
        <v>49</v>
      </c>
      <c r="B59" s="45" t="s">
        <v>406</v>
      </c>
      <c r="C59" s="46" t="s">
        <v>407</v>
      </c>
      <c r="D59" s="125" t="s">
        <v>408</v>
      </c>
      <c r="E59" s="45" t="s">
        <v>409</v>
      </c>
      <c r="F59" s="46" t="s">
        <v>32</v>
      </c>
      <c r="G59" s="126" t="s">
        <v>410</v>
      </c>
      <c r="H59" s="45"/>
      <c r="I59" s="47">
        <v>34.78</v>
      </c>
      <c r="J59" s="32">
        <v>1</v>
      </c>
      <c r="K59" s="32">
        <v>1</v>
      </c>
      <c r="L59" s="32">
        <v>1</v>
      </c>
      <c r="M59" s="42">
        <v>1</v>
      </c>
      <c r="N59" s="42">
        <v>1</v>
      </c>
      <c r="O59" s="42">
        <v>1</v>
      </c>
      <c r="P59" s="42"/>
      <c r="Q59" s="42"/>
      <c r="R59" s="42"/>
      <c r="S59" s="42"/>
      <c r="T59" s="42"/>
      <c r="U59" s="42"/>
    </row>
    <row r="60" spans="1:21" s="113" customFormat="1" x14ac:dyDescent="0.25">
      <c r="A60" s="33">
        <f t="shared" si="1"/>
        <v>50</v>
      </c>
      <c r="B60" s="34" t="s">
        <v>411</v>
      </c>
      <c r="C60" s="35" t="s">
        <v>29</v>
      </c>
      <c r="D60" s="116" t="s">
        <v>412</v>
      </c>
      <c r="E60" s="34" t="s">
        <v>413</v>
      </c>
      <c r="F60" s="35" t="s">
        <v>32</v>
      </c>
      <c r="G60" s="117" t="s">
        <v>414</v>
      </c>
      <c r="H60" s="34"/>
      <c r="I60" s="36">
        <v>44.07</v>
      </c>
      <c r="J60" s="37">
        <v>1</v>
      </c>
      <c r="K60" s="37">
        <v>1</v>
      </c>
      <c r="L60" s="37">
        <v>1</v>
      </c>
      <c r="M60" s="37">
        <v>1</v>
      </c>
      <c r="N60" s="37">
        <v>1</v>
      </c>
      <c r="O60" s="37">
        <v>1</v>
      </c>
      <c r="P60" s="37"/>
      <c r="Q60" s="37"/>
      <c r="R60" s="37"/>
      <c r="S60" s="37"/>
      <c r="T60" s="37"/>
      <c r="U60" s="37"/>
    </row>
    <row r="61" spans="1:21" s="113" customFormat="1" x14ac:dyDescent="0.25">
      <c r="A61" s="44">
        <f t="shared" si="1"/>
        <v>51</v>
      </c>
      <c r="B61" s="45" t="s">
        <v>411</v>
      </c>
      <c r="C61" s="46" t="s">
        <v>29</v>
      </c>
      <c r="D61" s="125" t="s">
        <v>412</v>
      </c>
      <c r="E61" s="45" t="s">
        <v>413</v>
      </c>
      <c r="F61" s="46" t="s">
        <v>32</v>
      </c>
      <c r="G61" s="126" t="s">
        <v>414</v>
      </c>
      <c r="H61" s="45"/>
      <c r="I61" s="47">
        <v>44.07</v>
      </c>
      <c r="J61" s="32">
        <v>1</v>
      </c>
      <c r="K61" s="32">
        <v>1</v>
      </c>
      <c r="L61" s="32">
        <v>1</v>
      </c>
      <c r="M61" s="42">
        <v>1</v>
      </c>
      <c r="N61" s="42">
        <v>1</v>
      </c>
      <c r="O61" s="42">
        <v>1</v>
      </c>
      <c r="P61" s="42"/>
      <c r="Q61" s="42"/>
      <c r="R61" s="42"/>
      <c r="S61" s="42"/>
      <c r="T61" s="42"/>
      <c r="U61" s="42"/>
    </row>
    <row r="62" spans="1:21" s="113" customFormat="1" x14ac:dyDescent="0.25">
      <c r="A62" s="33">
        <f t="shared" si="1"/>
        <v>52</v>
      </c>
      <c r="B62" s="34" t="s">
        <v>415</v>
      </c>
      <c r="C62" s="35" t="s">
        <v>416</v>
      </c>
      <c r="D62" s="116" t="s">
        <v>417</v>
      </c>
      <c r="E62" s="34" t="s">
        <v>418</v>
      </c>
      <c r="F62" s="35" t="s">
        <v>32</v>
      </c>
      <c r="G62" s="117" t="s">
        <v>419</v>
      </c>
      <c r="H62" s="34"/>
      <c r="I62" s="36">
        <v>17.03</v>
      </c>
      <c r="J62" s="37">
        <v>1</v>
      </c>
      <c r="K62" s="37">
        <v>1</v>
      </c>
      <c r="L62" s="37">
        <v>1</v>
      </c>
      <c r="M62" s="37">
        <v>1</v>
      </c>
      <c r="N62" s="37">
        <v>1</v>
      </c>
      <c r="O62" s="37">
        <v>1</v>
      </c>
      <c r="P62" s="37"/>
      <c r="Q62" s="37"/>
      <c r="R62" s="37"/>
      <c r="S62" s="37"/>
      <c r="T62" s="37"/>
      <c r="U62" s="37"/>
    </row>
    <row r="63" spans="1:21" s="113" customFormat="1" x14ac:dyDescent="0.25">
      <c r="A63" s="44">
        <f t="shared" si="1"/>
        <v>53</v>
      </c>
      <c r="B63" s="45" t="s">
        <v>415</v>
      </c>
      <c r="C63" s="46" t="s">
        <v>416</v>
      </c>
      <c r="D63" s="125" t="s">
        <v>420</v>
      </c>
      <c r="E63" s="45" t="s">
        <v>421</v>
      </c>
      <c r="F63" s="46" t="s">
        <v>32</v>
      </c>
      <c r="G63" s="126" t="s">
        <v>401</v>
      </c>
      <c r="H63" s="45"/>
      <c r="I63" s="47">
        <v>16.3</v>
      </c>
      <c r="J63" s="32">
        <v>1</v>
      </c>
      <c r="K63" s="32">
        <v>1</v>
      </c>
      <c r="L63" s="32">
        <v>1</v>
      </c>
      <c r="M63" s="42">
        <v>1</v>
      </c>
      <c r="N63" s="42">
        <v>1</v>
      </c>
      <c r="O63" s="42">
        <v>1</v>
      </c>
      <c r="P63" s="42"/>
      <c r="Q63" s="42"/>
      <c r="R63" s="42"/>
      <c r="S63" s="42"/>
      <c r="T63" s="42"/>
      <c r="U63" s="42"/>
    </row>
    <row r="64" spans="1:21" s="113" customFormat="1" x14ac:dyDescent="0.25">
      <c r="A64" s="33">
        <f t="shared" si="1"/>
        <v>54</v>
      </c>
      <c r="B64" s="34" t="s">
        <v>422</v>
      </c>
      <c r="C64" s="35" t="s">
        <v>29</v>
      </c>
      <c r="D64" s="116" t="s">
        <v>423</v>
      </c>
      <c r="E64" s="34" t="s">
        <v>424</v>
      </c>
      <c r="F64" s="35" t="s">
        <v>32</v>
      </c>
      <c r="G64" s="117" t="s">
        <v>405</v>
      </c>
      <c r="H64" s="34"/>
      <c r="I64" s="36">
        <v>70.27</v>
      </c>
      <c r="J64" s="37">
        <v>1</v>
      </c>
      <c r="K64" s="37">
        <v>1</v>
      </c>
      <c r="L64" s="37">
        <v>1</v>
      </c>
      <c r="M64" s="37">
        <v>1</v>
      </c>
      <c r="N64" s="37">
        <v>1</v>
      </c>
      <c r="O64" s="37">
        <v>1</v>
      </c>
      <c r="P64" s="37"/>
      <c r="Q64" s="37"/>
      <c r="R64" s="37"/>
      <c r="S64" s="37"/>
      <c r="T64" s="37"/>
      <c r="U64" s="37"/>
    </row>
    <row r="65" spans="1:21" s="113" customFormat="1" ht="15.75" thickBot="1" x14ac:dyDescent="0.3">
      <c r="A65" s="44">
        <f t="shared" si="1"/>
        <v>55</v>
      </c>
      <c r="B65" s="45" t="s">
        <v>425</v>
      </c>
      <c r="C65" s="46" t="s">
        <v>29</v>
      </c>
      <c r="D65" s="125" t="s">
        <v>426</v>
      </c>
      <c r="E65" s="45" t="s">
        <v>427</v>
      </c>
      <c r="F65" s="46" t="s">
        <v>32</v>
      </c>
      <c r="G65" s="126" t="s">
        <v>428</v>
      </c>
      <c r="H65" s="45"/>
      <c r="I65" s="47">
        <v>39.590000000000003</v>
      </c>
      <c r="J65" s="32">
        <v>1</v>
      </c>
      <c r="K65" s="32">
        <v>1</v>
      </c>
      <c r="L65" s="32">
        <v>1</v>
      </c>
      <c r="M65" s="123">
        <v>1</v>
      </c>
      <c r="N65" s="123">
        <v>1</v>
      </c>
      <c r="O65" s="123">
        <v>1</v>
      </c>
      <c r="P65" s="123"/>
      <c r="Q65" s="123"/>
      <c r="R65" s="123"/>
      <c r="S65" s="123"/>
      <c r="T65" s="123"/>
      <c r="U65" s="123"/>
    </row>
    <row r="66" spans="1:21" s="113" customFormat="1" ht="15.75" thickBot="1" x14ac:dyDescent="0.3">
      <c r="A66" s="22"/>
      <c r="B66" s="24"/>
      <c r="C66" s="24"/>
      <c r="D66" s="124" t="s">
        <v>429</v>
      </c>
      <c r="E66" s="24"/>
      <c r="F66" s="24"/>
      <c r="G66" s="105"/>
      <c r="H66" s="24"/>
      <c r="I66" s="25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</row>
    <row r="67" spans="1:21" s="113" customFormat="1" x14ac:dyDescent="0.25">
      <c r="A67" s="127">
        <f t="shared" ref="A67:A75" si="2">ROW(A67)-11</f>
        <v>56</v>
      </c>
      <c r="B67" s="128" t="s">
        <v>191</v>
      </c>
      <c r="C67" s="129" t="s">
        <v>192</v>
      </c>
      <c r="D67" s="130" t="s">
        <v>430</v>
      </c>
      <c r="E67" s="128" t="s">
        <v>431</v>
      </c>
      <c r="F67" s="129" t="s">
        <v>32</v>
      </c>
      <c r="G67" s="131" t="s">
        <v>414</v>
      </c>
      <c r="H67" s="128"/>
      <c r="I67" s="132">
        <v>20.84</v>
      </c>
      <c r="J67" s="133">
        <v>1</v>
      </c>
      <c r="K67" s="133">
        <v>0</v>
      </c>
      <c r="L67" s="133">
        <v>1</v>
      </c>
      <c r="M67" s="32">
        <v>1</v>
      </c>
      <c r="N67" s="32">
        <v>1</v>
      </c>
      <c r="O67" s="32">
        <v>1</v>
      </c>
      <c r="P67" s="32"/>
      <c r="Q67" s="32"/>
      <c r="R67" s="32"/>
      <c r="S67" s="32"/>
      <c r="T67" s="32"/>
      <c r="U67" s="32"/>
    </row>
    <row r="68" spans="1:21" s="113" customFormat="1" x14ac:dyDescent="0.25">
      <c r="A68" s="33">
        <f t="shared" si="2"/>
        <v>57</v>
      </c>
      <c r="B68" s="34" t="s">
        <v>191</v>
      </c>
      <c r="C68" s="35" t="s">
        <v>192</v>
      </c>
      <c r="D68" s="116" t="s">
        <v>432</v>
      </c>
      <c r="E68" s="34" t="s">
        <v>433</v>
      </c>
      <c r="F68" s="35" t="s">
        <v>32</v>
      </c>
      <c r="G68" s="117" t="s">
        <v>33</v>
      </c>
      <c r="H68" s="34"/>
      <c r="I68" s="36">
        <v>25.03</v>
      </c>
      <c r="J68" s="37">
        <v>1</v>
      </c>
      <c r="K68" s="37">
        <v>1</v>
      </c>
      <c r="L68" s="37">
        <v>1</v>
      </c>
      <c r="M68" s="37">
        <v>1</v>
      </c>
      <c r="N68" s="37">
        <v>1</v>
      </c>
      <c r="O68" s="37">
        <v>1</v>
      </c>
      <c r="P68" s="37"/>
      <c r="Q68" s="37"/>
      <c r="R68" s="37"/>
      <c r="S68" s="37"/>
      <c r="T68" s="37"/>
      <c r="U68" s="37"/>
    </row>
    <row r="69" spans="1:21" x14ac:dyDescent="0.25">
      <c r="A69" s="127">
        <f t="shared" si="2"/>
        <v>58</v>
      </c>
      <c r="B69" s="128" t="s">
        <v>191</v>
      </c>
      <c r="C69" s="129" t="s">
        <v>192</v>
      </c>
      <c r="D69" s="130" t="s">
        <v>432</v>
      </c>
      <c r="E69" s="128" t="s">
        <v>433</v>
      </c>
      <c r="F69" s="129" t="s">
        <v>32</v>
      </c>
      <c r="G69" s="131" t="s">
        <v>33</v>
      </c>
      <c r="H69" s="128"/>
      <c r="I69" s="132">
        <v>25.03</v>
      </c>
      <c r="J69" s="133">
        <v>1</v>
      </c>
      <c r="K69" s="133">
        <v>1</v>
      </c>
      <c r="L69" s="133">
        <v>1</v>
      </c>
      <c r="M69" s="42">
        <v>1</v>
      </c>
      <c r="N69" s="42">
        <v>1</v>
      </c>
      <c r="O69" s="42">
        <v>1</v>
      </c>
      <c r="P69" s="42"/>
      <c r="Q69" s="42"/>
      <c r="R69" s="42"/>
      <c r="S69" s="42"/>
      <c r="T69" s="42"/>
      <c r="U69" s="42"/>
    </row>
    <row r="70" spans="1:21" s="113" customFormat="1" x14ac:dyDescent="0.25">
      <c r="A70" s="33">
        <f t="shared" si="2"/>
        <v>59</v>
      </c>
      <c r="B70" s="34" t="s">
        <v>191</v>
      </c>
      <c r="C70" s="35" t="s">
        <v>434</v>
      </c>
      <c r="D70" s="116" t="s">
        <v>435</v>
      </c>
      <c r="E70" s="34" t="s">
        <v>436</v>
      </c>
      <c r="F70" s="35" t="s">
        <v>32</v>
      </c>
      <c r="G70" s="117" t="s">
        <v>437</v>
      </c>
      <c r="H70" s="34"/>
      <c r="I70" s="36">
        <v>95.29</v>
      </c>
      <c r="J70" s="37">
        <v>1</v>
      </c>
      <c r="K70" s="37">
        <v>1</v>
      </c>
      <c r="L70" s="37">
        <v>1</v>
      </c>
      <c r="M70" s="37">
        <v>1</v>
      </c>
      <c r="N70" s="37">
        <v>1</v>
      </c>
      <c r="O70" s="37">
        <v>1</v>
      </c>
      <c r="P70" s="37"/>
      <c r="Q70" s="37"/>
      <c r="R70" s="37"/>
      <c r="S70" s="37"/>
      <c r="T70" s="37"/>
      <c r="U70" s="37"/>
    </row>
    <row r="71" spans="1:21" s="113" customFormat="1" x14ac:dyDescent="0.25">
      <c r="A71" s="127">
        <f t="shared" si="2"/>
        <v>60</v>
      </c>
      <c r="B71" s="128" t="s">
        <v>438</v>
      </c>
      <c r="C71" s="129" t="s">
        <v>439</v>
      </c>
      <c r="D71" s="130"/>
      <c r="E71" s="128" t="s">
        <v>440</v>
      </c>
      <c r="F71" s="129" t="s">
        <v>32</v>
      </c>
      <c r="G71" s="131" t="s">
        <v>414</v>
      </c>
      <c r="H71" s="128"/>
      <c r="I71" s="132">
        <v>10.26</v>
      </c>
      <c r="J71" s="133">
        <v>1</v>
      </c>
      <c r="K71" s="133">
        <v>1</v>
      </c>
      <c r="L71" s="133">
        <v>1</v>
      </c>
      <c r="M71" s="42">
        <v>1</v>
      </c>
      <c r="N71" s="42">
        <v>1</v>
      </c>
      <c r="O71" s="42">
        <v>1</v>
      </c>
      <c r="P71" s="42"/>
      <c r="Q71" s="42"/>
      <c r="R71" s="42"/>
      <c r="S71" s="42"/>
      <c r="T71" s="42"/>
      <c r="U71" s="42"/>
    </row>
    <row r="72" spans="1:21" s="113" customFormat="1" x14ac:dyDescent="0.25">
      <c r="A72" s="33">
        <f t="shared" si="2"/>
        <v>61</v>
      </c>
      <c r="B72" s="34" t="s">
        <v>441</v>
      </c>
      <c r="C72" s="35" t="s">
        <v>439</v>
      </c>
      <c r="D72" s="116"/>
      <c r="E72" s="34" t="s">
        <v>442</v>
      </c>
      <c r="F72" s="35" t="s">
        <v>32</v>
      </c>
      <c r="G72" s="117" t="s">
        <v>41</v>
      </c>
      <c r="H72" s="34"/>
      <c r="I72" s="36">
        <v>14.06</v>
      </c>
      <c r="J72" s="37">
        <v>1</v>
      </c>
      <c r="K72" s="37">
        <v>1</v>
      </c>
      <c r="L72" s="37">
        <v>1</v>
      </c>
      <c r="M72" s="37">
        <v>1</v>
      </c>
      <c r="N72" s="37">
        <v>1</v>
      </c>
      <c r="O72" s="37">
        <v>1</v>
      </c>
      <c r="P72" s="37"/>
      <c r="Q72" s="37"/>
      <c r="R72" s="37"/>
      <c r="S72" s="37"/>
      <c r="T72" s="37"/>
      <c r="U72" s="37"/>
    </row>
    <row r="73" spans="1:21" s="113" customFormat="1" x14ac:dyDescent="0.25">
      <c r="A73" s="127">
        <f t="shared" si="2"/>
        <v>62</v>
      </c>
      <c r="B73" s="128" t="s">
        <v>443</v>
      </c>
      <c r="C73" s="129" t="s">
        <v>439</v>
      </c>
      <c r="D73" s="130"/>
      <c r="E73" s="128" t="s">
        <v>444</v>
      </c>
      <c r="F73" s="129" t="s">
        <v>32</v>
      </c>
      <c r="G73" s="131" t="s">
        <v>445</v>
      </c>
      <c r="H73" s="128"/>
      <c r="I73" s="132">
        <v>6.55</v>
      </c>
      <c r="J73" s="133">
        <v>1</v>
      </c>
      <c r="K73" s="133">
        <v>1</v>
      </c>
      <c r="L73" s="133">
        <v>1</v>
      </c>
      <c r="M73" s="42">
        <v>1</v>
      </c>
      <c r="N73" s="42">
        <v>1</v>
      </c>
      <c r="O73" s="42">
        <v>1</v>
      </c>
      <c r="P73" s="42"/>
      <c r="Q73" s="42"/>
      <c r="R73" s="42"/>
      <c r="S73" s="42"/>
      <c r="T73" s="42"/>
      <c r="U73" s="42"/>
    </row>
    <row r="74" spans="1:21" s="113" customFormat="1" x14ac:dyDescent="0.25">
      <c r="A74" s="33">
        <f t="shared" si="2"/>
        <v>63</v>
      </c>
      <c r="B74" s="34" t="s">
        <v>446</v>
      </c>
      <c r="C74" s="35" t="s">
        <v>407</v>
      </c>
      <c r="D74" s="116" t="s">
        <v>447</v>
      </c>
      <c r="E74" s="34" t="s">
        <v>448</v>
      </c>
      <c r="F74" s="35" t="s">
        <v>32</v>
      </c>
      <c r="G74" s="117" t="s">
        <v>414</v>
      </c>
      <c r="H74" s="34"/>
      <c r="I74" s="36">
        <v>25.72</v>
      </c>
      <c r="J74" s="37">
        <v>1</v>
      </c>
      <c r="K74" s="37">
        <v>1</v>
      </c>
      <c r="L74" s="37">
        <v>1</v>
      </c>
      <c r="M74" s="37">
        <v>1</v>
      </c>
      <c r="N74" s="37">
        <v>1</v>
      </c>
      <c r="O74" s="37">
        <v>1</v>
      </c>
      <c r="P74" s="37"/>
      <c r="Q74" s="37"/>
      <c r="R74" s="37"/>
      <c r="S74" s="37"/>
      <c r="T74" s="37"/>
      <c r="U74" s="37"/>
    </row>
    <row r="75" spans="1:21" s="113" customFormat="1" ht="15.75" thickBot="1" x14ac:dyDescent="0.3">
      <c r="A75" s="127">
        <f t="shared" si="2"/>
        <v>64</v>
      </c>
      <c r="B75" s="128" t="s">
        <v>449</v>
      </c>
      <c r="C75" s="129" t="s">
        <v>407</v>
      </c>
      <c r="D75" s="130" t="s">
        <v>450</v>
      </c>
      <c r="E75" s="128" t="s">
        <v>451</v>
      </c>
      <c r="F75" s="129" t="s">
        <v>32</v>
      </c>
      <c r="G75" s="131" t="s">
        <v>452</v>
      </c>
      <c r="H75" s="128"/>
      <c r="I75" s="132">
        <v>37.630000000000003</v>
      </c>
      <c r="J75" s="133">
        <v>1</v>
      </c>
      <c r="K75" s="133">
        <v>1</v>
      </c>
      <c r="L75" s="133">
        <v>1</v>
      </c>
      <c r="M75" s="42">
        <v>1</v>
      </c>
      <c r="N75" s="42">
        <v>1</v>
      </c>
      <c r="O75" s="42">
        <v>1</v>
      </c>
      <c r="P75" s="42"/>
      <c r="Q75" s="42"/>
      <c r="R75" s="42"/>
      <c r="S75" s="42"/>
      <c r="T75" s="42"/>
      <c r="U75" s="42"/>
    </row>
    <row r="76" spans="1:21" s="113" customFormat="1" ht="15" customHeight="1" x14ac:dyDescent="0.25">
      <c r="A76" s="68" t="s">
        <v>153</v>
      </c>
      <c r="B76" s="134" t="s">
        <v>453</v>
      </c>
      <c r="C76" s="135" t="s">
        <v>407</v>
      </c>
      <c r="D76" s="136" t="s">
        <v>454</v>
      </c>
      <c r="E76" s="134"/>
      <c r="F76" s="135" t="s">
        <v>32</v>
      </c>
      <c r="G76" s="137" t="s">
        <v>455</v>
      </c>
      <c r="H76" s="134"/>
      <c r="I76" s="138">
        <v>0</v>
      </c>
      <c r="J76" s="139">
        <v>1</v>
      </c>
      <c r="K76" s="139">
        <v>1</v>
      </c>
      <c r="L76" s="139">
        <v>1</v>
      </c>
      <c r="M76" s="37">
        <v>1</v>
      </c>
      <c r="N76" s="37">
        <v>1</v>
      </c>
      <c r="O76" s="37">
        <v>1</v>
      </c>
      <c r="P76" s="37"/>
      <c r="Q76" s="37"/>
      <c r="R76" s="37"/>
      <c r="S76" s="37"/>
      <c r="T76" s="37"/>
      <c r="U76" s="37"/>
    </row>
    <row r="77" spans="1:21" s="113" customFormat="1" x14ac:dyDescent="0.25">
      <c r="A77" s="140"/>
      <c r="B77" s="134" t="s">
        <v>456</v>
      </c>
      <c r="C77" s="135" t="s">
        <v>407</v>
      </c>
      <c r="D77" s="136" t="s">
        <v>457</v>
      </c>
      <c r="E77" s="134"/>
      <c r="F77" s="135" t="s">
        <v>32</v>
      </c>
      <c r="G77" s="137" t="s">
        <v>455</v>
      </c>
      <c r="H77" s="134"/>
      <c r="I77" s="138">
        <v>0</v>
      </c>
      <c r="J77" s="139">
        <v>1</v>
      </c>
      <c r="K77" s="139">
        <v>1</v>
      </c>
      <c r="L77" s="139">
        <v>1</v>
      </c>
      <c r="M77" s="42">
        <v>1</v>
      </c>
      <c r="N77" s="42">
        <v>1</v>
      </c>
      <c r="O77" s="42">
        <v>1</v>
      </c>
      <c r="P77" s="42"/>
      <c r="Q77" s="42"/>
      <c r="R77" s="42"/>
      <c r="S77" s="42"/>
      <c r="T77" s="42"/>
      <c r="U77" s="42"/>
    </row>
    <row r="78" spans="1:21" s="113" customFormat="1" ht="15.75" thickBot="1" x14ac:dyDescent="0.3">
      <c r="A78" s="140"/>
      <c r="B78" s="134" t="s">
        <v>458</v>
      </c>
      <c r="C78" s="135" t="s">
        <v>407</v>
      </c>
      <c r="D78" s="136" t="s">
        <v>459</v>
      </c>
      <c r="E78" s="134"/>
      <c r="F78" s="135" t="s">
        <v>32</v>
      </c>
      <c r="G78" s="137" t="s">
        <v>455</v>
      </c>
      <c r="H78" s="134"/>
      <c r="I78" s="138">
        <v>0</v>
      </c>
      <c r="J78" s="139">
        <v>1</v>
      </c>
      <c r="K78" s="139">
        <v>1</v>
      </c>
      <c r="L78" s="139">
        <v>1</v>
      </c>
      <c r="M78" s="141">
        <v>1</v>
      </c>
      <c r="N78" s="141">
        <v>1</v>
      </c>
      <c r="O78" s="141">
        <v>1</v>
      </c>
      <c r="P78" s="141"/>
      <c r="Q78" s="141"/>
      <c r="R78" s="141"/>
      <c r="S78" s="141"/>
      <c r="T78" s="141"/>
      <c r="U78" s="141"/>
    </row>
    <row r="79" spans="1:21" s="113" customFormat="1" ht="15.75" thickBot="1" x14ac:dyDescent="0.3">
      <c r="A79" s="140"/>
      <c r="B79" s="134" t="s">
        <v>460</v>
      </c>
      <c r="C79" s="135" t="s">
        <v>407</v>
      </c>
      <c r="D79" s="136" t="s">
        <v>461</v>
      </c>
      <c r="E79" s="134"/>
      <c r="F79" s="135" t="s">
        <v>32</v>
      </c>
      <c r="G79" s="137" t="s">
        <v>455</v>
      </c>
      <c r="H79" s="134"/>
      <c r="I79" s="138">
        <v>0</v>
      </c>
      <c r="J79" s="139">
        <v>1</v>
      </c>
      <c r="K79" s="139">
        <v>1</v>
      </c>
      <c r="L79" s="139">
        <v>1</v>
      </c>
      <c r="M79" s="142">
        <v>1</v>
      </c>
      <c r="N79" s="142">
        <v>1</v>
      </c>
      <c r="O79" s="142">
        <v>1</v>
      </c>
      <c r="P79" s="142"/>
      <c r="Q79" s="142"/>
      <c r="R79" s="142"/>
      <c r="S79" s="142"/>
      <c r="T79" s="142"/>
      <c r="U79" s="142"/>
    </row>
    <row r="80" spans="1:21" s="113" customFormat="1" x14ac:dyDescent="0.25">
      <c r="A80" s="140"/>
      <c r="B80" s="134" t="s">
        <v>462</v>
      </c>
      <c r="C80" s="135" t="s">
        <v>407</v>
      </c>
      <c r="D80" s="136" t="s">
        <v>463</v>
      </c>
      <c r="E80" s="134"/>
      <c r="F80" s="135" t="s">
        <v>32</v>
      </c>
      <c r="G80" s="137" t="s">
        <v>455</v>
      </c>
      <c r="H80" s="134"/>
      <c r="I80" s="138">
        <v>0</v>
      </c>
      <c r="J80" s="139">
        <v>1</v>
      </c>
      <c r="K80" s="139">
        <v>1</v>
      </c>
      <c r="L80" s="139">
        <v>1</v>
      </c>
      <c r="M80" s="143">
        <v>1</v>
      </c>
      <c r="N80" s="143">
        <v>1</v>
      </c>
      <c r="O80" s="143">
        <v>1</v>
      </c>
      <c r="P80" s="143"/>
      <c r="Q80" s="143"/>
      <c r="R80" s="143"/>
      <c r="S80" s="143"/>
      <c r="T80" s="143"/>
      <c r="U80" s="143"/>
    </row>
    <row r="81" spans="1:21" s="113" customFormat="1" x14ac:dyDescent="0.25">
      <c r="A81" s="140"/>
      <c r="B81" s="134" t="s">
        <v>464</v>
      </c>
      <c r="C81" s="135" t="s">
        <v>407</v>
      </c>
      <c r="D81" s="136" t="s">
        <v>465</v>
      </c>
      <c r="E81" s="134"/>
      <c r="F81" s="135" t="s">
        <v>32</v>
      </c>
      <c r="G81" s="137" t="s">
        <v>455</v>
      </c>
      <c r="H81" s="134"/>
      <c r="I81" s="138">
        <v>0</v>
      </c>
      <c r="J81" s="139">
        <v>1</v>
      </c>
      <c r="K81" s="139">
        <v>1</v>
      </c>
      <c r="L81" s="139">
        <v>1</v>
      </c>
      <c r="M81" s="144">
        <v>1</v>
      </c>
      <c r="N81" s="144">
        <v>1</v>
      </c>
      <c r="O81" s="144">
        <v>1</v>
      </c>
      <c r="P81" s="144"/>
      <c r="Q81" s="144"/>
      <c r="R81" s="144"/>
      <c r="S81" s="144"/>
      <c r="T81" s="144"/>
      <c r="U81" s="144"/>
    </row>
    <row r="82" spans="1:21" s="113" customFormat="1" ht="15.75" thickBot="1" x14ac:dyDescent="0.3">
      <c r="A82" s="145">
        <f>ROW(A82)-17</f>
        <v>65</v>
      </c>
      <c r="B82" s="146" t="s">
        <v>466</v>
      </c>
      <c r="C82" s="147" t="s">
        <v>29</v>
      </c>
      <c r="D82" s="148" t="s">
        <v>467</v>
      </c>
      <c r="E82" s="146" t="s">
        <v>468</v>
      </c>
      <c r="F82" s="147" t="s">
        <v>32</v>
      </c>
      <c r="G82" s="149" t="s">
        <v>469</v>
      </c>
      <c r="H82" s="146"/>
      <c r="I82" s="150">
        <v>681.52</v>
      </c>
      <c r="J82" s="141">
        <v>1</v>
      </c>
      <c r="K82" s="141">
        <v>1</v>
      </c>
      <c r="L82" s="141">
        <v>1</v>
      </c>
      <c r="M82" s="144">
        <v>1</v>
      </c>
      <c r="N82" s="144">
        <v>1</v>
      </c>
      <c r="O82" s="144">
        <v>1</v>
      </c>
      <c r="P82" s="144"/>
      <c r="Q82" s="144"/>
      <c r="R82" s="144"/>
      <c r="S82" s="144"/>
      <c r="T82" s="144"/>
      <c r="U82" s="144"/>
    </row>
    <row r="83" spans="1:21" ht="15.75" thickBot="1" x14ac:dyDescent="0.3">
      <c r="A83" s="22"/>
      <c r="B83" s="24"/>
      <c r="C83" s="24"/>
      <c r="D83" s="124" t="s">
        <v>470</v>
      </c>
      <c r="E83" s="24"/>
      <c r="F83" s="24"/>
      <c r="G83" s="105"/>
      <c r="H83" s="24"/>
      <c r="I83" s="25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 s="113" customFormat="1" x14ac:dyDescent="0.25">
      <c r="A84" s="145">
        <f>ROW(A84)-18</f>
        <v>66</v>
      </c>
      <c r="B84" s="107" t="s">
        <v>471</v>
      </c>
      <c r="C84" s="108" t="s">
        <v>472</v>
      </c>
      <c r="D84" s="109" t="s">
        <v>264</v>
      </c>
      <c r="E84" s="107" t="s">
        <v>265</v>
      </c>
      <c r="F84" s="108" t="s">
        <v>32</v>
      </c>
      <c r="G84" s="110"/>
      <c r="H84" s="107"/>
      <c r="I84" s="111">
        <v>339.36</v>
      </c>
      <c r="J84" s="112">
        <v>1</v>
      </c>
      <c r="K84" s="112">
        <v>1</v>
      </c>
      <c r="L84" s="112">
        <v>1</v>
      </c>
      <c r="M84" s="144">
        <v>1</v>
      </c>
      <c r="N84" s="144">
        <v>1</v>
      </c>
      <c r="O84" s="144">
        <v>1</v>
      </c>
      <c r="P84" s="144"/>
      <c r="Q84" s="144"/>
      <c r="R84" s="144"/>
      <c r="S84" s="144"/>
      <c r="T84" s="144"/>
      <c r="U84" s="144"/>
    </row>
    <row r="85" spans="1:21" s="113" customFormat="1" x14ac:dyDescent="0.25">
      <c r="A85" s="38">
        <f t="shared" ref="A85:A90" si="3">ROW(A85)-18</f>
        <v>67</v>
      </c>
      <c r="B85" s="39" t="s">
        <v>471</v>
      </c>
      <c r="C85" s="40" t="s">
        <v>472</v>
      </c>
      <c r="D85" s="114" t="s">
        <v>264</v>
      </c>
      <c r="E85" s="39" t="s">
        <v>265</v>
      </c>
      <c r="F85" s="40" t="s">
        <v>32</v>
      </c>
      <c r="G85" s="115"/>
      <c r="H85" s="39"/>
      <c r="I85" s="41">
        <v>339.36</v>
      </c>
      <c r="J85" s="42">
        <v>1</v>
      </c>
      <c r="K85" s="42">
        <v>1</v>
      </c>
      <c r="L85" s="42">
        <v>1</v>
      </c>
      <c r="M85" s="144">
        <v>1</v>
      </c>
      <c r="N85" s="144">
        <v>1</v>
      </c>
      <c r="O85" s="144">
        <v>1</v>
      </c>
      <c r="P85" s="144"/>
      <c r="Q85" s="144"/>
      <c r="R85" s="144"/>
      <c r="S85" s="144"/>
      <c r="T85" s="144"/>
      <c r="U85" s="144"/>
    </row>
    <row r="86" spans="1:21" s="113" customFormat="1" x14ac:dyDescent="0.25">
      <c r="A86" s="33">
        <f t="shared" si="3"/>
        <v>68</v>
      </c>
      <c r="B86" s="34" t="s">
        <v>473</v>
      </c>
      <c r="C86" s="35" t="s">
        <v>472</v>
      </c>
      <c r="D86" s="116" t="s">
        <v>474</v>
      </c>
      <c r="E86" s="34" t="s">
        <v>475</v>
      </c>
      <c r="F86" s="35" t="s">
        <v>32</v>
      </c>
      <c r="G86" s="117"/>
      <c r="H86" s="34"/>
      <c r="I86" s="36">
        <v>92.74</v>
      </c>
      <c r="J86" s="37">
        <v>1</v>
      </c>
      <c r="K86" s="37">
        <v>1</v>
      </c>
      <c r="L86" s="37">
        <v>1</v>
      </c>
      <c r="M86" s="144">
        <v>1</v>
      </c>
      <c r="N86" s="144">
        <v>1</v>
      </c>
      <c r="O86" s="144">
        <v>1</v>
      </c>
      <c r="P86" s="144"/>
      <c r="Q86" s="144"/>
      <c r="R86" s="144"/>
      <c r="S86" s="144"/>
      <c r="T86" s="144"/>
      <c r="U86" s="144"/>
    </row>
    <row r="87" spans="1:21" s="113" customFormat="1" ht="15" customHeight="1" x14ac:dyDescent="0.25">
      <c r="A87" s="38">
        <f t="shared" si="3"/>
        <v>69</v>
      </c>
      <c r="B87" s="39" t="s">
        <v>473</v>
      </c>
      <c r="C87" s="40" t="s">
        <v>472</v>
      </c>
      <c r="D87" s="114" t="s">
        <v>474</v>
      </c>
      <c r="E87" s="39" t="s">
        <v>475</v>
      </c>
      <c r="F87" s="40" t="s">
        <v>32</v>
      </c>
      <c r="G87" s="115"/>
      <c r="H87" s="39"/>
      <c r="I87" s="41">
        <v>92.74</v>
      </c>
      <c r="J87" s="42">
        <v>1</v>
      </c>
      <c r="K87" s="42">
        <v>1</v>
      </c>
      <c r="L87" s="42">
        <v>1</v>
      </c>
      <c r="M87" s="144">
        <v>1</v>
      </c>
      <c r="N87" s="144">
        <v>1</v>
      </c>
      <c r="O87" s="144">
        <v>1</v>
      </c>
      <c r="P87" s="144"/>
      <c r="Q87" s="144"/>
      <c r="R87" s="144"/>
      <c r="S87" s="144"/>
      <c r="T87" s="144"/>
      <c r="U87" s="144"/>
    </row>
    <row r="88" spans="1:21" s="113" customFormat="1" x14ac:dyDescent="0.25">
      <c r="A88" s="33">
        <f t="shared" si="3"/>
        <v>70</v>
      </c>
      <c r="B88" s="34" t="s">
        <v>476</v>
      </c>
      <c r="C88" s="35" t="s">
        <v>131</v>
      </c>
      <c r="D88" s="116" t="s">
        <v>132</v>
      </c>
      <c r="E88" s="34" t="s">
        <v>133</v>
      </c>
      <c r="F88" s="35" t="s">
        <v>32</v>
      </c>
      <c r="G88" s="117"/>
      <c r="H88" s="34"/>
      <c r="I88" s="36">
        <v>951.05</v>
      </c>
      <c r="J88" s="37">
        <v>1</v>
      </c>
      <c r="K88" s="37">
        <v>1</v>
      </c>
      <c r="L88" s="37">
        <v>1</v>
      </c>
      <c r="M88" s="144">
        <v>1</v>
      </c>
      <c r="N88" s="144">
        <v>1</v>
      </c>
      <c r="O88" s="144">
        <v>1</v>
      </c>
      <c r="P88" s="144"/>
      <c r="Q88" s="144"/>
      <c r="R88" s="144"/>
      <c r="S88" s="144"/>
      <c r="T88" s="144"/>
      <c r="U88" s="144"/>
    </row>
    <row r="89" spans="1:21" s="113" customFormat="1" x14ac:dyDescent="0.25">
      <c r="A89" s="38">
        <f t="shared" si="3"/>
        <v>71</v>
      </c>
      <c r="B89" s="39" t="s">
        <v>477</v>
      </c>
      <c r="C89" s="40" t="s">
        <v>478</v>
      </c>
      <c r="D89" s="114" t="s">
        <v>479</v>
      </c>
      <c r="E89" s="39" t="s">
        <v>480</v>
      </c>
      <c r="F89" s="40" t="s">
        <v>32</v>
      </c>
      <c r="G89" s="115" t="s">
        <v>481</v>
      </c>
      <c r="H89" s="39"/>
      <c r="I89" s="41">
        <v>24.39</v>
      </c>
      <c r="J89" s="42">
        <v>1</v>
      </c>
      <c r="K89" s="42">
        <v>1</v>
      </c>
      <c r="L89" s="42">
        <v>1</v>
      </c>
      <c r="M89" s="144">
        <v>1</v>
      </c>
      <c r="N89" s="144">
        <v>1</v>
      </c>
      <c r="O89" s="144">
        <v>1</v>
      </c>
      <c r="P89" s="144"/>
      <c r="Q89" s="144"/>
      <c r="R89" s="144"/>
      <c r="S89" s="144"/>
      <c r="T89" s="144"/>
      <c r="U89" s="144"/>
    </row>
    <row r="90" spans="1:21" s="113" customFormat="1" ht="15.75" thickBot="1" x14ac:dyDescent="0.3">
      <c r="A90" s="145">
        <f t="shared" si="3"/>
        <v>72</v>
      </c>
      <c r="B90" s="34" t="s">
        <v>482</v>
      </c>
      <c r="C90" s="35" t="s">
        <v>378</v>
      </c>
      <c r="D90" s="116" t="s">
        <v>483</v>
      </c>
      <c r="E90" s="34" t="s">
        <v>483</v>
      </c>
      <c r="F90" s="35" t="s">
        <v>32</v>
      </c>
      <c r="G90" s="117" t="s">
        <v>452</v>
      </c>
      <c r="H90" s="34"/>
      <c r="I90" s="36">
        <v>106.5</v>
      </c>
      <c r="J90" s="37">
        <v>1</v>
      </c>
      <c r="K90" s="37">
        <v>1</v>
      </c>
      <c r="L90" s="37">
        <v>1</v>
      </c>
      <c r="M90" s="144">
        <v>1</v>
      </c>
      <c r="N90" s="144">
        <v>1</v>
      </c>
      <c r="O90" s="144">
        <v>1</v>
      </c>
      <c r="P90" s="144"/>
      <c r="Q90" s="144"/>
      <c r="R90" s="144"/>
      <c r="S90" s="144"/>
      <c r="T90" s="144"/>
      <c r="U90" s="144"/>
    </row>
    <row r="91" spans="1:21" s="113" customFormat="1" ht="15" customHeight="1" x14ac:dyDescent="0.25">
      <c r="A91" s="68" t="s">
        <v>153</v>
      </c>
      <c r="B91" s="52" t="s">
        <v>484</v>
      </c>
      <c r="C91" s="40" t="s">
        <v>378</v>
      </c>
      <c r="D91" s="114"/>
      <c r="E91" s="39"/>
      <c r="F91" s="40" t="s">
        <v>32</v>
      </c>
      <c r="G91" s="115" t="s">
        <v>485</v>
      </c>
      <c r="H91" s="39"/>
      <c r="I91" s="41">
        <v>0</v>
      </c>
      <c r="J91" s="42">
        <v>1</v>
      </c>
      <c r="K91" s="42">
        <v>1</v>
      </c>
      <c r="L91" s="42">
        <v>1</v>
      </c>
      <c r="M91" s="144">
        <v>1</v>
      </c>
      <c r="N91" s="144">
        <v>1</v>
      </c>
      <c r="O91" s="144">
        <v>1</v>
      </c>
      <c r="P91" s="144"/>
      <c r="Q91" s="144"/>
      <c r="R91" s="144"/>
      <c r="S91" s="144"/>
      <c r="T91" s="144"/>
      <c r="U91" s="144"/>
    </row>
    <row r="92" spans="1:21" s="113" customFormat="1" x14ac:dyDescent="0.25">
      <c r="A92" s="140"/>
      <c r="B92" s="53" t="s">
        <v>484</v>
      </c>
      <c r="C92" s="35" t="s">
        <v>378</v>
      </c>
      <c r="D92" s="116"/>
      <c r="E92" s="34"/>
      <c r="F92" s="35" t="s">
        <v>32</v>
      </c>
      <c r="G92" s="117" t="s">
        <v>486</v>
      </c>
      <c r="H92" s="34"/>
      <c r="I92" s="36">
        <v>0</v>
      </c>
      <c r="J92" s="37">
        <v>1</v>
      </c>
      <c r="K92" s="37">
        <v>1</v>
      </c>
      <c r="L92" s="37">
        <v>1</v>
      </c>
      <c r="M92" s="144">
        <v>1</v>
      </c>
      <c r="N92" s="144">
        <v>1</v>
      </c>
      <c r="O92" s="144">
        <v>1</v>
      </c>
      <c r="P92" s="144"/>
      <c r="Q92" s="144"/>
      <c r="R92" s="144"/>
      <c r="S92" s="144"/>
      <c r="T92" s="144"/>
      <c r="U92" s="144"/>
    </row>
    <row r="93" spans="1:21" s="113" customFormat="1" x14ac:dyDescent="0.25">
      <c r="A93" s="140"/>
      <c r="B93" s="52" t="s">
        <v>484</v>
      </c>
      <c r="C93" s="40" t="s">
        <v>378</v>
      </c>
      <c r="D93" s="114"/>
      <c r="E93" s="39"/>
      <c r="F93" s="40" t="s">
        <v>32</v>
      </c>
      <c r="G93" s="115" t="s">
        <v>487</v>
      </c>
      <c r="H93" s="39"/>
      <c r="I93" s="41">
        <v>0</v>
      </c>
      <c r="J93" s="42">
        <v>1</v>
      </c>
      <c r="K93" s="42">
        <v>1</v>
      </c>
      <c r="L93" s="42">
        <v>1</v>
      </c>
      <c r="M93" s="144">
        <v>1</v>
      </c>
      <c r="N93" s="144">
        <v>1</v>
      </c>
      <c r="O93" s="144">
        <v>1</v>
      </c>
      <c r="P93" s="144"/>
      <c r="Q93" s="144"/>
      <c r="R93" s="144"/>
      <c r="S93" s="144"/>
      <c r="T93" s="144"/>
      <c r="U93" s="144"/>
    </row>
    <row r="94" spans="1:21" s="113" customFormat="1" x14ac:dyDescent="0.25">
      <c r="A94" s="140"/>
      <c r="B94" s="53" t="s">
        <v>484</v>
      </c>
      <c r="C94" s="35" t="s">
        <v>378</v>
      </c>
      <c r="D94" s="116"/>
      <c r="E94" s="34"/>
      <c r="F94" s="35" t="s">
        <v>32</v>
      </c>
      <c r="G94" s="117" t="s">
        <v>488</v>
      </c>
      <c r="H94" s="34"/>
      <c r="I94" s="36">
        <v>0</v>
      </c>
      <c r="J94" s="37">
        <v>1</v>
      </c>
      <c r="K94" s="37">
        <v>1</v>
      </c>
      <c r="L94" s="37">
        <v>1</v>
      </c>
      <c r="M94" s="144">
        <v>1</v>
      </c>
      <c r="N94" s="144">
        <v>1</v>
      </c>
      <c r="O94" s="144">
        <v>1</v>
      </c>
      <c r="P94" s="144"/>
      <c r="Q94" s="144"/>
      <c r="R94" s="144"/>
      <c r="S94" s="144"/>
      <c r="T94" s="144"/>
      <c r="U94" s="144"/>
    </row>
    <row r="95" spans="1:21" s="113" customFormat="1" x14ac:dyDescent="0.25">
      <c r="A95" s="140"/>
      <c r="B95" s="52" t="s">
        <v>484</v>
      </c>
      <c r="C95" s="40" t="s">
        <v>378</v>
      </c>
      <c r="D95" s="114"/>
      <c r="E95" s="39"/>
      <c r="F95" s="40" t="s">
        <v>32</v>
      </c>
      <c r="G95" s="115" t="s">
        <v>489</v>
      </c>
      <c r="H95" s="39"/>
      <c r="I95" s="41">
        <v>0</v>
      </c>
      <c r="J95" s="42">
        <v>1</v>
      </c>
      <c r="K95" s="42">
        <v>1</v>
      </c>
      <c r="L95" s="42">
        <v>1</v>
      </c>
      <c r="M95" s="144">
        <v>1</v>
      </c>
      <c r="N95" s="144">
        <v>1</v>
      </c>
      <c r="O95" s="144">
        <v>1</v>
      </c>
      <c r="P95" s="144"/>
      <c r="Q95" s="144"/>
      <c r="R95" s="144"/>
      <c r="S95" s="144"/>
      <c r="T95" s="144"/>
      <c r="U95" s="144"/>
    </row>
    <row r="96" spans="1:21" s="113" customFormat="1" x14ac:dyDescent="0.25">
      <c r="A96" s="140"/>
      <c r="B96" s="53" t="s">
        <v>484</v>
      </c>
      <c r="C96" s="35" t="s">
        <v>378</v>
      </c>
      <c r="D96" s="116"/>
      <c r="E96" s="34"/>
      <c r="F96" s="35" t="s">
        <v>32</v>
      </c>
      <c r="G96" s="117" t="s">
        <v>490</v>
      </c>
      <c r="H96" s="34"/>
      <c r="I96" s="36">
        <v>0</v>
      </c>
      <c r="J96" s="37">
        <v>1</v>
      </c>
      <c r="K96" s="37">
        <v>1</v>
      </c>
      <c r="L96" s="37">
        <v>1</v>
      </c>
      <c r="M96" s="144">
        <v>1</v>
      </c>
      <c r="N96" s="144">
        <v>1</v>
      </c>
      <c r="O96" s="144">
        <v>1</v>
      </c>
      <c r="P96" s="144"/>
      <c r="Q96" s="144"/>
      <c r="R96" s="144"/>
      <c r="S96" s="144"/>
      <c r="T96" s="144"/>
      <c r="U96" s="144"/>
    </row>
    <row r="97" spans="1:21" s="113" customFormat="1" x14ac:dyDescent="0.25">
      <c r="A97" s="140"/>
      <c r="B97" s="52" t="s">
        <v>484</v>
      </c>
      <c r="C97" s="40" t="s">
        <v>378</v>
      </c>
      <c r="D97" s="114"/>
      <c r="E97" s="39"/>
      <c r="F97" s="40" t="s">
        <v>32</v>
      </c>
      <c r="G97" s="115" t="s">
        <v>491</v>
      </c>
      <c r="H97" s="39"/>
      <c r="I97" s="41">
        <v>0</v>
      </c>
      <c r="J97" s="42">
        <v>1</v>
      </c>
      <c r="K97" s="42">
        <v>1</v>
      </c>
      <c r="L97" s="42">
        <v>1</v>
      </c>
      <c r="M97" s="144">
        <v>1</v>
      </c>
      <c r="N97" s="144">
        <v>1</v>
      </c>
      <c r="O97" s="144">
        <v>1</v>
      </c>
      <c r="P97" s="144"/>
      <c r="Q97" s="144"/>
      <c r="R97" s="144"/>
      <c r="S97" s="144"/>
      <c r="T97" s="144"/>
      <c r="U97" s="144"/>
    </row>
    <row r="98" spans="1:21" s="113" customFormat="1" x14ac:dyDescent="0.25">
      <c r="A98" s="140"/>
      <c r="B98" s="53" t="s">
        <v>484</v>
      </c>
      <c r="C98" s="35" t="s">
        <v>378</v>
      </c>
      <c r="D98" s="116"/>
      <c r="E98" s="34"/>
      <c r="F98" s="35" t="s">
        <v>32</v>
      </c>
      <c r="G98" s="117" t="s">
        <v>492</v>
      </c>
      <c r="H98" s="34"/>
      <c r="I98" s="36">
        <v>0</v>
      </c>
      <c r="J98" s="37">
        <v>1</v>
      </c>
      <c r="K98" s="37">
        <v>1</v>
      </c>
      <c r="L98" s="37">
        <v>1</v>
      </c>
      <c r="M98" s="144">
        <v>1</v>
      </c>
      <c r="N98" s="144">
        <v>1</v>
      </c>
      <c r="O98" s="144">
        <v>1</v>
      </c>
      <c r="P98" s="144"/>
      <c r="Q98" s="144"/>
      <c r="R98" s="144"/>
      <c r="S98" s="144"/>
      <c r="T98" s="144"/>
      <c r="U98" s="144"/>
    </row>
    <row r="99" spans="1:21" s="113" customFormat="1" x14ac:dyDescent="0.25">
      <c r="A99" s="140"/>
      <c r="B99" s="52" t="s">
        <v>484</v>
      </c>
      <c r="C99" s="40" t="s">
        <v>378</v>
      </c>
      <c r="D99" s="114"/>
      <c r="E99" s="39"/>
      <c r="F99" s="40" t="s">
        <v>32</v>
      </c>
      <c r="G99" s="115" t="s">
        <v>493</v>
      </c>
      <c r="H99" s="39"/>
      <c r="I99" s="41">
        <v>0</v>
      </c>
      <c r="J99" s="42">
        <v>1</v>
      </c>
      <c r="K99" s="42">
        <v>1</v>
      </c>
      <c r="L99" s="42">
        <v>1</v>
      </c>
      <c r="M99" s="144">
        <v>1</v>
      </c>
      <c r="N99" s="144">
        <v>1</v>
      </c>
      <c r="O99" s="144">
        <v>1</v>
      </c>
      <c r="P99" s="144"/>
      <c r="Q99" s="144"/>
      <c r="R99" s="144"/>
      <c r="S99" s="144"/>
      <c r="T99" s="144"/>
      <c r="U99" s="144"/>
    </row>
    <row r="100" spans="1:21" s="113" customFormat="1" x14ac:dyDescent="0.25">
      <c r="A100" s="140"/>
      <c r="B100" s="53" t="s">
        <v>484</v>
      </c>
      <c r="C100" s="35" t="s">
        <v>378</v>
      </c>
      <c r="D100" s="116"/>
      <c r="E100" s="34"/>
      <c r="F100" s="35" t="s">
        <v>32</v>
      </c>
      <c r="G100" s="117" t="s">
        <v>494</v>
      </c>
      <c r="H100" s="34"/>
      <c r="I100" s="36">
        <v>0</v>
      </c>
      <c r="J100" s="37">
        <v>1</v>
      </c>
      <c r="K100" s="37">
        <v>1</v>
      </c>
      <c r="L100" s="37">
        <v>1</v>
      </c>
      <c r="M100" s="144">
        <v>1</v>
      </c>
      <c r="N100" s="144">
        <v>1</v>
      </c>
      <c r="O100" s="144">
        <v>1</v>
      </c>
      <c r="P100" s="144"/>
      <c r="Q100" s="144"/>
      <c r="R100" s="144"/>
      <c r="S100" s="144"/>
      <c r="T100" s="144"/>
      <c r="U100" s="144"/>
    </row>
    <row r="101" spans="1:21" s="113" customFormat="1" x14ac:dyDescent="0.25">
      <c r="A101" s="140"/>
      <c r="B101" s="52" t="s">
        <v>484</v>
      </c>
      <c r="C101" s="40" t="s">
        <v>378</v>
      </c>
      <c r="D101" s="114"/>
      <c r="E101" s="39"/>
      <c r="F101" s="40" t="s">
        <v>32</v>
      </c>
      <c r="G101" s="115" t="s">
        <v>495</v>
      </c>
      <c r="H101" s="39"/>
      <c r="I101" s="41">
        <v>0</v>
      </c>
      <c r="J101" s="42">
        <v>1</v>
      </c>
      <c r="K101" s="42">
        <v>1</v>
      </c>
      <c r="L101" s="42">
        <v>1</v>
      </c>
      <c r="M101" s="144">
        <v>1</v>
      </c>
      <c r="N101" s="144">
        <v>1</v>
      </c>
      <c r="O101" s="144">
        <v>1</v>
      </c>
      <c r="P101" s="144"/>
      <c r="Q101" s="144"/>
      <c r="R101" s="144"/>
      <c r="S101" s="144"/>
      <c r="T101" s="144"/>
      <c r="U101" s="144"/>
    </row>
    <row r="102" spans="1:21" s="113" customFormat="1" x14ac:dyDescent="0.25">
      <c r="A102" s="140"/>
      <c r="B102" s="53" t="s">
        <v>484</v>
      </c>
      <c r="C102" s="35" t="s">
        <v>378</v>
      </c>
      <c r="D102" s="116"/>
      <c r="E102" s="34"/>
      <c r="F102" s="35" t="s">
        <v>32</v>
      </c>
      <c r="G102" s="117" t="s">
        <v>496</v>
      </c>
      <c r="H102" s="34"/>
      <c r="I102" s="36">
        <v>0</v>
      </c>
      <c r="J102" s="37">
        <v>1</v>
      </c>
      <c r="K102" s="37">
        <v>1</v>
      </c>
      <c r="L102" s="37">
        <v>1</v>
      </c>
      <c r="M102" s="144">
        <v>1</v>
      </c>
      <c r="N102" s="144">
        <v>1</v>
      </c>
      <c r="O102" s="144">
        <v>1</v>
      </c>
      <c r="P102" s="144"/>
      <c r="Q102" s="144"/>
      <c r="R102" s="144"/>
      <c r="S102" s="144"/>
      <c r="T102" s="144"/>
      <c r="U102" s="144"/>
    </row>
    <row r="103" spans="1:21" s="113" customFormat="1" x14ac:dyDescent="0.25">
      <c r="A103" s="140"/>
      <c r="B103" s="52" t="s">
        <v>484</v>
      </c>
      <c r="C103" s="40" t="s">
        <v>378</v>
      </c>
      <c r="D103" s="114"/>
      <c r="E103" s="39"/>
      <c r="F103" s="40" t="s">
        <v>32</v>
      </c>
      <c r="G103" s="115" t="s">
        <v>497</v>
      </c>
      <c r="H103" s="39"/>
      <c r="I103" s="41">
        <v>0</v>
      </c>
      <c r="J103" s="42">
        <v>1</v>
      </c>
      <c r="K103" s="42">
        <v>1</v>
      </c>
      <c r="L103" s="42">
        <v>1</v>
      </c>
      <c r="M103" s="144">
        <v>1</v>
      </c>
      <c r="N103" s="144">
        <v>1</v>
      </c>
      <c r="O103" s="144">
        <v>1</v>
      </c>
      <c r="P103" s="144"/>
      <c r="Q103" s="144"/>
      <c r="R103" s="144"/>
      <c r="S103" s="144"/>
      <c r="T103" s="144"/>
      <c r="U103" s="144"/>
    </row>
    <row r="104" spans="1:21" s="113" customFormat="1" x14ac:dyDescent="0.25">
      <c r="A104" s="140"/>
      <c r="B104" s="53" t="s">
        <v>484</v>
      </c>
      <c r="C104" s="35" t="s">
        <v>378</v>
      </c>
      <c r="D104" s="116"/>
      <c r="E104" s="34"/>
      <c r="F104" s="35" t="s">
        <v>32</v>
      </c>
      <c r="G104" s="117" t="s">
        <v>498</v>
      </c>
      <c r="H104" s="34"/>
      <c r="I104" s="36">
        <v>0</v>
      </c>
      <c r="J104" s="37">
        <v>1</v>
      </c>
      <c r="K104" s="37">
        <v>1</v>
      </c>
      <c r="L104" s="37">
        <v>1</v>
      </c>
      <c r="M104" s="144">
        <v>1</v>
      </c>
      <c r="N104" s="144">
        <v>1</v>
      </c>
      <c r="O104" s="144">
        <v>1</v>
      </c>
      <c r="P104" s="144"/>
      <c r="Q104" s="144"/>
      <c r="R104" s="144"/>
      <c r="S104" s="144"/>
      <c r="T104" s="144"/>
      <c r="U104" s="144"/>
    </row>
    <row r="105" spans="1:21" s="113" customFormat="1" x14ac:dyDescent="0.25">
      <c r="A105" s="140"/>
      <c r="B105" s="52" t="s">
        <v>484</v>
      </c>
      <c r="C105" s="40" t="s">
        <v>378</v>
      </c>
      <c r="D105" s="114"/>
      <c r="E105" s="39"/>
      <c r="F105" s="40" t="s">
        <v>32</v>
      </c>
      <c r="G105" s="115" t="s">
        <v>499</v>
      </c>
      <c r="H105" s="39"/>
      <c r="I105" s="41">
        <v>0</v>
      </c>
      <c r="J105" s="42">
        <v>1</v>
      </c>
      <c r="K105" s="42">
        <v>1</v>
      </c>
      <c r="L105" s="42">
        <v>1</v>
      </c>
      <c r="M105" s="144">
        <v>1</v>
      </c>
      <c r="N105" s="144">
        <v>1</v>
      </c>
      <c r="O105" s="144">
        <v>1</v>
      </c>
      <c r="P105" s="144"/>
      <c r="Q105" s="144"/>
      <c r="R105" s="144"/>
      <c r="S105" s="144"/>
      <c r="T105" s="144"/>
      <c r="U105" s="144"/>
    </row>
    <row r="106" spans="1:21" s="113" customFormat="1" x14ac:dyDescent="0.25">
      <c r="A106" s="140"/>
      <c r="B106" s="53" t="s">
        <v>484</v>
      </c>
      <c r="C106" s="35" t="s">
        <v>378</v>
      </c>
      <c r="D106" s="116"/>
      <c r="E106" s="34"/>
      <c r="F106" s="35" t="s">
        <v>32</v>
      </c>
      <c r="G106" s="117" t="s">
        <v>500</v>
      </c>
      <c r="H106" s="34"/>
      <c r="I106" s="36">
        <v>0</v>
      </c>
      <c r="J106" s="37">
        <v>1</v>
      </c>
      <c r="K106" s="37">
        <v>1</v>
      </c>
      <c r="L106" s="37">
        <v>1</v>
      </c>
      <c r="M106" s="144">
        <v>1</v>
      </c>
      <c r="N106" s="144">
        <v>1</v>
      </c>
      <c r="O106" s="144">
        <v>1</v>
      </c>
      <c r="P106" s="144"/>
      <c r="Q106" s="144"/>
      <c r="R106" s="144"/>
      <c r="S106" s="144"/>
      <c r="T106" s="144"/>
      <c r="U106" s="144"/>
    </row>
    <row r="107" spans="1:21" s="113" customFormat="1" x14ac:dyDescent="0.25">
      <c r="A107" s="140"/>
      <c r="B107" s="52" t="s">
        <v>484</v>
      </c>
      <c r="C107" s="40" t="s">
        <v>378</v>
      </c>
      <c r="D107" s="114"/>
      <c r="E107" s="39"/>
      <c r="F107" s="40" t="s">
        <v>32</v>
      </c>
      <c r="G107" s="115" t="s">
        <v>501</v>
      </c>
      <c r="H107" s="39"/>
      <c r="I107" s="41">
        <v>0</v>
      </c>
      <c r="J107" s="42">
        <v>1</v>
      </c>
      <c r="K107" s="42">
        <v>1</v>
      </c>
      <c r="L107" s="42">
        <v>1</v>
      </c>
      <c r="M107" s="144">
        <v>1</v>
      </c>
      <c r="N107" s="144">
        <v>1</v>
      </c>
      <c r="O107" s="144">
        <v>1</v>
      </c>
      <c r="P107" s="144"/>
      <c r="Q107" s="144"/>
      <c r="R107" s="144"/>
      <c r="S107" s="144"/>
      <c r="T107" s="144"/>
      <c r="U107" s="144"/>
    </row>
    <row r="108" spans="1:21" s="113" customFormat="1" x14ac:dyDescent="0.25">
      <c r="A108" s="140"/>
      <c r="B108" s="53" t="s">
        <v>484</v>
      </c>
      <c r="C108" s="35" t="s">
        <v>378</v>
      </c>
      <c r="D108" s="116"/>
      <c r="E108" s="34"/>
      <c r="F108" s="35" t="s">
        <v>32</v>
      </c>
      <c r="G108" s="117" t="s">
        <v>502</v>
      </c>
      <c r="H108" s="34"/>
      <c r="I108" s="36">
        <v>0</v>
      </c>
      <c r="J108" s="37">
        <v>1</v>
      </c>
      <c r="K108" s="37">
        <v>1</v>
      </c>
      <c r="L108" s="37">
        <v>1</v>
      </c>
      <c r="M108" s="144">
        <v>1</v>
      </c>
      <c r="N108" s="144">
        <v>1</v>
      </c>
      <c r="O108" s="144">
        <v>1</v>
      </c>
      <c r="P108" s="144"/>
      <c r="Q108" s="144"/>
      <c r="R108" s="144"/>
      <c r="S108" s="144"/>
      <c r="T108" s="144"/>
      <c r="U108" s="144"/>
    </row>
    <row r="109" spans="1:21" s="113" customFormat="1" x14ac:dyDescent="0.25">
      <c r="A109" s="140"/>
      <c r="B109" s="52" t="s">
        <v>484</v>
      </c>
      <c r="C109" s="40" t="s">
        <v>378</v>
      </c>
      <c r="D109" s="114"/>
      <c r="E109" s="39"/>
      <c r="F109" s="40" t="s">
        <v>32</v>
      </c>
      <c r="G109" s="115" t="s">
        <v>503</v>
      </c>
      <c r="H109" s="39"/>
      <c r="I109" s="41">
        <v>0</v>
      </c>
      <c r="J109" s="42">
        <v>1</v>
      </c>
      <c r="K109" s="42">
        <v>1</v>
      </c>
      <c r="L109" s="42">
        <v>1</v>
      </c>
      <c r="M109" s="144">
        <v>1</v>
      </c>
      <c r="N109" s="144">
        <v>1</v>
      </c>
      <c r="O109" s="144">
        <v>1</v>
      </c>
      <c r="P109" s="144"/>
      <c r="Q109" s="144"/>
      <c r="R109" s="144"/>
      <c r="S109" s="144"/>
      <c r="T109" s="144"/>
      <c r="U109" s="144"/>
    </row>
    <row r="110" spans="1:21" s="113" customFormat="1" x14ac:dyDescent="0.25">
      <c r="A110" s="140"/>
      <c r="B110" s="53" t="s">
        <v>484</v>
      </c>
      <c r="C110" s="35" t="s">
        <v>378</v>
      </c>
      <c r="D110" s="116"/>
      <c r="E110" s="34"/>
      <c r="F110" s="35" t="s">
        <v>32</v>
      </c>
      <c r="G110" s="117" t="s">
        <v>504</v>
      </c>
      <c r="H110" s="34"/>
      <c r="I110" s="36">
        <v>0</v>
      </c>
      <c r="J110" s="37">
        <v>1</v>
      </c>
      <c r="K110" s="37">
        <v>1</v>
      </c>
      <c r="L110" s="37">
        <v>1</v>
      </c>
      <c r="M110" s="144">
        <v>1</v>
      </c>
      <c r="N110" s="144">
        <v>1</v>
      </c>
      <c r="O110" s="144">
        <v>1</v>
      </c>
      <c r="P110" s="144"/>
      <c r="Q110" s="144"/>
      <c r="R110" s="144"/>
      <c r="S110" s="144"/>
      <c r="T110" s="144"/>
      <c r="U110" s="144"/>
    </row>
    <row r="111" spans="1:21" s="113" customFormat="1" x14ac:dyDescent="0.25">
      <c r="A111" s="140"/>
      <c r="B111" s="52" t="s">
        <v>484</v>
      </c>
      <c r="C111" s="40" t="s">
        <v>378</v>
      </c>
      <c r="D111" s="114"/>
      <c r="E111" s="39"/>
      <c r="F111" s="40" t="s">
        <v>32</v>
      </c>
      <c r="G111" s="115" t="s">
        <v>505</v>
      </c>
      <c r="H111" s="39"/>
      <c r="I111" s="41">
        <v>0</v>
      </c>
      <c r="J111" s="42">
        <v>1</v>
      </c>
      <c r="K111" s="42">
        <v>1</v>
      </c>
      <c r="L111" s="42">
        <v>1</v>
      </c>
      <c r="M111" s="144">
        <v>1</v>
      </c>
      <c r="N111" s="144">
        <v>1</v>
      </c>
      <c r="O111" s="144">
        <v>1</v>
      </c>
      <c r="P111" s="144"/>
      <c r="Q111" s="144"/>
      <c r="R111" s="144"/>
      <c r="S111" s="144"/>
      <c r="T111" s="144"/>
      <c r="U111" s="144"/>
    </row>
    <row r="112" spans="1:21" s="113" customFormat="1" x14ac:dyDescent="0.25">
      <c r="A112" s="140"/>
      <c r="B112" s="53" t="s">
        <v>484</v>
      </c>
      <c r="C112" s="35" t="s">
        <v>378</v>
      </c>
      <c r="D112" s="116"/>
      <c r="E112" s="34"/>
      <c r="F112" s="35" t="s">
        <v>32</v>
      </c>
      <c r="G112" s="117" t="s">
        <v>506</v>
      </c>
      <c r="H112" s="34"/>
      <c r="I112" s="36">
        <v>0</v>
      </c>
      <c r="J112" s="37">
        <v>1</v>
      </c>
      <c r="K112" s="37">
        <v>1</v>
      </c>
      <c r="L112" s="37">
        <v>1</v>
      </c>
      <c r="M112" s="144">
        <v>1</v>
      </c>
      <c r="N112" s="144">
        <v>1</v>
      </c>
      <c r="O112" s="144">
        <v>1</v>
      </c>
      <c r="P112" s="144"/>
      <c r="Q112" s="144"/>
      <c r="R112" s="144"/>
      <c r="S112" s="144"/>
      <c r="T112" s="144"/>
      <c r="U112" s="144"/>
    </row>
    <row r="113" spans="1:21" s="113" customFormat="1" x14ac:dyDescent="0.25">
      <c r="A113" s="140"/>
      <c r="B113" s="52" t="s">
        <v>484</v>
      </c>
      <c r="C113" s="40" t="s">
        <v>378</v>
      </c>
      <c r="D113" s="114"/>
      <c r="E113" s="39"/>
      <c r="F113" s="40" t="s">
        <v>32</v>
      </c>
      <c r="G113" s="115" t="s">
        <v>507</v>
      </c>
      <c r="H113" s="39"/>
      <c r="I113" s="41">
        <v>0</v>
      </c>
      <c r="J113" s="42">
        <v>1</v>
      </c>
      <c r="K113" s="42">
        <v>1</v>
      </c>
      <c r="L113" s="42">
        <v>1</v>
      </c>
      <c r="M113" s="144">
        <v>1</v>
      </c>
      <c r="N113" s="144">
        <v>1</v>
      </c>
      <c r="O113" s="144">
        <v>1</v>
      </c>
      <c r="P113" s="144"/>
      <c r="Q113" s="144"/>
      <c r="R113" s="144"/>
      <c r="S113" s="144"/>
      <c r="T113" s="144"/>
      <c r="U113" s="144"/>
    </row>
    <row r="114" spans="1:21" s="113" customFormat="1" ht="15.75" thickBot="1" x14ac:dyDescent="0.3">
      <c r="A114" s="140"/>
      <c r="B114" s="53" t="s">
        <v>484</v>
      </c>
      <c r="C114" s="35" t="s">
        <v>378</v>
      </c>
      <c r="D114" s="116"/>
      <c r="E114" s="34"/>
      <c r="F114" s="35" t="s">
        <v>32</v>
      </c>
      <c r="G114" s="117" t="s">
        <v>508</v>
      </c>
      <c r="H114" s="34"/>
      <c r="I114" s="36">
        <v>0</v>
      </c>
      <c r="J114" s="37">
        <v>1</v>
      </c>
      <c r="K114" s="37">
        <v>1</v>
      </c>
      <c r="L114" s="37">
        <v>1</v>
      </c>
      <c r="M114" s="151">
        <v>1</v>
      </c>
      <c r="N114" s="151">
        <v>1</v>
      </c>
      <c r="O114" s="151">
        <v>1</v>
      </c>
      <c r="P114" s="151"/>
      <c r="Q114" s="151"/>
      <c r="R114" s="151"/>
      <c r="S114" s="151"/>
      <c r="T114" s="151"/>
      <c r="U114" s="151"/>
    </row>
    <row r="115" spans="1:21" s="113" customFormat="1" ht="15.75" thickBot="1" x14ac:dyDescent="0.3">
      <c r="A115" s="152"/>
      <c r="B115" s="52" t="s">
        <v>484</v>
      </c>
      <c r="C115" s="40" t="s">
        <v>378</v>
      </c>
      <c r="D115" s="114"/>
      <c r="E115" s="39"/>
      <c r="F115" s="40" t="s">
        <v>32</v>
      </c>
      <c r="G115" s="115" t="s">
        <v>509</v>
      </c>
      <c r="H115" s="39"/>
      <c r="I115" s="41">
        <v>0</v>
      </c>
      <c r="J115" s="42">
        <v>1</v>
      </c>
      <c r="K115" s="42">
        <v>1</v>
      </c>
      <c r="L115" s="42">
        <v>1</v>
      </c>
      <c r="M115" s="142">
        <v>1</v>
      </c>
      <c r="N115" s="142">
        <v>1</v>
      </c>
      <c r="O115" s="142">
        <v>1</v>
      </c>
      <c r="P115" s="142"/>
      <c r="Q115" s="142"/>
      <c r="R115" s="142"/>
      <c r="S115" s="142"/>
      <c r="T115" s="142"/>
      <c r="U115" s="142"/>
    </row>
    <row r="116" spans="1:21" s="113" customFormat="1" x14ac:dyDescent="0.25">
      <c r="A116" s="48">
        <f>ROW(A116)-43</f>
        <v>73</v>
      </c>
      <c r="B116" s="34" t="s">
        <v>510</v>
      </c>
      <c r="C116" s="35" t="s">
        <v>248</v>
      </c>
      <c r="D116" s="116" t="s">
        <v>249</v>
      </c>
      <c r="E116" s="34" t="s">
        <v>511</v>
      </c>
      <c r="F116" s="35" t="s">
        <v>32</v>
      </c>
      <c r="G116" s="117" t="s">
        <v>512</v>
      </c>
      <c r="H116" s="34"/>
      <c r="I116" s="36">
        <v>75.989999999999995</v>
      </c>
      <c r="J116" s="37">
        <v>1</v>
      </c>
      <c r="K116" s="37">
        <v>1</v>
      </c>
      <c r="L116" s="37">
        <v>1</v>
      </c>
      <c r="M116" s="143">
        <v>1</v>
      </c>
      <c r="N116" s="143">
        <v>1</v>
      </c>
      <c r="O116" s="143">
        <v>1</v>
      </c>
      <c r="P116" s="143"/>
      <c r="Q116" s="143"/>
      <c r="R116" s="143"/>
      <c r="S116" s="143"/>
      <c r="T116" s="143"/>
      <c r="U116" s="143"/>
    </row>
    <row r="117" spans="1:21" s="113" customFormat="1" x14ac:dyDescent="0.25">
      <c r="A117" s="38">
        <f t="shared" ref="A117:A118" si="4">ROW(A117)-43</f>
        <v>74</v>
      </c>
      <c r="B117" s="39" t="s">
        <v>510</v>
      </c>
      <c r="C117" s="40" t="s">
        <v>248</v>
      </c>
      <c r="D117" s="114" t="s">
        <v>513</v>
      </c>
      <c r="E117" s="39" t="s">
        <v>514</v>
      </c>
      <c r="F117" s="40" t="s">
        <v>32</v>
      </c>
      <c r="G117" s="115" t="s">
        <v>515</v>
      </c>
      <c r="H117" s="39"/>
      <c r="I117" s="41">
        <v>67.19</v>
      </c>
      <c r="J117" s="42">
        <v>1</v>
      </c>
      <c r="K117" s="42">
        <v>1</v>
      </c>
      <c r="L117" s="42">
        <v>1</v>
      </c>
      <c r="M117" s="144">
        <v>1</v>
      </c>
      <c r="N117" s="144">
        <v>1</v>
      </c>
      <c r="O117" s="144">
        <v>1</v>
      </c>
      <c r="P117" s="144"/>
      <c r="Q117" s="144"/>
      <c r="R117" s="144"/>
      <c r="S117" s="144"/>
      <c r="T117" s="144"/>
      <c r="U117" s="144"/>
    </row>
    <row r="118" spans="1:21" s="113" customFormat="1" ht="15.75" thickBot="1" x14ac:dyDescent="0.3">
      <c r="A118" s="145">
        <f t="shared" si="4"/>
        <v>75</v>
      </c>
      <c r="B118" s="146" t="s">
        <v>516</v>
      </c>
      <c r="C118" s="147" t="s">
        <v>517</v>
      </c>
      <c r="D118" s="148" t="s">
        <v>518</v>
      </c>
      <c r="E118" s="146" t="s">
        <v>519</v>
      </c>
      <c r="F118" s="147" t="s">
        <v>32</v>
      </c>
      <c r="G118" s="149" t="s">
        <v>520</v>
      </c>
      <c r="H118" s="146"/>
      <c r="I118" s="150">
        <v>51.26</v>
      </c>
      <c r="J118" s="141">
        <v>1</v>
      </c>
      <c r="K118" s="141">
        <v>1</v>
      </c>
      <c r="L118" s="141">
        <v>1</v>
      </c>
      <c r="M118" s="144">
        <v>1</v>
      </c>
      <c r="N118" s="144">
        <v>1</v>
      </c>
      <c r="O118" s="144">
        <v>1</v>
      </c>
      <c r="P118" s="144"/>
      <c r="Q118" s="144"/>
      <c r="R118" s="144"/>
      <c r="S118" s="144"/>
      <c r="T118" s="144"/>
      <c r="U118" s="144"/>
    </row>
    <row r="119" spans="1:21" ht="15.75" thickBot="1" x14ac:dyDescent="0.3">
      <c r="A119" s="22"/>
      <c r="B119" s="24"/>
      <c r="C119" s="24"/>
      <c r="D119" s="124" t="s">
        <v>521</v>
      </c>
      <c r="E119" s="24"/>
      <c r="F119" s="24"/>
      <c r="G119" s="105"/>
      <c r="H119" s="24"/>
      <c r="I119" s="25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</row>
    <row r="120" spans="1:21" s="113" customFormat="1" x14ac:dyDescent="0.25">
      <c r="A120" s="48">
        <f>ROW(A120)-44</f>
        <v>76</v>
      </c>
      <c r="B120" s="107" t="s">
        <v>28</v>
      </c>
      <c r="C120" s="108" t="s">
        <v>29</v>
      </c>
      <c r="D120" s="109" t="s">
        <v>522</v>
      </c>
      <c r="E120" s="107" t="s">
        <v>523</v>
      </c>
      <c r="F120" s="108" t="s">
        <v>32</v>
      </c>
      <c r="G120" s="110" t="s">
        <v>524</v>
      </c>
      <c r="H120" s="107"/>
      <c r="I120" s="111">
        <v>107.75</v>
      </c>
      <c r="J120" s="112">
        <v>1</v>
      </c>
      <c r="K120" s="112">
        <v>1</v>
      </c>
      <c r="L120" s="112">
        <v>1</v>
      </c>
      <c r="M120" s="144">
        <v>1</v>
      </c>
      <c r="N120" s="144">
        <v>1</v>
      </c>
      <c r="O120" s="144">
        <v>1</v>
      </c>
      <c r="P120" s="144"/>
      <c r="Q120" s="144"/>
      <c r="R120" s="144"/>
      <c r="S120" s="144"/>
      <c r="T120" s="144"/>
      <c r="U120" s="144"/>
    </row>
    <row r="121" spans="1:21" s="113" customFormat="1" x14ac:dyDescent="0.25">
      <c r="A121" s="38">
        <f t="shared" ref="A121:A128" si="5">ROW(A121)-38</f>
        <v>83</v>
      </c>
      <c r="B121" s="39" t="s">
        <v>28</v>
      </c>
      <c r="C121" s="40" t="s">
        <v>29</v>
      </c>
      <c r="D121" s="114" t="s">
        <v>522</v>
      </c>
      <c r="E121" s="39" t="s">
        <v>523</v>
      </c>
      <c r="F121" s="40" t="s">
        <v>32</v>
      </c>
      <c r="G121" s="115" t="s">
        <v>524</v>
      </c>
      <c r="H121" s="39"/>
      <c r="I121" s="41">
        <v>107.75</v>
      </c>
      <c r="J121" s="42">
        <v>1</v>
      </c>
      <c r="K121" s="42">
        <v>1</v>
      </c>
      <c r="L121" s="42">
        <v>1</v>
      </c>
      <c r="M121" s="144">
        <v>1</v>
      </c>
      <c r="N121" s="144">
        <v>1</v>
      </c>
      <c r="O121" s="144">
        <v>1</v>
      </c>
      <c r="P121" s="144"/>
      <c r="Q121" s="144"/>
      <c r="R121" s="144"/>
      <c r="S121" s="144"/>
      <c r="T121" s="144"/>
      <c r="U121" s="144"/>
    </row>
    <row r="122" spans="1:21" s="113" customFormat="1" x14ac:dyDescent="0.25">
      <c r="A122" s="33">
        <f t="shared" si="5"/>
        <v>84</v>
      </c>
      <c r="B122" s="34" t="s">
        <v>525</v>
      </c>
      <c r="C122" s="35" t="s">
        <v>526</v>
      </c>
      <c r="D122" s="116" t="s">
        <v>527</v>
      </c>
      <c r="E122" s="34" t="s">
        <v>528</v>
      </c>
      <c r="F122" s="35" t="s">
        <v>32</v>
      </c>
      <c r="G122" s="117" t="s">
        <v>529</v>
      </c>
      <c r="H122" s="34"/>
      <c r="I122" s="36">
        <v>35.18</v>
      </c>
      <c r="J122" s="37">
        <v>1</v>
      </c>
      <c r="K122" s="37">
        <v>1</v>
      </c>
      <c r="L122" s="37">
        <v>1</v>
      </c>
      <c r="M122" s="144">
        <v>1</v>
      </c>
      <c r="N122" s="144">
        <v>1</v>
      </c>
      <c r="O122" s="144">
        <v>1</v>
      </c>
      <c r="P122" s="144"/>
      <c r="Q122" s="144"/>
      <c r="R122" s="144"/>
      <c r="S122" s="144"/>
      <c r="T122" s="144"/>
      <c r="U122" s="144"/>
    </row>
    <row r="123" spans="1:21" s="113" customFormat="1" x14ac:dyDescent="0.25">
      <c r="A123" s="38">
        <f t="shared" si="5"/>
        <v>85</v>
      </c>
      <c r="B123" s="39" t="s">
        <v>525</v>
      </c>
      <c r="C123" s="40" t="s">
        <v>407</v>
      </c>
      <c r="D123" s="114" t="s">
        <v>530</v>
      </c>
      <c r="E123" s="39" t="s">
        <v>531</v>
      </c>
      <c r="F123" s="40" t="s">
        <v>32</v>
      </c>
      <c r="G123" s="115" t="s">
        <v>437</v>
      </c>
      <c r="H123" s="39"/>
      <c r="I123" s="41">
        <v>11.85</v>
      </c>
      <c r="J123" s="42">
        <v>1</v>
      </c>
      <c r="K123" s="42">
        <v>1</v>
      </c>
      <c r="L123" s="42">
        <v>1</v>
      </c>
      <c r="M123" s="144">
        <v>1</v>
      </c>
      <c r="N123" s="144">
        <v>1</v>
      </c>
      <c r="O123" s="144">
        <v>1</v>
      </c>
      <c r="P123" s="144"/>
      <c r="Q123" s="144"/>
      <c r="R123" s="144"/>
      <c r="S123" s="144"/>
      <c r="T123" s="144"/>
      <c r="U123" s="144"/>
    </row>
    <row r="124" spans="1:21" s="113" customFormat="1" ht="15.75" thickBot="1" x14ac:dyDescent="0.3">
      <c r="A124" s="33">
        <f t="shared" si="5"/>
        <v>86</v>
      </c>
      <c r="B124" s="34" t="s">
        <v>525</v>
      </c>
      <c r="C124" s="35" t="s">
        <v>407</v>
      </c>
      <c r="D124" s="116" t="s">
        <v>530</v>
      </c>
      <c r="E124" s="34" t="s">
        <v>531</v>
      </c>
      <c r="F124" s="35" t="s">
        <v>32</v>
      </c>
      <c r="G124" s="117" t="s">
        <v>437</v>
      </c>
      <c r="H124" s="34"/>
      <c r="I124" s="36">
        <v>11.85</v>
      </c>
      <c r="J124" s="37">
        <v>1</v>
      </c>
      <c r="K124" s="37">
        <v>1</v>
      </c>
      <c r="L124" s="37">
        <v>0</v>
      </c>
      <c r="M124" s="151">
        <v>0</v>
      </c>
      <c r="N124" s="151">
        <v>0</v>
      </c>
      <c r="O124" s="151">
        <v>1</v>
      </c>
      <c r="P124" s="151"/>
      <c r="Q124" s="151"/>
      <c r="R124" s="151"/>
      <c r="S124" s="151"/>
      <c r="T124" s="151"/>
      <c r="U124" s="151"/>
    </row>
    <row r="125" spans="1:21" s="113" customFormat="1" ht="15.75" thickBot="1" x14ac:dyDescent="0.3">
      <c r="A125" s="38">
        <f t="shared" si="5"/>
        <v>87</v>
      </c>
      <c r="B125" s="39" t="s">
        <v>532</v>
      </c>
      <c r="C125" s="40" t="s">
        <v>526</v>
      </c>
      <c r="D125" s="114" t="s">
        <v>533</v>
      </c>
      <c r="E125" s="39" t="s">
        <v>534</v>
      </c>
      <c r="F125" s="40" t="s">
        <v>32</v>
      </c>
      <c r="G125" s="115" t="s">
        <v>535</v>
      </c>
      <c r="H125" s="39"/>
      <c r="I125" s="41">
        <v>29.1</v>
      </c>
      <c r="J125" s="42">
        <v>1</v>
      </c>
      <c r="K125" s="42">
        <v>1</v>
      </c>
      <c r="L125" s="42">
        <v>1</v>
      </c>
      <c r="M125" s="142">
        <v>1</v>
      </c>
      <c r="N125" s="142">
        <v>1</v>
      </c>
      <c r="O125" s="142">
        <v>1</v>
      </c>
      <c r="P125" s="142"/>
      <c r="Q125" s="142"/>
      <c r="R125" s="142"/>
      <c r="S125" s="142"/>
      <c r="T125" s="142"/>
      <c r="U125" s="142"/>
    </row>
    <row r="126" spans="1:21" s="113" customFormat="1" x14ac:dyDescent="0.25">
      <c r="A126" s="33">
        <f t="shared" si="5"/>
        <v>88</v>
      </c>
      <c r="B126" s="34" t="s">
        <v>28</v>
      </c>
      <c r="C126" s="35" t="s">
        <v>29</v>
      </c>
      <c r="D126" s="116" t="s">
        <v>35</v>
      </c>
      <c r="E126" s="34" t="s">
        <v>36</v>
      </c>
      <c r="F126" s="35" t="s">
        <v>32</v>
      </c>
      <c r="G126" s="117" t="s">
        <v>536</v>
      </c>
      <c r="H126" s="34"/>
      <c r="I126" s="36">
        <v>44.89</v>
      </c>
      <c r="J126" s="37">
        <v>1</v>
      </c>
      <c r="K126" s="37">
        <v>1</v>
      </c>
      <c r="L126" s="37">
        <v>1</v>
      </c>
      <c r="M126" s="143">
        <v>1</v>
      </c>
      <c r="N126" s="143">
        <v>1</v>
      </c>
      <c r="O126" s="143">
        <v>1</v>
      </c>
      <c r="P126" s="143"/>
      <c r="Q126" s="143"/>
      <c r="R126" s="143"/>
      <c r="S126" s="143"/>
      <c r="T126" s="143"/>
      <c r="U126" s="143"/>
    </row>
    <row r="127" spans="1:21" s="113" customFormat="1" x14ac:dyDescent="0.25">
      <c r="A127" s="38">
        <f t="shared" si="5"/>
        <v>89</v>
      </c>
      <c r="B127" s="39" t="s">
        <v>28</v>
      </c>
      <c r="C127" s="40" t="s">
        <v>29</v>
      </c>
      <c r="D127" s="114" t="s">
        <v>35</v>
      </c>
      <c r="E127" s="39" t="s">
        <v>36</v>
      </c>
      <c r="F127" s="40" t="s">
        <v>32</v>
      </c>
      <c r="G127" s="115" t="s">
        <v>536</v>
      </c>
      <c r="H127" s="39"/>
      <c r="I127" s="41">
        <v>44.89</v>
      </c>
      <c r="J127" s="42">
        <v>1</v>
      </c>
      <c r="K127" s="42">
        <v>1</v>
      </c>
      <c r="L127" s="42">
        <v>1</v>
      </c>
      <c r="M127" s="144">
        <v>1</v>
      </c>
      <c r="N127" s="144">
        <v>1</v>
      </c>
      <c r="O127" s="144">
        <v>1</v>
      </c>
      <c r="P127" s="144"/>
      <c r="Q127" s="144"/>
      <c r="R127" s="144"/>
      <c r="S127" s="144"/>
      <c r="T127" s="144"/>
      <c r="U127" s="144"/>
    </row>
    <row r="128" spans="1:21" s="113" customFormat="1" ht="15.75" thickBot="1" x14ac:dyDescent="0.3">
      <c r="A128" s="145">
        <f t="shared" si="5"/>
        <v>90</v>
      </c>
      <c r="B128" s="146" t="s">
        <v>537</v>
      </c>
      <c r="C128" s="147" t="s">
        <v>538</v>
      </c>
      <c r="D128" s="148"/>
      <c r="E128" s="146" t="s">
        <v>539</v>
      </c>
      <c r="F128" s="147" t="s">
        <v>32</v>
      </c>
      <c r="G128" s="149" t="s">
        <v>540</v>
      </c>
      <c r="H128" s="146"/>
      <c r="I128" s="150">
        <v>69.989999999999995</v>
      </c>
      <c r="J128" s="141">
        <v>1</v>
      </c>
      <c r="K128" s="141">
        <v>1</v>
      </c>
      <c r="L128" s="141">
        <v>1</v>
      </c>
      <c r="M128" s="144">
        <v>1</v>
      </c>
      <c r="N128" s="144">
        <v>1</v>
      </c>
      <c r="O128" s="144">
        <v>1</v>
      </c>
      <c r="P128" s="144"/>
      <c r="Q128" s="144"/>
      <c r="R128" s="144"/>
      <c r="S128" s="144"/>
      <c r="T128" s="144"/>
      <c r="U128" s="144"/>
    </row>
    <row r="129" spans="1:21" ht="15.75" thickBot="1" x14ac:dyDescent="0.3">
      <c r="A129" s="22"/>
      <c r="B129" s="24"/>
      <c r="C129" s="24"/>
      <c r="D129" s="124" t="s">
        <v>541</v>
      </c>
      <c r="E129" s="24"/>
      <c r="F129" s="24"/>
      <c r="G129" s="105"/>
      <c r="H129" s="24"/>
      <c r="I129" s="25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</row>
    <row r="130" spans="1:21" s="113" customFormat="1" x14ac:dyDescent="0.25">
      <c r="A130" s="48">
        <f t="shared" ref="A130:A138" si="6">ROW(A130)-39</f>
        <v>91</v>
      </c>
      <c r="B130" s="107" t="s">
        <v>542</v>
      </c>
      <c r="C130" s="108" t="s">
        <v>198</v>
      </c>
      <c r="D130" s="110"/>
      <c r="E130" s="107" t="s">
        <v>543</v>
      </c>
      <c r="F130" s="108" t="s">
        <v>32</v>
      </c>
      <c r="G130" s="107" t="s">
        <v>544</v>
      </c>
      <c r="H130" s="107"/>
      <c r="I130" s="111">
        <v>4.2699999999999996</v>
      </c>
      <c r="J130" s="112">
        <v>1</v>
      </c>
      <c r="K130" s="112">
        <v>0</v>
      </c>
      <c r="L130" s="112">
        <v>1</v>
      </c>
      <c r="M130" s="144">
        <v>1</v>
      </c>
      <c r="N130" s="144">
        <v>1</v>
      </c>
      <c r="O130" s="144">
        <v>1</v>
      </c>
      <c r="P130" s="144"/>
      <c r="Q130" s="144"/>
      <c r="R130" s="144"/>
      <c r="S130" s="144"/>
      <c r="T130" s="144"/>
      <c r="U130" s="144"/>
    </row>
    <row r="131" spans="1:21" s="113" customFormat="1" x14ac:dyDescent="0.25">
      <c r="A131" s="38">
        <f t="shared" si="6"/>
        <v>92</v>
      </c>
      <c r="B131" s="39" t="s">
        <v>545</v>
      </c>
      <c r="C131" s="40" t="s">
        <v>198</v>
      </c>
      <c r="D131" s="115"/>
      <c r="E131" s="39" t="s">
        <v>546</v>
      </c>
      <c r="F131" s="40" t="s">
        <v>32</v>
      </c>
      <c r="G131" s="39" t="s">
        <v>547</v>
      </c>
      <c r="H131" s="39"/>
      <c r="I131" s="41">
        <v>3.97</v>
      </c>
      <c r="J131" s="42">
        <v>1</v>
      </c>
      <c r="K131" s="42">
        <v>0</v>
      </c>
      <c r="L131" s="42">
        <v>1</v>
      </c>
      <c r="M131" s="144">
        <v>1</v>
      </c>
      <c r="N131" s="144">
        <v>0</v>
      </c>
      <c r="O131" s="144">
        <v>1</v>
      </c>
      <c r="P131" s="144"/>
      <c r="Q131" s="144"/>
      <c r="R131" s="144"/>
      <c r="S131" s="144"/>
      <c r="T131" s="144"/>
      <c r="U131" s="144"/>
    </row>
    <row r="132" spans="1:21" s="113" customFormat="1" x14ac:dyDescent="0.25">
      <c r="A132" s="33">
        <f t="shared" si="6"/>
        <v>93</v>
      </c>
      <c r="B132" s="34" t="s">
        <v>548</v>
      </c>
      <c r="C132" s="35" t="s">
        <v>549</v>
      </c>
      <c r="D132" s="116" t="s">
        <v>550</v>
      </c>
      <c r="E132" s="34" t="s">
        <v>551</v>
      </c>
      <c r="F132" s="35" t="s">
        <v>32</v>
      </c>
      <c r="G132" s="117" t="s">
        <v>552</v>
      </c>
      <c r="H132" s="34"/>
      <c r="I132" s="36">
        <v>59.12</v>
      </c>
      <c r="J132" s="37">
        <v>1</v>
      </c>
      <c r="K132" s="37">
        <v>1</v>
      </c>
      <c r="L132" s="37">
        <v>1</v>
      </c>
      <c r="M132" s="144">
        <v>1</v>
      </c>
      <c r="N132" s="144">
        <v>1</v>
      </c>
      <c r="O132" s="144">
        <v>1</v>
      </c>
      <c r="P132" s="144"/>
      <c r="Q132" s="144"/>
      <c r="R132" s="144"/>
      <c r="S132" s="144"/>
      <c r="T132" s="144"/>
      <c r="U132" s="144"/>
    </row>
    <row r="133" spans="1:21" s="113" customFormat="1" ht="15.75" thickBot="1" x14ac:dyDescent="0.3">
      <c r="A133" s="38">
        <f t="shared" si="6"/>
        <v>94</v>
      </c>
      <c r="B133" s="39" t="s">
        <v>553</v>
      </c>
      <c r="C133" s="40" t="s">
        <v>549</v>
      </c>
      <c r="D133" s="114" t="s">
        <v>554</v>
      </c>
      <c r="E133" s="39" t="s">
        <v>555</v>
      </c>
      <c r="F133" s="40" t="s">
        <v>32</v>
      </c>
      <c r="G133" s="115" t="s">
        <v>556</v>
      </c>
      <c r="H133" s="39"/>
      <c r="I133" s="41">
        <v>19.48</v>
      </c>
      <c r="J133" s="42">
        <v>1</v>
      </c>
      <c r="K133" s="42">
        <v>1</v>
      </c>
      <c r="L133" s="42">
        <v>1</v>
      </c>
      <c r="M133" s="151">
        <v>1</v>
      </c>
      <c r="N133" s="151">
        <v>1</v>
      </c>
      <c r="O133" s="151">
        <v>1</v>
      </c>
      <c r="P133" s="151"/>
      <c r="Q133" s="151"/>
      <c r="R133" s="151"/>
      <c r="S133" s="151"/>
      <c r="T133" s="151"/>
      <c r="U133" s="151"/>
    </row>
    <row r="134" spans="1:21" s="113" customFormat="1" ht="15.75" thickBot="1" x14ac:dyDescent="0.3">
      <c r="A134" s="33">
        <f t="shared" si="6"/>
        <v>95</v>
      </c>
      <c r="B134" s="34" t="s">
        <v>119</v>
      </c>
      <c r="C134" s="35" t="s">
        <v>120</v>
      </c>
      <c r="D134" s="116" t="s">
        <v>557</v>
      </c>
      <c r="E134" s="34" t="s">
        <v>121</v>
      </c>
      <c r="F134" s="35" t="s">
        <v>32</v>
      </c>
      <c r="G134" s="117" t="s">
        <v>414</v>
      </c>
      <c r="H134" s="34"/>
      <c r="I134" s="36">
        <v>16.38</v>
      </c>
      <c r="J134" s="37">
        <v>1</v>
      </c>
      <c r="K134" s="37">
        <v>1</v>
      </c>
      <c r="L134" s="37">
        <v>1</v>
      </c>
      <c r="M134" s="142">
        <v>1</v>
      </c>
      <c r="N134" s="142">
        <v>1</v>
      </c>
      <c r="O134" s="142">
        <v>1</v>
      </c>
      <c r="P134" s="142"/>
      <c r="Q134" s="142"/>
      <c r="R134" s="142"/>
      <c r="S134" s="142"/>
      <c r="T134" s="142"/>
      <c r="U134" s="142"/>
    </row>
    <row r="135" spans="1:21" s="113" customFormat="1" x14ac:dyDescent="0.25">
      <c r="A135" s="38">
        <f t="shared" si="6"/>
        <v>96</v>
      </c>
      <c r="B135" s="39" t="s">
        <v>558</v>
      </c>
      <c r="C135" s="40" t="s">
        <v>559</v>
      </c>
      <c r="D135" s="114" t="s">
        <v>560</v>
      </c>
      <c r="E135" s="39" t="s">
        <v>561</v>
      </c>
      <c r="F135" s="40" t="s">
        <v>32</v>
      </c>
      <c r="G135" s="115" t="s">
        <v>37</v>
      </c>
      <c r="H135" s="39"/>
      <c r="I135" s="41">
        <v>21.06</v>
      </c>
      <c r="J135" s="42">
        <v>1</v>
      </c>
      <c r="K135" s="42">
        <v>1</v>
      </c>
      <c r="L135" s="42">
        <v>1</v>
      </c>
      <c r="M135" s="143">
        <v>1</v>
      </c>
      <c r="N135" s="143">
        <v>1</v>
      </c>
      <c r="O135" s="143">
        <v>1</v>
      </c>
      <c r="P135" s="143"/>
      <c r="Q135" s="143"/>
      <c r="R135" s="143"/>
      <c r="S135" s="143"/>
      <c r="T135" s="143"/>
      <c r="U135" s="143"/>
    </row>
    <row r="136" spans="1:21" s="113" customFormat="1" x14ac:dyDescent="0.25">
      <c r="A136" s="33">
        <f t="shared" si="6"/>
        <v>97</v>
      </c>
      <c r="B136" s="34" t="s">
        <v>562</v>
      </c>
      <c r="C136" s="35" t="s">
        <v>192</v>
      </c>
      <c r="D136" s="116" t="s">
        <v>563</v>
      </c>
      <c r="E136" s="34" t="s">
        <v>564</v>
      </c>
      <c r="F136" s="35" t="s">
        <v>32</v>
      </c>
      <c r="G136" s="117" t="s">
        <v>565</v>
      </c>
      <c r="H136" s="34"/>
      <c r="I136" s="36">
        <v>13.27</v>
      </c>
      <c r="J136" s="37">
        <v>1</v>
      </c>
      <c r="K136" s="37">
        <v>1</v>
      </c>
      <c r="L136" s="37">
        <v>1</v>
      </c>
      <c r="M136" s="144">
        <v>1</v>
      </c>
      <c r="N136" s="144">
        <v>1</v>
      </c>
      <c r="O136" s="144">
        <v>1</v>
      </c>
      <c r="P136" s="144"/>
      <c r="Q136" s="144"/>
      <c r="R136" s="144"/>
      <c r="S136" s="144"/>
      <c r="T136" s="144"/>
      <c r="U136" s="144"/>
    </row>
    <row r="137" spans="1:21" s="113" customFormat="1" x14ac:dyDescent="0.25">
      <c r="A137" s="145">
        <v>98</v>
      </c>
      <c r="B137" s="146" t="s">
        <v>566</v>
      </c>
      <c r="C137" s="147" t="s">
        <v>567</v>
      </c>
      <c r="D137" s="147"/>
      <c r="E137" s="149">
        <v>430095</v>
      </c>
      <c r="F137" s="147" t="s">
        <v>32</v>
      </c>
      <c r="G137" s="147"/>
      <c r="H137" s="146"/>
      <c r="I137" s="150">
        <v>24.59</v>
      </c>
      <c r="J137" s="141"/>
      <c r="K137" s="141"/>
      <c r="L137" s="141">
        <v>1</v>
      </c>
      <c r="M137" s="144">
        <v>1</v>
      </c>
      <c r="N137" s="144">
        <v>1</v>
      </c>
      <c r="O137" s="144">
        <v>1</v>
      </c>
      <c r="P137" s="144"/>
      <c r="Q137" s="144"/>
      <c r="R137" s="144"/>
      <c r="S137" s="144"/>
      <c r="T137" s="144"/>
      <c r="U137" s="144"/>
    </row>
    <row r="138" spans="1:21" s="113" customFormat="1" ht="15.75" thickBot="1" x14ac:dyDescent="0.3">
      <c r="A138" s="55">
        <f t="shared" si="6"/>
        <v>99</v>
      </c>
      <c r="B138" s="118" t="s">
        <v>568</v>
      </c>
      <c r="C138" s="119" t="s">
        <v>198</v>
      </c>
      <c r="D138" s="120"/>
      <c r="E138" s="118" t="s">
        <v>569</v>
      </c>
      <c r="F138" s="119" t="s">
        <v>32</v>
      </c>
      <c r="G138" s="121" t="s">
        <v>570</v>
      </c>
      <c r="H138" s="118"/>
      <c r="I138" s="122">
        <v>10.42</v>
      </c>
      <c r="J138" s="123">
        <v>1</v>
      </c>
      <c r="K138" s="123">
        <v>1</v>
      </c>
      <c r="L138" s="123">
        <v>1</v>
      </c>
      <c r="M138" s="144">
        <v>1</v>
      </c>
      <c r="N138" s="144">
        <v>1</v>
      </c>
      <c r="O138" s="144">
        <v>1</v>
      </c>
      <c r="P138" s="144"/>
      <c r="Q138" s="144"/>
      <c r="R138" s="144"/>
      <c r="S138" s="144"/>
      <c r="T138" s="144"/>
      <c r="U138" s="144"/>
    </row>
    <row r="139" spans="1:21" ht="15.75" thickBot="1" x14ac:dyDescent="0.3">
      <c r="A139" s="22"/>
      <c r="B139" s="24"/>
      <c r="C139" s="24"/>
      <c r="D139" s="124" t="s">
        <v>571</v>
      </c>
      <c r="E139" s="24"/>
      <c r="F139" s="24"/>
      <c r="G139" s="105"/>
      <c r="H139" s="24"/>
      <c r="I139" s="25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</row>
    <row r="140" spans="1:21" s="113" customFormat="1" x14ac:dyDescent="0.25">
      <c r="A140" s="44">
        <f t="shared" ref="A140:A167" si="7">ROW(A140)-40</f>
        <v>100</v>
      </c>
      <c r="B140" s="45" t="s">
        <v>572</v>
      </c>
      <c r="C140" s="46" t="s">
        <v>573</v>
      </c>
      <c r="D140" s="125"/>
      <c r="E140" s="45" t="s">
        <v>574</v>
      </c>
      <c r="F140" s="46" t="s">
        <v>32</v>
      </c>
      <c r="G140" s="126" t="s">
        <v>575</v>
      </c>
      <c r="H140" s="45"/>
      <c r="I140" s="47">
        <v>39.5</v>
      </c>
      <c r="J140" s="32">
        <v>1</v>
      </c>
      <c r="K140" s="32">
        <v>1</v>
      </c>
      <c r="L140" s="32">
        <v>1</v>
      </c>
      <c r="M140" s="144">
        <v>1</v>
      </c>
      <c r="N140" s="144">
        <v>1</v>
      </c>
      <c r="O140" s="144">
        <v>1</v>
      </c>
      <c r="P140" s="144"/>
      <c r="Q140" s="144"/>
      <c r="R140" s="144"/>
      <c r="S140" s="144"/>
      <c r="T140" s="144"/>
      <c r="U140" s="144"/>
    </row>
    <row r="141" spans="1:21" s="113" customFormat="1" x14ac:dyDescent="0.25">
      <c r="A141" s="33">
        <f t="shared" si="7"/>
        <v>101</v>
      </c>
      <c r="B141" s="34" t="s">
        <v>572</v>
      </c>
      <c r="C141" s="35" t="s">
        <v>573</v>
      </c>
      <c r="D141" s="116"/>
      <c r="E141" s="34" t="s">
        <v>574</v>
      </c>
      <c r="F141" s="35" t="s">
        <v>32</v>
      </c>
      <c r="G141" s="117" t="s">
        <v>575</v>
      </c>
      <c r="H141" s="34"/>
      <c r="I141" s="36">
        <v>39.5</v>
      </c>
      <c r="J141" s="37">
        <v>1</v>
      </c>
      <c r="K141" s="37">
        <v>1</v>
      </c>
      <c r="L141" s="37">
        <v>1</v>
      </c>
      <c r="M141" s="144">
        <v>1</v>
      </c>
      <c r="N141" s="144">
        <v>1</v>
      </c>
      <c r="O141" s="144">
        <v>1</v>
      </c>
      <c r="P141" s="144"/>
      <c r="Q141" s="144"/>
      <c r="R141" s="144"/>
      <c r="S141" s="144"/>
      <c r="T141" s="144"/>
      <c r="U141" s="144"/>
    </row>
    <row r="142" spans="1:21" s="159" customFormat="1" x14ac:dyDescent="0.25">
      <c r="A142" s="153">
        <f t="shared" si="7"/>
        <v>102</v>
      </c>
      <c r="B142" s="154" t="s">
        <v>572</v>
      </c>
      <c r="C142" s="155" t="s">
        <v>573</v>
      </c>
      <c r="D142" s="156"/>
      <c r="E142" s="154" t="s">
        <v>576</v>
      </c>
      <c r="F142" s="155" t="s">
        <v>32</v>
      </c>
      <c r="G142" s="157" t="s">
        <v>577</v>
      </c>
      <c r="H142" s="154"/>
      <c r="I142" s="158">
        <v>39.5</v>
      </c>
      <c r="J142" s="143">
        <v>1</v>
      </c>
      <c r="K142" s="143">
        <v>0</v>
      </c>
      <c r="L142" s="143">
        <v>1</v>
      </c>
      <c r="M142" s="144">
        <v>1</v>
      </c>
      <c r="N142" s="144">
        <v>1</v>
      </c>
      <c r="O142" s="144">
        <v>1</v>
      </c>
      <c r="P142" s="144"/>
      <c r="Q142" s="144"/>
      <c r="R142" s="144"/>
      <c r="S142" s="144"/>
      <c r="T142" s="144"/>
      <c r="U142" s="144"/>
    </row>
    <row r="143" spans="1:21" s="159" customFormat="1" x14ac:dyDescent="0.25">
      <c r="A143" s="160">
        <f t="shared" si="7"/>
        <v>103</v>
      </c>
      <c r="B143" s="161" t="s">
        <v>572</v>
      </c>
      <c r="C143" s="162" t="s">
        <v>573</v>
      </c>
      <c r="D143" s="163"/>
      <c r="E143" s="161" t="s">
        <v>576</v>
      </c>
      <c r="F143" s="162" t="s">
        <v>32</v>
      </c>
      <c r="G143" s="164" t="s">
        <v>577</v>
      </c>
      <c r="H143" s="161"/>
      <c r="I143" s="165">
        <v>39.5</v>
      </c>
      <c r="J143" s="144">
        <v>1</v>
      </c>
      <c r="K143" s="144">
        <v>0</v>
      </c>
      <c r="L143" s="144">
        <v>1</v>
      </c>
      <c r="M143" s="144">
        <v>1</v>
      </c>
      <c r="N143" s="144">
        <v>1</v>
      </c>
      <c r="O143" s="144">
        <v>1</v>
      </c>
      <c r="P143" s="144"/>
      <c r="Q143" s="144"/>
      <c r="R143" s="144"/>
      <c r="S143" s="144"/>
      <c r="T143" s="144"/>
      <c r="U143" s="144"/>
    </row>
    <row r="144" spans="1:21" s="159" customFormat="1" x14ac:dyDescent="0.25">
      <c r="A144" s="153">
        <f t="shared" si="7"/>
        <v>104</v>
      </c>
      <c r="B144" s="154" t="s">
        <v>572</v>
      </c>
      <c r="C144" s="155" t="s">
        <v>573</v>
      </c>
      <c r="D144" s="156"/>
      <c r="E144" s="154" t="s">
        <v>578</v>
      </c>
      <c r="F144" s="155" t="s">
        <v>32</v>
      </c>
      <c r="G144" s="157" t="s">
        <v>579</v>
      </c>
      <c r="H144" s="154"/>
      <c r="I144" s="158">
        <v>47.18</v>
      </c>
      <c r="J144" s="143">
        <v>1</v>
      </c>
      <c r="K144" s="143">
        <v>0</v>
      </c>
      <c r="L144" s="143">
        <v>1</v>
      </c>
      <c r="M144" s="144">
        <v>1</v>
      </c>
      <c r="N144" s="144">
        <v>1</v>
      </c>
      <c r="O144" s="144">
        <v>1</v>
      </c>
      <c r="P144" s="144"/>
      <c r="Q144" s="144"/>
      <c r="R144" s="144"/>
      <c r="S144" s="144"/>
      <c r="T144" s="144"/>
      <c r="U144" s="144"/>
    </row>
    <row r="145" spans="1:21" s="159" customFormat="1" x14ac:dyDescent="0.25">
      <c r="A145" s="160">
        <f t="shared" si="7"/>
        <v>105</v>
      </c>
      <c r="B145" s="161" t="s">
        <v>572</v>
      </c>
      <c r="C145" s="162" t="s">
        <v>573</v>
      </c>
      <c r="D145" s="163"/>
      <c r="E145" s="161" t="s">
        <v>578</v>
      </c>
      <c r="F145" s="162" t="s">
        <v>32</v>
      </c>
      <c r="G145" s="164" t="s">
        <v>579</v>
      </c>
      <c r="H145" s="161"/>
      <c r="I145" s="165">
        <v>47.18</v>
      </c>
      <c r="J145" s="144">
        <v>1</v>
      </c>
      <c r="K145" s="144">
        <v>0</v>
      </c>
      <c r="L145" s="144">
        <v>1</v>
      </c>
      <c r="M145" s="144">
        <v>1</v>
      </c>
      <c r="N145" s="144">
        <v>1</v>
      </c>
      <c r="O145" s="144">
        <v>1</v>
      </c>
      <c r="P145" s="144"/>
      <c r="Q145" s="144"/>
      <c r="R145" s="144"/>
      <c r="S145" s="144"/>
      <c r="T145" s="144"/>
      <c r="U145" s="144"/>
    </row>
    <row r="146" spans="1:21" s="113" customFormat="1" x14ac:dyDescent="0.25">
      <c r="A146" s="44">
        <f t="shared" si="7"/>
        <v>106</v>
      </c>
      <c r="B146" s="45" t="s">
        <v>572</v>
      </c>
      <c r="C146" s="46" t="s">
        <v>526</v>
      </c>
      <c r="D146" s="125" t="s">
        <v>580</v>
      </c>
      <c r="E146" s="45" t="s">
        <v>581</v>
      </c>
      <c r="F146" s="46" t="s">
        <v>32</v>
      </c>
      <c r="G146" s="126" t="s">
        <v>582</v>
      </c>
      <c r="H146" s="45"/>
      <c r="I146" s="47">
        <v>69.239999999999995</v>
      </c>
      <c r="J146" s="32">
        <v>1</v>
      </c>
      <c r="K146" s="32">
        <v>1</v>
      </c>
      <c r="L146" s="32">
        <v>1</v>
      </c>
      <c r="M146" s="144">
        <v>1</v>
      </c>
      <c r="N146" s="144">
        <v>1</v>
      </c>
      <c r="O146" s="144">
        <v>1</v>
      </c>
      <c r="P146" s="144"/>
      <c r="Q146" s="144"/>
      <c r="R146" s="144"/>
      <c r="S146" s="144"/>
      <c r="T146" s="144"/>
      <c r="U146" s="144"/>
    </row>
    <row r="147" spans="1:21" s="113" customFormat="1" x14ac:dyDescent="0.25">
      <c r="A147" s="44">
        <f t="shared" si="7"/>
        <v>107</v>
      </c>
      <c r="B147" s="45" t="s">
        <v>572</v>
      </c>
      <c r="C147" s="46" t="s">
        <v>192</v>
      </c>
      <c r="D147" s="125" t="s">
        <v>583</v>
      </c>
      <c r="E147" s="45"/>
      <c r="F147" s="46" t="s">
        <v>32</v>
      </c>
      <c r="G147" s="126" t="s">
        <v>584</v>
      </c>
      <c r="H147" s="45"/>
      <c r="I147" s="47">
        <v>78.38</v>
      </c>
      <c r="J147" s="32">
        <v>1</v>
      </c>
      <c r="K147" s="32">
        <v>0</v>
      </c>
      <c r="L147" s="32">
        <v>0</v>
      </c>
      <c r="M147" s="144">
        <v>1</v>
      </c>
      <c r="N147" s="144">
        <v>1</v>
      </c>
      <c r="O147" s="144">
        <v>1</v>
      </c>
      <c r="P147" s="144"/>
      <c r="Q147" s="144"/>
      <c r="R147" s="144"/>
      <c r="S147" s="144"/>
      <c r="T147" s="144"/>
      <c r="U147" s="144"/>
    </row>
    <row r="148" spans="1:21" s="113" customFormat="1" x14ac:dyDescent="0.25">
      <c r="A148" s="33">
        <f t="shared" si="7"/>
        <v>108</v>
      </c>
      <c r="B148" s="34" t="s">
        <v>572</v>
      </c>
      <c r="C148" s="35" t="s">
        <v>526</v>
      </c>
      <c r="D148" s="116" t="s">
        <v>585</v>
      </c>
      <c r="E148" s="34" t="s">
        <v>586</v>
      </c>
      <c r="F148" s="35" t="s">
        <v>32</v>
      </c>
      <c r="G148" s="117" t="s">
        <v>587</v>
      </c>
      <c r="H148" s="34"/>
      <c r="I148" s="36">
        <v>85.1</v>
      </c>
      <c r="J148" s="37">
        <v>1</v>
      </c>
      <c r="K148" s="37">
        <v>1</v>
      </c>
      <c r="L148" s="37">
        <v>1</v>
      </c>
      <c r="M148" s="144">
        <v>1</v>
      </c>
      <c r="N148" s="144">
        <v>1</v>
      </c>
      <c r="O148" s="144">
        <v>1</v>
      </c>
      <c r="P148" s="144"/>
      <c r="Q148" s="144"/>
      <c r="R148" s="144"/>
      <c r="S148" s="144"/>
      <c r="T148" s="144"/>
      <c r="U148" s="144"/>
    </row>
    <row r="149" spans="1:21" s="113" customFormat="1" x14ac:dyDescent="0.25">
      <c r="A149" s="48"/>
      <c r="B149" s="107" t="s">
        <v>572</v>
      </c>
      <c r="C149" s="108" t="s">
        <v>526</v>
      </c>
      <c r="D149" s="109" t="s">
        <v>588</v>
      </c>
      <c r="E149" s="107"/>
      <c r="F149" s="108" t="s">
        <v>32</v>
      </c>
      <c r="G149" s="110" t="s">
        <v>589</v>
      </c>
      <c r="H149" s="107"/>
      <c r="I149" s="36">
        <v>95.98</v>
      </c>
      <c r="J149" s="112">
        <v>1</v>
      </c>
      <c r="K149" s="112">
        <v>1</v>
      </c>
      <c r="L149" s="112">
        <v>1</v>
      </c>
      <c r="M149" s="144">
        <v>1</v>
      </c>
      <c r="N149" s="144">
        <v>1</v>
      </c>
      <c r="O149" s="144">
        <v>1</v>
      </c>
      <c r="P149" s="144"/>
      <c r="Q149" s="144"/>
      <c r="R149" s="144"/>
      <c r="S149" s="144"/>
      <c r="T149" s="144"/>
      <c r="U149" s="144"/>
    </row>
    <row r="150" spans="1:21" s="113" customFormat="1" x14ac:dyDescent="0.25">
      <c r="A150" s="44">
        <f t="shared" si="7"/>
        <v>110</v>
      </c>
      <c r="B150" s="45" t="s">
        <v>590</v>
      </c>
      <c r="C150" s="46" t="s">
        <v>192</v>
      </c>
      <c r="D150" s="125" t="s">
        <v>591</v>
      </c>
      <c r="E150" s="45" t="s">
        <v>592</v>
      </c>
      <c r="F150" s="46" t="s">
        <v>32</v>
      </c>
      <c r="G150" s="126" t="s">
        <v>509</v>
      </c>
      <c r="H150" s="45"/>
      <c r="I150" s="47">
        <v>0</v>
      </c>
      <c r="J150" s="32">
        <v>1</v>
      </c>
      <c r="K150" s="32">
        <v>0</v>
      </c>
      <c r="L150" s="32">
        <v>1</v>
      </c>
      <c r="M150" s="144">
        <v>1</v>
      </c>
      <c r="N150" s="144">
        <v>1</v>
      </c>
      <c r="O150" s="144">
        <v>1</v>
      </c>
      <c r="P150" s="144"/>
      <c r="Q150" s="144"/>
      <c r="R150" s="144"/>
      <c r="S150" s="144"/>
      <c r="T150" s="144"/>
      <c r="U150" s="144"/>
    </row>
    <row r="151" spans="1:21" s="113" customFormat="1" x14ac:dyDescent="0.25">
      <c r="A151" s="33">
        <f t="shared" si="7"/>
        <v>111</v>
      </c>
      <c r="B151" s="34" t="s">
        <v>590</v>
      </c>
      <c r="C151" s="35" t="s">
        <v>192</v>
      </c>
      <c r="D151" s="116" t="s">
        <v>591</v>
      </c>
      <c r="E151" s="34" t="s">
        <v>592</v>
      </c>
      <c r="F151" s="35" t="s">
        <v>32</v>
      </c>
      <c r="G151" s="117" t="s">
        <v>509</v>
      </c>
      <c r="H151" s="34"/>
      <c r="I151" s="36">
        <v>0</v>
      </c>
      <c r="J151" s="37">
        <v>1</v>
      </c>
      <c r="K151" s="37">
        <v>0</v>
      </c>
      <c r="L151" s="37">
        <v>1</v>
      </c>
      <c r="M151" s="144">
        <v>1</v>
      </c>
      <c r="N151" s="144">
        <v>1</v>
      </c>
      <c r="O151" s="144">
        <v>1</v>
      </c>
      <c r="P151" s="144"/>
      <c r="Q151" s="144"/>
      <c r="R151" s="144"/>
      <c r="S151" s="144"/>
      <c r="T151" s="144"/>
      <c r="U151" s="144"/>
    </row>
    <row r="152" spans="1:21" s="113" customFormat="1" x14ac:dyDescent="0.25">
      <c r="A152" s="44">
        <f t="shared" si="7"/>
        <v>112</v>
      </c>
      <c r="B152" s="45" t="s">
        <v>590</v>
      </c>
      <c r="C152" s="46" t="s">
        <v>192</v>
      </c>
      <c r="D152" s="125" t="s">
        <v>593</v>
      </c>
      <c r="E152" s="45" t="s">
        <v>594</v>
      </c>
      <c r="F152" s="46" t="s">
        <v>32</v>
      </c>
      <c r="G152" s="126" t="s">
        <v>595</v>
      </c>
      <c r="H152" s="45"/>
      <c r="I152" s="47">
        <v>7.09</v>
      </c>
      <c r="J152" s="32">
        <v>1</v>
      </c>
      <c r="K152" s="32">
        <v>1</v>
      </c>
      <c r="L152" s="32">
        <v>1</v>
      </c>
      <c r="M152" s="144">
        <v>1</v>
      </c>
      <c r="N152" s="144">
        <v>1</v>
      </c>
      <c r="O152" s="144">
        <v>1</v>
      </c>
      <c r="P152" s="144"/>
      <c r="Q152" s="144"/>
      <c r="R152" s="144"/>
      <c r="S152" s="144"/>
      <c r="T152" s="144"/>
      <c r="U152" s="144"/>
    </row>
    <row r="153" spans="1:21" s="113" customFormat="1" x14ac:dyDescent="0.25">
      <c r="A153" s="33">
        <f t="shared" si="7"/>
        <v>113</v>
      </c>
      <c r="B153" s="34" t="s">
        <v>590</v>
      </c>
      <c r="C153" s="35" t="s">
        <v>192</v>
      </c>
      <c r="D153" s="116" t="s">
        <v>593</v>
      </c>
      <c r="E153" s="34" t="s">
        <v>594</v>
      </c>
      <c r="F153" s="35" t="s">
        <v>32</v>
      </c>
      <c r="G153" s="117" t="s">
        <v>595</v>
      </c>
      <c r="H153" s="34"/>
      <c r="I153" s="36">
        <v>7.09</v>
      </c>
      <c r="J153" s="37">
        <v>1</v>
      </c>
      <c r="K153" s="37">
        <v>1</v>
      </c>
      <c r="L153" s="37">
        <v>1</v>
      </c>
      <c r="M153" s="144">
        <v>1</v>
      </c>
      <c r="N153" s="144">
        <v>1</v>
      </c>
      <c r="O153" s="144">
        <v>1</v>
      </c>
      <c r="P153" s="144"/>
      <c r="Q153" s="144"/>
      <c r="R153" s="144"/>
      <c r="S153" s="144"/>
      <c r="T153" s="144"/>
      <c r="U153" s="144"/>
    </row>
    <row r="154" spans="1:21" s="113" customFormat="1" x14ac:dyDescent="0.25">
      <c r="A154" s="44">
        <f t="shared" si="7"/>
        <v>114</v>
      </c>
      <c r="B154" s="45" t="s">
        <v>590</v>
      </c>
      <c r="C154" s="46" t="s">
        <v>192</v>
      </c>
      <c r="D154" s="125" t="s">
        <v>596</v>
      </c>
      <c r="E154" s="45" t="s">
        <v>597</v>
      </c>
      <c r="F154" s="46" t="s">
        <v>32</v>
      </c>
      <c r="G154" s="126" t="s">
        <v>598</v>
      </c>
      <c r="H154" s="45"/>
      <c r="I154" s="47">
        <v>0</v>
      </c>
      <c r="J154" s="32">
        <v>1</v>
      </c>
      <c r="K154" s="32">
        <v>0</v>
      </c>
      <c r="L154" s="32">
        <v>1</v>
      </c>
      <c r="M154" s="144">
        <v>1</v>
      </c>
      <c r="N154" s="144">
        <v>1</v>
      </c>
      <c r="O154" s="144">
        <v>1</v>
      </c>
      <c r="P154" s="144"/>
      <c r="Q154" s="144"/>
      <c r="R154" s="144"/>
      <c r="S154" s="144"/>
      <c r="T154" s="144"/>
      <c r="U154" s="144"/>
    </row>
    <row r="155" spans="1:21" s="113" customFormat="1" x14ac:dyDescent="0.25">
      <c r="A155" s="33">
        <f t="shared" si="7"/>
        <v>115</v>
      </c>
      <c r="B155" s="34" t="s">
        <v>590</v>
      </c>
      <c r="C155" s="35" t="s">
        <v>192</v>
      </c>
      <c r="D155" s="116" t="s">
        <v>596</v>
      </c>
      <c r="E155" s="34" t="s">
        <v>597</v>
      </c>
      <c r="F155" s="35" t="s">
        <v>32</v>
      </c>
      <c r="G155" s="117" t="s">
        <v>598</v>
      </c>
      <c r="H155" s="34"/>
      <c r="I155" s="36">
        <v>0</v>
      </c>
      <c r="J155" s="37">
        <v>1</v>
      </c>
      <c r="K155" s="37">
        <v>0</v>
      </c>
      <c r="L155" s="37">
        <v>1</v>
      </c>
      <c r="M155" s="144">
        <v>1</v>
      </c>
      <c r="N155" s="144">
        <v>1</v>
      </c>
      <c r="O155" s="144">
        <v>1</v>
      </c>
      <c r="P155" s="144"/>
      <c r="Q155" s="144"/>
      <c r="R155" s="144"/>
      <c r="S155" s="144"/>
      <c r="T155" s="144"/>
      <c r="U155" s="144"/>
    </row>
    <row r="156" spans="1:21" s="113" customFormat="1" x14ac:dyDescent="0.25">
      <c r="A156" s="44">
        <f t="shared" si="7"/>
        <v>116</v>
      </c>
      <c r="B156" s="45" t="s">
        <v>590</v>
      </c>
      <c r="C156" s="46" t="s">
        <v>192</v>
      </c>
      <c r="D156" s="125" t="s">
        <v>599</v>
      </c>
      <c r="E156" s="45" t="s">
        <v>600</v>
      </c>
      <c r="F156" s="46" t="s">
        <v>32</v>
      </c>
      <c r="G156" s="126" t="s">
        <v>601</v>
      </c>
      <c r="H156" s="45"/>
      <c r="I156" s="47">
        <v>9.67</v>
      </c>
      <c r="J156" s="32">
        <v>1</v>
      </c>
      <c r="K156" s="32">
        <v>0</v>
      </c>
      <c r="L156" s="32">
        <v>1</v>
      </c>
      <c r="M156" s="144">
        <v>1</v>
      </c>
      <c r="N156" s="144">
        <v>1</v>
      </c>
      <c r="O156" s="144">
        <v>1</v>
      </c>
      <c r="P156" s="144"/>
      <c r="Q156" s="144"/>
      <c r="R156" s="144"/>
      <c r="S156" s="144"/>
      <c r="T156" s="144"/>
      <c r="U156" s="144"/>
    </row>
    <row r="157" spans="1:21" s="113" customFormat="1" x14ac:dyDescent="0.25">
      <c r="A157" s="33">
        <f t="shared" si="7"/>
        <v>117</v>
      </c>
      <c r="B157" s="34" t="s">
        <v>590</v>
      </c>
      <c r="C157" s="35" t="s">
        <v>192</v>
      </c>
      <c r="D157" s="116" t="s">
        <v>602</v>
      </c>
      <c r="E157" s="34" t="s">
        <v>603</v>
      </c>
      <c r="F157" s="35" t="s">
        <v>32</v>
      </c>
      <c r="G157" s="117" t="s">
        <v>575</v>
      </c>
      <c r="H157" s="34"/>
      <c r="I157" s="36">
        <v>11.27</v>
      </c>
      <c r="J157" s="37">
        <v>1</v>
      </c>
      <c r="K157" s="37">
        <v>1</v>
      </c>
      <c r="L157" s="37">
        <v>1</v>
      </c>
      <c r="M157" s="144">
        <v>1</v>
      </c>
      <c r="N157" s="144">
        <v>1</v>
      </c>
      <c r="O157" s="144">
        <v>1</v>
      </c>
      <c r="P157" s="144"/>
      <c r="Q157" s="144"/>
      <c r="R157" s="144"/>
      <c r="S157" s="144"/>
      <c r="T157" s="144"/>
      <c r="U157" s="144"/>
    </row>
    <row r="158" spans="1:21" s="113" customFormat="1" x14ac:dyDescent="0.25">
      <c r="A158" s="44">
        <f t="shared" si="7"/>
        <v>118</v>
      </c>
      <c r="B158" s="45" t="s">
        <v>590</v>
      </c>
      <c r="C158" s="46" t="s">
        <v>192</v>
      </c>
      <c r="D158" s="125" t="s">
        <v>602</v>
      </c>
      <c r="E158" s="45" t="s">
        <v>603</v>
      </c>
      <c r="F158" s="46" t="s">
        <v>32</v>
      </c>
      <c r="G158" s="126" t="s">
        <v>575</v>
      </c>
      <c r="H158" s="45"/>
      <c r="I158" s="47">
        <v>11.27</v>
      </c>
      <c r="J158" s="32">
        <v>1</v>
      </c>
      <c r="K158" s="32">
        <v>1</v>
      </c>
      <c r="L158" s="32">
        <v>1</v>
      </c>
      <c r="M158" s="144">
        <v>1</v>
      </c>
      <c r="N158" s="144">
        <v>1</v>
      </c>
      <c r="O158" s="144">
        <v>1</v>
      </c>
      <c r="P158" s="144"/>
      <c r="Q158" s="144"/>
      <c r="R158" s="144"/>
      <c r="S158" s="144"/>
      <c r="T158" s="144"/>
      <c r="U158" s="144"/>
    </row>
    <row r="159" spans="1:21" s="113" customFormat="1" x14ac:dyDescent="0.25">
      <c r="A159" s="33">
        <v>114</v>
      </c>
      <c r="B159" s="34" t="s">
        <v>590</v>
      </c>
      <c r="C159" s="35" t="s">
        <v>192</v>
      </c>
      <c r="D159" s="116" t="s">
        <v>604</v>
      </c>
      <c r="E159" s="34" t="s">
        <v>605</v>
      </c>
      <c r="F159" s="35" t="s">
        <v>32</v>
      </c>
      <c r="G159" s="117" t="s">
        <v>606</v>
      </c>
      <c r="H159" s="34"/>
      <c r="I159" s="36">
        <v>12.91</v>
      </c>
      <c r="J159" s="37">
        <v>1</v>
      </c>
      <c r="K159" s="37">
        <v>0</v>
      </c>
      <c r="L159" s="37">
        <v>1</v>
      </c>
      <c r="M159" s="144">
        <v>1</v>
      </c>
      <c r="N159" s="144">
        <v>1</v>
      </c>
      <c r="O159" s="144">
        <v>1</v>
      </c>
      <c r="P159" s="144"/>
      <c r="Q159" s="144"/>
      <c r="R159" s="144"/>
      <c r="S159" s="144"/>
      <c r="T159" s="144"/>
      <c r="U159" s="144"/>
    </row>
    <row r="160" spans="1:21" s="113" customFormat="1" x14ac:dyDescent="0.25">
      <c r="A160" s="48"/>
      <c r="B160" s="107" t="s">
        <v>607</v>
      </c>
      <c r="C160" s="108" t="s">
        <v>608</v>
      </c>
      <c r="D160" s="109" t="s">
        <v>609</v>
      </c>
      <c r="E160" s="107"/>
      <c r="F160" s="108" t="s">
        <v>608</v>
      </c>
      <c r="G160" s="110" t="s">
        <v>595</v>
      </c>
      <c r="H160" s="107"/>
      <c r="I160" s="111"/>
      <c r="J160" s="112"/>
      <c r="K160" s="112"/>
      <c r="L160" s="112">
        <v>1</v>
      </c>
      <c r="M160" s="143">
        <v>1</v>
      </c>
      <c r="N160" s="143">
        <v>1</v>
      </c>
      <c r="O160" s="143">
        <v>1</v>
      </c>
      <c r="P160" s="143"/>
      <c r="Q160" s="143"/>
      <c r="R160" s="143"/>
      <c r="S160" s="143"/>
      <c r="T160" s="143"/>
      <c r="U160" s="143"/>
    </row>
    <row r="161" spans="1:21" s="113" customFormat="1" x14ac:dyDescent="0.25">
      <c r="A161" s="48"/>
      <c r="B161" s="107" t="s">
        <v>607</v>
      </c>
      <c r="C161" s="108" t="s">
        <v>608</v>
      </c>
      <c r="D161" s="109" t="s">
        <v>610</v>
      </c>
      <c r="E161" s="107"/>
      <c r="F161" s="108" t="s">
        <v>608</v>
      </c>
      <c r="G161" s="110" t="s">
        <v>97</v>
      </c>
      <c r="H161" s="107"/>
      <c r="I161" s="111"/>
      <c r="J161" s="112"/>
      <c r="K161" s="112"/>
      <c r="L161" s="112">
        <v>1</v>
      </c>
      <c r="M161" s="143">
        <v>1</v>
      </c>
      <c r="N161" s="143">
        <v>1</v>
      </c>
      <c r="O161" s="143">
        <v>1</v>
      </c>
      <c r="P161" s="143"/>
      <c r="Q161" s="143"/>
      <c r="R161" s="143"/>
      <c r="S161" s="143"/>
      <c r="T161" s="143"/>
      <c r="U161" s="143"/>
    </row>
    <row r="162" spans="1:21" s="113" customFormat="1" x14ac:dyDescent="0.25">
      <c r="A162" s="44">
        <f t="shared" si="7"/>
        <v>122</v>
      </c>
      <c r="B162" s="45" t="s">
        <v>611</v>
      </c>
      <c r="C162" s="46" t="s">
        <v>407</v>
      </c>
      <c r="D162" s="125" t="s">
        <v>612</v>
      </c>
      <c r="E162" s="45" t="s">
        <v>613</v>
      </c>
      <c r="F162" s="46" t="s">
        <v>32</v>
      </c>
      <c r="G162" s="126" t="s">
        <v>509</v>
      </c>
      <c r="H162" s="45"/>
      <c r="I162" s="47">
        <v>14.22</v>
      </c>
      <c r="J162" s="32">
        <v>1</v>
      </c>
      <c r="K162" s="32">
        <v>1</v>
      </c>
      <c r="L162" s="32">
        <v>1</v>
      </c>
      <c r="M162" s="144">
        <v>1</v>
      </c>
      <c r="N162" s="144">
        <v>1</v>
      </c>
      <c r="O162" s="144">
        <v>1</v>
      </c>
      <c r="P162" s="144"/>
      <c r="Q162" s="144"/>
      <c r="R162" s="144"/>
      <c r="S162" s="144"/>
      <c r="T162" s="144"/>
      <c r="U162" s="144"/>
    </row>
    <row r="163" spans="1:21" s="113" customFormat="1" x14ac:dyDescent="0.25">
      <c r="A163" s="33">
        <f t="shared" si="7"/>
        <v>123</v>
      </c>
      <c r="B163" s="34" t="s">
        <v>611</v>
      </c>
      <c r="C163" s="35" t="s">
        <v>407</v>
      </c>
      <c r="D163" s="116" t="s">
        <v>612</v>
      </c>
      <c r="E163" s="34" t="s">
        <v>613</v>
      </c>
      <c r="F163" s="35" t="s">
        <v>32</v>
      </c>
      <c r="G163" s="117" t="s">
        <v>509</v>
      </c>
      <c r="H163" s="34"/>
      <c r="I163" s="36">
        <v>14.22</v>
      </c>
      <c r="J163" s="37">
        <v>1</v>
      </c>
      <c r="K163" s="37">
        <v>1</v>
      </c>
      <c r="L163" s="37">
        <v>1</v>
      </c>
      <c r="M163" s="144">
        <v>1</v>
      </c>
      <c r="N163" s="144">
        <v>1</v>
      </c>
      <c r="O163" s="144">
        <v>1</v>
      </c>
      <c r="P163" s="144"/>
      <c r="Q163" s="144"/>
      <c r="R163" s="144"/>
      <c r="S163" s="144"/>
      <c r="T163" s="144"/>
      <c r="U163" s="144"/>
    </row>
    <row r="164" spans="1:21" s="113" customFormat="1" x14ac:dyDescent="0.25">
      <c r="A164" s="44">
        <f t="shared" si="7"/>
        <v>124</v>
      </c>
      <c r="B164" s="45" t="s">
        <v>611</v>
      </c>
      <c r="C164" s="46" t="s">
        <v>407</v>
      </c>
      <c r="D164" s="125" t="s">
        <v>614</v>
      </c>
      <c r="E164" s="45" t="s">
        <v>615</v>
      </c>
      <c r="F164" s="46" t="s">
        <v>32</v>
      </c>
      <c r="G164" s="126" t="s">
        <v>595</v>
      </c>
      <c r="H164" s="45"/>
      <c r="I164" s="47">
        <v>14.22</v>
      </c>
      <c r="J164" s="32">
        <v>1</v>
      </c>
      <c r="K164" s="32">
        <v>1</v>
      </c>
      <c r="L164" s="32">
        <v>1</v>
      </c>
      <c r="M164" s="144">
        <v>1</v>
      </c>
      <c r="N164" s="144">
        <v>1</v>
      </c>
      <c r="O164" s="144">
        <v>1</v>
      </c>
      <c r="P164" s="144"/>
      <c r="Q164" s="144"/>
      <c r="R164" s="144"/>
      <c r="S164" s="144"/>
      <c r="T164" s="144"/>
      <c r="U164" s="144"/>
    </row>
    <row r="165" spans="1:21" s="113" customFormat="1" ht="15.75" thickBot="1" x14ac:dyDescent="0.3">
      <c r="A165" s="33">
        <f t="shared" si="7"/>
        <v>125</v>
      </c>
      <c r="B165" s="34" t="s">
        <v>611</v>
      </c>
      <c r="C165" s="35" t="s">
        <v>407</v>
      </c>
      <c r="D165" s="116" t="s">
        <v>614</v>
      </c>
      <c r="E165" s="34" t="s">
        <v>615</v>
      </c>
      <c r="F165" s="35" t="s">
        <v>32</v>
      </c>
      <c r="G165" s="117" t="s">
        <v>595</v>
      </c>
      <c r="H165" s="34"/>
      <c r="I165" s="36">
        <v>14.22</v>
      </c>
      <c r="J165" s="37">
        <v>1</v>
      </c>
      <c r="K165" s="37">
        <v>1</v>
      </c>
      <c r="L165" s="37">
        <v>1</v>
      </c>
      <c r="M165" s="151">
        <v>1</v>
      </c>
      <c r="N165" s="151">
        <v>1</v>
      </c>
      <c r="O165" s="151">
        <v>1</v>
      </c>
      <c r="P165" s="151"/>
      <c r="Q165" s="151"/>
      <c r="R165" s="151"/>
      <c r="S165" s="151"/>
      <c r="T165" s="151"/>
      <c r="U165" s="151"/>
    </row>
    <row r="166" spans="1:21" s="113" customFormat="1" ht="15.75" thickBot="1" x14ac:dyDescent="0.3">
      <c r="A166" s="44">
        <f t="shared" si="7"/>
        <v>126</v>
      </c>
      <c r="B166" s="45" t="s">
        <v>611</v>
      </c>
      <c r="C166" s="46" t="s">
        <v>407</v>
      </c>
      <c r="D166" s="125" t="s">
        <v>616</v>
      </c>
      <c r="E166" s="45" t="s">
        <v>617</v>
      </c>
      <c r="F166" s="46" t="s">
        <v>32</v>
      </c>
      <c r="G166" s="126" t="s">
        <v>598</v>
      </c>
      <c r="H166" s="45"/>
      <c r="I166" s="47">
        <v>15.56</v>
      </c>
      <c r="J166" s="32">
        <v>1</v>
      </c>
      <c r="K166" s="32">
        <v>1</v>
      </c>
      <c r="L166" s="32">
        <v>1</v>
      </c>
      <c r="M166" s="142">
        <v>1</v>
      </c>
      <c r="N166" s="142">
        <v>1</v>
      </c>
      <c r="O166" s="142">
        <v>1</v>
      </c>
      <c r="P166" s="142"/>
      <c r="Q166" s="142"/>
      <c r="R166" s="142"/>
      <c r="S166" s="142"/>
      <c r="T166" s="142"/>
      <c r="U166" s="142"/>
    </row>
    <row r="167" spans="1:21" s="113" customFormat="1" ht="15.75" thickBot="1" x14ac:dyDescent="0.3">
      <c r="A167" s="33">
        <f t="shared" si="7"/>
        <v>127</v>
      </c>
      <c r="B167" s="34" t="s">
        <v>611</v>
      </c>
      <c r="C167" s="35" t="s">
        <v>407</v>
      </c>
      <c r="D167" s="116" t="s">
        <v>616</v>
      </c>
      <c r="E167" s="34" t="s">
        <v>617</v>
      </c>
      <c r="F167" s="35" t="s">
        <v>32</v>
      </c>
      <c r="G167" s="117" t="s">
        <v>598</v>
      </c>
      <c r="H167" s="34"/>
      <c r="I167" s="36">
        <v>15.56</v>
      </c>
      <c r="J167" s="37">
        <v>1</v>
      </c>
      <c r="K167" s="37">
        <v>1</v>
      </c>
      <c r="L167" s="37">
        <v>1</v>
      </c>
      <c r="M167" s="143">
        <v>1</v>
      </c>
      <c r="N167" s="143">
        <v>1</v>
      </c>
      <c r="O167" s="143">
        <v>1</v>
      </c>
      <c r="P167" s="143"/>
      <c r="Q167" s="143"/>
      <c r="R167" s="143"/>
      <c r="S167" s="143"/>
      <c r="T167" s="143"/>
      <c r="U167" s="143"/>
    </row>
    <row r="168" spans="1:21" ht="15.75" thickBot="1" x14ac:dyDescent="0.3">
      <c r="A168" s="22"/>
      <c r="B168" s="24"/>
      <c r="C168" s="24"/>
      <c r="D168" s="124" t="s">
        <v>275</v>
      </c>
      <c r="E168" s="24"/>
      <c r="F168" s="24"/>
      <c r="G168" s="105"/>
      <c r="H168" s="24"/>
      <c r="I168" s="25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</row>
    <row r="169" spans="1:21" s="113" customFormat="1" ht="15.75" thickBot="1" x14ac:dyDescent="0.3">
      <c r="A169" s="166">
        <f>ROW(A169)-41</f>
        <v>128</v>
      </c>
      <c r="B169" s="107" t="s">
        <v>618</v>
      </c>
      <c r="C169" s="108" t="s">
        <v>526</v>
      </c>
      <c r="D169" s="109" t="s">
        <v>619</v>
      </c>
      <c r="E169" s="107" t="s">
        <v>620</v>
      </c>
      <c r="F169" s="108" t="s">
        <v>32</v>
      </c>
      <c r="G169" s="110" t="s">
        <v>452</v>
      </c>
      <c r="H169" s="107"/>
      <c r="I169" s="111">
        <v>150.07</v>
      </c>
      <c r="J169" s="112">
        <v>1</v>
      </c>
      <c r="K169" s="112">
        <v>1</v>
      </c>
      <c r="L169" s="112">
        <v>1</v>
      </c>
      <c r="M169" s="144">
        <v>1</v>
      </c>
      <c r="N169" s="144">
        <v>1</v>
      </c>
      <c r="O169" s="144">
        <v>1</v>
      </c>
      <c r="P169" s="144"/>
      <c r="Q169" s="144"/>
      <c r="R169" s="144"/>
      <c r="S169" s="144"/>
      <c r="T169" s="144"/>
      <c r="U169" s="144"/>
    </row>
    <row r="170" spans="1:21" s="113" customFormat="1" ht="15" customHeight="1" x14ac:dyDescent="0.25">
      <c r="A170" s="68" t="s">
        <v>153</v>
      </c>
      <c r="B170" s="52" t="s">
        <v>621</v>
      </c>
      <c r="C170" s="40" t="s">
        <v>526</v>
      </c>
      <c r="D170" s="114"/>
      <c r="E170" s="39"/>
      <c r="F170" s="40" t="s">
        <v>32</v>
      </c>
      <c r="G170" s="115" t="s">
        <v>622</v>
      </c>
      <c r="H170" s="39"/>
      <c r="I170" s="41">
        <v>0</v>
      </c>
      <c r="J170" s="42">
        <v>1</v>
      </c>
      <c r="K170" s="42">
        <v>1</v>
      </c>
      <c r="L170" s="42">
        <v>1</v>
      </c>
      <c r="M170" s="144">
        <v>1</v>
      </c>
      <c r="N170" s="144">
        <v>1</v>
      </c>
      <c r="O170" s="144">
        <v>1</v>
      </c>
      <c r="P170" s="144"/>
      <c r="Q170" s="144"/>
      <c r="R170" s="144"/>
      <c r="S170" s="144"/>
      <c r="T170" s="144"/>
      <c r="U170" s="144"/>
    </row>
    <row r="171" spans="1:21" s="113" customFormat="1" x14ac:dyDescent="0.25">
      <c r="A171" s="140"/>
      <c r="B171" s="53" t="s">
        <v>623</v>
      </c>
      <c r="C171" s="35" t="s">
        <v>526</v>
      </c>
      <c r="D171" s="116"/>
      <c r="E171" s="34"/>
      <c r="F171" s="35" t="s">
        <v>32</v>
      </c>
      <c r="G171" s="117" t="s">
        <v>624</v>
      </c>
      <c r="H171" s="34"/>
      <c r="I171" s="36">
        <v>0</v>
      </c>
      <c r="J171" s="37">
        <v>1</v>
      </c>
      <c r="K171" s="37">
        <v>1</v>
      </c>
      <c r="L171" s="37">
        <v>1</v>
      </c>
      <c r="M171" s="144">
        <v>1</v>
      </c>
      <c r="N171" s="144">
        <v>1</v>
      </c>
      <c r="O171" s="144">
        <v>1</v>
      </c>
      <c r="P171" s="144"/>
      <c r="Q171" s="144"/>
      <c r="R171" s="144"/>
      <c r="S171" s="144"/>
      <c r="T171" s="144"/>
      <c r="U171" s="144"/>
    </row>
    <row r="172" spans="1:21" s="113" customFormat="1" x14ac:dyDescent="0.25">
      <c r="A172" s="140"/>
      <c r="B172" s="52" t="s">
        <v>625</v>
      </c>
      <c r="C172" s="40" t="s">
        <v>526</v>
      </c>
      <c r="D172" s="114" t="s">
        <v>626</v>
      </c>
      <c r="E172" s="39" t="s">
        <v>627</v>
      </c>
      <c r="F172" s="40" t="s">
        <v>32</v>
      </c>
      <c r="G172" s="115" t="s">
        <v>628</v>
      </c>
      <c r="H172" s="39"/>
      <c r="I172" s="41">
        <v>0</v>
      </c>
      <c r="J172" s="42">
        <v>1</v>
      </c>
      <c r="K172" s="42">
        <v>1</v>
      </c>
      <c r="L172" s="42">
        <v>1</v>
      </c>
      <c r="M172" s="144">
        <v>1</v>
      </c>
      <c r="N172" s="144">
        <v>1</v>
      </c>
      <c r="O172" s="144">
        <v>1</v>
      </c>
      <c r="P172" s="144"/>
      <c r="Q172" s="144"/>
      <c r="R172" s="144"/>
      <c r="S172" s="144"/>
      <c r="T172" s="144"/>
      <c r="U172" s="144"/>
    </row>
    <row r="173" spans="1:21" s="113" customFormat="1" x14ac:dyDescent="0.25">
      <c r="A173" s="140"/>
      <c r="B173" s="53" t="s">
        <v>625</v>
      </c>
      <c r="C173" s="35" t="s">
        <v>526</v>
      </c>
      <c r="D173" s="116"/>
      <c r="E173" s="34" t="s">
        <v>629</v>
      </c>
      <c r="F173" s="35" t="s">
        <v>32</v>
      </c>
      <c r="G173" s="117" t="s">
        <v>628</v>
      </c>
      <c r="H173" s="34"/>
      <c r="I173" s="36">
        <v>0</v>
      </c>
      <c r="J173" s="37">
        <v>1</v>
      </c>
      <c r="K173" s="37">
        <v>1</v>
      </c>
      <c r="L173" s="37">
        <v>1</v>
      </c>
      <c r="M173" s="144">
        <v>1</v>
      </c>
      <c r="N173" s="144">
        <v>1</v>
      </c>
      <c r="O173" s="144">
        <v>1</v>
      </c>
      <c r="P173" s="144"/>
      <c r="Q173" s="144"/>
      <c r="R173" s="144"/>
      <c r="S173" s="144"/>
      <c r="T173" s="144"/>
      <c r="U173" s="144"/>
    </row>
    <row r="174" spans="1:21" s="113" customFormat="1" x14ac:dyDescent="0.25">
      <c r="A174" s="140"/>
      <c r="B174" s="52" t="s">
        <v>630</v>
      </c>
      <c r="C174" s="40" t="s">
        <v>526</v>
      </c>
      <c r="D174" s="114"/>
      <c r="E174" s="39" t="s">
        <v>629</v>
      </c>
      <c r="F174" s="40" t="s">
        <v>32</v>
      </c>
      <c r="G174" s="115" t="s">
        <v>631</v>
      </c>
      <c r="H174" s="39"/>
      <c r="I174" s="41">
        <v>0</v>
      </c>
      <c r="J174" s="42">
        <v>1</v>
      </c>
      <c r="K174" s="42">
        <v>1</v>
      </c>
      <c r="L174" s="42">
        <v>1</v>
      </c>
      <c r="M174" s="144">
        <v>1</v>
      </c>
      <c r="N174" s="144">
        <v>1</v>
      </c>
      <c r="O174" s="144">
        <v>1</v>
      </c>
      <c r="P174" s="144"/>
      <c r="Q174" s="144"/>
      <c r="R174" s="144"/>
      <c r="S174" s="144"/>
      <c r="T174" s="144"/>
      <c r="U174" s="144"/>
    </row>
    <row r="175" spans="1:21" s="113" customFormat="1" x14ac:dyDescent="0.25">
      <c r="A175" s="140"/>
      <c r="B175" s="53" t="s">
        <v>630</v>
      </c>
      <c r="C175" s="35" t="s">
        <v>526</v>
      </c>
      <c r="D175" s="116"/>
      <c r="E175" s="34" t="s">
        <v>629</v>
      </c>
      <c r="F175" s="35" t="s">
        <v>32</v>
      </c>
      <c r="G175" s="117" t="s">
        <v>631</v>
      </c>
      <c r="H175" s="34"/>
      <c r="I175" s="36">
        <v>0</v>
      </c>
      <c r="J175" s="37">
        <v>1</v>
      </c>
      <c r="K175" s="37">
        <v>1</v>
      </c>
      <c r="L175" s="37">
        <v>1</v>
      </c>
      <c r="M175" s="144">
        <v>1</v>
      </c>
      <c r="N175" s="144">
        <v>1</v>
      </c>
      <c r="O175" s="144">
        <v>1</v>
      </c>
      <c r="P175" s="144"/>
      <c r="Q175" s="144"/>
      <c r="R175" s="144"/>
      <c r="S175" s="144"/>
      <c r="T175" s="144"/>
      <c r="U175" s="144"/>
    </row>
    <row r="176" spans="1:21" s="113" customFormat="1" x14ac:dyDescent="0.25">
      <c r="A176" s="140"/>
      <c r="B176" s="52" t="s">
        <v>632</v>
      </c>
      <c r="C176" s="40" t="s">
        <v>526</v>
      </c>
      <c r="D176" s="114"/>
      <c r="E176" s="39" t="s">
        <v>629</v>
      </c>
      <c r="F176" s="40" t="s">
        <v>32</v>
      </c>
      <c r="G176" s="115" t="s">
        <v>631</v>
      </c>
      <c r="H176" s="39"/>
      <c r="I176" s="41">
        <v>0</v>
      </c>
      <c r="J176" s="42">
        <v>1</v>
      </c>
      <c r="K176" s="42">
        <v>1</v>
      </c>
      <c r="L176" s="42">
        <v>1</v>
      </c>
      <c r="M176" s="144">
        <v>1</v>
      </c>
      <c r="N176" s="144">
        <v>1</v>
      </c>
      <c r="O176" s="144">
        <v>1</v>
      </c>
      <c r="P176" s="144"/>
      <c r="Q176" s="144"/>
      <c r="R176" s="144"/>
      <c r="S176" s="144"/>
      <c r="T176" s="144"/>
      <c r="U176" s="144"/>
    </row>
    <row r="177" spans="1:21" s="113" customFormat="1" x14ac:dyDescent="0.25">
      <c r="A177" s="140"/>
      <c r="B177" s="53" t="s">
        <v>632</v>
      </c>
      <c r="C177" s="35" t="s">
        <v>526</v>
      </c>
      <c r="D177" s="116"/>
      <c r="E177" s="34" t="s">
        <v>629</v>
      </c>
      <c r="F177" s="35" t="s">
        <v>32</v>
      </c>
      <c r="G177" s="117" t="s">
        <v>631</v>
      </c>
      <c r="H177" s="34"/>
      <c r="I177" s="36">
        <v>0</v>
      </c>
      <c r="J177" s="37">
        <v>1</v>
      </c>
      <c r="K177" s="37">
        <v>1</v>
      </c>
      <c r="L177" s="37">
        <v>1</v>
      </c>
      <c r="M177" s="144">
        <v>1</v>
      </c>
      <c r="N177" s="144">
        <v>1</v>
      </c>
      <c r="O177" s="144">
        <v>1</v>
      </c>
      <c r="P177" s="144"/>
      <c r="Q177" s="144"/>
      <c r="R177" s="144"/>
      <c r="S177" s="144"/>
      <c r="T177" s="144"/>
      <c r="U177" s="144"/>
    </row>
    <row r="178" spans="1:21" s="113" customFormat="1" x14ac:dyDescent="0.25">
      <c r="A178" s="140"/>
      <c r="B178" s="52" t="s">
        <v>633</v>
      </c>
      <c r="C178" s="40" t="s">
        <v>526</v>
      </c>
      <c r="D178" s="114"/>
      <c r="E178" s="39" t="s">
        <v>629</v>
      </c>
      <c r="F178" s="40" t="s">
        <v>32</v>
      </c>
      <c r="G178" s="115" t="s">
        <v>631</v>
      </c>
      <c r="H178" s="39"/>
      <c r="I178" s="41">
        <v>0</v>
      </c>
      <c r="J178" s="42">
        <v>1</v>
      </c>
      <c r="K178" s="42">
        <v>1</v>
      </c>
      <c r="L178" s="42">
        <v>1</v>
      </c>
      <c r="M178" s="144">
        <v>1</v>
      </c>
      <c r="N178" s="144">
        <v>1</v>
      </c>
      <c r="O178" s="144">
        <v>1</v>
      </c>
      <c r="P178" s="144"/>
      <c r="Q178" s="144"/>
      <c r="R178" s="144"/>
      <c r="S178" s="144"/>
      <c r="T178" s="144"/>
      <c r="U178" s="144"/>
    </row>
    <row r="179" spans="1:21" s="113" customFormat="1" x14ac:dyDescent="0.25">
      <c r="A179" s="140"/>
      <c r="B179" s="53" t="s">
        <v>633</v>
      </c>
      <c r="C179" s="35" t="s">
        <v>526</v>
      </c>
      <c r="D179" s="116"/>
      <c r="E179" s="34" t="s">
        <v>629</v>
      </c>
      <c r="F179" s="35" t="s">
        <v>32</v>
      </c>
      <c r="G179" s="117" t="s">
        <v>631</v>
      </c>
      <c r="H179" s="34"/>
      <c r="I179" s="36">
        <v>0</v>
      </c>
      <c r="J179" s="37">
        <v>1</v>
      </c>
      <c r="K179" s="37">
        <v>1</v>
      </c>
      <c r="L179" s="37">
        <v>1</v>
      </c>
      <c r="M179" s="144">
        <v>1</v>
      </c>
      <c r="N179" s="144">
        <v>1</v>
      </c>
      <c r="O179" s="144">
        <v>1</v>
      </c>
      <c r="P179" s="144"/>
      <c r="Q179" s="144"/>
      <c r="R179" s="144"/>
      <c r="S179" s="144"/>
      <c r="T179" s="144"/>
      <c r="U179" s="144"/>
    </row>
    <row r="180" spans="1:21" s="113" customFormat="1" x14ac:dyDescent="0.25">
      <c r="A180" s="140"/>
      <c r="B180" s="52" t="s">
        <v>634</v>
      </c>
      <c r="C180" s="40" t="s">
        <v>526</v>
      </c>
      <c r="D180" s="114" t="s">
        <v>635</v>
      </c>
      <c r="E180" s="39" t="s">
        <v>636</v>
      </c>
      <c r="F180" s="40" t="s">
        <v>32</v>
      </c>
      <c r="G180" s="115" t="s">
        <v>637</v>
      </c>
      <c r="H180" s="39"/>
      <c r="I180" s="41">
        <v>0</v>
      </c>
      <c r="J180" s="42">
        <v>1</v>
      </c>
      <c r="K180" s="42">
        <v>1</v>
      </c>
      <c r="L180" s="42">
        <v>1</v>
      </c>
      <c r="M180" s="144">
        <v>1</v>
      </c>
      <c r="N180" s="144">
        <v>1</v>
      </c>
      <c r="O180" s="144">
        <v>1</v>
      </c>
      <c r="P180" s="144"/>
      <c r="Q180" s="144"/>
      <c r="R180" s="144"/>
      <c r="S180" s="144"/>
      <c r="T180" s="144"/>
      <c r="U180" s="144"/>
    </row>
    <row r="181" spans="1:21" s="113" customFormat="1" x14ac:dyDescent="0.25">
      <c r="A181" s="140"/>
      <c r="B181" s="53" t="s">
        <v>634</v>
      </c>
      <c r="C181" s="35" t="s">
        <v>526</v>
      </c>
      <c r="D181" s="116"/>
      <c r="E181" s="34" t="s">
        <v>629</v>
      </c>
      <c r="F181" s="35" t="s">
        <v>32</v>
      </c>
      <c r="G181" s="117" t="s">
        <v>637</v>
      </c>
      <c r="H181" s="34"/>
      <c r="I181" s="36">
        <v>0</v>
      </c>
      <c r="J181" s="37">
        <v>1</v>
      </c>
      <c r="K181" s="37">
        <v>1</v>
      </c>
      <c r="L181" s="37">
        <v>1</v>
      </c>
      <c r="M181" s="144">
        <v>1</v>
      </c>
      <c r="N181" s="144">
        <v>1</v>
      </c>
      <c r="O181" s="144">
        <v>1</v>
      </c>
      <c r="P181" s="144"/>
      <c r="Q181" s="144"/>
      <c r="R181" s="144"/>
      <c r="S181" s="144"/>
      <c r="T181" s="144"/>
      <c r="U181" s="144"/>
    </row>
    <row r="182" spans="1:21" s="113" customFormat="1" x14ac:dyDescent="0.25">
      <c r="A182" s="140"/>
      <c r="B182" s="52" t="s">
        <v>638</v>
      </c>
      <c r="C182" s="40" t="s">
        <v>526</v>
      </c>
      <c r="D182" s="114"/>
      <c r="E182" s="39" t="s">
        <v>629</v>
      </c>
      <c r="F182" s="40" t="s">
        <v>32</v>
      </c>
      <c r="G182" s="115" t="s">
        <v>637</v>
      </c>
      <c r="H182" s="39"/>
      <c r="I182" s="41">
        <v>0</v>
      </c>
      <c r="J182" s="42">
        <v>1</v>
      </c>
      <c r="K182" s="42">
        <v>1</v>
      </c>
      <c r="L182" s="42">
        <v>1</v>
      </c>
      <c r="M182" s="144">
        <v>1</v>
      </c>
      <c r="N182" s="144">
        <v>1</v>
      </c>
      <c r="O182" s="144">
        <v>1</v>
      </c>
      <c r="P182" s="144"/>
      <c r="Q182" s="144"/>
      <c r="R182" s="144"/>
      <c r="S182" s="144"/>
      <c r="T182" s="144"/>
      <c r="U182" s="144"/>
    </row>
    <row r="183" spans="1:21" s="113" customFormat="1" x14ac:dyDescent="0.25">
      <c r="A183" s="140"/>
      <c r="B183" s="53" t="s">
        <v>638</v>
      </c>
      <c r="C183" s="35" t="s">
        <v>526</v>
      </c>
      <c r="D183" s="116"/>
      <c r="E183" s="34" t="s">
        <v>629</v>
      </c>
      <c r="F183" s="35" t="s">
        <v>32</v>
      </c>
      <c r="G183" s="117" t="s">
        <v>637</v>
      </c>
      <c r="H183" s="34"/>
      <c r="I183" s="36">
        <v>0</v>
      </c>
      <c r="J183" s="37">
        <v>1</v>
      </c>
      <c r="K183" s="37">
        <v>1</v>
      </c>
      <c r="L183" s="37">
        <v>1</v>
      </c>
      <c r="M183" s="144">
        <v>1</v>
      </c>
      <c r="N183" s="144">
        <v>1</v>
      </c>
      <c r="O183" s="144">
        <v>1</v>
      </c>
      <c r="P183" s="144"/>
      <c r="Q183" s="144"/>
      <c r="R183" s="144"/>
      <c r="S183" s="144"/>
      <c r="T183" s="144"/>
      <c r="U183" s="144"/>
    </row>
    <row r="184" spans="1:21" s="113" customFormat="1" x14ac:dyDescent="0.25">
      <c r="A184" s="140"/>
      <c r="B184" s="52" t="s">
        <v>639</v>
      </c>
      <c r="C184" s="40" t="s">
        <v>526</v>
      </c>
      <c r="D184" s="114"/>
      <c r="E184" s="39" t="s">
        <v>629</v>
      </c>
      <c r="F184" s="40" t="s">
        <v>32</v>
      </c>
      <c r="G184" s="115" t="s">
        <v>637</v>
      </c>
      <c r="H184" s="39"/>
      <c r="I184" s="41">
        <v>0</v>
      </c>
      <c r="J184" s="42">
        <v>1</v>
      </c>
      <c r="K184" s="42">
        <v>1</v>
      </c>
      <c r="L184" s="42">
        <v>1</v>
      </c>
      <c r="M184" s="144">
        <v>1</v>
      </c>
      <c r="N184" s="144">
        <v>1</v>
      </c>
      <c r="O184" s="144">
        <v>1</v>
      </c>
      <c r="P184" s="144"/>
      <c r="Q184" s="144"/>
      <c r="R184" s="144"/>
      <c r="S184" s="144"/>
      <c r="T184" s="144"/>
      <c r="U184" s="144"/>
    </row>
    <row r="185" spans="1:21" s="113" customFormat="1" x14ac:dyDescent="0.25">
      <c r="A185" s="140"/>
      <c r="B185" s="53" t="s">
        <v>639</v>
      </c>
      <c r="C185" s="35" t="s">
        <v>526</v>
      </c>
      <c r="D185" s="116"/>
      <c r="E185" s="34" t="s">
        <v>629</v>
      </c>
      <c r="F185" s="35" t="s">
        <v>32</v>
      </c>
      <c r="G185" s="117" t="s">
        <v>637</v>
      </c>
      <c r="H185" s="34"/>
      <c r="I185" s="36">
        <v>0</v>
      </c>
      <c r="J185" s="37">
        <v>1</v>
      </c>
      <c r="K185" s="37">
        <v>1</v>
      </c>
      <c r="L185" s="37">
        <v>1</v>
      </c>
      <c r="M185" s="144">
        <v>1</v>
      </c>
      <c r="N185" s="144">
        <v>1</v>
      </c>
      <c r="O185" s="144">
        <v>1</v>
      </c>
      <c r="P185" s="144"/>
      <c r="Q185" s="144"/>
      <c r="R185" s="144"/>
      <c r="S185" s="144"/>
      <c r="T185" s="144"/>
      <c r="U185" s="144"/>
    </row>
    <row r="186" spans="1:21" s="113" customFormat="1" x14ac:dyDescent="0.25">
      <c r="A186" s="140"/>
      <c r="B186" s="52" t="s">
        <v>640</v>
      </c>
      <c r="C186" s="40" t="s">
        <v>526</v>
      </c>
      <c r="D186" s="114"/>
      <c r="E186" s="39" t="s">
        <v>629</v>
      </c>
      <c r="F186" s="40" t="s">
        <v>32</v>
      </c>
      <c r="G186" s="115" t="s">
        <v>637</v>
      </c>
      <c r="H186" s="39"/>
      <c r="I186" s="41">
        <v>0</v>
      </c>
      <c r="J186" s="42">
        <v>1</v>
      </c>
      <c r="K186" s="42">
        <v>1</v>
      </c>
      <c r="L186" s="42">
        <v>1</v>
      </c>
      <c r="M186" s="144">
        <v>1</v>
      </c>
      <c r="N186" s="144">
        <v>1</v>
      </c>
      <c r="O186" s="144">
        <v>1</v>
      </c>
      <c r="P186" s="144"/>
      <c r="Q186" s="144"/>
      <c r="R186" s="144"/>
      <c r="S186" s="144"/>
      <c r="T186" s="144"/>
      <c r="U186" s="144"/>
    </row>
    <row r="187" spans="1:21" s="113" customFormat="1" ht="15.75" thickBot="1" x14ac:dyDescent="0.3">
      <c r="A187" s="152"/>
      <c r="B187" s="53" t="s">
        <v>640</v>
      </c>
      <c r="C187" s="35" t="s">
        <v>526</v>
      </c>
      <c r="D187" s="116"/>
      <c r="E187" s="34" t="s">
        <v>629</v>
      </c>
      <c r="F187" s="35" t="s">
        <v>32</v>
      </c>
      <c r="G187" s="117" t="s">
        <v>637</v>
      </c>
      <c r="H187" s="34"/>
      <c r="I187" s="36">
        <v>0</v>
      </c>
      <c r="J187" s="37">
        <v>1</v>
      </c>
      <c r="K187" s="37">
        <v>1</v>
      </c>
      <c r="L187" s="37">
        <v>1</v>
      </c>
      <c r="M187" s="144">
        <v>1</v>
      </c>
      <c r="N187" s="144">
        <v>1</v>
      </c>
      <c r="O187" s="144">
        <v>1</v>
      </c>
      <c r="P187" s="144"/>
      <c r="Q187" s="144"/>
      <c r="R187" s="144"/>
      <c r="S187" s="144"/>
      <c r="T187" s="144"/>
      <c r="U187" s="144"/>
    </row>
    <row r="188" spans="1:21" s="113" customFormat="1" x14ac:dyDescent="0.25">
      <c r="A188" s="44">
        <f>ROW(A188)-59</f>
        <v>129</v>
      </c>
      <c r="B188" s="39" t="s">
        <v>641</v>
      </c>
      <c r="C188" s="40" t="s">
        <v>642</v>
      </c>
      <c r="D188" s="114" t="s">
        <v>643</v>
      </c>
      <c r="E188" s="39" t="s">
        <v>644</v>
      </c>
      <c r="F188" s="40" t="s">
        <v>32</v>
      </c>
      <c r="G188" s="115" t="s">
        <v>419</v>
      </c>
      <c r="H188" s="39"/>
      <c r="I188" s="41">
        <v>75.989999999999995</v>
      </c>
      <c r="J188" s="42">
        <v>1</v>
      </c>
      <c r="K188" s="42">
        <v>1</v>
      </c>
      <c r="L188" s="42">
        <v>1</v>
      </c>
      <c r="M188" s="144">
        <v>1</v>
      </c>
      <c r="N188" s="144">
        <v>1</v>
      </c>
      <c r="O188" s="144">
        <v>1</v>
      </c>
      <c r="P188" s="144"/>
      <c r="Q188" s="144"/>
      <c r="R188" s="144"/>
      <c r="S188" s="144"/>
      <c r="T188" s="144"/>
      <c r="U188" s="144"/>
    </row>
    <row r="189" spans="1:21" s="113" customFormat="1" ht="15" customHeight="1" x14ac:dyDescent="0.25">
      <c r="A189" s="33">
        <f>ROW(A189)-59</f>
        <v>130</v>
      </c>
      <c r="B189" s="34" t="s">
        <v>641</v>
      </c>
      <c r="C189" s="35" t="s">
        <v>642</v>
      </c>
      <c r="D189" s="116" t="s">
        <v>643</v>
      </c>
      <c r="E189" s="34" t="s">
        <v>644</v>
      </c>
      <c r="F189" s="35" t="s">
        <v>32</v>
      </c>
      <c r="G189" s="117" t="s">
        <v>645</v>
      </c>
      <c r="H189" s="34"/>
      <c r="I189" s="36">
        <v>75.989999999999995</v>
      </c>
      <c r="J189" s="37">
        <v>1</v>
      </c>
      <c r="K189" s="37">
        <v>1</v>
      </c>
      <c r="L189" s="37">
        <v>1</v>
      </c>
      <c r="M189" s="144">
        <v>1</v>
      </c>
      <c r="N189" s="144">
        <v>1</v>
      </c>
      <c r="O189" s="144">
        <v>1</v>
      </c>
      <c r="P189" s="144"/>
      <c r="Q189" s="144"/>
      <c r="R189" s="144"/>
      <c r="S189" s="144"/>
      <c r="T189" s="144"/>
      <c r="U189" s="144"/>
    </row>
    <row r="190" spans="1:21" s="113" customFormat="1" ht="15.75" thickBot="1" x14ac:dyDescent="0.3">
      <c r="A190" s="55">
        <f>ROW(A190)-59</f>
        <v>131</v>
      </c>
      <c r="B190" s="39" t="s">
        <v>646</v>
      </c>
      <c r="C190" s="40" t="s">
        <v>248</v>
      </c>
      <c r="D190" s="114" t="s">
        <v>647</v>
      </c>
      <c r="E190" s="39" t="s">
        <v>648</v>
      </c>
      <c r="F190" s="40" t="s">
        <v>32</v>
      </c>
      <c r="G190" s="115" t="s">
        <v>452</v>
      </c>
      <c r="H190" s="39"/>
      <c r="I190" s="41">
        <v>129.19</v>
      </c>
      <c r="J190" s="42">
        <v>1</v>
      </c>
      <c r="K190" s="42">
        <v>1</v>
      </c>
      <c r="L190" s="42">
        <v>1</v>
      </c>
      <c r="M190" s="144">
        <v>1</v>
      </c>
      <c r="N190" s="144">
        <v>1</v>
      </c>
      <c r="O190" s="144">
        <v>1</v>
      </c>
      <c r="P190" s="144"/>
      <c r="Q190" s="144"/>
      <c r="R190" s="144"/>
      <c r="S190" s="144"/>
      <c r="T190" s="144"/>
      <c r="U190" s="144"/>
    </row>
    <row r="191" spans="1:21" s="113" customFormat="1" ht="15" customHeight="1" x14ac:dyDescent="0.25">
      <c r="A191" s="68" t="s">
        <v>153</v>
      </c>
      <c r="B191" s="53" t="s">
        <v>649</v>
      </c>
      <c r="C191" s="35" t="s">
        <v>248</v>
      </c>
      <c r="D191" s="116"/>
      <c r="E191" s="34"/>
      <c r="F191" s="35" t="s">
        <v>32</v>
      </c>
      <c r="G191" s="117" t="s">
        <v>650</v>
      </c>
      <c r="H191" s="34"/>
      <c r="I191" s="36">
        <v>0</v>
      </c>
      <c r="J191" s="37">
        <v>1</v>
      </c>
      <c r="K191" s="37">
        <v>1</v>
      </c>
      <c r="L191" s="37">
        <v>1</v>
      </c>
      <c r="M191" s="144">
        <v>1</v>
      </c>
      <c r="N191" s="144">
        <v>1</v>
      </c>
      <c r="O191" s="144">
        <v>1</v>
      </c>
      <c r="P191" s="144"/>
      <c r="Q191" s="144"/>
      <c r="R191" s="144"/>
      <c r="S191" s="144"/>
      <c r="T191" s="144"/>
      <c r="U191" s="144"/>
    </row>
    <row r="192" spans="1:21" s="113" customFormat="1" x14ac:dyDescent="0.25">
      <c r="A192" s="140"/>
      <c r="B192" s="52" t="s">
        <v>649</v>
      </c>
      <c r="C192" s="40" t="s">
        <v>248</v>
      </c>
      <c r="D192" s="114"/>
      <c r="E192" s="39"/>
      <c r="F192" s="40" t="s">
        <v>32</v>
      </c>
      <c r="G192" s="115" t="s">
        <v>651</v>
      </c>
      <c r="H192" s="39"/>
      <c r="I192" s="41">
        <v>0</v>
      </c>
      <c r="J192" s="42">
        <v>1</v>
      </c>
      <c r="K192" s="42">
        <v>1</v>
      </c>
      <c r="L192" s="42">
        <v>1</v>
      </c>
      <c r="M192" s="144">
        <v>1</v>
      </c>
      <c r="N192" s="144">
        <v>1</v>
      </c>
      <c r="O192" s="144">
        <v>1</v>
      </c>
      <c r="P192" s="144"/>
      <c r="Q192" s="144"/>
      <c r="R192" s="144"/>
      <c r="S192" s="144"/>
      <c r="T192" s="144"/>
      <c r="U192" s="144"/>
    </row>
    <row r="193" spans="1:21" s="113" customFormat="1" x14ac:dyDescent="0.25">
      <c r="A193" s="140"/>
      <c r="B193" s="53" t="s">
        <v>649</v>
      </c>
      <c r="C193" s="35" t="s">
        <v>248</v>
      </c>
      <c r="D193" s="116"/>
      <c r="E193" s="34"/>
      <c r="F193" s="35" t="s">
        <v>32</v>
      </c>
      <c r="G193" s="117" t="s">
        <v>652</v>
      </c>
      <c r="H193" s="34"/>
      <c r="I193" s="36">
        <v>0</v>
      </c>
      <c r="J193" s="37">
        <v>1</v>
      </c>
      <c r="K193" s="37">
        <v>1</v>
      </c>
      <c r="L193" s="37">
        <v>1</v>
      </c>
      <c r="M193" s="144">
        <v>1</v>
      </c>
      <c r="N193" s="144">
        <v>1</v>
      </c>
      <c r="O193" s="144">
        <v>1</v>
      </c>
      <c r="P193" s="144"/>
      <c r="Q193" s="144"/>
      <c r="R193" s="144"/>
      <c r="S193" s="144"/>
      <c r="T193" s="144"/>
      <c r="U193" s="144"/>
    </row>
    <row r="194" spans="1:21" s="113" customFormat="1" x14ac:dyDescent="0.25">
      <c r="A194" s="140"/>
      <c r="B194" s="52" t="s">
        <v>649</v>
      </c>
      <c r="C194" s="40" t="s">
        <v>248</v>
      </c>
      <c r="D194" s="114"/>
      <c r="E194" s="39"/>
      <c r="F194" s="40" t="s">
        <v>32</v>
      </c>
      <c r="G194" s="115" t="s">
        <v>653</v>
      </c>
      <c r="H194" s="39"/>
      <c r="I194" s="41">
        <v>0</v>
      </c>
      <c r="J194" s="42">
        <v>1</v>
      </c>
      <c r="K194" s="42">
        <v>1</v>
      </c>
      <c r="L194" s="42">
        <v>1</v>
      </c>
      <c r="M194" s="144">
        <v>1</v>
      </c>
      <c r="N194" s="144">
        <v>1</v>
      </c>
      <c r="O194" s="144">
        <v>1</v>
      </c>
      <c r="P194" s="144"/>
      <c r="Q194" s="144"/>
      <c r="R194" s="144"/>
      <c r="S194" s="144"/>
      <c r="T194" s="144"/>
      <c r="U194" s="144"/>
    </row>
    <row r="195" spans="1:21" s="113" customFormat="1" x14ac:dyDescent="0.25">
      <c r="A195" s="140"/>
      <c r="B195" s="53" t="s">
        <v>649</v>
      </c>
      <c r="C195" s="35" t="s">
        <v>248</v>
      </c>
      <c r="D195" s="116"/>
      <c r="E195" s="34"/>
      <c r="F195" s="35" t="s">
        <v>32</v>
      </c>
      <c r="G195" s="117" t="s">
        <v>654</v>
      </c>
      <c r="H195" s="34"/>
      <c r="I195" s="36">
        <v>0</v>
      </c>
      <c r="J195" s="37">
        <v>1</v>
      </c>
      <c r="K195" s="37">
        <v>1</v>
      </c>
      <c r="L195" s="37">
        <v>1</v>
      </c>
      <c r="M195" s="144">
        <v>1</v>
      </c>
      <c r="N195" s="144">
        <v>1</v>
      </c>
      <c r="O195" s="144">
        <v>1</v>
      </c>
      <c r="P195" s="144"/>
      <c r="Q195" s="144"/>
      <c r="R195" s="144"/>
      <c r="S195" s="144"/>
      <c r="T195" s="144"/>
      <c r="U195" s="144"/>
    </row>
    <row r="196" spans="1:21" s="113" customFormat="1" x14ac:dyDescent="0.25">
      <c r="A196" s="140"/>
      <c r="B196" s="52" t="s">
        <v>649</v>
      </c>
      <c r="C196" s="40" t="s">
        <v>248</v>
      </c>
      <c r="D196" s="114"/>
      <c r="E196" s="39"/>
      <c r="F196" s="40" t="s">
        <v>32</v>
      </c>
      <c r="G196" s="115" t="s">
        <v>655</v>
      </c>
      <c r="H196" s="39"/>
      <c r="I196" s="41">
        <v>0</v>
      </c>
      <c r="J196" s="42">
        <v>1</v>
      </c>
      <c r="K196" s="42">
        <v>1</v>
      </c>
      <c r="L196" s="42">
        <v>1</v>
      </c>
      <c r="M196" s="144">
        <v>1</v>
      </c>
      <c r="N196" s="144">
        <v>1</v>
      </c>
      <c r="O196" s="144">
        <v>1</v>
      </c>
      <c r="P196" s="144"/>
      <c r="Q196" s="144"/>
      <c r="R196" s="144"/>
      <c r="S196" s="144"/>
      <c r="T196" s="144"/>
      <c r="U196" s="144"/>
    </row>
    <row r="197" spans="1:21" s="113" customFormat="1" x14ac:dyDescent="0.25">
      <c r="A197" s="140"/>
      <c r="B197" s="53" t="s">
        <v>656</v>
      </c>
      <c r="C197" s="35" t="s">
        <v>248</v>
      </c>
      <c r="D197" s="116"/>
      <c r="E197" s="34"/>
      <c r="F197" s="35" t="s">
        <v>32</v>
      </c>
      <c r="G197" s="117"/>
      <c r="H197" s="34"/>
      <c r="I197" s="36">
        <v>0</v>
      </c>
      <c r="J197" s="37">
        <v>1</v>
      </c>
      <c r="K197" s="37">
        <v>1</v>
      </c>
      <c r="L197" s="37">
        <v>1</v>
      </c>
      <c r="M197" s="144">
        <v>1</v>
      </c>
      <c r="N197" s="144">
        <v>1</v>
      </c>
      <c r="O197" s="144">
        <v>1</v>
      </c>
      <c r="P197" s="144"/>
      <c r="Q197" s="144"/>
      <c r="R197" s="144"/>
      <c r="S197" s="144"/>
      <c r="T197" s="144"/>
      <c r="U197" s="144"/>
    </row>
    <row r="198" spans="1:21" s="113" customFormat="1" ht="15.75" thickBot="1" x14ac:dyDescent="0.3">
      <c r="A198" s="140"/>
      <c r="B198" s="52" t="s">
        <v>657</v>
      </c>
      <c r="C198" s="40" t="s">
        <v>248</v>
      </c>
      <c r="D198" s="114"/>
      <c r="E198" s="39"/>
      <c r="F198" s="40" t="s">
        <v>32</v>
      </c>
      <c r="G198" s="115" t="s">
        <v>79</v>
      </c>
      <c r="H198" s="39"/>
      <c r="I198" s="41">
        <v>0</v>
      </c>
      <c r="J198" s="42">
        <v>1</v>
      </c>
      <c r="K198" s="42">
        <v>1</v>
      </c>
      <c r="L198" s="42">
        <v>1</v>
      </c>
      <c r="M198" s="151">
        <v>1</v>
      </c>
      <c r="N198" s="151">
        <v>1</v>
      </c>
      <c r="O198" s="151">
        <v>1</v>
      </c>
      <c r="P198" s="151"/>
      <c r="Q198" s="151"/>
      <c r="R198" s="151"/>
      <c r="S198" s="151"/>
      <c r="T198" s="151"/>
      <c r="U198" s="151"/>
    </row>
    <row r="199" spans="1:21" s="113" customFormat="1" ht="15.75" thickBot="1" x14ac:dyDescent="0.3">
      <c r="A199" s="140"/>
      <c r="B199" s="53" t="s">
        <v>657</v>
      </c>
      <c r="C199" s="35" t="s">
        <v>248</v>
      </c>
      <c r="D199" s="116"/>
      <c r="E199" s="34"/>
      <c r="F199" s="35" t="s">
        <v>32</v>
      </c>
      <c r="G199" s="117" t="s">
        <v>658</v>
      </c>
      <c r="H199" s="34"/>
      <c r="I199" s="36">
        <v>0</v>
      </c>
      <c r="J199" s="37">
        <v>1</v>
      </c>
      <c r="K199" s="37">
        <v>1</v>
      </c>
      <c r="L199" s="37">
        <v>1</v>
      </c>
      <c r="M199" s="142">
        <v>1</v>
      </c>
      <c r="N199" s="142">
        <v>1</v>
      </c>
      <c r="O199" s="142">
        <v>1</v>
      </c>
      <c r="P199" s="142"/>
      <c r="Q199" s="142"/>
      <c r="R199" s="142"/>
      <c r="S199" s="142"/>
      <c r="T199" s="142"/>
      <c r="U199" s="142"/>
    </row>
    <row r="200" spans="1:21" s="113" customFormat="1" ht="15.75" thickBot="1" x14ac:dyDescent="0.3">
      <c r="A200" s="152"/>
      <c r="B200" s="167" t="s">
        <v>659</v>
      </c>
      <c r="C200" s="119" t="s">
        <v>248</v>
      </c>
      <c r="D200" s="120" t="s">
        <v>660</v>
      </c>
      <c r="E200" s="118"/>
      <c r="F200" s="119" t="s">
        <v>32</v>
      </c>
      <c r="G200" s="121"/>
      <c r="H200" s="118"/>
      <c r="I200" s="122">
        <v>0</v>
      </c>
      <c r="J200" s="123">
        <v>1</v>
      </c>
      <c r="K200" s="123">
        <v>1</v>
      </c>
      <c r="L200" s="123">
        <v>1</v>
      </c>
      <c r="M200" s="143">
        <v>1</v>
      </c>
      <c r="N200" s="143">
        <v>1</v>
      </c>
      <c r="O200" s="143">
        <v>1</v>
      </c>
      <c r="P200" s="143"/>
      <c r="Q200" s="143"/>
      <c r="R200" s="143"/>
      <c r="S200" s="143"/>
      <c r="T200" s="143"/>
      <c r="U200" s="143"/>
    </row>
    <row r="201" spans="1:21" ht="15.75" thickBot="1" x14ac:dyDescent="0.3">
      <c r="A201" s="22"/>
      <c r="B201" s="24"/>
      <c r="C201" s="24"/>
      <c r="D201" s="124" t="s">
        <v>661</v>
      </c>
      <c r="E201" s="24"/>
      <c r="F201" s="24"/>
      <c r="G201" s="105"/>
      <c r="H201" s="24"/>
      <c r="I201" s="25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</row>
    <row r="202" spans="1:21" s="113" customFormat="1" x14ac:dyDescent="0.25">
      <c r="A202" s="44">
        <f t="shared" ref="A202:A214" si="8">ROW(A202)-70</f>
        <v>132</v>
      </c>
      <c r="B202" s="45" t="s">
        <v>662</v>
      </c>
      <c r="C202" s="46" t="s">
        <v>305</v>
      </c>
      <c r="D202" s="125" t="s">
        <v>663</v>
      </c>
      <c r="E202" s="45" t="s">
        <v>306</v>
      </c>
      <c r="F202" s="46" t="s">
        <v>32</v>
      </c>
      <c r="G202" s="126" t="s">
        <v>664</v>
      </c>
      <c r="H202" s="45"/>
      <c r="I202" s="47">
        <v>23.68</v>
      </c>
      <c r="J202" s="32">
        <v>1</v>
      </c>
      <c r="K202" s="32">
        <v>1</v>
      </c>
      <c r="L202" s="32">
        <v>1</v>
      </c>
      <c r="M202" s="144">
        <v>1</v>
      </c>
      <c r="N202" s="144">
        <v>1</v>
      </c>
      <c r="O202" s="144">
        <v>1</v>
      </c>
      <c r="P202" s="144"/>
      <c r="Q202" s="144"/>
      <c r="R202" s="144"/>
      <c r="S202" s="144"/>
      <c r="T202" s="144"/>
      <c r="U202" s="144"/>
    </row>
    <row r="203" spans="1:21" s="113" customFormat="1" x14ac:dyDescent="0.25">
      <c r="A203" s="33">
        <f t="shared" si="8"/>
        <v>133</v>
      </c>
      <c r="B203" s="34" t="s">
        <v>662</v>
      </c>
      <c r="C203" s="35" t="s">
        <v>305</v>
      </c>
      <c r="D203" s="116" t="s">
        <v>663</v>
      </c>
      <c r="E203" s="34" t="s">
        <v>306</v>
      </c>
      <c r="F203" s="35" t="s">
        <v>32</v>
      </c>
      <c r="G203" s="117" t="s">
        <v>664</v>
      </c>
      <c r="H203" s="34"/>
      <c r="I203" s="36">
        <v>23.68</v>
      </c>
      <c r="J203" s="37">
        <v>1</v>
      </c>
      <c r="K203" s="37">
        <v>1</v>
      </c>
      <c r="L203" s="37">
        <v>1</v>
      </c>
      <c r="M203" s="144">
        <v>1</v>
      </c>
      <c r="N203" s="144">
        <v>0</v>
      </c>
      <c r="O203" s="144">
        <v>1</v>
      </c>
      <c r="P203" s="144"/>
      <c r="Q203" s="144"/>
      <c r="R203" s="144"/>
      <c r="S203" s="144"/>
      <c r="T203" s="144"/>
      <c r="U203" s="144"/>
    </row>
    <row r="204" spans="1:21" s="113" customFormat="1" x14ac:dyDescent="0.25">
      <c r="A204" s="38">
        <f t="shared" si="8"/>
        <v>134</v>
      </c>
      <c r="B204" s="39" t="s">
        <v>662</v>
      </c>
      <c r="C204" s="40" t="s">
        <v>305</v>
      </c>
      <c r="D204" s="114" t="s">
        <v>663</v>
      </c>
      <c r="E204" s="39" t="s">
        <v>306</v>
      </c>
      <c r="F204" s="40" t="s">
        <v>32</v>
      </c>
      <c r="G204" s="115" t="s">
        <v>664</v>
      </c>
      <c r="H204" s="39"/>
      <c r="I204" s="41">
        <v>23.68</v>
      </c>
      <c r="J204" s="42">
        <v>1</v>
      </c>
      <c r="K204" s="42">
        <v>1</v>
      </c>
      <c r="L204" s="42">
        <v>1</v>
      </c>
      <c r="M204" s="144">
        <v>1</v>
      </c>
      <c r="N204" s="144">
        <v>1</v>
      </c>
      <c r="O204" s="144">
        <v>1</v>
      </c>
      <c r="P204" s="144"/>
      <c r="Q204" s="144"/>
      <c r="R204" s="144"/>
      <c r="S204" s="144"/>
      <c r="T204" s="144"/>
      <c r="U204" s="144"/>
    </row>
    <row r="205" spans="1:21" s="113" customFormat="1" x14ac:dyDescent="0.25">
      <c r="A205" s="33">
        <f t="shared" si="8"/>
        <v>135</v>
      </c>
      <c r="B205" s="34" t="s">
        <v>665</v>
      </c>
      <c r="C205" s="35" t="s">
        <v>309</v>
      </c>
      <c r="D205" s="116" t="s">
        <v>666</v>
      </c>
      <c r="E205" s="34" t="s">
        <v>314</v>
      </c>
      <c r="F205" s="35" t="s">
        <v>32</v>
      </c>
      <c r="G205" s="117" t="s">
        <v>667</v>
      </c>
      <c r="H205" s="34"/>
      <c r="I205" s="36">
        <v>28.68</v>
      </c>
      <c r="J205" s="37">
        <v>1</v>
      </c>
      <c r="K205" s="37">
        <v>1</v>
      </c>
      <c r="L205" s="37">
        <v>1</v>
      </c>
      <c r="M205" s="144">
        <v>1</v>
      </c>
      <c r="N205" s="144">
        <v>1</v>
      </c>
      <c r="O205" s="144">
        <v>1</v>
      </c>
      <c r="P205" s="144"/>
      <c r="Q205" s="144"/>
      <c r="R205" s="144"/>
      <c r="S205" s="144"/>
      <c r="T205" s="144"/>
      <c r="U205" s="144"/>
    </row>
    <row r="206" spans="1:21" s="113" customFormat="1" x14ac:dyDescent="0.25">
      <c r="A206" s="38">
        <f t="shared" si="8"/>
        <v>136</v>
      </c>
      <c r="B206" s="39" t="s">
        <v>665</v>
      </c>
      <c r="C206" s="40" t="s">
        <v>309</v>
      </c>
      <c r="D206" s="114" t="s">
        <v>666</v>
      </c>
      <c r="E206" s="39" t="s">
        <v>314</v>
      </c>
      <c r="F206" s="40" t="s">
        <v>32</v>
      </c>
      <c r="G206" s="115" t="s">
        <v>667</v>
      </c>
      <c r="H206" s="39"/>
      <c r="I206" s="41">
        <v>28.68</v>
      </c>
      <c r="J206" s="42">
        <v>1</v>
      </c>
      <c r="K206" s="42">
        <v>1</v>
      </c>
      <c r="L206" s="42">
        <v>1</v>
      </c>
      <c r="M206" s="144">
        <v>1</v>
      </c>
      <c r="N206" s="144">
        <v>1</v>
      </c>
      <c r="O206" s="144">
        <v>1</v>
      </c>
      <c r="P206" s="144"/>
      <c r="Q206" s="144"/>
      <c r="R206" s="144"/>
      <c r="S206" s="144"/>
      <c r="T206" s="144"/>
      <c r="U206" s="144"/>
    </row>
    <row r="207" spans="1:21" s="113" customFormat="1" x14ac:dyDescent="0.25">
      <c r="A207" s="33">
        <f t="shared" si="8"/>
        <v>137</v>
      </c>
      <c r="B207" s="34" t="s">
        <v>665</v>
      </c>
      <c r="C207" s="35" t="s">
        <v>309</v>
      </c>
      <c r="D207" s="116" t="s">
        <v>666</v>
      </c>
      <c r="E207" s="34" t="s">
        <v>314</v>
      </c>
      <c r="F207" s="35" t="s">
        <v>32</v>
      </c>
      <c r="G207" s="117" t="s">
        <v>668</v>
      </c>
      <c r="H207" s="34"/>
      <c r="I207" s="36">
        <v>28.68</v>
      </c>
      <c r="J207" s="37">
        <v>1</v>
      </c>
      <c r="K207" s="37">
        <v>1</v>
      </c>
      <c r="L207" s="37">
        <v>1</v>
      </c>
      <c r="M207" s="144">
        <v>1</v>
      </c>
      <c r="N207" s="144">
        <v>0</v>
      </c>
      <c r="O207" s="144">
        <v>1</v>
      </c>
      <c r="P207" s="144"/>
      <c r="Q207" s="144"/>
      <c r="R207" s="144"/>
      <c r="S207" s="144"/>
      <c r="T207" s="144"/>
      <c r="U207" s="144"/>
    </row>
    <row r="208" spans="1:21" s="113" customFormat="1" x14ac:dyDescent="0.25">
      <c r="A208" s="38">
        <f t="shared" si="8"/>
        <v>138</v>
      </c>
      <c r="B208" s="39" t="s">
        <v>669</v>
      </c>
      <c r="C208" s="40" t="s">
        <v>309</v>
      </c>
      <c r="D208" s="114"/>
      <c r="E208" s="39" t="s">
        <v>670</v>
      </c>
      <c r="F208" s="40" t="s">
        <v>32</v>
      </c>
      <c r="G208" s="115" t="s">
        <v>671</v>
      </c>
      <c r="H208" s="39"/>
      <c r="I208" s="41">
        <v>44.99</v>
      </c>
      <c r="J208" s="42">
        <v>1</v>
      </c>
      <c r="K208" s="42">
        <v>1</v>
      </c>
      <c r="L208" s="42">
        <v>1</v>
      </c>
      <c r="M208" s="144">
        <v>1</v>
      </c>
      <c r="N208" s="144">
        <v>1</v>
      </c>
      <c r="O208" s="144">
        <v>1</v>
      </c>
      <c r="P208" s="144"/>
      <c r="Q208" s="144"/>
      <c r="R208" s="144"/>
      <c r="S208" s="144"/>
      <c r="T208" s="144"/>
      <c r="U208" s="144"/>
    </row>
    <row r="209" spans="1:21" s="113" customFormat="1" x14ac:dyDescent="0.25">
      <c r="A209" s="33">
        <f t="shared" si="8"/>
        <v>139</v>
      </c>
      <c r="B209" s="34" t="s">
        <v>669</v>
      </c>
      <c r="C209" s="35" t="s">
        <v>309</v>
      </c>
      <c r="D209" s="116"/>
      <c r="E209" s="34" t="s">
        <v>670</v>
      </c>
      <c r="F209" s="35" t="s">
        <v>32</v>
      </c>
      <c r="G209" s="117" t="s">
        <v>671</v>
      </c>
      <c r="H209" s="34"/>
      <c r="I209" s="36">
        <v>44.99</v>
      </c>
      <c r="J209" s="37">
        <v>1</v>
      </c>
      <c r="K209" s="37">
        <v>1</v>
      </c>
      <c r="L209" s="37">
        <v>1</v>
      </c>
      <c r="M209" s="144">
        <v>1</v>
      </c>
      <c r="N209" s="144">
        <v>1</v>
      </c>
      <c r="O209" s="144">
        <v>1</v>
      </c>
      <c r="P209" s="144"/>
      <c r="Q209" s="144"/>
      <c r="R209" s="144"/>
      <c r="S209" s="144"/>
      <c r="T209" s="144"/>
      <c r="U209" s="144"/>
    </row>
    <row r="210" spans="1:21" s="113" customFormat="1" x14ac:dyDescent="0.25">
      <c r="A210" s="38">
        <f t="shared" si="8"/>
        <v>140</v>
      </c>
      <c r="B210" s="39" t="s">
        <v>669</v>
      </c>
      <c r="C210" s="40" t="s">
        <v>309</v>
      </c>
      <c r="D210" s="114"/>
      <c r="E210" s="39" t="s">
        <v>670</v>
      </c>
      <c r="F210" s="40" t="s">
        <v>32</v>
      </c>
      <c r="G210" s="115" t="s">
        <v>671</v>
      </c>
      <c r="H210" s="39"/>
      <c r="I210" s="41">
        <v>49.98</v>
      </c>
      <c r="J210" s="42">
        <v>1</v>
      </c>
      <c r="K210" s="42">
        <v>1</v>
      </c>
      <c r="L210" s="42">
        <v>1</v>
      </c>
      <c r="M210" s="144">
        <v>1</v>
      </c>
      <c r="N210" s="144">
        <v>0</v>
      </c>
      <c r="O210" s="144">
        <v>1</v>
      </c>
      <c r="P210" s="144"/>
      <c r="Q210" s="144"/>
      <c r="R210" s="144"/>
      <c r="S210" s="144"/>
      <c r="T210" s="144"/>
      <c r="U210" s="144"/>
    </row>
    <row r="211" spans="1:21" s="113" customFormat="1" x14ac:dyDescent="0.25">
      <c r="A211" s="33">
        <f t="shared" si="8"/>
        <v>141</v>
      </c>
      <c r="B211" s="34" t="s">
        <v>669</v>
      </c>
      <c r="C211" s="35" t="s">
        <v>309</v>
      </c>
      <c r="D211" s="116"/>
      <c r="E211" s="34" t="s">
        <v>670</v>
      </c>
      <c r="F211" s="35" t="s">
        <v>32</v>
      </c>
      <c r="G211" s="117" t="s">
        <v>671</v>
      </c>
      <c r="H211" s="34"/>
      <c r="I211" s="36">
        <v>49.98</v>
      </c>
      <c r="J211" s="37">
        <v>1</v>
      </c>
      <c r="K211" s="37">
        <v>1</v>
      </c>
      <c r="L211" s="37">
        <v>1</v>
      </c>
      <c r="M211" s="144">
        <v>1</v>
      </c>
      <c r="N211" s="144">
        <v>0</v>
      </c>
      <c r="O211" s="144">
        <v>1</v>
      </c>
      <c r="P211" s="144"/>
      <c r="Q211" s="144"/>
      <c r="R211" s="144"/>
      <c r="S211" s="144"/>
      <c r="T211" s="144"/>
      <c r="U211" s="144"/>
    </row>
    <row r="212" spans="1:21" s="113" customFormat="1" x14ac:dyDescent="0.25">
      <c r="A212" s="38">
        <f t="shared" si="8"/>
        <v>142</v>
      </c>
      <c r="B212" s="39" t="s">
        <v>672</v>
      </c>
      <c r="C212" s="40" t="s">
        <v>673</v>
      </c>
      <c r="D212" s="114" t="s">
        <v>674</v>
      </c>
      <c r="E212" s="39" t="s">
        <v>675</v>
      </c>
      <c r="F212" s="40" t="s">
        <v>32</v>
      </c>
      <c r="G212" s="115"/>
      <c r="H212" s="39"/>
      <c r="I212" s="41">
        <v>137.34</v>
      </c>
      <c r="J212" s="42">
        <v>1</v>
      </c>
      <c r="K212" s="42">
        <v>1</v>
      </c>
      <c r="L212" s="42">
        <v>1</v>
      </c>
      <c r="M212" s="144">
        <v>1</v>
      </c>
      <c r="N212" s="144">
        <v>1</v>
      </c>
      <c r="O212" s="144">
        <v>1</v>
      </c>
      <c r="P212" s="144"/>
      <c r="Q212" s="144"/>
      <c r="R212" s="144"/>
      <c r="S212" s="144"/>
      <c r="T212" s="144"/>
      <c r="U212" s="144"/>
    </row>
    <row r="213" spans="1:21" s="113" customFormat="1" ht="15" customHeight="1" x14ac:dyDescent="0.25">
      <c r="A213" s="33">
        <f t="shared" si="8"/>
        <v>143</v>
      </c>
      <c r="B213" s="34" t="s">
        <v>672</v>
      </c>
      <c r="C213" s="35" t="s">
        <v>676</v>
      </c>
      <c r="D213" s="116" t="s">
        <v>677</v>
      </c>
      <c r="E213" s="34" t="s">
        <v>678</v>
      </c>
      <c r="F213" s="35" t="s">
        <v>32</v>
      </c>
      <c r="G213" s="117"/>
      <c r="H213" s="34"/>
      <c r="I213" s="36">
        <v>287.99</v>
      </c>
      <c r="J213" s="37">
        <v>1</v>
      </c>
      <c r="K213" s="37">
        <v>1</v>
      </c>
      <c r="L213" s="37">
        <v>1</v>
      </c>
      <c r="M213" s="144">
        <v>1</v>
      </c>
      <c r="N213" s="144">
        <v>1</v>
      </c>
      <c r="O213" s="144">
        <v>1</v>
      </c>
      <c r="P213" s="144"/>
      <c r="Q213" s="144"/>
      <c r="R213" s="144"/>
      <c r="S213" s="144"/>
      <c r="T213" s="144"/>
      <c r="U213" s="144"/>
    </row>
    <row r="214" spans="1:21" s="113" customFormat="1" ht="15.75" thickBot="1" x14ac:dyDescent="0.3">
      <c r="A214" s="55">
        <f t="shared" si="8"/>
        <v>144</v>
      </c>
      <c r="B214" s="39" t="s">
        <v>679</v>
      </c>
      <c r="C214" s="40" t="s">
        <v>478</v>
      </c>
      <c r="D214" s="114" t="s">
        <v>680</v>
      </c>
      <c r="E214" s="39" t="s">
        <v>681</v>
      </c>
      <c r="F214" s="40" t="s">
        <v>32</v>
      </c>
      <c r="G214" s="115" t="s">
        <v>452</v>
      </c>
      <c r="H214" s="39"/>
      <c r="I214" s="41">
        <v>286.99</v>
      </c>
      <c r="J214" s="42">
        <v>1</v>
      </c>
      <c r="K214" s="42">
        <v>1</v>
      </c>
      <c r="L214" s="42">
        <v>1</v>
      </c>
      <c r="M214" s="144">
        <v>1</v>
      </c>
      <c r="N214" s="144">
        <v>1</v>
      </c>
      <c r="O214" s="144">
        <v>1</v>
      </c>
      <c r="P214" s="144"/>
      <c r="Q214" s="144"/>
      <c r="R214" s="144"/>
      <c r="S214" s="144"/>
      <c r="T214" s="144"/>
      <c r="U214" s="144"/>
    </row>
    <row r="215" spans="1:21" s="113" customFormat="1" ht="15" customHeight="1" x14ac:dyDescent="0.25">
      <c r="A215" s="68" t="s">
        <v>153</v>
      </c>
      <c r="B215" s="53" t="s">
        <v>682</v>
      </c>
      <c r="C215" s="35" t="s">
        <v>478</v>
      </c>
      <c r="D215" s="116" t="s">
        <v>683</v>
      </c>
      <c r="E215" s="34"/>
      <c r="F215" s="35" t="s">
        <v>32</v>
      </c>
      <c r="G215" s="117" t="s">
        <v>79</v>
      </c>
      <c r="H215" s="34" t="s">
        <v>684</v>
      </c>
      <c r="I215" s="36">
        <v>0</v>
      </c>
      <c r="J215" s="37">
        <v>1</v>
      </c>
      <c r="K215" s="37">
        <v>1</v>
      </c>
      <c r="L215" s="37">
        <v>1</v>
      </c>
      <c r="M215" s="144">
        <v>1</v>
      </c>
      <c r="N215" s="144">
        <v>1</v>
      </c>
      <c r="O215" s="144">
        <v>1</v>
      </c>
      <c r="P215" s="144"/>
      <c r="Q215" s="144"/>
      <c r="R215" s="144"/>
      <c r="S215" s="144"/>
      <c r="T215" s="144"/>
      <c r="U215" s="144"/>
    </row>
    <row r="216" spans="1:21" s="113" customFormat="1" x14ac:dyDescent="0.25">
      <c r="A216" s="140"/>
      <c r="B216" s="52" t="s">
        <v>685</v>
      </c>
      <c r="C216" s="40" t="s">
        <v>478</v>
      </c>
      <c r="D216" s="114" t="s">
        <v>686</v>
      </c>
      <c r="E216" s="39"/>
      <c r="F216" s="40" t="s">
        <v>32</v>
      </c>
      <c r="G216" s="115" t="s">
        <v>687</v>
      </c>
      <c r="H216" s="39"/>
      <c r="I216" s="41">
        <v>0</v>
      </c>
      <c r="J216" s="42">
        <v>1</v>
      </c>
      <c r="K216" s="42">
        <v>1</v>
      </c>
      <c r="L216" s="42">
        <v>1</v>
      </c>
      <c r="M216" s="144">
        <v>1</v>
      </c>
      <c r="N216" s="144">
        <v>1</v>
      </c>
      <c r="O216" s="144">
        <v>1</v>
      </c>
      <c r="P216" s="144"/>
      <c r="Q216" s="144"/>
      <c r="R216" s="144"/>
      <c r="S216" s="144"/>
      <c r="T216" s="144"/>
      <c r="U216" s="144"/>
    </row>
    <row r="217" spans="1:21" s="113" customFormat="1" x14ac:dyDescent="0.25">
      <c r="A217" s="140"/>
      <c r="B217" s="53" t="s">
        <v>685</v>
      </c>
      <c r="C217" s="35" t="s">
        <v>478</v>
      </c>
      <c r="D217" s="116" t="s">
        <v>686</v>
      </c>
      <c r="E217" s="34"/>
      <c r="F217" s="35" t="s">
        <v>32</v>
      </c>
      <c r="G217" s="117" t="s">
        <v>687</v>
      </c>
      <c r="H217" s="34"/>
      <c r="I217" s="36">
        <v>0</v>
      </c>
      <c r="J217" s="37">
        <v>1</v>
      </c>
      <c r="K217" s="37">
        <v>1</v>
      </c>
      <c r="L217" s="37">
        <v>1</v>
      </c>
      <c r="M217" s="144">
        <v>1</v>
      </c>
      <c r="N217" s="144">
        <v>1</v>
      </c>
      <c r="O217" s="144">
        <v>1</v>
      </c>
      <c r="P217" s="144"/>
      <c r="Q217" s="144"/>
      <c r="R217" s="144"/>
      <c r="S217" s="144"/>
      <c r="T217" s="144"/>
      <c r="U217" s="144"/>
    </row>
    <row r="218" spans="1:21" s="113" customFormat="1" x14ac:dyDescent="0.25">
      <c r="A218" s="140"/>
      <c r="B218" s="52" t="s">
        <v>688</v>
      </c>
      <c r="C218" s="40" t="s">
        <v>478</v>
      </c>
      <c r="D218" s="114" t="s">
        <v>297</v>
      </c>
      <c r="E218" s="39"/>
      <c r="F218" s="40" t="s">
        <v>32</v>
      </c>
      <c r="G218" s="115" t="s">
        <v>687</v>
      </c>
      <c r="H218" s="39" t="s">
        <v>689</v>
      </c>
      <c r="I218" s="41">
        <v>0</v>
      </c>
      <c r="J218" s="42">
        <v>1</v>
      </c>
      <c r="K218" s="42">
        <v>1</v>
      </c>
      <c r="L218" s="42">
        <v>1</v>
      </c>
      <c r="M218" s="151">
        <v>1</v>
      </c>
      <c r="N218" s="151">
        <v>1</v>
      </c>
      <c r="O218" s="151">
        <v>1</v>
      </c>
      <c r="P218" s="151"/>
      <c r="Q218" s="151"/>
      <c r="R218" s="151"/>
      <c r="S218" s="151"/>
      <c r="T218" s="151"/>
      <c r="U218" s="151"/>
    </row>
    <row r="219" spans="1:21" s="113" customFormat="1" ht="15.75" thickBot="1" x14ac:dyDescent="0.3">
      <c r="A219" s="168">
        <f>ROW(A219)-75</f>
        <v>144</v>
      </c>
      <c r="B219" s="118" t="s">
        <v>690</v>
      </c>
      <c r="C219" s="119" t="s">
        <v>478</v>
      </c>
      <c r="D219" s="120" t="s">
        <v>691</v>
      </c>
      <c r="E219" s="118" t="s">
        <v>692</v>
      </c>
      <c r="F219" s="119" t="s">
        <v>32</v>
      </c>
      <c r="G219" s="121" t="s">
        <v>693</v>
      </c>
      <c r="H219" s="118" t="s">
        <v>694</v>
      </c>
      <c r="I219" s="122">
        <v>179.09</v>
      </c>
      <c r="J219" s="123">
        <v>1</v>
      </c>
      <c r="K219" s="123">
        <v>1</v>
      </c>
      <c r="L219" s="123">
        <v>1</v>
      </c>
      <c r="M219" s="169">
        <v>1</v>
      </c>
      <c r="N219" s="169">
        <v>1</v>
      </c>
      <c r="O219" s="169">
        <v>1</v>
      </c>
      <c r="P219" s="169"/>
      <c r="Q219" s="169"/>
      <c r="R219" s="169"/>
      <c r="S219" s="169"/>
      <c r="T219" s="169"/>
      <c r="U219" s="169"/>
    </row>
    <row r="220" spans="1:21" s="113" customFormat="1" ht="15.75" thickBot="1" x14ac:dyDescent="0.3">
      <c r="A220" s="22"/>
      <c r="B220" s="23"/>
      <c r="C220" s="24"/>
      <c r="D220" s="124" t="s">
        <v>695</v>
      </c>
      <c r="E220" s="23"/>
      <c r="F220" s="24"/>
      <c r="G220" s="105"/>
      <c r="H220" s="23"/>
      <c r="I220" s="25"/>
      <c r="J220" s="26"/>
      <c r="K220" s="26"/>
      <c r="L220" s="26"/>
      <c r="M220" s="142"/>
      <c r="N220" s="142"/>
      <c r="O220" s="142"/>
      <c r="P220" s="142"/>
      <c r="Q220" s="142"/>
      <c r="R220" s="142"/>
      <c r="S220" s="142"/>
      <c r="T220" s="142"/>
      <c r="U220" s="142"/>
    </row>
    <row r="221" spans="1:21" s="113" customFormat="1" ht="15.75" thickBot="1" x14ac:dyDescent="0.3">
      <c r="A221" s="170">
        <f>ROW(A221)-76</f>
        <v>145</v>
      </c>
      <c r="B221" s="171" t="s">
        <v>696</v>
      </c>
      <c r="C221" s="172" t="s">
        <v>697</v>
      </c>
      <c r="D221" s="173" t="s">
        <v>698</v>
      </c>
      <c r="E221" s="171" t="s">
        <v>699</v>
      </c>
      <c r="F221" s="172" t="s">
        <v>146</v>
      </c>
      <c r="G221" s="174" t="s">
        <v>700</v>
      </c>
      <c r="H221" s="171"/>
      <c r="I221" s="175">
        <v>1</v>
      </c>
      <c r="J221" s="176">
        <v>1</v>
      </c>
      <c r="K221" s="176">
        <v>1</v>
      </c>
      <c r="L221" s="176">
        <v>1</v>
      </c>
      <c r="M221" s="143">
        <v>1</v>
      </c>
      <c r="N221" s="143">
        <v>1</v>
      </c>
      <c r="O221" s="143">
        <v>1</v>
      </c>
      <c r="P221" s="143"/>
      <c r="Q221" s="143"/>
      <c r="R221" s="143"/>
      <c r="S221" s="143"/>
      <c r="T221" s="143"/>
      <c r="U221" s="143"/>
    </row>
    <row r="222" spans="1:21" s="113" customFormat="1" ht="15.75" thickBot="1" x14ac:dyDescent="0.3">
      <c r="A222" s="22"/>
      <c r="B222" s="24"/>
      <c r="C222" s="177"/>
      <c r="D222" s="178" t="s">
        <v>701</v>
      </c>
      <c r="E222" s="24"/>
      <c r="F222" s="24"/>
      <c r="G222" s="105"/>
      <c r="H222" s="24"/>
      <c r="I222" s="25"/>
      <c r="J222" s="26"/>
      <c r="K222" s="26"/>
      <c r="L222" s="26"/>
      <c r="M222" s="179"/>
      <c r="N222" s="179"/>
      <c r="O222" s="179"/>
      <c r="P222" s="179"/>
      <c r="Q222" s="179"/>
      <c r="R222" s="179"/>
      <c r="S222" s="179"/>
      <c r="T222" s="179"/>
      <c r="U222" s="179"/>
    </row>
    <row r="223" spans="1:21" x14ac:dyDescent="0.25">
      <c r="A223" s="44">
        <f>ROW(A223)-77</f>
        <v>146</v>
      </c>
      <c r="B223" s="45" t="s">
        <v>702</v>
      </c>
      <c r="C223" s="46" t="s">
        <v>703</v>
      </c>
      <c r="D223" s="125" t="s">
        <v>704</v>
      </c>
      <c r="E223" s="45" t="s">
        <v>705</v>
      </c>
      <c r="F223" s="46" t="s">
        <v>146</v>
      </c>
      <c r="G223" s="126" t="s">
        <v>706</v>
      </c>
      <c r="H223" s="45" t="s">
        <v>707</v>
      </c>
      <c r="I223" s="47">
        <v>3138.08</v>
      </c>
      <c r="J223" s="32">
        <v>1</v>
      </c>
      <c r="K223" s="32">
        <v>1</v>
      </c>
      <c r="L223" s="32">
        <v>1</v>
      </c>
      <c r="M223" s="180">
        <v>1</v>
      </c>
      <c r="N223" s="180">
        <v>1</v>
      </c>
      <c r="O223" s="180">
        <v>1</v>
      </c>
      <c r="P223" s="180"/>
      <c r="Q223" s="180"/>
      <c r="R223" s="180"/>
      <c r="S223" s="180"/>
      <c r="T223" s="180"/>
      <c r="U223" s="181"/>
    </row>
    <row r="224" spans="1:21" ht="15.75" thickBot="1" x14ac:dyDescent="0.3">
      <c r="A224" s="57">
        <f>ROW(A224)-77</f>
        <v>147</v>
      </c>
      <c r="B224" s="58" t="s">
        <v>708</v>
      </c>
      <c r="C224" s="59" t="s">
        <v>703</v>
      </c>
      <c r="D224" s="182" t="s">
        <v>709</v>
      </c>
      <c r="E224" s="58" t="s">
        <v>710</v>
      </c>
      <c r="F224" s="59" t="s">
        <v>146</v>
      </c>
      <c r="G224" s="183" t="s">
        <v>711</v>
      </c>
      <c r="H224" s="58"/>
      <c r="I224" s="60">
        <v>237.16</v>
      </c>
      <c r="J224" s="61">
        <v>1</v>
      </c>
      <c r="K224" s="61">
        <v>1</v>
      </c>
      <c r="L224" s="61">
        <v>1</v>
      </c>
      <c r="M224" s="180">
        <v>1</v>
      </c>
      <c r="N224" s="180">
        <v>1</v>
      </c>
      <c r="O224" s="180">
        <v>1</v>
      </c>
      <c r="P224" s="180"/>
      <c r="Q224" s="180"/>
      <c r="R224" s="180"/>
      <c r="S224" s="180"/>
      <c r="T224" s="180"/>
      <c r="U224" s="181"/>
    </row>
  </sheetData>
  <autoFilter ref="J8:T224"/>
  <mergeCells count="21">
    <mergeCell ref="A170:A187"/>
    <mergeCell ref="A191:A200"/>
    <mergeCell ref="A215:A218"/>
    <mergeCell ref="T1:T6"/>
    <mergeCell ref="U1:U6"/>
    <mergeCell ref="E3:F3"/>
    <mergeCell ref="A7:I7"/>
    <mergeCell ref="A76:A81"/>
    <mergeCell ref="A91:A115"/>
    <mergeCell ref="N1:N6"/>
    <mergeCell ref="O1:O6"/>
    <mergeCell ref="P1:P6"/>
    <mergeCell ref="Q1:Q6"/>
    <mergeCell ref="R1:R6"/>
    <mergeCell ref="S1:S6"/>
    <mergeCell ref="A1:B5"/>
    <mergeCell ref="E1:F1"/>
    <mergeCell ref="J1:J6"/>
    <mergeCell ref="K1:K6"/>
    <mergeCell ref="L1:L6"/>
    <mergeCell ref="M1:M6"/>
  </mergeCells>
  <dataValidations count="2">
    <dataValidation allowBlank="1" showInputMessage="1" showErrorMessage="1" errorTitle="Inventory Column:" error="Enter the number &quot;0&quot; in the cell if the item is missing. _x000a__x000a_Enter the number &quot;1&quot; in the cell if the item is accounted for. _x000a__x000a_To exit the cell, click &quot;Cancel&quot;" sqref="U7:U8 J7:K8 J1:U1 L7:T7"/>
    <dataValidation type="whole" allowBlank="1" showInputMessage="1" showErrorMessage="1" errorTitle="Inventory Column:" error="Enter the number &quot;0&quot; in the cell if the item is missing. _x000a__x000a_Enter the number &quot;1&quot; in the cell if the item is accounted for. _x000a__x000a_To exit the cell, click &quot;Cancel&quot;" sqref="J223:K1048576 U221:U1048576 J162:L167 L223:L224 J94:L118 J120:L128 J84:L92 J169:L200 J130:L138 J221:L221 J67:L82 M169:U198 M90:U114 M84:U88 M67:U78 J140:U161 M120:U124 J53:U65 J9:U51 M221:T222 M130:U133 M162:U165 M80:U82 M116:U118 M126:U128 M135:U138 M167:U167 M200:U200 J202:U219">
      <formula1>0</formula1>
      <formula2>1</formula2>
    </dataValidation>
  </dataValidations>
  <pageMargins left="0.7" right="0.7" top="0.75" bottom="0.75" header="0.3" footer="0.3"/>
  <pageSetup scale="71" fitToHeight="0" orientation="landscape" r:id="rId1"/>
  <headerFooter>
    <oddFooter>Page &amp;P of &amp;N</oddFooter>
  </headerFooter>
  <rowBreaks count="1" manualBreakCount="1">
    <brk id="51" max="9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2" id="{75DE63B1-AE1C-42FC-BB18-F7857863EDB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U223:U1048576 U9</xm:sqref>
        </x14:conditionalFormatting>
        <x14:conditionalFormatting xmlns:xm="http://schemas.microsoft.com/office/excel/2006/main">
          <x14:cfRule type="iconSet" priority="70" id="{E1EB6C08-46C7-44EF-833A-959176E3177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U10</xm:sqref>
        </x14:conditionalFormatting>
        <x14:conditionalFormatting xmlns:xm="http://schemas.microsoft.com/office/excel/2006/main">
          <x14:cfRule type="iconSet" priority="71" id="{86D2960C-655C-4D09-BCF1-4077D4E529F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U11:U27 U44:U45</xm:sqref>
        </x14:conditionalFormatting>
        <x14:conditionalFormatting xmlns:xm="http://schemas.microsoft.com/office/excel/2006/main">
          <x14:cfRule type="iconSet" priority="69" id="{67C0C5E4-8DF4-4D18-9E18-2D7AC7E4ED8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U46:U61 U70:U75</xm:sqref>
        </x14:conditionalFormatting>
        <x14:conditionalFormatting xmlns:xm="http://schemas.microsoft.com/office/excel/2006/main">
          <x14:cfRule type="iconSet" priority="68" id="{2B8D62D0-91EB-444F-A32D-DB23424D47E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U28:U43</xm:sqref>
        </x14:conditionalFormatting>
        <x14:conditionalFormatting xmlns:xm="http://schemas.microsoft.com/office/excel/2006/main">
          <x14:cfRule type="iconSet" priority="67" id="{CB3EE92B-1726-4C01-AA97-58FEF75BB05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U62:U69</xm:sqref>
        </x14:conditionalFormatting>
        <x14:conditionalFormatting xmlns:xm="http://schemas.microsoft.com/office/excel/2006/main">
          <x14:cfRule type="iconSet" priority="66" id="{742A6C1A-C331-4839-B557-94E757E5652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K225:K1048576 K9</xm:sqref>
        </x14:conditionalFormatting>
        <x14:conditionalFormatting xmlns:xm="http://schemas.microsoft.com/office/excel/2006/main">
          <x14:cfRule type="iconSet" priority="58" id="{A967A3B7-DA06-4F3F-89B2-247AE6E06FB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L10</xm:sqref>
        </x14:conditionalFormatting>
        <x14:conditionalFormatting xmlns:xm="http://schemas.microsoft.com/office/excel/2006/main">
          <x14:cfRule type="iconSet" priority="59" id="{D71C88AB-C8DA-4EDD-973D-9B26FFA7C46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L11:L27 L44:L45</xm:sqref>
        </x14:conditionalFormatting>
        <x14:conditionalFormatting xmlns:xm="http://schemas.microsoft.com/office/excel/2006/main">
          <x14:cfRule type="iconSet" priority="57" id="{4890DFBE-C444-406F-A515-37DBA18F13D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L28:L43</xm:sqref>
        </x14:conditionalFormatting>
        <x14:conditionalFormatting xmlns:xm="http://schemas.microsoft.com/office/excel/2006/main">
          <x14:cfRule type="iconSet" priority="56" id="{DD264454-49A2-45E8-8CAD-2292076EE2A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L66:L68</xm:sqref>
        </x14:conditionalFormatting>
        <x14:conditionalFormatting xmlns:xm="http://schemas.microsoft.com/office/excel/2006/main">
          <x14:cfRule type="iconSet" priority="54" id="{D0E1B567-8375-4510-9A8F-53CDAAF259B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J10</xm:sqref>
        </x14:conditionalFormatting>
        <x14:conditionalFormatting xmlns:xm="http://schemas.microsoft.com/office/excel/2006/main">
          <x14:cfRule type="iconSet" priority="55" id="{1D7F02BD-73B2-412A-BF15-A8750DE9972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J11:J27 J44:J45</xm:sqref>
        </x14:conditionalFormatting>
        <x14:conditionalFormatting xmlns:xm="http://schemas.microsoft.com/office/excel/2006/main">
          <x14:cfRule type="iconSet" priority="53" id="{EF467B80-4A22-479A-B609-95DD23AFAC9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J28:J43</xm:sqref>
        </x14:conditionalFormatting>
        <x14:conditionalFormatting xmlns:xm="http://schemas.microsoft.com/office/excel/2006/main">
          <x14:cfRule type="iconSet" priority="52" id="{656C63A7-8EBC-4FBC-9409-C9721E79173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J66:J68</xm:sqref>
        </x14:conditionalFormatting>
        <x14:conditionalFormatting xmlns:xm="http://schemas.microsoft.com/office/excel/2006/main">
          <x14:cfRule type="iconSet" priority="50" id="{E81D01BA-13B8-48E3-BEBC-6621276EB36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K10</xm:sqref>
        </x14:conditionalFormatting>
        <x14:conditionalFormatting xmlns:xm="http://schemas.microsoft.com/office/excel/2006/main">
          <x14:cfRule type="iconSet" priority="51" id="{E54E18D5-1357-4237-91A6-81C72365A7C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K11:K27 K44:K45</xm:sqref>
        </x14:conditionalFormatting>
        <x14:conditionalFormatting xmlns:xm="http://schemas.microsoft.com/office/excel/2006/main">
          <x14:cfRule type="iconSet" priority="49" id="{5A4762B3-4C44-43F3-A4DB-99F3F6D4BE6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K28:K43</xm:sqref>
        </x14:conditionalFormatting>
        <x14:conditionalFormatting xmlns:xm="http://schemas.microsoft.com/office/excel/2006/main">
          <x14:cfRule type="iconSet" priority="48" id="{8DD50A99-9E5F-4B16-AFF8-B9BFA0281C2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K66:K68</xm:sqref>
        </x14:conditionalFormatting>
        <x14:conditionalFormatting xmlns:xm="http://schemas.microsoft.com/office/excel/2006/main">
          <x14:cfRule type="iconSet" priority="60" id="{8207E919-9484-40AE-BA21-72F80FBC681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L162:L167 L142:L149</xm:sqref>
        </x14:conditionalFormatting>
        <x14:conditionalFormatting xmlns:xm="http://schemas.microsoft.com/office/excel/2006/main">
          <x14:cfRule type="iconSet" priority="61" id="{4BEE96AA-1151-4895-A647-2138530823C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J162:J167 J142:J149</xm:sqref>
        </x14:conditionalFormatting>
        <x14:conditionalFormatting xmlns:xm="http://schemas.microsoft.com/office/excel/2006/main">
          <x14:cfRule type="iconSet" priority="62" id="{EECD8A9D-EF20-4665-A155-772E0F2CD3F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K162:K167 K142:K149</xm:sqref>
        </x14:conditionalFormatting>
        <x14:conditionalFormatting xmlns:xm="http://schemas.microsoft.com/office/excel/2006/main">
          <x14:cfRule type="iconSet" priority="47" id="{8305F314-CE90-424B-BF8A-A7239C2FF9A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L55:L56</xm:sqref>
        </x14:conditionalFormatting>
        <x14:conditionalFormatting xmlns:xm="http://schemas.microsoft.com/office/excel/2006/main">
          <x14:cfRule type="iconSet" priority="46" id="{451DEC9F-8112-4E3A-96CA-89A7CDFCC75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J55:J56</xm:sqref>
        </x14:conditionalFormatting>
        <x14:conditionalFormatting xmlns:xm="http://schemas.microsoft.com/office/excel/2006/main">
          <x14:cfRule type="iconSet" priority="45" id="{A943BF24-0F75-43D8-9EAD-DF3A40E89D5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K55:K56</xm:sqref>
        </x14:conditionalFormatting>
        <x14:conditionalFormatting xmlns:xm="http://schemas.microsoft.com/office/excel/2006/main">
          <x14:cfRule type="iconSet" priority="44" id="{9C8F66F2-20A1-42EF-941D-06197D55875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L57:L65</xm:sqref>
        </x14:conditionalFormatting>
        <x14:conditionalFormatting xmlns:xm="http://schemas.microsoft.com/office/excel/2006/main">
          <x14:cfRule type="iconSet" priority="43" id="{F0920682-C801-4E22-82E3-985ECC6390C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J57:J65</xm:sqref>
        </x14:conditionalFormatting>
        <x14:conditionalFormatting xmlns:xm="http://schemas.microsoft.com/office/excel/2006/main">
          <x14:cfRule type="iconSet" priority="42" id="{802A5988-C8B0-4AFA-9F5F-3B235662B10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K57:K65</xm:sqref>
        </x14:conditionalFormatting>
        <x14:conditionalFormatting xmlns:xm="http://schemas.microsoft.com/office/excel/2006/main">
          <x14:cfRule type="iconSet" priority="63" id="{D8E0024B-DD1C-40F7-95E5-1E764B17C02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L46:L54</xm:sqref>
        </x14:conditionalFormatting>
        <x14:conditionalFormatting xmlns:xm="http://schemas.microsoft.com/office/excel/2006/main">
          <x14:cfRule type="iconSet" priority="64" id="{D6730EFB-AF8C-42EA-88E0-01668991F64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J46:J54</xm:sqref>
        </x14:conditionalFormatting>
        <x14:conditionalFormatting xmlns:xm="http://schemas.microsoft.com/office/excel/2006/main">
          <x14:cfRule type="iconSet" priority="65" id="{05B4687F-305D-44B6-9930-920BF7B698B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K46:K54</xm:sqref>
        </x14:conditionalFormatting>
        <x14:conditionalFormatting xmlns:xm="http://schemas.microsoft.com/office/excel/2006/main">
          <x14:cfRule type="iconSet" priority="41" id="{03DD1D36-5F66-4F1F-A127-FFA28C09900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L69:L75</xm:sqref>
        </x14:conditionalFormatting>
        <x14:conditionalFormatting xmlns:xm="http://schemas.microsoft.com/office/excel/2006/main">
          <x14:cfRule type="iconSet" priority="40" id="{629A95D9-2ED1-40A2-AAFC-F367DC278D1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J69:J75</xm:sqref>
        </x14:conditionalFormatting>
        <x14:conditionalFormatting xmlns:xm="http://schemas.microsoft.com/office/excel/2006/main">
          <x14:cfRule type="iconSet" priority="39" id="{3198E691-9625-43FF-9144-9CF8018559C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K69:K75</xm:sqref>
        </x14:conditionalFormatting>
        <x14:conditionalFormatting xmlns:xm="http://schemas.microsoft.com/office/excel/2006/main">
          <x14:cfRule type="iconSet" priority="36" id="{4C48A7EF-7CAE-4E7B-B506-6893717DA2C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L150:L159</xm:sqref>
        </x14:conditionalFormatting>
        <x14:conditionalFormatting xmlns:xm="http://schemas.microsoft.com/office/excel/2006/main">
          <x14:cfRule type="iconSet" priority="37" id="{F0E04A9C-DA3C-4C0F-B7B1-9D0515F04BF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J150:J159</xm:sqref>
        </x14:conditionalFormatting>
        <x14:conditionalFormatting xmlns:xm="http://schemas.microsoft.com/office/excel/2006/main">
          <x14:cfRule type="iconSet" priority="38" id="{49FFFB85-BC48-4DFE-88FF-587A7533D8E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K150:K159</xm:sqref>
        </x14:conditionalFormatting>
        <x14:conditionalFormatting xmlns:xm="http://schemas.microsoft.com/office/excel/2006/main">
          <x14:cfRule type="iconSet" priority="33" id="{B3B4ADB5-160B-493D-8088-EE4C2EA3FC3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J160:J161</xm:sqref>
        </x14:conditionalFormatting>
        <x14:conditionalFormatting xmlns:xm="http://schemas.microsoft.com/office/excel/2006/main">
          <x14:cfRule type="iconSet" priority="34" id="{FECD01DE-DB9C-4D8D-A888-F46A94E3179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U160:U161</xm:sqref>
        </x14:conditionalFormatting>
        <x14:conditionalFormatting xmlns:xm="http://schemas.microsoft.com/office/excel/2006/main">
          <x14:cfRule type="iconSet" priority="35" id="{CDD8366D-1411-4ED0-A7BF-F6E363908EA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K160:K161</xm:sqref>
        </x14:conditionalFormatting>
        <x14:conditionalFormatting xmlns:xm="http://schemas.microsoft.com/office/excel/2006/main">
          <x14:cfRule type="iconSet" priority="30" id="{C4C16FEF-DBEB-41EF-84FF-95BC5D102D4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J83</xm:sqref>
        </x14:conditionalFormatting>
        <x14:conditionalFormatting xmlns:xm="http://schemas.microsoft.com/office/excel/2006/main">
          <x14:cfRule type="iconSet" priority="31" id="{E499052C-C566-4627-8537-15EEE0107D0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U83</xm:sqref>
        </x14:conditionalFormatting>
        <x14:conditionalFormatting xmlns:xm="http://schemas.microsoft.com/office/excel/2006/main">
          <x14:cfRule type="iconSet" priority="32" id="{CB9CEA1F-BD1A-40AA-B3A1-8390C17192F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K83</xm:sqref>
        </x14:conditionalFormatting>
        <x14:conditionalFormatting xmlns:xm="http://schemas.microsoft.com/office/excel/2006/main">
          <x14:cfRule type="iconSet" priority="27" id="{79EDBFA6-410B-4712-91F6-5845AD94905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J119</xm:sqref>
        </x14:conditionalFormatting>
        <x14:conditionalFormatting xmlns:xm="http://schemas.microsoft.com/office/excel/2006/main">
          <x14:cfRule type="iconSet" priority="28" id="{5EED817F-5BE3-463A-92DE-CCBF0ED2DEE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U119</xm:sqref>
        </x14:conditionalFormatting>
        <x14:conditionalFormatting xmlns:xm="http://schemas.microsoft.com/office/excel/2006/main">
          <x14:cfRule type="iconSet" priority="29" id="{E54327E8-9E31-475A-9279-8EAEEC4291F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K119</xm:sqref>
        </x14:conditionalFormatting>
        <x14:conditionalFormatting xmlns:xm="http://schemas.microsoft.com/office/excel/2006/main">
          <x14:cfRule type="iconSet" priority="24" id="{9DB41E53-96F6-4528-B5B7-AD348740E68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J129</xm:sqref>
        </x14:conditionalFormatting>
        <x14:conditionalFormatting xmlns:xm="http://schemas.microsoft.com/office/excel/2006/main">
          <x14:cfRule type="iconSet" priority="25" id="{1DE17506-7104-4A7C-B0F8-EF2AFAB2C70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U129</xm:sqref>
        </x14:conditionalFormatting>
        <x14:conditionalFormatting xmlns:xm="http://schemas.microsoft.com/office/excel/2006/main">
          <x14:cfRule type="iconSet" priority="26" id="{D8FF806A-5F11-445B-899A-7777C3FCA80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K129</xm:sqref>
        </x14:conditionalFormatting>
        <x14:conditionalFormatting xmlns:xm="http://schemas.microsoft.com/office/excel/2006/main">
          <x14:cfRule type="iconSet" priority="21" id="{29201723-1AAF-4907-B9E2-3E2E2FB5E85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J139</xm:sqref>
        </x14:conditionalFormatting>
        <x14:conditionalFormatting xmlns:xm="http://schemas.microsoft.com/office/excel/2006/main">
          <x14:cfRule type="iconSet" priority="22" id="{54C88CA5-5237-4A49-BF66-8AC84FA840E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U139</xm:sqref>
        </x14:conditionalFormatting>
        <x14:conditionalFormatting xmlns:xm="http://schemas.microsoft.com/office/excel/2006/main">
          <x14:cfRule type="iconSet" priority="23" id="{9ACAAC6A-CBC5-45F6-BDF4-D486FA3D2E6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K139</xm:sqref>
        </x14:conditionalFormatting>
        <x14:conditionalFormatting xmlns:xm="http://schemas.microsoft.com/office/excel/2006/main">
          <x14:cfRule type="iconSet" priority="18" id="{B6B0435A-072C-4183-99D8-A63DF275204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J168</xm:sqref>
        </x14:conditionalFormatting>
        <x14:conditionalFormatting xmlns:xm="http://schemas.microsoft.com/office/excel/2006/main">
          <x14:cfRule type="iconSet" priority="19" id="{ADED0BF1-840A-402C-8119-EFB6887BE3F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U168</xm:sqref>
        </x14:conditionalFormatting>
        <x14:conditionalFormatting xmlns:xm="http://schemas.microsoft.com/office/excel/2006/main">
          <x14:cfRule type="iconSet" priority="20" id="{8386D09D-716B-47B0-BADF-69A65E4BE13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K168</xm:sqref>
        </x14:conditionalFormatting>
        <x14:conditionalFormatting xmlns:xm="http://schemas.microsoft.com/office/excel/2006/main">
          <x14:cfRule type="iconSet" priority="15" id="{FB0CDDEE-EEE1-4D6A-8345-F4E8323729D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J201</xm:sqref>
        </x14:conditionalFormatting>
        <x14:conditionalFormatting xmlns:xm="http://schemas.microsoft.com/office/excel/2006/main">
          <x14:cfRule type="iconSet" priority="16" id="{6836F98C-CB2F-4C3C-B2AF-D3872E8B0F9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U201</xm:sqref>
        </x14:conditionalFormatting>
        <x14:conditionalFormatting xmlns:xm="http://schemas.microsoft.com/office/excel/2006/main">
          <x14:cfRule type="iconSet" priority="17" id="{55561DB4-1E41-48F2-A70E-D8DD18292C2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K201</xm:sqref>
        </x14:conditionalFormatting>
        <x14:conditionalFormatting xmlns:xm="http://schemas.microsoft.com/office/excel/2006/main">
          <x14:cfRule type="iconSet" priority="73" id="{3E437DB8-8A09-49B0-A6F0-3CB0DD3A1DC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U76:U82 U162:U167 U84:U118 U120:U128 U130:U138 U140:U159 U169:U200 U202:U222</xm:sqref>
        </x14:conditionalFormatting>
        <x14:conditionalFormatting xmlns:xm="http://schemas.microsoft.com/office/excel/2006/main">
          <x14:cfRule type="iconSet" priority="74" id="{7DBB848B-8665-4DDA-B806-1D0C0BD3D9F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L169:L200 L76:L82 L84:L118 L120:L128 L130:L138 L140:L141 L202:L224</xm:sqref>
        </x14:conditionalFormatting>
        <x14:conditionalFormatting xmlns:xm="http://schemas.microsoft.com/office/excel/2006/main">
          <x14:cfRule type="iconSet" priority="75" id="{41AACF7F-AA66-478A-B205-4BD70913A3D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J169:J200 J76:J82 J84:J118 J120:J128 J130:J138 J140:J141 J202:J224</xm:sqref>
        </x14:conditionalFormatting>
        <x14:conditionalFormatting xmlns:xm="http://schemas.microsoft.com/office/excel/2006/main">
          <x14:cfRule type="iconSet" priority="76" id="{BA0EB680-D299-4F1A-BB8F-533B828E8C1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K169:K200 K76:K82 K84:K118 K120:K128 K130:K138 K140:K141 K202:K224</xm:sqref>
        </x14:conditionalFormatting>
        <x14:conditionalFormatting xmlns:xm="http://schemas.microsoft.com/office/excel/2006/main">
          <x14:cfRule type="iconSet" priority="12" id="{66A62BD3-D0E3-43E2-88AA-167B376DB9A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O9:O10</xm:sqref>
        </x14:conditionalFormatting>
        <x14:conditionalFormatting xmlns:xm="http://schemas.microsoft.com/office/excel/2006/main">
          <x14:cfRule type="iconSet" priority="11" id="{FF756449-6CB8-4BC8-A38B-04C6027978B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O223:O1048576</xm:sqref>
        </x14:conditionalFormatting>
        <x14:conditionalFormatting xmlns:xm="http://schemas.microsoft.com/office/excel/2006/main">
          <x14:cfRule type="iconSet" priority="13" id="{2BBA9E6D-AB03-4AFA-ABFD-DDBD01B9CC7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O11:O27 O44:O45</xm:sqref>
        </x14:conditionalFormatting>
        <x14:conditionalFormatting xmlns:xm="http://schemas.microsoft.com/office/excel/2006/main">
          <x14:cfRule type="iconSet" priority="10" id="{277C2FFE-8BDC-4C43-AC5B-24556F914AC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O46:O61 O70:O75</xm:sqref>
        </x14:conditionalFormatting>
        <x14:conditionalFormatting xmlns:xm="http://schemas.microsoft.com/office/excel/2006/main">
          <x14:cfRule type="iconSet" priority="9" id="{FEEED9EC-6BD9-445C-A0A1-595E738038E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O28:O43</xm:sqref>
        </x14:conditionalFormatting>
        <x14:conditionalFormatting xmlns:xm="http://schemas.microsoft.com/office/excel/2006/main">
          <x14:cfRule type="iconSet" priority="8" id="{4F415BF3-817F-43A8-A076-B4456510291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O62:O69</xm:sqref>
        </x14:conditionalFormatting>
        <x14:conditionalFormatting xmlns:xm="http://schemas.microsoft.com/office/excel/2006/main">
          <x14:cfRule type="iconSet" priority="7" id="{03D11098-4A61-43C8-899A-225A355FCC1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O160:O161</xm:sqref>
        </x14:conditionalFormatting>
        <x14:conditionalFormatting xmlns:xm="http://schemas.microsoft.com/office/excel/2006/main">
          <x14:cfRule type="iconSet" priority="6" id="{9E9D3570-3413-40BD-9573-DC7B5964598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O83</xm:sqref>
        </x14:conditionalFormatting>
        <x14:conditionalFormatting xmlns:xm="http://schemas.microsoft.com/office/excel/2006/main">
          <x14:cfRule type="iconSet" priority="5" id="{D7366F6F-ED4F-493A-8D82-CC6C312132A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O119</xm:sqref>
        </x14:conditionalFormatting>
        <x14:conditionalFormatting xmlns:xm="http://schemas.microsoft.com/office/excel/2006/main">
          <x14:cfRule type="iconSet" priority="4" id="{CBC520AA-4E80-4E5A-841A-7931C7311E0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O129</xm:sqref>
        </x14:conditionalFormatting>
        <x14:conditionalFormatting xmlns:xm="http://schemas.microsoft.com/office/excel/2006/main">
          <x14:cfRule type="iconSet" priority="3" id="{562A4457-B740-4655-9748-20A4CB42AE7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O139</xm:sqref>
        </x14:conditionalFormatting>
        <x14:conditionalFormatting xmlns:xm="http://schemas.microsoft.com/office/excel/2006/main">
          <x14:cfRule type="iconSet" priority="2" id="{6AF40EC3-8260-488C-8B74-69FC56DC5C2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O168</xm:sqref>
        </x14:conditionalFormatting>
        <x14:conditionalFormatting xmlns:xm="http://schemas.microsoft.com/office/excel/2006/main">
          <x14:cfRule type="iconSet" priority="1" id="{D027CD7A-7882-40B7-924C-A27E3B47C2D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O201</xm:sqref>
        </x14:conditionalFormatting>
        <x14:conditionalFormatting xmlns:xm="http://schemas.microsoft.com/office/excel/2006/main">
          <x14:cfRule type="iconSet" priority="14" id="{D230367B-97D2-43DC-8222-ED661CA01DF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O76:O82 O162:O167 O84:O118 O120:O128 O130:O138 O140:O159 O169:O200 O202:O222</xm:sqref>
        </x14:conditionalFormatting>
        <x14:conditionalFormatting xmlns:xm="http://schemas.microsoft.com/office/excel/2006/main">
          <x14:cfRule type="iconSet" priority="77" id="{F98EDB60-8050-4000-B3BE-08B29768E4C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J225:J1048576 J9 L9:N9 M10:N10 P9:T10</xm:sqref>
        </x14:conditionalFormatting>
        <x14:conditionalFormatting xmlns:xm="http://schemas.microsoft.com/office/excel/2006/main">
          <x14:cfRule type="iconSet" priority="78" id="{D43FF418-EFCE-43D7-A78E-A566E9674A9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L225:N1048576 M223:N224 P223:T1048576</xm:sqref>
        </x14:conditionalFormatting>
        <x14:conditionalFormatting xmlns:xm="http://schemas.microsoft.com/office/excel/2006/main">
          <x14:cfRule type="iconSet" priority="79" id="{D25DE3A5-F941-45BD-B9FF-263ADEDE0F1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M11:N27 M44:N45 P44:T45 P11:T27</xm:sqref>
        </x14:conditionalFormatting>
        <x14:conditionalFormatting xmlns:xm="http://schemas.microsoft.com/office/excel/2006/main">
          <x14:cfRule type="iconSet" priority="80" id="{E5D78D53-ADDA-4B61-B4AA-A607526C1F2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M46:N61 M70:N75 P70:T75 P46:T61</xm:sqref>
        </x14:conditionalFormatting>
        <x14:conditionalFormatting xmlns:xm="http://schemas.microsoft.com/office/excel/2006/main">
          <x14:cfRule type="iconSet" priority="81" id="{789E4A6E-AE4A-4A7B-B5EF-00C0BEC7B15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M28:N43 P28:T43</xm:sqref>
        </x14:conditionalFormatting>
        <x14:conditionalFormatting xmlns:xm="http://schemas.microsoft.com/office/excel/2006/main">
          <x14:cfRule type="iconSet" priority="82" id="{55359323-3215-44E8-BA18-EC49CBFD67E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M62:N69 P62:T69</xm:sqref>
        </x14:conditionalFormatting>
        <x14:conditionalFormatting xmlns:xm="http://schemas.microsoft.com/office/excel/2006/main">
          <x14:cfRule type="iconSet" priority="83" id="{943B82E1-0EDC-48CA-9089-A088754E842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L160:N161 P160:T161</xm:sqref>
        </x14:conditionalFormatting>
        <x14:conditionalFormatting xmlns:xm="http://schemas.microsoft.com/office/excel/2006/main">
          <x14:cfRule type="iconSet" priority="84" id="{6F3D8D23-FC84-4169-9A02-0C7D701F75F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L83:N83 P83:T83</xm:sqref>
        </x14:conditionalFormatting>
        <x14:conditionalFormatting xmlns:xm="http://schemas.microsoft.com/office/excel/2006/main">
          <x14:cfRule type="iconSet" priority="85" id="{C20B4CE4-C605-486A-A815-227191C2E64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L119:N119 P119:T119</xm:sqref>
        </x14:conditionalFormatting>
        <x14:conditionalFormatting xmlns:xm="http://schemas.microsoft.com/office/excel/2006/main">
          <x14:cfRule type="iconSet" priority="86" id="{EBEB05DB-D6A5-48F9-BF6D-895C4362B81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L129:N129 P129:T129</xm:sqref>
        </x14:conditionalFormatting>
        <x14:conditionalFormatting xmlns:xm="http://schemas.microsoft.com/office/excel/2006/main">
          <x14:cfRule type="iconSet" priority="87" id="{0F1E337D-DEC4-467F-AF93-AFB8EE787DC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L139:N139 P139:T139</xm:sqref>
        </x14:conditionalFormatting>
        <x14:conditionalFormatting xmlns:xm="http://schemas.microsoft.com/office/excel/2006/main">
          <x14:cfRule type="iconSet" priority="88" id="{B6C19765-7154-4453-BCED-0160931E847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L168:N168 P168:T168</xm:sqref>
        </x14:conditionalFormatting>
        <x14:conditionalFormatting xmlns:xm="http://schemas.microsoft.com/office/excel/2006/main">
          <x14:cfRule type="iconSet" priority="89" id="{5E6577BC-5D7F-46B1-B79D-F1F5A852E9C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L201:N201 P201:T201</xm:sqref>
        </x14:conditionalFormatting>
        <x14:conditionalFormatting xmlns:xm="http://schemas.microsoft.com/office/excel/2006/main">
          <x14:cfRule type="iconSet" priority="90" id="{B7E70A60-C340-4993-B067-07E50A71517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M76:N82 M162:N167 M84:N118 M120:N128 M130:N138 M140:N159 M169:N200 M202:N222 P202:T222 P169:T200 P140:T159 P130:T138 P120:T128 P84:T118 P162:T167 P76:T82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261"/>
  <sheetViews>
    <sheetView zoomScale="70" zoomScaleNormal="70" zoomScaleSheetLayoutView="70" workbookViewId="0">
      <pane ySplit="8" topLeftCell="A9" activePane="bottomLeft" state="frozen"/>
      <selection sqref="A1:I30"/>
      <selection pane="bottomLeft" activeCell="Q31" sqref="Q31"/>
    </sheetView>
  </sheetViews>
  <sheetFormatPr defaultRowHeight="15" x14ac:dyDescent="0.25"/>
  <cols>
    <col min="1" max="1" width="5.28515625" style="206" customWidth="1"/>
    <col min="2" max="2" width="38.5703125" style="207" customWidth="1"/>
    <col min="3" max="3" width="35" style="207" customWidth="1"/>
    <col min="4" max="4" width="15.7109375" style="208" customWidth="1"/>
    <col min="5" max="5" width="17.42578125" style="207" customWidth="1"/>
    <col min="6" max="6" width="14.5703125" style="207" customWidth="1"/>
    <col min="7" max="7" width="19.42578125" style="208" customWidth="1"/>
    <col min="8" max="8" width="14.7109375" style="207" customWidth="1"/>
    <col min="9" max="9" width="14" style="209" customWidth="1"/>
    <col min="10" max="10" width="15.85546875" style="210" hidden="1" customWidth="1"/>
    <col min="11" max="11" width="0.140625" style="210" hidden="1" customWidth="1"/>
    <col min="12" max="12" width="21.85546875" style="210" hidden="1" customWidth="1"/>
    <col min="13" max="14" width="0.28515625" style="210" customWidth="1"/>
    <col min="15" max="15" width="16" style="210" customWidth="1"/>
    <col min="16" max="16" width="13.7109375" style="210" customWidth="1"/>
    <col min="17" max="17" width="8.140625" style="210" customWidth="1"/>
    <col min="18" max="18" width="16.140625" style="210" customWidth="1"/>
    <col min="19" max="19" width="8" style="210" customWidth="1"/>
    <col min="20" max="20" width="10.85546875" style="210" customWidth="1"/>
    <col min="21" max="21" width="9" style="210" customWidth="1"/>
    <col min="22" max="22" width="15.85546875" style="210" customWidth="1"/>
    <col min="23" max="16384" width="9.140625" style="27"/>
  </cols>
  <sheetData>
    <row r="1" spans="1:22" customFormat="1" ht="15.75" customHeight="1" thickBot="1" x14ac:dyDescent="0.3">
      <c r="A1" s="89" t="s">
        <v>0</v>
      </c>
      <c r="B1" s="90"/>
      <c r="C1" s="91"/>
      <c r="D1" s="91" t="s">
        <v>1</v>
      </c>
      <c r="E1" s="84" t="s">
        <v>1028</v>
      </c>
      <c r="F1" s="92"/>
      <c r="G1" s="2"/>
      <c r="H1" s="2"/>
      <c r="I1" s="3"/>
      <c r="J1" s="73" t="s">
        <v>12</v>
      </c>
      <c r="K1" s="73" t="s">
        <v>327</v>
      </c>
      <c r="L1" s="86" t="s">
        <v>1029</v>
      </c>
      <c r="M1" s="86" t="s">
        <v>1030</v>
      </c>
      <c r="N1" s="73" t="s">
        <v>329</v>
      </c>
      <c r="O1" s="86" t="s">
        <v>1031</v>
      </c>
      <c r="P1" s="73" t="s">
        <v>4</v>
      </c>
      <c r="Q1" s="73" t="s">
        <v>4</v>
      </c>
      <c r="R1" s="73" t="s">
        <v>4</v>
      </c>
      <c r="S1" s="73" t="s">
        <v>4</v>
      </c>
      <c r="T1" s="73" t="s">
        <v>4</v>
      </c>
      <c r="U1" s="73" t="s">
        <v>4</v>
      </c>
      <c r="V1" s="73"/>
    </row>
    <row r="2" spans="1:22" customFormat="1" ht="15" customHeight="1" x14ac:dyDescent="0.25">
      <c r="A2" s="93"/>
      <c r="B2" s="94"/>
      <c r="C2" s="13"/>
      <c r="D2" s="13"/>
      <c r="E2" s="5"/>
      <c r="F2" s="6"/>
      <c r="G2" s="7"/>
      <c r="H2" s="7"/>
      <c r="I2" s="8"/>
      <c r="J2" s="95"/>
      <c r="K2" s="95"/>
      <c r="L2" s="96"/>
      <c r="M2" s="96"/>
      <c r="N2" s="95"/>
      <c r="O2" s="96"/>
      <c r="P2" s="95"/>
      <c r="Q2" s="95"/>
      <c r="R2" s="95"/>
      <c r="S2" s="95"/>
      <c r="T2" s="95"/>
      <c r="U2" s="95"/>
      <c r="V2" s="95"/>
    </row>
    <row r="3" spans="1:22" customFormat="1" ht="15.75" customHeight="1" thickBot="1" x14ac:dyDescent="0.3">
      <c r="A3" s="93"/>
      <c r="B3" s="94"/>
      <c r="C3" s="13"/>
      <c r="D3" s="13" t="s">
        <v>1032</v>
      </c>
      <c r="E3" s="76" t="s">
        <v>7</v>
      </c>
      <c r="F3" s="97"/>
      <c r="G3" s="7"/>
      <c r="H3" s="7"/>
      <c r="I3" s="8"/>
      <c r="J3" s="95"/>
      <c r="K3" s="95"/>
      <c r="L3" s="96"/>
      <c r="M3" s="96"/>
      <c r="N3" s="95"/>
      <c r="O3" s="96"/>
      <c r="P3" s="95"/>
      <c r="Q3" s="95"/>
      <c r="R3" s="95"/>
      <c r="S3" s="95"/>
      <c r="T3" s="95"/>
      <c r="U3" s="95"/>
      <c r="V3" s="95"/>
    </row>
    <row r="4" spans="1:22" customFormat="1" ht="15.75" customHeight="1" x14ac:dyDescent="0.25">
      <c r="A4" s="93"/>
      <c r="B4" s="94"/>
      <c r="C4" s="13"/>
      <c r="D4" s="13"/>
      <c r="E4" s="1"/>
      <c r="F4" s="2"/>
      <c r="G4" s="7"/>
      <c r="H4" s="7"/>
      <c r="I4" s="8"/>
      <c r="J4" s="95"/>
      <c r="K4" s="95"/>
      <c r="L4" s="96"/>
      <c r="M4" s="96"/>
      <c r="N4" s="95"/>
      <c r="O4" s="96"/>
      <c r="P4" s="95"/>
      <c r="Q4" s="95"/>
      <c r="R4" s="95"/>
      <c r="S4" s="95"/>
      <c r="T4" s="95"/>
      <c r="U4" s="95"/>
      <c r="V4" s="95"/>
    </row>
    <row r="5" spans="1:22" customFormat="1" ht="15.75" customHeight="1" thickBot="1" x14ac:dyDescent="0.3">
      <c r="A5" s="93"/>
      <c r="B5" s="94"/>
      <c r="C5" s="13"/>
      <c r="D5" s="13" t="s">
        <v>1033</v>
      </c>
      <c r="E5" s="98">
        <v>545</v>
      </c>
      <c r="F5" s="99" t="s">
        <v>9</v>
      </c>
      <c r="G5" s="7" t="s">
        <v>10</v>
      </c>
      <c r="H5" s="11">
        <f>SUBTOTAL(9,I1:I970)</f>
        <v>12465.640000000003</v>
      </c>
      <c r="I5" s="8"/>
      <c r="J5" s="95" t="s">
        <v>12</v>
      </c>
      <c r="K5" s="95" t="s">
        <v>12</v>
      </c>
      <c r="L5" s="96" t="s">
        <v>12</v>
      </c>
      <c r="M5" s="96" t="s">
        <v>12</v>
      </c>
      <c r="N5" s="95" t="s">
        <v>12</v>
      </c>
      <c r="O5" s="96" t="s">
        <v>12</v>
      </c>
      <c r="P5" s="95" t="s">
        <v>12</v>
      </c>
      <c r="Q5" s="95" t="s">
        <v>12</v>
      </c>
      <c r="R5" s="95" t="s">
        <v>12</v>
      </c>
      <c r="S5" s="95" t="s">
        <v>12</v>
      </c>
      <c r="T5" s="95" t="s">
        <v>12</v>
      </c>
      <c r="U5" s="95" t="s">
        <v>12</v>
      </c>
      <c r="V5" s="95" t="s">
        <v>12</v>
      </c>
    </row>
    <row r="6" spans="1:22" customFormat="1" ht="15.75" thickBot="1" x14ac:dyDescent="0.3">
      <c r="A6" s="12"/>
      <c r="B6" s="13"/>
      <c r="C6" s="13"/>
      <c r="D6" s="13"/>
      <c r="E6" s="100"/>
      <c r="F6" s="14"/>
      <c r="G6" s="101"/>
      <c r="H6" s="14"/>
      <c r="I6" s="8"/>
      <c r="J6" s="95"/>
      <c r="K6" s="95"/>
      <c r="L6" s="96"/>
      <c r="M6" s="96"/>
      <c r="N6" s="95"/>
      <c r="O6" s="96"/>
      <c r="P6" s="95"/>
      <c r="Q6" s="95"/>
      <c r="R6" s="95"/>
      <c r="S6" s="95"/>
      <c r="T6" s="95"/>
      <c r="U6" s="95"/>
      <c r="V6" s="95"/>
    </row>
    <row r="7" spans="1:22" customFormat="1" ht="15.75" thickBot="1" x14ac:dyDescent="0.3">
      <c r="A7" s="102"/>
      <c r="B7" s="103"/>
      <c r="C7" s="103"/>
      <c r="D7" s="103"/>
      <c r="E7" s="103"/>
      <c r="F7" s="103"/>
      <c r="G7" s="103"/>
      <c r="H7" s="103"/>
      <c r="I7" s="104"/>
      <c r="J7" s="15" t="s">
        <v>16</v>
      </c>
      <c r="K7" s="15" t="s">
        <v>16</v>
      </c>
      <c r="L7" s="15" t="s">
        <v>16</v>
      </c>
      <c r="M7" s="15" t="s">
        <v>16</v>
      </c>
      <c r="N7" s="15" t="s">
        <v>16</v>
      </c>
      <c r="O7" s="15" t="s">
        <v>16</v>
      </c>
      <c r="P7" s="15" t="s">
        <v>15</v>
      </c>
      <c r="Q7" s="15" t="s">
        <v>15</v>
      </c>
      <c r="R7" s="15" t="s">
        <v>15</v>
      </c>
      <c r="S7" s="15" t="s">
        <v>15</v>
      </c>
      <c r="T7" s="15" t="s">
        <v>15</v>
      </c>
      <c r="U7" s="15" t="s">
        <v>15</v>
      </c>
      <c r="V7" s="15"/>
    </row>
    <row r="8" spans="1:22" ht="15.75" thickBot="1" x14ac:dyDescent="0.3">
      <c r="A8" s="16" t="s">
        <v>17</v>
      </c>
      <c r="B8" s="17" t="s">
        <v>18</v>
      </c>
      <c r="C8" s="17" t="s">
        <v>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8" t="s">
        <v>25</v>
      </c>
      <c r="J8" s="19">
        <v>42633</v>
      </c>
      <c r="K8" s="19">
        <v>42877</v>
      </c>
      <c r="L8" s="19">
        <v>42941</v>
      </c>
      <c r="M8" s="19">
        <v>42941</v>
      </c>
      <c r="N8" s="19">
        <v>43011</v>
      </c>
      <c r="O8" s="19">
        <v>43011</v>
      </c>
      <c r="P8" s="20" t="s">
        <v>26</v>
      </c>
      <c r="Q8" s="20" t="s">
        <v>26</v>
      </c>
      <c r="R8" s="20" t="s">
        <v>26</v>
      </c>
      <c r="S8" s="20" t="s">
        <v>26</v>
      </c>
      <c r="T8" s="20" t="s">
        <v>26</v>
      </c>
      <c r="U8" s="20" t="s">
        <v>26</v>
      </c>
      <c r="V8" s="19"/>
    </row>
    <row r="9" spans="1:22" ht="15.75" thickBot="1" x14ac:dyDescent="0.3">
      <c r="A9" s="22"/>
      <c r="B9" s="23"/>
      <c r="C9" s="23"/>
      <c r="D9" s="24" t="s">
        <v>27</v>
      </c>
      <c r="E9" s="23"/>
      <c r="F9" s="105"/>
      <c r="G9" s="23"/>
      <c r="H9" s="23"/>
      <c r="I9" s="2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 spans="1:22" s="226" customFormat="1" ht="15.75" thickBot="1" x14ac:dyDescent="0.3">
      <c r="A10" s="166">
        <f>ROW(A10)-9</f>
        <v>1</v>
      </c>
      <c r="B10" s="107" t="s">
        <v>1034</v>
      </c>
      <c r="C10" s="107" t="s">
        <v>163</v>
      </c>
      <c r="D10" s="110"/>
      <c r="E10" s="107" t="s">
        <v>1035</v>
      </c>
      <c r="F10" s="110" t="s">
        <v>32</v>
      </c>
      <c r="G10" s="107" t="s">
        <v>452</v>
      </c>
      <c r="H10" s="107"/>
      <c r="I10" s="111">
        <v>59.16</v>
      </c>
      <c r="J10" s="112">
        <v>1</v>
      </c>
      <c r="K10" s="112">
        <v>0</v>
      </c>
      <c r="L10" s="112">
        <v>1</v>
      </c>
      <c r="M10" s="112">
        <v>1</v>
      </c>
      <c r="N10" s="112">
        <v>1</v>
      </c>
      <c r="O10" s="112">
        <v>1</v>
      </c>
      <c r="P10" s="112"/>
      <c r="Q10" s="112"/>
      <c r="R10" s="112"/>
      <c r="S10" s="112"/>
      <c r="T10" s="112"/>
      <c r="U10" s="112"/>
      <c r="V10" s="112"/>
    </row>
    <row r="11" spans="1:22" s="226" customFormat="1" ht="15" customHeight="1" x14ac:dyDescent="0.25">
      <c r="A11" s="68" t="s">
        <v>153</v>
      </c>
      <c r="B11" s="52" t="s">
        <v>1036</v>
      </c>
      <c r="C11" s="39" t="s">
        <v>163</v>
      </c>
      <c r="D11" s="115" t="s">
        <v>1037</v>
      </c>
      <c r="E11" s="39"/>
      <c r="F11" s="115" t="s">
        <v>32</v>
      </c>
      <c r="G11" s="39" t="s">
        <v>1038</v>
      </c>
      <c r="H11" s="39"/>
      <c r="I11" s="41">
        <v>0</v>
      </c>
      <c r="J11" s="42">
        <v>1</v>
      </c>
      <c r="K11" s="42">
        <v>0</v>
      </c>
      <c r="L11" s="42">
        <v>1</v>
      </c>
      <c r="M11" s="42">
        <v>1</v>
      </c>
      <c r="N11" s="42">
        <v>1</v>
      </c>
      <c r="O11" s="42">
        <v>1</v>
      </c>
      <c r="P11" s="42"/>
      <c r="Q11" s="42"/>
      <c r="R11" s="42"/>
      <c r="S11" s="42"/>
      <c r="T11" s="42"/>
      <c r="U11" s="42"/>
      <c r="V11" s="42"/>
    </row>
    <row r="12" spans="1:22" s="226" customFormat="1" x14ac:dyDescent="0.25">
      <c r="A12" s="140"/>
      <c r="B12" s="53" t="s">
        <v>1036</v>
      </c>
      <c r="C12" s="34" t="s">
        <v>163</v>
      </c>
      <c r="D12" s="117" t="s">
        <v>1037</v>
      </c>
      <c r="E12" s="34"/>
      <c r="F12" s="117" t="s">
        <v>32</v>
      </c>
      <c r="G12" s="34" t="s">
        <v>1039</v>
      </c>
      <c r="H12" s="34"/>
      <c r="I12" s="36">
        <v>0</v>
      </c>
      <c r="J12" s="37">
        <v>1</v>
      </c>
      <c r="K12" s="37">
        <v>0</v>
      </c>
      <c r="L12" s="37">
        <v>1</v>
      </c>
      <c r="M12" s="37">
        <v>1</v>
      </c>
      <c r="N12" s="37">
        <v>1</v>
      </c>
      <c r="O12" s="37">
        <v>1</v>
      </c>
      <c r="P12" s="37"/>
      <c r="Q12" s="37"/>
      <c r="R12" s="37"/>
      <c r="S12" s="37"/>
      <c r="T12" s="37"/>
      <c r="U12" s="37"/>
      <c r="V12" s="37"/>
    </row>
    <row r="13" spans="1:22" s="226" customFormat="1" x14ac:dyDescent="0.25">
      <c r="A13" s="140"/>
      <c r="B13" s="52" t="s">
        <v>1040</v>
      </c>
      <c r="C13" s="39" t="s">
        <v>163</v>
      </c>
      <c r="D13" s="115" t="s">
        <v>1041</v>
      </c>
      <c r="E13" s="39"/>
      <c r="F13" s="115" t="s">
        <v>32</v>
      </c>
      <c r="G13" s="39" t="s">
        <v>1042</v>
      </c>
      <c r="H13" s="39"/>
      <c r="I13" s="41">
        <v>0</v>
      </c>
      <c r="J13" s="42">
        <v>1</v>
      </c>
      <c r="K13" s="42">
        <v>0</v>
      </c>
      <c r="L13" s="42">
        <v>1</v>
      </c>
      <c r="M13" s="42">
        <v>1</v>
      </c>
      <c r="N13" s="42">
        <v>1</v>
      </c>
      <c r="O13" s="42">
        <v>1</v>
      </c>
      <c r="P13" s="42"/>
      <c r="Q13" s="42"/>
      <c r="R13" s="42"/>
      <c r="S13" s="42"/>
      <c r="T13" s="42"/>
      <c r="U13" s="42"/>
      <c r="V13" s="42"/>
    </row>
    <row r="14" spans="1:22" s="226" customFormat="1" x14ac:dyDescent="0.25">
      <c r="A14" s="140"/>
      <c r="B14" s="53" t="s">
        <v>1040</v>
      </c>
      <c r="C14" s="34" t="s">
        <v>163</v>
      </c>
      <c r="D14" s="117" t="s">
        <v>1041</v>
      </c>
      <c r="E14" s="34"/>
      <c r="F14" s="117" t="s">
        <v>32</v>
      </c>
      <c r="G14" s="34" t="s">
        <v>1043</v>
      </c>
      <c r="H14" s="34"/>
      <c r="I14" s="36">
        <v>0</v>
      </c>
      <c r="J14" s="37">
        <v>1</v>
      </c>
      <c r="K14" s="37">
        <v>0</v>
      </c>
      <c r="L14" s="37">
        <v>1</v>
      </c>
      <c r="M14" s="37">
        <v>1</v>
      </c>
      <c r="N14" s="37">
        <v>1</v>
      </c>
      <c r="O14" s="37">
        <v>1</v>
      </c>
      <c r="P14" s="37"/>
      <c r="Q14" s="37"/>
      <c r="R14" s="37"/>
      <c r="S14" s="37"/>
      <c r="T14" s="37"/>
      <c r="U14" s="37"/>
      <c r="V14" s="37"/>
    </row>
    <row r="15" spans="1:22" s="226" customFormat="1" x14ac:dyDescent="0.25">
      <c r="A15" s="140"/>
      <c r="B15" s="52" t="s">
        <v>1040</v>
      </c>
      <c r="C15" s="39" t="s">
        <v>163</v>
      </c>
      <c r="D15" s="115"/>
      <c r="E15" s="39"/>
      <c r="F15" s="115" t="s">
        <v>32</v>
      </c>
      <c r="G15" s="39" t="s">
        <v>1044</v>
      </c>
      <c r="H15" s="39"/>
      <c r="I15" s="41">
        <v>0</v>
      </c>
      <c r="J15" s="42">
        <v>1</v>
      </c>
      <c r="K15" s="42">
        <v>0</v>
      </c>
      <c r="L15" s="42">
        <v>1</v>
      </c>
      <c r="M15" s="42">
        <v>1</v>
      </c>
      <c r="N15" s="42">
        <v>1</v>
      </c>
      <c r="O15" s="42">
        <v>1</v>
      </c>
      <c r="P15" s="42"/>
      <c r="Q15" s="42"/>
      <c r="R15" s="42"/>
      <c r="S15" s="42"/>
      <c r="T15" s="42"/>
      <c r="U15" s="42"/>
      <c r="V15" s="42"/>
    </row>
    <row r="16" spans="1:22" s="226" customFormat="1" x14ac:dyDescent="0.25">
      <c r="A16" s="140"/>
      <c r="B16" s="53" t="s">
        <v>1040</v>
      </c>
      <c r="C16" s="34" t="s">
        <v>163</v>
      </c>
      <c r="D16" s="117"/>
      <c r="E16" s="34"/>
      <c r="F16" s="117" t="s">
        <v>32</v>
      </c>
      <c r="G16" s="34" t="s">
        <v>1045</v>
      </c>
      <c r="H16" s="34"/>
      <c r="I16" s="36">
        <v>0</v>
      </c>
      <c r="J16" s="37">
        <v>1</v>
      </c>
      <c r="K16" s="37">
        <v>0</v>
      </c>
      <c r="L16" s="37">
        <v>1</v>
      </c>
      <c r="M16" s="37">
        <v>1</v>
      </c>
      <c r="N16" s="37">
        <v>1</v>
      </c>
      <c r="O16" s="37">
        <v>1</v>
      </c>
      <c r="P16" s="37"/>
      <c r="Q16" s="37"/>
      <c r="R16" s="37"/>
      <c r="S16" s="37"/>
      <c r="T16" s="37"/>
      <c r="U16" s="37"/>
      <c r="V16" s="37"/>
    </row>
    <row r="17" spans="1:22" s="226" customFormat="1" ht="15.75" thickBot="1" x14ac:dyDescent="0.3">
      <c r="A17" s="152"/>
      <c r="B17" s="52" t="s">
        <v>1040</v>
      </c>
      <c r="C17" s="39" t="s">
        <v>163</v>
      </c>
      <c r="D17" s="115" t="s">
        <v>1046</v>
      </c>
      <c r="E17" s="39" t="s">
        <v>1047</v>
      </c>
      <c r="F17" s="115" t="s">
        <v>32</v>
      </c>
      <c r="G17" s="39" t="s">
        <v>1048</v>
      </c>
      <c r="H17" s="39"/>
      <c r="I17" s="41">
        <v>27.33</v>
      </c>
      <c r="J17" s="42">
        <v>1</v>
      </c>
      <c r="K17" s="42">
        <v>0</v>
      </c>
      <c r="L17" s="42">
        <v>1</v>
      </c>
      <c r="M17" s="42">
        <v>1</v>
      </c>
      <c r="N17" s="42">
        <v>1</v>
      </c>
      <c r="O17" s="42">
        <v>1</v>
      </c>
      <c r="P17" s="42"/>
      <c r="Q17" s="42"/>
      <c r="R17" s="42"/>
      <c r="S17" s="42"/>
      <c r="T17" s="42"/>
      <c r="U17" s="42"/>
      <c r="V17" s="42"/>
    </row>
    <row r="18" spans="1:22" s="226" customFormat="1" x14ac:dyDescent="0.25">
      <c r="A18" s="48">
        <f>ROW(A18)-16</f>
        <v>2</v>
      </c>
      <c r="B18" s="34" t="s">
        <v>1049</v>
      </c>
      <c r="C18" s="34" t="s">
        <v>407</v>
      </c>
      <c r="D18" s="117" t="s">
        <v>1050</v>
      </c>
      <c r="E18" s="34" t="s">
        <v>1051</v>
      </c>
      <c r="F18" s="117" t="s">
        <v>34</v>
      </c>
      <c r="G18" s="34" t="s">
        <v>1052</v>
      </c>
      <c r="H18" s="34"/>
      <c r="I18" s="36">
        <v>15.7</v>
      </c>
      <c r="J18" s="37">
        <v>1</v>
      </c>
      <c r="K18" s="37">
        <v>1</v>
      </c>
      <c r="L18" s="37">
        <v>1</v>
      </c>
      <c r="M18" s="37">
        <v>1</v>
      </c>
      <c r="N18" s="37">
        <v>1</v>
      </c>
      <c r="O18" s="37">
        <v>1</v>
      </c>
      <c r="P18" s="37"/>
      <c r="Q18" s="37"/>
      <c r="R18" s="37"/>
      <c r="S18" s="37"/>
      <c r="T18" s="37"/>
      <c r="U18" s="37"/>
      <c r="V18" s="37"/>
    </row>
    <row r="19" spans="1:22" s="226" customFormat="1" x14ac:dyDescent="0.25">
      <c r="A19" s="38">
        <f t="shared" ref="A19:A25" si="0">ROW(A19)-16</f>
        <v>3</v>
      </c>
      <c r="B19" s="39" t="s">
        <v>1049</v>
      </c>
      <c r="C19" s="39" t="s">
        <v>198</v>
      </c>
      <c r="D19" s="115"/>
      <c r="E19" s="39" t="s">
        <v>1053</v>
      </c>
      <c r="F19" s="115" t="s">
        <v>34</v>
      </c>
      <c r="G19" s="39" t="s">
        <v>1054</v>
      </c>
      <c r="H19" s="39"/>
      <c r="I19" s="41">
        <v>3.34</v>
      </c>
      <c r="J19" s="42">
        <v>1</v>
      </c>
      <c r="K19" s="42">
        <v>0</v>
      </c>
      <c r="L19" s="42">
        <v>1</v>
      </c>
      <c r="M19" s="42">
        <v>1</v>
      </c>
      <c r="N19" s="42">
        <v>1</v>
      </c>
      <c r="O19" s="42">
        <v>1</v>
      </c>
      <c r="P19" s="42"/>
      <c r="Q19" s="42"/>
      <c r="R19" s="42"/>
      <c r="S19" s="42"/>
      <c r="T19" s="42"/>
      <c r="U19" s="42"/>
      <c r="V19" s="42"/>
    </row>
    <row r="20" spans="1:22" s="226" customFormat="1" x14ac:dyDescent="0.25">
      <c r="A20" s="33">
        <f t="shared" si="0"/>
        <v>4</v>
      </c>
      <c r="B20" s="34" t="s">
        <v>1049</v>
      </c>
      <c r="C20" s="34" t="s">
        <v>407</v>
      </c>
      <c r="D20" s="117" t="s">
        <v>1055</v>
      </c>
      <c r="E20" s="34" t="s">
        <v>1056</v>
      </c>
      <c r="F20" s="117" t="s">
        <v>34</v>
      </c>
      <c r="G20" s="34" t="s">
        <v>1057</v>
      </c>
      <c r="H20" s="34"/>
      <c r="I20" s="36">
        <v>6.5</v>
      </c>
      <c r="J20" s="37">
        <v>1</v>
      </c>
      <c r="K20" s="37">
        <v>0</v>
      </c>
      <c r="L20" s="37">
        <v>1</v>
      </c>
      <c r="M20" s="37">
        <v>1</v>
      </c>
      <c r="N20" s="37">
        <v>1</v>
      </c>
      <c r="O20" s="37">
        <v>1</v>
      </c>
      <c r="P20" s="37"/>
      <c r="Q20" s="37"/>
      <c r="R20" s="37"/>
      <c r="S20" s="37"/>
      <c r="T20" s="37"/>
      <c r="U20" s="37"/>
      <c r="V20" s="37"/>
    </row>
    <row r="21" spans="1:22" s="226" customFormat="1" x14ac:dyDescent="0.25">
      <c r="A21" s="38">
        <f t="shared" si="0"/>
        <v>5</v>
      </c>
      <c r="B21" s="39" t="s">
        <v>1049</v>
      </c>
      <c r="C21" s="39" t="s">
        <v>407</v>
      </c>
      <c r="D21" s="115" t="s">
        <v>1055</v>
      </c>
      <c r="E21" s="39" t="s">
        <v>1056</v>
      </c>
      <c r="F21" s="115" t="s">
        <v>34</v>
      </c>
      <c r="G21" s="39" t="s">
        <v>1057</v>
      </c>
      <c r="H21" s="39"/>
      <c r="I21" s="41">
        <v>6.5</v>
      </c>
      <c r="J21" s="42">
        <v>1</v>
      </c>
      <c r="K21" s="42">
        <v>1</v>
      </c>
      <c r="L21" s="42">
        <v>1</v>
      </c>
      <c r="M21" s="42">
        <v>1</v>
      </c>
      <c r="N21" s="42">
        <v>1</v>
      </c>
      <c r="O21" s="42">
        <v>1</v>
      </c>
      <c r="P21" s="42"/>
      <c r="Q21" s="42"/>
      <c r="R21" s="42"/>
      <c r="S21" s="42"/>
      <c r="T21" s="42"/>
      <c r="U21" s="42"/>
      <c r="V21" s="42"/>
    </row>
    <row r="22" spans="1:22" s="226" customFormat="1" x14ac:dyDescent="0.25">
      <c r="A22" s="33">
        <f t="shared" si="0"/>
        <v>6</v>
      </c>
      <c r="B22" s="34" t="s">
        <v>1058</v>
      </c>
      <c r="C22" s="34" t="s">
        <v>407</v>
      </c>
      <c r="D22" s="117" t="s">
        <v>1059</v>
      </c>
      <c r="E22" s="34" t="s">
        <v>1060</v>
      </c>
      <c r="F22" s="117" t="s">
        <v>34</v>
      </c>
      <c r="G22" s="34" t="s">
        <v>1061</v>
      </c>
      <c r="H22" s="34"/>
      <c r="I22" s="36">
        <v>8.34</v>
      </c>
      <c r="J22" s="37">
        <v>1</v>
      </c>
      <c r="K22" s="37">
        <v>0</v>
      </c>
      <c r="L22" s="37">
        <v>1</v>
      </c>
      <c r="M22" s="37">
        <v>1</v>
      </c>
      <c r="N22" s="37">
        <v>1</v>
      </c>
      <c r="O22" s="37">
        <v>1</v>
      </c>
      <c r="P22" s="37"/>
      <c r="Q22" s="37"/>
      <c r="R22" s="37"/>
      <c r="S22" s="37"/>
      <c r="T22" s="37"/>
      <c r="U22" s="37"/>
      <c r="V22" s="37"/>
    </row>
    <row r="23" spans="1:22" s="226" customFormat="1" x14ac:dyDescent="0.25">
      <c r="A23" s="38">
        <f t="shared" si="0"/>
        <v>7</v>
      </c>
      <c r="B23" s="39" t="s">
        <v>1058</v>
      </c>
      <c r="C23" s="39" t="s">
        <v>407</v>
      </c>
      <c r="D23" s="115" t="s">
        <v>1062</v>
      </c>
      <c r="E23" s="39" t="s">
        <v>1063</v>
      </c>
      <c r="F23" s="115" t="s">
        <v>34</v>
      </c>
      <c r="G23" s="39" t="s">
        <v>1064</v>
      </c>
      <c r="H23" s="39"/>
      <c r="I23" s="41">
        <v>11.5</v>
      </c>
      <c r="J23" s="42">
        <v>1</v>
      </c>
      <c r="K23" s="42">
        <v>0</v>
      </c>
      <c r="L23" s="42">
        <v>1</v>
      </c>
      <c r="M23" s="42">
        <v>1</v>
      </c>
      <c r="N23" s="42">
        <v>1</v>
      </c>
      <c r="O23" s="42">
        <v>1</v>
      </c>
      <c r="P23" s="42"/>
      <c r="Q23" s="42"/>
      <c r="R23" s="42"/>
      <c r="S23" s="42"/>
      <c r="T23" s="42"/>
      <c r="U23" s="42"/>
      <c r="V23" s="42"/>
    </row>
    <row r="24" spans="1:22" s="226" customFormat="1" x14ac:dyDescent="0.25">
      <c r="A24" s="33">
        <f t="shared" si="0"/>
        <v>8</v>
      </c>
      <c r="B24" s="34" t="s">
        <v>1058</v>
      </c>
      <c r="C24" s="34" t="s">
        <v>407</v>
      </c>
      <c r="D24" s="117" t="s">
        <v>1062</v>
      </c>
      <c r="E24" s="34" t="s">
        <v>1063</v>
      </c>
      <c r="F24" s="117" t="s">
        <v>34</v>
      </c>
      <c r="G24" s="34" t="s">
        <v>1064</v>
      </c>
      <c r="H24" s="34"/>
      <c r="I24" s="36">
        <v>11.5</v>
      </c>
      <c r="J24" s="37">
        <v>1</v>
      </c>
      <c r="K24" s="37">
        <v>1</v>
      </c>
      <c r="L24" s="37">
        <v>1</v>
      </c>
      <c r="M24" s="37">
        <v>1</v>
      </c>
      <c r="N24" s="37">
        <v>1</v>
      </c>
      <c r="O24" s="37">
        <v>1</v>
      </c>
      <c r="P24" s="37"/>
      <c r="Q24" s="37"/>
      <c r="R24" s="37"/>
      <c r="S24" s="37"/>
      <c r="T24" s="37"/>
      <c r="U24" s="37"/>
      <c r="V24" s="37"/>
    </row>
    <row r="25" spans="1:22" s="226" customFormat="1" ht="15.75" thickBot="1" x14ac:dyDescent="0.3">
      <c r="A25" s="55">
        <f t="shared" si="0"/>
        <v>9</v>
      </c>
      <c r="B25" s="118" t="s">
        <v>1058</v>
      </c>
      <c r="C25" s="118" t="s">
        <v>407</v>
      </c>
      <c r="D25" s="121" t="s">
        <v>1065</v>
      </c>
      <c r="E25" s="118" t="s">
        <v>1066</v>
      </c>
      <c r="F25" s="121" t="s">
        <v>34</v>
      </c>
      <c r="G25" s="118" t="s">
        <v>1067</v>
      </c>
      <c r="H25" s="118"/>
      <c r="I25" s="122">
        <v>13.62</v>
      </c>
      <c r="J25" s="123">
        <v>1</v>
      </c>
      <c r="K25" s="123">
        <v>1</v>
      </c>
      <c r="L25" s="123">
        <v>1</v>
      </c>
      <c r="M25" s="123">
        <v>1</v>
      </c>
      <c r="N25" s="123">
        <v>1</v>
      </c>
      <c r="O25" s="123">
        <v>1</v>
      </c>
      <c r="P25" s="123"/>
      <c r="Q25" s="123"/>
      <c r="R25" s="123"/>
      <c r="S25" s="123"/>
      <c r="T25" s="123"/>
      <c r="U25" s="123"/>
      <c r="V25" s="123"/>
    </row>
    <row r="26" spans="1:22" s="226" customFormat="1" ht="15.75" thickBot="1" x14ac:dyDescent="0.3">
      <c r="A26" s="227"/>
      <c r="B26" s="228"/>
      <c r="C26" s="228"/>
      <c r="D26" s="229" t="s">
        <v>73</v>
      </c>
      <c r="E26" s="228"/>
      <c r="F26" s="230"/>
      <c r="G26" s="228"/>
      <c r="H26" s="228"/>
      <c r="I26" s="231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</row>
    <row r="27" spans="1:22" s="226" customFormat="1" x14ac:dyDescent="0.25">
      <c r="A27" s="55">
        <f>ROW(A27)-17</f>
        <v>10</v>
      </c>
      <c r="B27" s="45" t="s">
        <v>1068</v>
      </c>
      <c r="C27" s="45" t="s">
        <v>721</v>
      </c>
      <c r="D27" s="126"/>
      <c r="E27" s="45" t="s">
        <v>1069</v>
      </c>
      <c r="F27" s="126" t="s">
        <v>32</v>
      </c>
      <c r="G27" s="45" t="s">
        <v>1070</v>
      </c>
      <c r="H27" s="45"/>
      <c r="I27" s="47">
        <v>19.34</v>
      </c>
      <c r="J27" s="32">
        <v>1</v>
      </c>
      <c r="K27" s="32">
        <v>0</v>
      </c>
      <c r="L27" s="32">
        <v>1</v>
      </c>
      <c r="M27" s="32">
        <v>1</v>
      </c>
      <c r="N27" s="32">
        <v>1</v>
      </c>
      <c r="O27" s="32">
        <v>1</v>
      </c>
      <c r="P27" s="32"/>
      <c r="Q27" s="32"/>
      <c r="R27" s="32"/>
      <c r="S27" s="32"/>
      <c r="T27" s="32"/>
      <c r="U27" s="32"/>
      <c r="V27" s="32"/>
    </row>
    <row r="28" spans="1:22" s="226" customFormat="1" x14ac:dyDescent="0.25">
      <c r="A28" s="33">
        <f>ROW(A28)-17</f>
        <v>11</v>
      </c>
      <c r="B28" s="34" t="s">
        <v>1068</v>
      </c>
      <c r="C28" s="34" t="s">
        <v>721</v>
      </c>
      <c r="D28" s="117"/>
      <c r="E28" s="34" t="s">
        <v>1069</v>
      </c>
      <c r="F28" s="117" t="s">
        <v>32</v>
      </c>
      <c r="G28" s="34" t="s">
        <v>1070</v>
      </c>
      <c r="H28" s="34"/>
      <c r="I28" s="36">
        <v>19.34</v>
      </c>
      <c r="J28" s="37">
        <v>1</v>
      </c>
      <c r="K28" s="37">
        <v>0</v>
      </c>
      <c r="L28" s="37">
        <v>1</v>
      </c>
      <c r="M28" s="37">
        <v>1</v>
      </c>
      <c r="N28" s="37">
        <v>1</v>
      </c>
      <c r="O28" s="37">
        <v>1</v>
      </c>
      <c r="P28" s="37"/>
      <c r="Q28" s="37"/>
      <c r="R28" s="37"/>
      <c r="S28" s="37"/>
      <c r="T28" s="37"/>
      <c r="U28" s="37"/>
      <c r="V28" s="37"/>
    </row>
    <row r="29" spans="1:22" s="226" customFormat="1" x14ac:dyDescent="0.25">
      <c r="A29" s="38">
        <f>ROW(A29)-17</f>
        <v>12</v>
      </c>
      <c r="B29" s="39" t="s">
        <v>1068</v>
      </c>
      <c r="C29" s="39" t="s">
        <v>721</v>
      </c>
      <c r="D29" s="115"/>
      <c r="E29" s="39" t="s">
        <v>1069</v>
      </c>
      <c r="F29" s="115" t="s">
        <v>32</v>
      </c>
      <c r="G29" s="39" t="s">
        <v>1070</v>
      </c>
      <c r="H29" s="39"/>
      <c r="I29" s="41">
        <v>19.34</v>
      </c>
      <c r="J29" s="42">
        <v>1</v>
      </c>
      <c r="K29" s="42">
        <v>0</v>
      </c>
      <c r="L29" s="42">
        <v>1</v>
      </c>
      <c r="M29" s="42">
        <v>1</v>
      </c>
      <c r="N29" s="42">
        <v>1</v>
      </c>
      <c r="O29" s="42">
        <v>1</v>
      </c>
      <c r="P29" s="42"/>
      <c r="Q29" s="42"/>
      <c r="R29" s="42"/>
      <c r="S29" s="42"/>
      <c r="T29" s="42"/>
      <c r="U29" s="42"/>
      <c r="V29" s="42"/>
    </row>
    <row r="30" spans="1:22" s="226" customFormat="1" ht="15.75" thickBot="1" x14ac:dyDescent="0.3">
      <c r="A30" s="145">
        <f>ROW(A30)-17</f>
        <v>13</v>
      </c>
      <c r="B30" s="34" t="s">
        <v>1071</v>
      </c>
      <c r="C30" s="34" t="s">
        <v>174</v>
      </c>
      <c r="D30" s="117" t="s">
        <v>1072</v>
      </c>
      <c r="E30" s="34" t="s">
        <v>1073</v>
      </c>
      <c r="F30" s="117" t="s">
        <v>32</v>
      </c>
      <c r="G30" s="34" t="s">
        <v>452</v>
      </c>
      <c r="H30" s="34"/>
      <c r="I30" s="36">
        <v>8.74</v>
      </c>
      <c r="J30" s="37">
        <v>1</v>
      </c>
      <c r="K30" s="37">
        <v>1</v>
      </c>
      <c r="L30" s="37">
        <v>1</v>
      </c>
      <c r="M30" s="37">
        <v>1</v>
      </c>
      <c r="N30" s="37">
        <v>1</v>
      </c>
      <c r="O30" s="37">
        <v>1</v>
      </c>
      <c r="P30" s="37"/>
      <c r="Q30" s="37"/>
      <c r="R30" s="37"/>
      <c r="S30" s="37"/>
      <c r="T30" s="37"/>
      <c r="U30" s="37"/>
      <c r="V30" s="37"/>
    </row>
    <row r="31" spans="1:22" s="226" customFormat="1" ht="15" customHeight="1" x14ac:dyDescent="0.25">
      <c r="A31" s="68" t="s">
        <v>153</v>
      </c>
      <c r="B31" s="52" t="s">
        <v>1074</v>
      </c>
      <c r="C31" s="39" t="s">
        <v>174</v>
      </c>
      <c r="D31" s="115"/>
      <c r="E31" s="39"/>
      <c r="F31" s="115" t="s">
        <v>32</v>
      </c>
      <c r="G31" s="39">
        <v>1.5</v>
      </c>
      <c r="H31" s="39"/>
      <c r="I31" s="41">
        <v>0</v>
      </c>
      <c r="J31" s="42">
        <v>1</v>
      </c>
      <c r="K31" s="42">
        <v>1</v>
      </c>
      <c r="L31" s="42">
        <v>1</v>
      </c>
      <c r="M31" s="42">
        <v>1</v>
      </c>
      <c r="N31" s="42">
        <v>1</v>
      </c>
      <c r="O31" s="42">
        <v>1</v>
      </c>
      <c r="P31" s="42"/>
      <c r="Q31" s="42"/>
      <c r="R31" s="42"/>
      <c r="S31" s="42"/>
      <c r="T31" s="42"/>
      <c r="U31" s="42"/>
      <c r="V31" s="42"/>
    </row>
    <row r="32" spans="1:22" s="226" customFormat="1" x14ac:dyDescent="0.25">
      <c r="A32" s="140"/>
      <c r="B32" s="53" t="s">
        <v>1074</v>
      </c>
      <c r="C32" s="34" t="s">
        <v>174</v>
      </c>
      <c r="D32" s="117"/>
      <c r="E32" s="34"/>
      <c r="F32" s="117" t="s">
        <v>32</v>
      </c>
      <c r="G32" s="34" t="s">
        <v>487</v>
      </c>
      <c r="H32" s="34"/>
      <c r="I32" s="36">
        <v>0</v>
      </c>
      <c r="J32" s="37">
        <v>1</v>
      </c>
      <c r="K32" s="37">
        <v>1</v>
      </c>
      <c r="L32" s="37">
        <v>1</v>
      </c>
      <c r="M32" s="37">
        <v>1</v>
      </c>
      <c r="N32" s="37">
        <v>1</v>
      </c>
      <c r="O32" s="37">
        <v>1</v>
      </c>
      <c r="P32" s="37"/>
      <c r="Q32" s="37"/>
      <c r="R32" s="37"/>
      <c r="S32" s="37"/>
      <c r="T32" s="37"/>
      <c r="U32" s="37"/>
      <c r="V32" s="37"/>
    </row>
    <row r="33" spans="1:22" s="226" customFormat="1" x14ac:dyDescent="0.25">
      <c r="A33" s="140"/>
      <c r="B33" s="52" t="s">
        <v>1074</v>
      </c>
      <c r="C33" s="39" t="s">
        <v>174</v>
      </c>
      <c r="D33" s="115"/>
      <c r="E33" s="39"/>
      <c r="F33" s="115" t="s">
        <v>32</v>
      </c>
      <c r="G33" s="39" t="s">
        <v>488</v>
      </c>
      <c r="H33" s="39"/>
      <c r="I33" s="41">
        <v>0</v>
      </c>
      <c r="J33" s="42">
        <v>1</v>
      </c>
      <c r="K33" s="42">
        <v>1</v>
      </c>
      <c r="L33" s="42">
        <v>1</v>
      </c>
      <c r="M33" s="42">
        <v>1</v>
      </c>
      <c r="N33" s="42">
        <v>1</v>
      </c>
      <c r="O33" s="42">
        <v>1</v>
      </c>
      <c r="P33" s="42"/>
      <c r="Q33" s="42"/>
      <c r="R33" s="42"/>
      <c r="S33" s="42"/>
      <c r="T33" s="42"/>
      <c r="U33" s="42"/>
      <c r="V33" s="42"/>
    </row>
    <row r="34" spans="1:22" s="226" customFormat="1" x14ac:dyDescent="0.25">
      <c r="A34" s="140"/>
      <c r="B34" s="53" t="s">
        <v>1074</v>
      </c>
      <c r="C34" s="34" t="s">
        <v>174</v>
      </c>
      <c r="D34" s="117"/>
      <c r="E34" s="34"/>
      <c r="F34" s="117" t="s">
        <v>32</v>
      </c>
      <c r="G34" s="34" t="s">
        <v>489</v>
      </c>
      <c r="H34" s="34"/>
      <c r="I34" s="36">
        <v>0</v>
      </c>
      <c r="J34" s="37">
        <v>1</v>
      </c>
      <c r="K34" s="37">
        <v>1</v>
      </c>
      <c r="L34" s="37">
        <v>1</v>
      </c>
      <c r="M34" s="37">
        <v>1</v>
      </c>
      <c r="N34" s="37">
        <v>1</v>
      </c>
      <c r="O34" s="37">
        <v>1</v>
      </c>
      <c r="P34" s="37"/>
      <c r="Q34" s="37"/>
      <c r="R34" s="37"/>
      <c r="S34" s="37"/>
      <c r="T34" s="37"/>
      <c r="U34" s="37"/>
      <c r="V34" s="37"/>
    </row>
    <row r="35" spans="1:22" s="226" customFormat="1" x14ac:dyDescent="0.25">
      <c r="A35" s="140"/>
      <c r="B35" s="52" t="s">
        <v>1074</v>
      </c>
      <c r="C35" s="39" t="s">
        <v>174</v>
      </c>
      <c r="D35" s="115"/>
      <c r="E35" s="39"/>
      <c r="F35" s="115" t="s">
        <v>32</v>
      </c>
      <c r="G35" s="39" t="s">
        <v>491</v>
      </c>
      <c r="H35" s="39"/>
      <c r="I35" s="41">
        <v>0</v>
      </c>
      <c r="J35" s="42">
        <v>1</v>
      </c>
      <c r="K35" s="42">
        <v>1</v>
      </c>
      <c r="L35" s="42">
        <v>1</v>
      </c>
      <c r="M35" s="42">
        <v>1</v>
      </c>
      <c r="N35" s="42">
        <v>1</v>
      </c>
      <c r="O35" s="42">
        <v>1</v>
      </c>
      <c r="P35" s="42"/>
      <c r="Q35" s="42"/>
      <c r="R35" s="42"/>
      <c r="S35" s="42"/>
      <c r="T35" s="42"/>
      <c r="U35" s="42"/>
      <c r="V35" s="42"/>
    </row>
    <row r="36" spans="1:22" s="226" customFormat="1" x14ac:dyDescent="0.25">
      <c r="A36" s="140"/>
      <c r="B36" s="53" t="s">
        <v>1074</v>
      </c>
      <c r="C36" s="34" t="s">
        <v>174</v>
      </c>
      <c r="D36" s="117"/>
      <c r="E36" s="34"/>
      <c r="F36" s="117" t="s">
        <v>32</v>
      </c>
      <c r="G36" s="34" t="s">
        <v>493</v>
      </c>
      <c r="H36" s="34"/>
      <c r="I36" s="36">
        <v>0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  <c r="P36" s="37"/>
      <c r="Q36" s="37"/>
      <c r="R36" s="37"/>
      <c r="S36" s="37"/>
      <c r="T36" s="37"/>
      <c r="U36" s="37"/>
      <c r="V36" s="37"/>
    </row>
    <row r="37" spans="1:22" x14ac:dyDescent="0.25">
      <c r="A37" s="140"/>
      <c r="B37" s="52" t="s">
        <v>1074</v>
      </c>
      <c r="C37" s="39" t="s">
        <v>174</v>
      </c>
      <c r="D37" s="115"/>
      <c r="E37" s="39"/>
      <c r="F37" s="115" t="s">
        <v>32</v>
      </c>
      <c r="G37" s="39" t="s">
        <v>495</v>
      </c>
      <c r="H37" s="39"/>
      <c r="I37" s="41">
        <v>0</v>
      </c>
      <c r="J37" s="42">
        <v>1</v>
      </c>
      <c r="K37" s="42">
        <v>1</v>
      </c>
      <c r="L37" s="42">
        <v>1</v>
      </c>
      <c r="M37" s="42">
        <v>1</v>
      </c>
      <c r="N37" s="42">
        <v>1</v>
      </c>
      <c r="O37" s="42">
        <v>1</v>
      </c>
      <c r="P37" s="42"/>
      <c r="Q37" s="42"/>
      <c r="R37" s="42"/>
      <c r="S37" s="42"/>
      <c r="T37" s="42"/>
      <c r="U37" s="42"/>
      <c r="V37" s="42"/>
    </row>
    <row r="38" spans="1:22" s="226" customFormat="1" x14ac:dyDescent="0.25">
      <c r="A38" s="140"/>
      <c r="B38" s="53" t="s">
        <v>1074</v>
      </c>
      <c r="C38" s="34" t="s">
        <v>174</v>
      </c>
      <c r="D38" s="117"/>
      <c r="E38" s="34"/>
      <c r="F38" s="117" t="s">
        <v>32</v>
      </c>
      <c r="G38" s="34" t="s">
        <v>499</v>
      </c>
      <c r="H38" s="34"/>
      <c r="I38" s="36">
        <v>0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  <c r="P38" s="37"/>
      <c r="Q38" s="37"/>
      <c r="R38" s="37"/>
      <c r="S38" s="37"/>
      <c r="T38" s="37"/>
      <c r="U38" s="37"/>
      <c r="V38" s="37"/>
    </row>
    <row r="39" spans="1:22" s="226" customFormat="1" ht="15.75" thickBot="1" x14ac:dyDescent="0.3">
      <c r="A39" s="152"/>
      <c r="B39" s="52" t="s">
        <v>1074</v>
      </c>
      <c r="C39" s="39" t="s">
        <v>174</v>
      </c>
      <c r="D39" s="115"/>
      <c r="E39" s="39"/>
      <c r="F39" s="115" t="s">
        <v>32</v>
      </c>
      <c r="G39" s="39" t="s">
        <v>503</v>
      </c>
      <c r="H39" s="39"/>
      <c r="I39" s="41">
        <v>0</v>
      </c>
      <c r="J39" s="42">
        <v>1</v>
      </c>
      <c r="K39" s="42">
        <v>1</v>
      </c>
      <c r="L39" s="42">
        <v>1</v>
      </c>
      <c r="M39" s="42">
        <v>1</v>
      </c>
      <c r="N39" s="42">
        <v>1</v>
      </c>
      <c r="O39" s="42">
        <v>1</v>
      </c>
      <c r="P39" s="42"/>
      <c r="Q39" s="42"/>
      <c r="R39" s="42"/>
      <c r="S39" s="42"/>
      <c r="T39" s="42"/>
      <c r="U39" s="42"/>
      <c r="V39" s="42"/>
    </row>
    <row r="40" spans="1:22" s="226" customFormat="1" ht="15.75" thickBot="1" x14ac:dyDescent="0.3">
      <c r="A40" s="166">
        <f>ROW(A40)-26</f>
        <v>14</v>
      </c>
      <c r="B40" s="34" t="s">
        <v>1071</v>
      </c>
      <c r="C40" s="34" t="s">
        <v>174</v>
      </c>
      <c r="D40" s="117" t="s">
        <v>1072</v>
      </c>
      <c r="E40" s="34" t="s">
        <v>1073</v>
      </c>
      <c r="F40" s="117" t="s">
        <v>32</v>
      </c>
      <c r="G40" s="34" t="s">
        <v>452</v>
      </c>
      <c r="H40" s="34"/>
      <c r="I40" s="36">
        <v>8.74</v>
      </c>
      <c r="J40" s="37">
        <v>1</v>
      </c>
      <c r="K40" s="37">
        <v>1</v>
      </c>
      <c r="L40" s="37">
        <v>1</v>
      </c>
      <c r="M40" s="37">
        <v>1</v>
      </c>
      <c r="N40" s="37">
        <v>1</v>
      </c>
      <c r="O40" s="37">
        <v>1</v>
      </c>
      <c r="P40" s="37"/>
      <c r="Q40" s="37"/>
      <c r="R40" s="37"/>
      <c r="S40" s="37"/>
      <c r="T40" s="37"/>
      <c r="U40" s="37"/>
      <c r="V40" s="37"/>
    </row>
    <row r="41" spans="1:22" s="226" customFormat="1" ht="15" customHeight="1" x14ac:dyDescent="0.25">
      <c r="A41" s="68" t="s">
        <v>153</v>
      </c>
      <c r="B41" s="52" t="s">
        <v>1074</v>
      </c>
      <c r="C41" s="39" t="s">
        <v>174</v>
      </c>
      <c r="D41" s="115"/>
      <c r="E41" s="39"/>
      <c r="F41" s="115" t="s">
        <v>32</v>
      </c>
      <c r="G41" s="39">
        <v>1.5</v>
      </c>
      <c r="H41" s="39"/>
      <c r="I41" s="41">
        <v>0</v>
      </c>
      <c r="J41" s="42">
        <v>1</v>
      </c>
      <c r="K41" s="42">
        <v>1</v>
      </c>
      <c r="L41" s="42">
        <v>1</v>
      </c>
      <c r="M41" s="42">
        <v>1</v>
      </c>
      <c r="N41" s="42">
        <v>1</v>
      </c>
      <c r="O41" s="42">
        <v>1</v>
      </c>
      <c r="P41" s="42"/>
      <c r="Q41" s="42"/>
      <c r="R41" s="42"/>
      <c r="S41" s="42"/>
      <c r="T41" s="42"/>
      <c r="U41" s="42"/>
      <c r="V41" s="42"/>
    </row>
    <row r="42" spans="1:22" s="226" customFormat="1" x14ac:dyDescent="0.25">
      <c r="A42" s="140"/>
      <c r="B42" s="53" t="s">
        <v>1074</v>
      </c>
      <c r="C42" s="34" t="s">
        <v>174</v>
      </c>
      <c r="D42" s="117"/>
      <c r="E42" s="34"/>
      <c r="F42" s="117" t="s">
        <v>32</v>
      </c>
      <c r="G42" s="34" t="s">
        <v>487</v>
      </c>
      <c r="H42" s="34"/>
      <c r="I42" s="36">
        <v>0</v>
      </c>
      <c r="J42" s="37">
        <v>1</v>
      </c>
      <c r="K42" s="37">
        <v>1</v>
      </c>
      <c r="L42" s="37">
        <v>1</v>
      </c>
      <c r="M42" s="37">
        <v>1</v>
      </c>
      <c r="N42" s="37">
        <v>1</v>
      </c>
      <c r="O42" s="37">
        <v>1</v>
      </c>
      <c r="P42" s="37"/>
      <c r="Q42" s="37"/>
      <c r="R42" s="37"/>
      <c r="S42" s="37"/>
      <c r="T42" s="37"/>
      <c r="U42" s="37"/>
      <c r="V42" s="37"/>
    </row>
    <row r="43" spans="1:22" s="226" customFormat="1" x14ac:dyDescent="0.25">
      <c r="A43" s="140"/>
      <c r="B43" s="52" t="s">
        <v>1074</v>
      </c>
      <c r="C43" s="39" t="s">
        <v>174</v>
      </c>
      <c r="D43" s="115"/>
      <c r="E43" s="39"/>
      <c r="F43" s="115" t="s">
        <v>32</v>
      </c>
      <c r="G43" s="39" t="s">
        <v>488</v>
      </c>
      <c r="H43" s="39"/>
      <c r="I43" s="41">
        <v>0</v>
      </c>
      <c r="J43" s="42">
        <v>1</v>
      </c>
      <c r="K43" s="42">
        <v>1</v>
      </c>
      <c r="L43" s="42">
        <v>1</v>
      </c>
      <c r="M43" s="42">
        <v>1</v>
      </c>
      <c r="N43" s="42">
        <v>1</v>
      </c>
      <c r="O43" s="42">
        <v>1</v>
      </c>
      <c r="P43" s="42"/>
      <c r="Q43" s="42"/>
      <c r="R43" s="42"/>
      <c r="S43" s="42"/>
      <c r="T43" s="42"/>
      <c r="U43" s="42"/>
      <c r="V43" s="42"/>
    </row>
    <row r="44" spans="1:22" s="226" customFormat="1" x14ac:dyDescent="0.25">
      <c r="A44" s="140"/>
      <c r="B44" s="53" t="s">
        <v>1074</v>
      </c>
      <c r="C44" s="34" t="s">
        <v>174</v>
      </c>
      <c r="D44" s="117"/>
      <c r="E44" s="34"/>
      <c r="F44" s="117" t="s">
        <v>32</v>
      </c>
      <c r="G44" s="34" t="s">
        <v>489</v>
      </c>
      <c r="H44" s="34"/>
      <c r="I44" s="36">
        <v>0</v>
      </c>
      <c r="J44" s="37">
        <v>1</v>
      </c>
      <c r="K44" s="37">
        <v>1</v>
      </c>
      <c r="L44" s="37">
        <v>1</v>
      </c>
      <c r="M44" s="37">
        <v>1</v>
      </c>
      <c r="N44" s="37">
        <v>1</v>
      </c>
      <c r="O44" s="37">
        <v>1</v>
      </c>
      <c r="P44" s="37"/>
      <c r="Q44" s="37"/>
      <c r="R44" s="37"/>
      <c r="S44" s="37"/>
      <c r="T44" s="37"/>
      <c r="U44" s="37"/>
      <c r="V44" s="37"/>
    </row>
    <row r="45" spans="1:22" s="226" customFormat="1" x14ac:dyDescent="0.25">
      <c r="A45" s="140"/>
      <c r="B45" s="52" t="s">
        <v>1074</v>
      </c>
      <c r="C45" s="39" t="s">
        <v>174</v>
      </c>
      <c r="D45" s="115"/>
      <c r="E45" s="39"/>
      <c r="F45" s="115" t="s">
        <v>32</v>
      </c>
      <c r="G45" s="39" t="s">
        <v>491</v>
      </c>
      <c r="H45" s="39"/>
      <c r="I45" s="41">
        <v>0</v>
      </c>
      <c r="J45" s="42">
        <v>1</v>
      </c>
      <c r="K45" s="42">
        <v>1</v>
      </c>
      <c r="L45" s="42">
        <v>1</v>
      </c>
      <c r="M45" s="42">
        <v>1</v>
      </c>
      <c r="N45" s="42">
        <v>1</v>
      </c>
      <c r="O45" s="42">
        <v>1</v>
      </c>
      <c r="P45" s="42"/>
      <c r="Q45" s="42"/>
      <c r="R45" s="42"/>
      <c r="S45" s="42"/>
      <c r="T45" s="42"/>
      <c r="U45" s="42"/>
      <c r="V45" s="42"/>
    </row>
    <row r="46" spans="1:22" s="226" customFormat="1" x14ac:dyDescent="0.25">
      <c r="A46" s="140"/>
      <c r="B46" s="53" t="s">
        <v>1074</v>
      </c>
      <c r="C46" s="34" t="s">
        <v>174</v>
      </c>
      <c r="D46" s="117"/>
      <c r="E46" s="34"/>
      <c r="F46" s="117" t="s">
        <v>32</v>
      </c>
      <c r="G46" s="34" t="s">
        <v>493</v>
      </c>
      <c r="H46" s="34"/>
      <c r="I46" s="36">
        <v>0</v>
      </c>
      <c r="J46" s="37">
        <v>1</v>
      </c>
      <c r="K46" s="37">
        <v>1</v>
      </c>
      <c r="L46" s="37">
        <v>1</v>
      </c>
      <c r="M46" s="37">
        <v>1</v>
      </c>
      <c r="N46" s="37">
        <v>1</v>
      </c>
      <c r="O46" s="37">
        <v>1</v>
      </c>
      <c r="P46" s="37"/>
      <c r="Q46" s="37"/>
      <c r="R46" s="37"/>
      <c r="S46" s="37"/>
      <c r="T46" s="37"/>
      <c r="U46" s="37"/>
      <c r="V46" s="37"/>
    </row>
    <row r="47" spans="1:22" s="226" customFormat="1" x14ac:dyDescent="0.25">
      <c r="A47" s="140"/>
      <c r="B47" s="52" t="s">
        <v>1074</v>
      </c>
      <c r="C47" s="39" t="s">
        <v>174</v>
      </c>
      <c r="D47" s="115"/>
      <c r="E47" s="39"/>
      <c r="F47" s="115" t="s">
        <v>32</v>
      </c>
      <c r="G47" s="39" t="s">
        <v>495</v>
      </c>
      <c r="H47" s="39"/>
      <c r="I47" s="41">
        <v>0</v>
      </c>
      <c r="J47" s="42">
        <v>1</v>
      </c>
      <c r="K47" s="42">
        <v>1</v>
      </c>
      <c r="L47" s="42">
        <v>1</v>
      </c>
      <c r="M47" s="42">
        <v>1</v>
      </c>
      <c r="N47" s="42">
        <v>1</v>
      </c>
      <c r="O47" s="42">
        <v>1</v>
      </c>
      <c r="P47" s="42"/>
      <c r="Q47" s="42"/>
      <c r="R47" s="42"/>
      <c r="S47" s="42"/>
      <c r="T47" s="42"/>
      <c r="U47" s="42"/>
      <c r="V47" s="42"/>
    </row>
    <row r="48" spans="1:22" s="226" customFormat="1" x14ac:dyDescent="0.25">
      <c r="A48" s="140"/>
      <c r="B48" s="53" t="s">
        <v>1074</v>
      </c>
      <c r="C48" s="34" t="s">
        <v>174</v>
      </c>
      <c r="D48" s="117"/>
      <c r="E48" s="34"/>
      <c r="F48" s="117" t="s">
        <v>32</v>
      </c>
      <c r="G48" s="34" t="s">
        <v>499</v>
      </c>
      <c r="H48" s="34"/>
      <c r="I48" s="36">
        <v>0</v>
      </c>
      <c r="J48" s="37">
        <v>1</v>
      </c>
      <c r="K48" s="37">
        <v>1</v>
      </c>
      <c r="L48" s="37">
        <v>1</v>
      </c>
      <c r="M48" s="37">
        <v>1</v>
      </c>
      <c r="N48" s="37">
        <v>1</v>
      </c>
      <c r="O48" s="37">
        <v>1</v>
      </c>
      <c r="P48" s="37"/>
      <c r="Q48" s="37"/>
      <c r="R48" s="37"/>
      <c r="S48" s="37"/>
      <c r="T48" s="37"/>
      <c r="U48" s="37"/>
      <c r="V48" s="37"/>
    </row>
    <row r="49" spans="1:22" s="226" customFormat="1" ht="15.75" thickBot="1" x14ac:dyDescent="0.3">
      <c r="A49" s="152"/>
      <c r="B49" s="52" t="s">
        <v>1074</v>
      </c>
      <c r="C49" s="39" t="s">
        <v>174</v>
      </c>
      <c r="D49" s="115"/>
      <c r="E49" s="39"/>
      <c r="F49" s="115" t="s">
        <v>32</v>
      </c>
      <c r="G49" s="39" t="s">
        <v>503</v>
      </c>
      <c r="H49" s="39"/>
      <c r="I49" s="41">
        <v>0</v>
      </c>
      <c r="J49" s="42">
        <v>1</v>
      </c>
      <c r="K49" s="42">
        <v>1</v>
      </c>
      <c r="L49" s="42">
        <v>1</v>
      </c>
      <c r="M49" s="42">
        <v>1</v>
      </c>
      <c r="N49" s="42">
        <v>1</v>
      </c>
      <c r="O49" s="42">
        <v>1</v>
      </c>
      <c r="P49" s="42"/>
      <c r="Q49" s="42"/>
      <c r="R49" s="42"/>
      <c r="S49" s="42"/>
      <c r="T49" s="42"/>
      <c r="U49" s="42"/>
      <c r="V49" s="42"/>
    </row>
    <row r="50" spans="1:22" s="226" customFormat="1" ht="15.75" thickBot="1" x14ac:dyDescent="0.3">
      <c r="A50" s="166">
        <f>ROW(A50)-35</f>
        <v>15</v>
      </c>
      <c r="B50" s="34" t="s">
        <v>1071</v>
      </c>
      <c r="C50" s="34" t="s">
        <v>1075</v>
      </c>
      <c r="D50" s="117" t="s">
        <v>1076</v>
      </c>
      <c r="E50" s="34" t="s">
        <v>1077</v>
      </c>
      <c r="F50" s="117" t="s">
        <v>32</v>
      </c>
      <c r="G50" s="34" t="s">
        <v>452</v>
      </c>
      <c r="H50" s="34"/>
      <c r="I50" s="36">
        <v>18.32</v>
      </c>
      <c r="J50" s="37">
        <v>1</v>
      </c>
      <c r="K50" s="37">
        <v>1</v>
      </c>
      <c r="L50" s="37">
        <v>1</v>
      </c>
      <c r="M50" s="37">
        <v>1</v>
      </c>
      <c r="N50" s="37">
        <v>1</v>
      </c>
      <c r="O50" s="37">
        <v>1</v>
      </c>
      <c r="P50" s="37"/>
      <c r="Q50" s="37"/>
      <c r="R50" s="37"/>
      <c r="S50" s="37"/>
      <c r="T50" s="37"/>
      <c r="U50" s="37"/>
      <c r="V50" s="37"/>
    </row>
    <row r="51" spans="1:22" s="226" customFormat="1" x14ac:dyDescent="0.25">
      <c r="A51" s="68" t="s">
        <v>153</v>
      </c>
      <c r="B51" s="52" t="s">
        <v>1074</v>
      </c>
      <c r="C51" s="39" t="s">
        <v>1075</v>
      </c>
      <c r="D51" s="115"/>
      <c r="E51" s="39"/>
      <c r="F51" s="115" t="s">
        <v>32</v>
      </c>
      <c r="G51" s="39" t="s">
        <v>1078</v>
      </c>
      <c r="H51" s="39"/>
      <c r="I51" s="41">
        <v>0</v>
      </c>
      <c r="J51" s="42">
        <v>1</v>
      </c>
      <c r="K51" s="42">
        <v>1</v>
      </c>
      <c r="L51" s="42">
        <v>1</v>
      </c>
      <c r="M51" s="42">
        <v>1</v>
      </c>
      <c r="N51" s="42">
        <v>1</v>
      </c>
      <c r="O51" s="42">
        <v>1</v>
      </c>
      <c r="P51" s="42"/>
      <c r="Q51" s="42"/>
      <c r="R51" s="42"/>
      <c r="S51" s="42"/>
      <c r="T51" s="42"/>
      <c r="U51" s="42"/>
      <c r="V51" s="42"/>
    </row>
    <row r="52" spans="1:22" s="226" customFormat="1" x14ac:dyDescent="0.25">
      <c r="A52" s="140"/>
      <c r="B52" s="53" t="s">
        <v>1074</v>
      </c>
      <c r="C52" s="34" t="s">
        <v>1075</v>
      </c>
      <c r="D52" s="117"/>
      <c r="E52" s="34"/>
      <c r="F52" s="117" t="s">
        <v>32</v>
      </c>
      <c r="G52" s="34" t="s">
        <v>1079</v>
      </c>
      <c r="H52" s="34"/>
      <c r="I52" s="36">
        <v>0</v>
      </c>
      <c r="J52" s="37">
        <v>1</v>
      </c>
      <c r="K52" s="37">
        <v>1</v>
      </c>
      <c r="L52" s="37">
        <v>1</v>
      </c>
      <c r="M52" s="37">
        <v>1</v>
      </c>
      <c r="N52" s="37">
        <v>1</v>
      </c>
      <c r="O52" s="37">
        <v>1</v>
      </c>
      <c r="P52" s="37"/>
      <c r="Q52" s="37"/>
      <c r="R52" s="37"/>
      <c r="S52" s="37"/>
      <c r="T52" s="37"/>
      <c r="U52" s="37"/>
      <c r="V52" s="37"/>
    </row>
    <row r="53" spans="1:22" s="226" customFormat="1" x14ac:dyDescent="0.25">
      <c r="A53" s="140"/>
      <c r="B53" s="52" t="s">
        <v>1074</v>
      </c>
      <c r="C53" s="39" t="s">
        <v>1075</v>
      </c>
      <c r="D53" s="115"/>
      <c r="E53" s="39"/>
      <c r="F53" s="115" t="s">
        <v>32</v>
      </c>
      <c r="G53" s="39" t="s">
        <v>1080</v>
      </c>
      <c r="H53" s="39"/>
      <c r="I53" s="41">
        <v>0</v>
      </c>
      <c r="J53" s="42">
        <v>1</v>
      </c>
      <c r="K53" s="42">
        <v>1</v>
      </c>
      <c r="L53" s="42">
        <v>1</v>
      </c>
      <c r="M53" s="42">
        <v>1</v>
      </c>
      <c r="N53" s="42">
        <v>1</v>
      </c>
      <c r="O53" s="42">
        <v>1</v>
      </c>
      <c r="P53" s="42"/>
      <c r="Q53" s="42"/>
      <c r="R53" s="42"/>
      <c r="S53" s="42"/>
      <c r="T53" s="42"/>
      <c r="U53" s="42"/>
      <c r="V53" s="42"/>
    </row>
    <row r="54" spans="1:22" s="226" customFormat="1" x14ac:dyDescent="0.25">
      <c r="A54" s="140"/>
      <c r="B54" s="53" t="s">
        <v>1074</v>
      </c>
      <c r="C54" s="34" t="s">
        <v>1075</v>
      </c>
      <c r="D54" s="117"/>
      <c r="E54" s="34"/>
      <c r="F54" s="117" t="s">
        <v>32</v>
      </c>
      <c r="G54" s="34" t="s">
        <v>1081</v>
      </c>
      <c r="H54" s="34"/>
      <c r="I54" s="36">
        <v>0</v>
      </c>
      <c r="J54" s="37">
        <v>1</v>
      </c>
      <c r="K54" s="37">
        <v>1</v>
      </c>
      <c r="L54" s="37">
        <v>1</v>
      </c>
      <c r="M54" s="37">
        <v>1</v>
      </c>
      <c r="N54" s="37">
        <v>1</v>
      </c>
      <c r="O54" s="37">
        <v>1</v>
      </c>
      <c r="P54" s="37"/>
      <c r="Q54" s="37"/>
      <c r="R54" s="37"/>
      <c r="S54" s="37"/>
      <c r="T54" s="37"/>
      <c r="U54" s="37"/>
      <c r="V54" s="37"/>
    </row>
    <row r="55" spans="1:22" s="226" customFormat="1" x14ac:dyDescent="0.25">
      <c r="A55" s="140"/>
      <c r="B55" s="52" t="s">
        <v>1074</v>
      </c>
      <c r="C55" s="39" t="s">
        <v>1075</v>
      </c>
      <c r="D55" s="115"/>
      <c r="E55" s="39"/>
      <c r="F55" s="115" t="s">
        <v>32</v>
      </c>
      <c r="G55" s="39" t="s">
        <v>1082</v>
      </c>
      <c r="H55" s="39"/>
      <c r="I55" s="41">
        <v>0</v>
      </c>
      <c r="J55" s="42">
        <v>1</v>
      </c>
      <c r="K55" s="42">
        <v>1</v>
      </c>
      <c r="L55" s="42">
        <v>1</v>
      </c>
      <c r="M55" s="42">
        <v>1</v>
      </c>
      <c r="N55" s="42">
        <v>1</v>
      </c>
      <c r="O55" s="42">
        <v>1</v>
      </c>
      <c r="P55" s="42"/>
      <c r="Q55" s="42"/>
      <c r="R55" s="42"/>
      <c r="S55" s="42"/>
      <c r="T55" s="42"/>
      <c r="U55" s="42"/>
      <c r="V55" s="42"/>
    </row>
    <row r="56" spans="1:22" s="226" customFormat="1" x14ac:dyDescent="0.25">
      <c r="A56" s="140"/>
      <c r="B56" s="53" t="s">
        <v>1074</v>
      </c>
      <c r="C56" s="34" t="s">
        <v>1075</v>
      </c>
      <c r="D56" s="117"/>
      <c r="E56" s="34"/>
      <c r="F56" s="117" t="s">
        <v>32</v>
      </c>
      <c r="G56" s="34" t="s">
        <v>1083</v>
      </c>
      <c r="H56" s="34"/>
      <c r="I56" s="36">
        <v>0</v>
      </c>
      <c r="J56" s="37">
        <v>1</v>
      </c>
      <c r="K56" s="37">
        <v>1</v>
      </c>
      <c r="L56" s="37">
        <v>1</v>
      </c>
      <c r="M56" s="37">
        <v>1</v>
      </c>
      <c r="N56" s="37">
        <v>1</v>
      </c>
      <c r="O56" s="37">
        <v>1</v>
      </c>
      <c r="P56" s="37"/>
      <c r="Q56" s="37"/>
      <c r="R56" s="37"/>
      <c r="S56" s="37"/>
      <c r="T56" s="37"/>
      <c r="U56" s="37"/>
      <c r="V56" s="37"/>
    </row>
    <row r="57" spans="1:22" s="226" customFormat="1" x14ac:dyDescent="0.25">
      <c r="A57" s="140"/>
      <c r="B57" s="52" t="s">
        <v>1074</v>
      </c>
      <c r="C57" s="39" t="s">
        <v>1075</v>
      </c>
      <c r="D57" s="115"/>
      <c r="E57" s="39"/>
      <c r="F57" s="115" t="s">
        <v>32</v>
      </c>
      <c r="G57" s="39" t="s">
        <v>1084</v>
      </c>
      <c r="H57" s="39"/>
      <c r="I57" s="41">
        <v>0</v>
      </c>
      <c r="J57" s="42">
        <v>1</v>
      </c>
      <c r="K57" s="42">
        <v>1</v>
      </c>
      <c r="L57" s="42">
        <v>1</v>
      </c>
      <c r="M57" s="42">
        <v>1</v>
      </c>
      <c r="N57" s="42">
        <v>1</v>
      </c>
      <c r="O57" s="42">
        <v>1</v>
      </c>
      <c r="P57" s="42"/>
      <c r="Q57" s="42"/>
      <c r="R57" s="42"/>
      <c r="S57" s="42"/>
      <c r="T57" s="42"/>
      <c r="U57" s="42"/>
      <c r="V57" s="42"/>
    </row>
    <row r="58" spans="1:22" s="226" customFormat="1" x14ac:dyDescent="0.25">
      <c r="A58" s="140"/>
      <c r="B58" s="53" t="s">
        <v>1074</v>
      </c>
      <c r="C58" s="34" t="s">
        <v>1075</v>
      </c>
      <c r="D58" s="117"/>
      <c r="E58" s="34"/>
      <c r="F58" s="117" t="s">
        <v>32</v>
      </c>
      <c r="G58" s="34" t="s">
        <v>1085</v>
      </c>
      <c r="H58" s="34"/>
      <c r="I58" s="36">
        <v>0</v>
      </c>
      <c r="J58" s="37">
        <v>1</v>
      </c>
      <c r="K58" s="37">
        <v>0</v>
      </c>
      <c r="L58" s="37">
        <v>1</v>
      </c>
      <c r="M58" s="37">
        <v>1</v>
      </c>
      <c r="N58" s="37">
        <v>1</v>
      </c>
      <c r="O58" s="37">
        <v>1</v>
      </c>
      <c r="P58" s="37"/>
      <c r="Q58" s="37"/>
      <c r="R58" s="37"/>
      <c r="S58" s="37"/>
      <c r="T58" s="37"/>
      <c r="U58" s="37"/>
      <c r="V58" s="37"/>
    </row>
    <row r="59" spans="1:22" s="226" customFormat="1" x14ac:dyDescent="0.25">
      <c r="A59" s="140"/>
      <c r="B59" s="52" t="s">
        <v>1074</v>
      </c>
      <c r="C59" s="39" t="s">
        <v>1075</v>
      </c>
      <c r="D59" s="115"/>
      <c r="E59" s="39"/>
      <c r="F59" s="115" t="s">
        <v>32</v>
      </c>
      <c r="G59" s="39" t="s">
        <v>1086</v>
      </c>
      <c r="H59" s="39"/>
      <c r="I59" s="41">
        <v>0</v>
      </c>
      <c r="J59" s="42">
        <v>1</v>
      </c>
      <c r="K59" s="42">
        <v>0</v>
      </c>
      <c r="L59" s="42">
        <v>1</v>
      </c>
      <c r="M59" s="42">
        <v>1</v>
      </c>
      <c r="N59" s="42">
        <v>1</v>
      </c>
      <c r="O59" s="42">
        <v>1</v>
      </c>
      <c r="P59" s="42"/>
      <c r="Q59" s="42"/>
      <c r="R59" s="42"/>
      <c r="S59" s="42"/>
      <c r="T59" s="42"/>
      <c r="U59" s="42"/>
      <c r="V59" s="42"/>
    </row>
    <row r="60" spans="1:22" s="226" customFormat="1" x14ac:dyDescent="0.25">
      <c r="A60" s="140"/>
      <c r="B60" s="53" t="s">
        <v>1074</v>
      </c>
      <c r="C60" s="34" t="s">
        <v>1075</v>
      </c>
      <c r="D60" s="117"/>
      <c r="E60" s="34"/>
      <c r="F60" s="117" t="s">
        <v>32</v>
      </c>
      <c r="G60" s="34" t="s">
        <v>1087</v>
      </c>
      <c r="H60" s="34"/>
      <c r="I60" s="36">
        <v>0</v>
      </c>
      <c r="J60" s="37">
        <v>1</v>
      </c>
      <c r="K60" s="37">
        <v>1</v>
      </c>
      <c r="L60" s="37">
        <v>1</v>
      </c>
      <c r="M60" s="37">
        <v>1</v>
      </c>
      <c r="N60" s="37">
        <v>1</v>
      </c>
      <c r="O60" s="37">
        <v>1</v>
      </c>
      <c r="P60" s="37"/>
      <c r="Q60" s="37"/>
      <c r="R60" s="37"/>
      <c r="S60" s="37"/>
      <c r="T60" s="37"/>
      <c r="U60" s="37"/>
      <c r="V60" s="37"/>
    </row>
    <row r="61" spans="1:22" s="226" customFormat="1" x14ac:dyDescent="0.25">
      <c r="A61" s="140"/>
      <c r="B61" s="52" t="s">
        <v>1074</v>
      </c>
      <c r="C61" s="39" t="s">
        <v>1075</v>
      </c>
      <c r="D61" s="115"/>
      <c r="E61" s="39"/>
      <c r="F61" s="115" t="s">
        <v>32</v>
      </c>
      <c r="G61" s="39" t="s">
        <v>1088</v>
      </c>
      <c r="H61" s="39"/>
      <c r="I61" s="41">
        <v>0</v>
      </c>
      <c r="J61" s="42">
        <v>1</v>
      </c>
      <c r="K61" s="42">
        <v>1</v>
      </c>
      <c r="L61" s="42">
        <v>1</v>
      </c>
      <c r="M61" s="42">
        <v>1</v>
      </c>
      <c r="N61" s="42">
        <v>1</v>
      </c>
      <c r="O61" s="42">
        <v>1</v>
      </c>
      <c r="P61" s="42"/>
      <c r="Q61" s="42"/>
      <c r="R61" s="42"/>
      <c r="S61" s="42"/>
      <c r="T61" s="42"/>
      <c r="U61" s="42"/>
      <c r="V61" s="42"/>
    </row>
    <row r="62" spans="1:22" s="226" customFormat="1" x14ac:dyDescent="0.25">
      <c r="A62" s="140"/>
      <c r="B62" s="53" t="s">
        <v>1074</v>
      </c>
      <c r="C62" s="34" t="s">
        <v>1075</v>
      </c>
      <c r="D62" s="117"/>
      <c r="E62" s="34"/>
      <c r="F62" s="117" t="s">
        <v>32</v>
      </c>
      <c r="G62" s="34" t="s">
        <v>1089</v>
      </c>
      <c r="H62" s="34"/>
      <c r="I62" s="36">
        <v>0</v>
      </c>
      <c r="J62" s="37">
        <v>1</v>
      </c>
      <c r="K62" s="37">
        <v>1</v>
      </c>
      <c r="L62" s="37">
        <v>1</v>
      </c>
      <c r="M62" s="37">
        <v>1</v>
      </c>
      <c r="N62" s="37">
        <v>1</v>
      </c>
      <c r="O62" s="37">
        <v>1</v>
      </c>
      <c r="P62" s="37"/>
      <c r="Q62" s="37"/>
      <c r="R62" s="37"/>
      <c r="S62" s="37"/>
      <c r="T62" s="37"/>
      <c r="U62" s="37"/>
      <c r="V62" s="37"/>
    </row>
    <row r="63" spans="1:22" s="226" customFormat="1" ht="15.75" thickBot="1" x14ac:dyDescent="0.3">
      <c r="A63" s="152"/>
      <c r="B63" s="52" t="s">
        <v>1074</v>
      </c>
      <c r="C63" s="39" t="s">
        <v>1075</v>
      </c>
      <c r="D63" s="115"/>
      <c r="E63" s="39"/>
      <c r="F63" s="115" t="s">
        <v>32</v>
      </c>
      <c r="G63" s="39" t="s">
        <v>658</v>
      </c>
      <c r="H63" s="39"/>
      <c r="I63" s="41">
        <v>0</v>
      </c>
      <c r="J63" s="42">
        <v>1</v>
      </c>
      <c r="K63" s="42">
        <v>1</v>
      </c>
      <c r="L63" s="42">
        <v>1</v>
      </c>
      <c r="M63" s="42">
        <v>1</v>
      </c>
      <c r="N63" s="42">
        <v>1</v>
      </c>
      <c r="O63" s="42">
        <v>1</v>
      </c>
      <c r="P63" s="42"/>
      <c r="Q63" s="42"/>
      <c r="R63" s="42"/>
      <c r="S63" s="42"/>
      <c r="T63" s="42"/>
      <c r="U63" s="42"/>
      <c r="V63" s="42"/>
    </row>
    <row r="64" spans="1:22" s="226" customFormat="1" x14ac:dyDescent="0.25">
      <c r="A64" s="48">
        <f>ROW(A64)-48</f>
        <v>16</v>
      </c>
      <c r="B64" s="34" t="s">
        <v>1090</v>
      </c>
      <c r="C64" s="34" t="s">
        <v>1075</v>
      </c>
      <c r="D64" s="117" t="s">
        <v>1091</v>
      </c>
      <c r="E64" s="34" t="s">
        <v>1092</v>
      </c>
      <c r="F64" s="117" t="s">
        <v>32</v>
      </c>
      <c r="G64" s="34" t="s">
        <v>507</v>
      </c>
      <c r="H64" s="34"/>
      <c r="I64" s="36">
        <v>2.86</v>
      </c>
      <c r="J64" s="37">
        <v>1</v>
      </c>
      <c r="K64" s="37">
        <v>1</v>
      </c>
      <c r="L64" s="37">
        <v>1</v>
      </c>
      <c r="M64" s="37">
        <v>1</v>
      </c>
      <c r="N64" s="37">
        <v>1</v>
      </c>
      <c r="O64" s="37">
        <v>1</v>
      </c>
      <c r="P64" s="37"/>
      <c r="Q64" s="37"/>
      <c r="R64" s="37"/>
      <c r="S64" s="37"/>
      <c r="T64" s="37"/>
      <c r="U64" s="37"/>
      <c r="V64" s="37"/>
    </row>
    <row r="65" spans="1:22" s="226" customFormat="1" x14ac:dyDescent="0.25">
      <c r="A65" s="38">
        <f t="shared" ref="A65:A73" si="1">ROW(A65)-48</f>
        <v>17</v>
      </c>
      <c r="B65" s="39" t="s">
        <v>1090</v>
      </c>
      <c r="C65" s="39" t="s">
        <v>1075</v>
      </c>
      <c r="D65" s="115" t="s">
        <v>1091</v>
      </c>
      <c r="E65" s="39" t="s">
        <v>1092</v>
      </c>
      <c r="F65" s="115" t="s">
        <v>32</v>
      </c>
      <c r="G65" s="39" t="s">
        <v>507</v>
      </c>
      <c r="H65" s="39"/>
      <c r="I65" s="41">
        <v>2.86</v>
      </c>
      <c r="J65" s="42">
        <v>1</v>
      </c>
      <c r="K65" s="42">
        <v>1</v>
      </c>
      <c r="L65" s="42">
        <v>1</v>
      </c>
      <c r="M65" s="42">
        <v>1</v>
      </c>
      <c r="N65" s="42">
        <v>1</v>
      </c>
      <c r="O65" s="42">
        <v>1</v>
      </c>
      <c r="P65" s="42"/>
      <c r="Q65" s="42"/>
      <c r="R65" s="42"/>
      <c r="S65" s="42"/>
      <c r="T65" s="42"/>
      <c r="U65" s="42"/>
      <c r="V65" s="42"/>
    </row>
    <row r="66" spans="1:22" s="226" customFormat="1" x14ac:dyDescent="0.25">
      <c r="A66" s="33">
        <f t="shared" si="1"/>
        <v>18</v>
      </c>
      <c r="B66" s="34" t="s">
        <v>1090</v>
      </c>
      <c r="C66" s="34" t="s">
        <v>1075</v>
      </c>
      <c r="D66" s="117" t="s">
        <v>1093</v>
      </c>
      <c r="E66" s="34" t="s">
        <v>1094</v>
      </c>
      <c r="F66" s="117" t="s">
        <v>32</v>
      </c>
      <c r="G66" s="34" t="s">
        <v>1095</v>
      </c>
      <c r="H66" s="34"/>
      <c r="I66" s="36">
        <v>5.66</v>
      </c>
      <c r="J66" s="37">
        <v>1</v>
      </c>
      <c r="K66" s="37">
        <v>0</v>
      </c>
      <c r="L66" s="37">
        <v>1</v>
      </c>
      <c r="M66" s="37">
        <v>1</v>
      </c>
      <c r="N66" s="37">
        <v>1</v>
      </c>
      <c r="O66" s="37">
        <v>1</v>
      </c>
      <c r="P66" s="37"/>
      <c r="Q66" s="37"/>
      <c r="R66" s="37"/>
      <c r="S66" s="37"/>
      <c r="T66" s="37"/>
      <c r="U66" s="37"/>
      <c r="V66" s="37"/>
    </row>
    <row r="67" spans="1:22" s="226" customFormat="1" x14ac:dyDescent="0.25">
      <c r="A67" s="38">
        <f t="shared" si="1"/>
        <v>19</v>
      </c>
      <c r="B67" s="39" t="s">
        <v>1090</v>
      </c>
      <c r="C67" s="39" t="s">
        <v>1075</v>
      </c>
      <c r="D67" s="115" t="s">
        <v>1093</v>
      </c>
      <c r="E67" s="39" t="s">
        <v>1094</v>
      </c>
      <c r="F67" s="115" t="s">
        <v>32</v>
      </c>
      <c r="G67" s="39" t="s">
        <v>1095</v>
      </c>
      <c r="H67" s="39"/>
      <c r="I67" s="41">
        <v>5.66</v>
      </c>
      <c r="J67" s="42">
        <v>1</v>
      </c>
      <c r="K67" s="42">
        <v>0</v>
      </c>
      <c r="L67" s="42">
        <v>1</v>
      </c>
      <c r="M67" s="42">
        <v>1</v>
      </c>
      <c r="N67" s="42">
        <v>1</v>
      </c>
      <c r="O67" s="42">
        <v>1</v>
      </c>
      <c r="P67" s="42"/>
      <c r="Q67" s="42"/>
      <c r="R67" s="42"/>
      <c r="S67" s="42"/>
      <c r="T67" s="42"/>
      <c r="U67" s="42"/>
      <c r="V67" s="42"/>
    </row>
    <row r="68" spans="1:22" s="226" customFormat="1" x14ac:dyDescent="0.25">
      <c r="A68" s="33">
        <f t="shared" si="1"/>
        <v>20</v>
      </c>
      <c r="B68" s="34" t="s">
        <v>1090</v>
      </c>
      <c r="C68" s="34" t="s">
        <v>1096</v>
      </c>
      <c r="D68" s="117" t="s">
        <v>1097</v>
      </c>
      <c r="E68" s="34" t="s">
        <v>1098</v>
      </c>
      <c r="F68" s="117" t="s">
        <v>32</v>
      </c>
      <c r="G68" s="34" t="s">
        <v>595</v>
      </c>
      <c r="H68" s="34"/>
      <c r="I68" s="36">
        <v>11.58</v>
      </c>
      <c r="J68" s="37">
        <v>1</v>
      </c>
      <c r="K68" s="37">
        <v>0</v>
      </c>
      <c r="L68" s="37">
        <v>1</v>
      </c>
      <c r="M68" s="37">
        <v>1</v>
      </c>
      <c r="N68" s="37">
        <v>1</v>
      </c>
      <c r="O68" s="37">
        <v>1</v>
      </c>
      <c r="P68" s="37"/>
      <c r="Q68" s="37"/>
      <c r="R68" s="37"/>
      <c r="S68" s="37"/>
      <c r="T68" s="37"/>
      <c r="U68" s="37"/>
      <c r="V68" s="37"/>
    </row>
    <row r="69" spans="1:22" s="226" customFormat="1" x14ac:dyDescent="0.25">
      <c r="A69" s="38">
        <f t="shared" si="1"/>
        <v>21</v>
      </c>
      <c r="B69" s="39" t="s">
        <v>1090</v>
      </c>
      <c r="C69" s="39" t="s">
        <v>1096</v>
      </c>
      <c r="D69" s="115" t="s">
        <v>1099</v>
      </c>
      <c r="E69" s="39" t="s">
        <v>1100</v>
      </c>
      <c r="F69" s="115" t="s">
        <v>32</v>
      </c>
      <c r="G69" s="39" t="s">
        <v>598</v>
      </c>
      <c r="H69" s="39"/>
      <c r="I69" s="41">
        <v>19.07</v>
      </c>
      <c r="J69" s="42">
        <v>1</v>
      </c>
      <c r="K69" s="42">
        <v>0</v>
      </c>
      <c r="L69" s="42">
        <v>1</v>
      </c>
      <c r="M69" s="42">
        <v>1</v>
      </c>
      <c r="N69" s="42">
        <v>1</v>
      </c>
      <c r="O69" s="42">
        <v>1</v>
      </c>
      <c r="P69" s="42"/>
      <c r="Q69" s="42"/>
      <c r="R69" s="42"/>
      <c r="S69" s="42"/>
      <c r="T69" s="42"/>
      <c r="U69" s="42"/>
      <c r="V69" s="42"/>
    </row>
    <row r="70" spans="1:22" s="226" customFormat="1" x14ac:dyDescent="0.25">
      <c r="A70" s="33">
        <f t="shared" si="1"/>
        <v>22</v>
      </c>
      <c r="B70" s="34" t="s">
        <v>1090</v>
      </c>
      <c r="C70" s="34" t="s">
        <v>1096</v>
      </c>
      <c r="D70" s="117" t="s">
        <v>1101</v>
      </c>
      <c r="E70" s="34" t="s">
        <v>1102</v>
      </c>
      <c r="F70" s="117" t="s">
        <v>32</v>
      </c>
      <c r="G70" s="34" t="s">
        <v>601</v>
      </c>
      <c r="H70" s="34"/>
      <c r="I70" s="36">
        <v>61.02</v>
      </c>
      <c r="J70" s="37">
        <v>1</v>
      </c>
      <c r="K70" s="37">
        <v>0</v>
      </c>
      <c r="L70" s="37">
        <v>1</v>
      </c>
      <c r="M70" s="37">
        <v>1</v>
      </c>
      <c r="N70" s="37">
        <v>1</v>
      </c>
      <c r="O70" s="37">
        <v>1</v>
      </c>
      <c r="P70" s="37"/>
      <c r="Q70" s="37"/>
      <c r="R70" s="37"/>
      <c r="S70" s="37"/>
      <c r="T70" s="37"/>
      <c r="U70" s="37"/>
      <c r="V70" s="37"/>
    </row>
    <row r="71" spans="1:22" s="226" customFormat="1" x14ac:dyDescent="0.25">
      <c r="A71" s="38">
        <f t="shared" si="1"/>
        <v>23</v>
      </c>
      <c r="B71" s="39" t="s">
        <v>1103</v>
      </c>
      <c r="C71" s="39" t="s">
        <v>174</v>
      </c>
      <c r="D71" s="115">
        <v>12293</v>
      </c>
      <c r="E71" s="39" t="s">
        <v>1104</v>
      </c>
      <c r="F71" s="115" t="s">
        <v>32</v>
      </c>
      <c r="G71" s="39" t="s">
        <v>575</v>
      </c>
      <c r="H71" s="39"/>
      <c r="I71" s="41">
        <v>33.119999999999997</v>
      </c>
      <c r="J71" s="42">
        <v>1</v>
      </c>
      <c r="K71" s="42">
        <v>0</v>
      </c>
      <c r="L71" s="42">
        <v>1</v>
      </c>
      <c r="M71" s="42">
        <v>1</v>
      </c>
      <c r="N71" s="42">
        <v>1</v>
      </c>
      <c r="O71" s="42">
        <v>1</v>
      </c>
      <c r="P71" s="42"/>
      <c r="Q71" s="42"/>
      <c r="R71" s="42"/>
      <c r="S71" s="42"/>
      <c r="T71" s="42"/>
      <c r="U71" s="42"/>
      <c r="V71" s="42"/>
    </row>
    <row r="72" spans="1:22" s="226" customFormat="1" x14ac:dyDescent="0.25">
      <c r="A72" s="33">
        <f t="shared" si="1"/>
        <v>24</v>
      </c>
      <c r="B72" s="34" t="s">
        <v>1103</v>
      </c>
      <c r="C72" s="34" t="s">
        <v>174</v>
      </c>
      <c r="D72" s="117">
        <v>12295</v>
      </c>
      <c r="E72" s="34" t="s">
        <v>1105</v>
      </c>
      <c r="F72" s="117" t="s">
        <v>32</v>
      </c>
      <c r="G72" s="34" t="s">
        <v>577</v>
      </c>
      <c r="H72" s="34"/>
      <c r="I72" s="36">
        <v>66.260000000000005</v>
      </c>
      <c r="J72" s="37">
        <v>1</v>
      </c>
      <c r="K72" s="37">
        <v>0</v>
      </c>
      <c r="L72" s="37">
        <v>1</v>
      </c>
      <c r="M72" s="37">
        <v>1</v>
      </c>
      <c r="N72" s="37">
        <v>1</v>
      </c>
      <c r="O72" s="37">
        <v>1</v>
      </c>
      <c r="P72" s="37"/>
      <c r="Q72" s="37"/>
      <c r="R72" s="37"/>
      <c r="S72" s="37"/>
      <c r="T72" s="37"/>
      <c r="U72" s="37"/>
      <c r="V72" s="37"/>
    </row>
    <row r="73" spans="1:22" s="226" customFormat="1" ht="15.75" thickBot="1" x14ac:dyDescent="0.3">
      <c r="A73" s="55">
        <f t="shared" si="1"/>
        <v>25</v>
      </c>
      <c r="B73" s="118" t="s">
        <v>1103</v>
      </c>
      <c r="C73" s="118" t="s">
        <v>174</v>
      </c>
      <c r="D73" s="121">
        <v>12295</v>
      </c>
      <c r="E73" s="118" t="s">
        <v>1105</v>
      </c>
      <c r="F73" s="121" t="s">
        <v>34</v>
      </c>
      <c r="G73" s="118" t="s">
        <v>577</v>
      </c>
      <c r="H73" s="118"/>
      <c r="I73" s="122">
        <v>66.260000000000005</v>
      </c>
      <c r="J73" s="123">
        <v>1</v>
      </c>
      <c r="K73" s="123">
        <v>0</v>
      </c>
      <c r="L73" s="123">
        <v>1</v>
      </c>
      <c r="M73" s="123">
        <v>1</v>
      </c>
      <c r="N73" s="123">
        <v>1</v>
      </c>
      <c r="O73" s="123">
        <v>1</v>
      </c>
      <c r="P73" s="123"/>
      <c r="Q73" s="123"/>
      <c r="R73" s="123"/>
      <c r="S73" s="123"/>
      <c r="T73" s="123"/>
      <c r="U73" s="123"/>
      <c r="V73" s="123"/>
    </row>
    <row r="74" spans="1:22" s="226" customFormat="1" ht="15.75" thickBot="1" x14ac:dyDescent="0.3">
      <c r="A74" s="233"/>
      <c r="B74" s="49"/>
      <c r="C74" s="49"/>
      <c r="D74" s="24" t="s">
        <v>1106</v>
      </c>
      <c r="E74" s="49"/>
      <c r="F74" s="49"/>
      <c r="G74" s="49"/>
      <c r="H74" s="49"/>
      <c r="I74" s="50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</row>
    <row r="75" spans="1:22" s="226" customFormat="1" x14ac:dyDescent="0.25">
      <c r="A75" s="44">
        <f>ROW(A75)-49</f>
        <v>26</v>
      </c>
      <c r="B75" s="45" t="s">
        <v>1107</v>
      </c>
      <c r="C75" s="45" t="s">
        <v>526</v>
      </c>
      <c r="D75" s="126" t="s">
        <v>1108</v>
      </c>
      <c r="E75" s="45" t="s">
        <v>1109</v>
      </c>
      <c r="F75" s="126" t="s">
        <v>34</v>
      </c>
      <c r="G75" s="45" t="s">
        <v>509</v>
      </c>
      <c r="H75" s="45"/>
      <c r="I75" s="47">
        <v>11.28</v>
      </c>
      <c r="J75" s="32">
        <v>1</v>
      </c>
      <c r="K75" s="32">
        <v>1</v>
      </c>
      <c r="L75" s="32">
        <v>1</v>
      </c>
      <c r="M75" s="32">
        <v>1</v>
      </c>
      <c r="N75" s="32">
        <v>1</v>
      </c>
      <c r="O75" s="32">
        <v>1</v>
      </c>
      <c r="P75" s="32"/>
      <c r="Q75" s="32"/>
      <c r="R75" s="32"/>
      <c r="S75" s="32"/>
      <c r="T75" s="32"/>
      <c r="U75" s="32"/>
      <c r="V75" s="32"/>
    </row>
    <row r="76" spans="1:22" s="226" customFormat="1" x14ac:dyDescent="0.25">
      <c r="A76" s="33">
        <f t="shared" ref="A76:A95" si="2">ROW(A76)-49</f>
        <v>27</v>
      </c>
      <c r="B76" s="34" t="s">
        <v>1107</v>
      </c>
      <c r="C76" s="34" t="s">
        <v>526</v>
      </c>
      <c r="D76" s="117" t="s">
        <v>1110</v>
      </c>
      <c r="E76" s="34" t="s">
        <v>1109</v>
      </c>
      <c r="F76" s="117" t="s">
        <v>34</v>
      </c>
      <c r="G76" s="34" t="s">
        <v>509</v>
      </c>
      <c r="H76" s="34"/>
      <c r="I76" s="36">
        <v>11.28</v>
      </c>
      <c r="J76" s="37">
        <v>1</v>
      </c>
      <c r="K76" s="37">
        <v>1</v>
      </c>
      <c r="L76" s="37">
        <v>1</v>
      </c>
      <c r="M76" s="37">
        <v>1</v>
      </c>
      <c r="N76" s="37">
        <v>1</v>
      </c>
      <c r="O76" s="37">
        <v>1</v>
      </c>
      <c r="P76" s="37"/>
      <c r="Q76" s="37"/>
      <c r="R76" s="37"/>
      <c r="S76" s="37"/>
      <c r="T76" s="37"/>
      <c r="U76" s="37"/>
      <c r="V76" s="37"/>
    </row>
    <row r="77" spans="1:22" s="226" customFormat="1" x14ac:dyDescent="0.25">
      <c r="A77" s="38">
        <f t="shared" si="2"/>
        <v>28</v>
      </c>
      <c r="B77" s="39" t="s">
        <v>1107</v>
      </c>
      <c r="C77" s="39" t="s">
        <v>526</v>
      </c>
      <c r="D77" s="115" t="s">
        <v>1110</v>
      </c>
      <c r="E77" s="39" t="s">
        <v>1109</v>
      </c>
      <c r="F77" s="115" t="s">
        <v>34</v>
      </c>
      <c r="G77" s="39" t="s">
        <v>509</v>
      </c>
      <c r="H77" s="39"/>
      <c r="I77" s="41">
        <v>11.28</v>
      </c>
      <c r="J77" s="42">
        <v>1</v>
      </c>
      <c r="K77" s="42">
        <v>0</v>
      </c>
      <c r="L77" s="42">
        <v>1</v>
      </c>
      <c r="M77" s="42">
        <v>1</v>
      </c>
      <c r="N77" s="42">
        <v>1</v>
      </c>
      <c r="O77" s="42">
        <v>1</v>
      </c>
      <c r="P77" s="42"/>
      <c r="Q77" s="42"/>
      <c r="R77" s="42"/>
      <c r="S77" s="42"/>
      <c r="T77" s="42"/>
      <c r="U77" s="42"/>
      <c r="V77" s="42"/>
    </row>
    <row r="78" spans="1:22" s="226" customFormat="1" x14ac:dyDescent="0.25">
      <c r="A78" s="33">
        <f t="shared" si="2"/>
        <v>29</v>
      </c>
      <c r="B78" s="34" t="s">
        <v>1107</v>
      </c>
      <c r="C78" s="34" t="s">
        <v>526</v>
      </c>
      <c r="D78" s="117" t="s">
        <v>1111</v>
      </c>
      <c r="E78" s="34" t="s">
        <v>1112</v>
      </c>
      <c r="F78" s="117" t="s">
        <v>34</v>
      </c>
      <c r="G78" s="34" t="s">
        <v>595</v>
      </c>
      <c r="H78" s="34"/>
      <c r="I78" s="36">
        <v>24.52</v>
      </c>
      <c r="J78" s="37">
        <v>1</v>
      </c>
      <c r="K78" s="37">
        <v>1</v>
      </c>
      <c r="L78" s="37">
        <v>1</v>
      </c>
      <c r="M78" s="37">
        <v>1</v>
      </c>
      <c r="N78" s="37">
        <v>1</v>
      </c>
      <c r="O78" s="37">
        <v>1</v>
      </c>
      <c r="P78" s="37"/>
      <c r="Q78" s="37"/>
      <c r="R78" s="37"/>
      <c r="S78" s="37"/>
      <c r="T78" s="37"/>
      <c r="U78" s="37"/>
      <c r="V78" s="37"/>
    </row>
    <row r="79" spans="1:22" s="226" customFormat="1" x14ac:dyDescent="0.25">
      <c r="A79" s="38">
        <f t="shared" si="2"/>
        <v>30</v>
      </c>
      <c r="B79" s="39" t="s">
        <v>1107</v>
      </c>
      <c r="C79" s="39" t="s">
        <v>526</v>
      </c>
      <c r="D79" s="115" t="s">
        <v>1111</v>
      </c>
      <c r="E79" s="39" t="s">
        <v>1112</v>
      </c>
      <c r="F79" s="115" t="s">
        <v>34</v>
      </c>
      <c r="G79" s="39" t="s">
        <v>595</v>
      </c>
      <c r="H79" s="39"/>
      <c r="I79" s="41">
        <v>27.42</v>
      </c>
      <c r="J79" s="42">
        <v>1</v>
      </c>
      <c r="K79" s="42">
        <v>1</v>
      </c>
      <c r="L79" s="42">
        <v>1</v>
      </c>
      <c r="M79" s="42">
        <v>1</v>
      </c>
      <c r="N79" s="42">
        <v>1</v>
      </c>
      <c r="O79" s="42">
        <v>1</v>
      </c>
      <c r="P79" s="42"/>
      <c r="Q79" s="42"/>
      <c r="R79" s="42"/>
      <c r="S79" s="42"/>
      <c r="T79" s="42"/>
      <c r="U79" s="42"/>
      <c r="V79" s="42"/>
    </row>
    <row r="80" spans="1:22" s="226" customFormat="1" x14ac:dyDescent="0.25">
      <c r="A80" s="33">
        <f t="shared" si="2"/>
        <v>31</v>
      </c>
      <c r="B80" s="34" t="s">
        <v>1107</v>
      </c>
      <c r="C80" s="34" t="s">
        <v>526</v>
      </c>
      <c r="D80" s="117" t="s">
        <v>1111</v>
      </c>
      <c r="E80" s="34" t="s">
        <v>1112</v>
      </c>
      <c r="F80" s="117" t="s">
        <v>34</v>
      </c>
      <c r="G80" s="34" t="s">
        <v>595</v>
      </c>
      <c r="H80" s="34"/>
      <c r="I80" s="36">
        <v>27.42</v>
      </c>
      <c r="J80" s="37">
        <v>1</v>
      </c>
      <c r="K80" s="37">
        <v>0</v>
      </c>
      <c r="L80" s="37">
        <v>1</v>
      </c>
      <c r="M80" s="37">
        <v>1</v>
      </c>
      <c r="N80" s="37">
        <v>0</v>
      </c>
      <c r="O80" s="37">
        <v>1</v>
      </c>
      <c r="P80" s="37"/>
      <c r="Q80" s="37"/>
      <c r="R80" s="37"/>
      <c r="S80" s="37"/>
      <c r="T80" s="37"/>
      <c r="U80" s="37"/>
      <c r="V80" s="37"/>
    </row>
    <row r="81" spans="1:22" s="226" customFormat="1" x14ac:dyDescent="0.25">
      <c r="A81" s="38">
        <f t="shared" si="2"/>
        <v>32</v>
      </c>
      <c r="B81" s="39" t="s">
        <v>1107</v>
      </c>
      <c r="C81" s="39" t="s">
        <v>526</v>
      </c>
      <c r="D81" s="115" t="s">
        <v>1113</v>
      </c>
      <c r="E81" s="39" t="s">
        <v>1114</v>
      </c>
      <c r="F81" s="115" t="s">
        <v>34</v>
      </c>
      <c r="G81" s="39" t="s">
        <v>598</v>
      </c>
      <c r="H81" s="39"/>
      <c r="I81" s="41">
        <v>21.63</v>
      </c>
      <c r="J81" s="42">
        <v>1</v>
      </c>
      <c r="K81" s="42">
        <v>1</v>
      </c>
      <c r="L81" s="42">
        <v>1</v>
      </c>
      <c r="M81" s="42">
        <v>1</v>
      </c>
      <c r="N81" s="42">
        <v>1</v>
      </c>
      <c r="O81" s="42">
        <v>1</v>
      </c>
      <c r="P81" s="42"/>
      <c r="Q81" s="42"/>
      <c r="R81" s="42"/>
      <c r="S81" s="42"/>
      <c r="T81" s="42"/>
      <c r="U81" s="42"/>
      <c r="V81" s="42"/>
    </row>
    <row r="82" spans="1:22" s="226" customFormat="1" x14ac:dyDescent="0.25">
      <c r="A82" s="33">
        <f t="shared" si="2"/>
        <v>33</v>
      </c>
      <c r="B82" s="34" t="s">
        <v>1107</v>
      </c>
      <c r="C82" s="34" t="s">
        <v>526</v>
      </c>
      <c r="D82" s="117" t="s">
        <v>1113</v>
      </c>
      <c r="E82" s="34" t="s">
        <v>1114</v>
      </c>
      <c r="F82" s="117" t="s">
        <v>34</v>
      </c>
      <c r="G82" s="34" t="s">
        <v>598</v>
      </c>
      <c r="H82" s="34"/>
      <c r="I82" s="36">
        <v>21.63</v>
      </c>
      <c r="J82" s="37">
        <v>1</v>
      </c>
      <c r="K82" s="37">
        <v>1</v>
      </c>
      <c r="L82" s="37">
        <v>1</v>
      </c>
      <c r="M82" s="37">
        <v>1</v>
      </c>
      <c r="N82" s="37">
        <v>1</v>
      </c>
      <c r="O82" s="37">
        <v>1</v>
      </c>
      <c r="P82" s="37"/>
      <c r="Q82" s="37"/>
      <c r="R82" s="37"/>
      <c r="S82" s="37"/>
      <c r="T82" s="37"/>
      <c r="U82" s="37"/>
      <c r="V82" s="37"/>
    </row>
    <row r="83" spans="1:22" s="226" customFormat="1" x14ac:dyDescent="0.25">
      <c r="A83" s="38">
        <f t="shared" si="2"/>
        <v>34</v>
      </c>
      <c r="B83" s="39" t="s">
        <v>1107</v>
      </c>
      <c r="C83" s="39" t="s">
        <v>526</v>
      </c>
      <c r="D83" s="115" t="s">
        <v>1113</v>
      </c>
      <c r="E83" s="39" t="s">
        <v>1114</v>
      </c>
      <c r="F83" s="115" t="s">
        <v>34</v>
      </c>
      <c r="G83" s="39" t="s">
        <v>598</v>
      </c>
      <c r="H83" s="39"/>
      <c r="I83" s="41">
        <v>21.63</v>
      </c>
      <c r="J83" s="42">
        <v>1</v>
      </c>
      <c r="K83" s="42">
        <v>1</v>
      </c>
      <c r="L83" s="42">
        <v>1</v>
      </c>
      <c r="M83" s="42">
        <v>1</v>
      </c>
      <c r="N83" s="42">
        <v>1</v>
      </c>
      <c r="O83" s="42">
        <v>1</v>
      </c>
      <c r="P83" s="42"/>
      <c r="Q83" s="42"/>
      <c r="R83" s="42"/>
      <c r="S83" s="42"/>
      <c r="T83" s="42"/>
      <c r="U83" s="42"/>
      <c r="V83" s="42"/>
    </row>
    <row r="84" spans="1:22" s="226" customFormat="1" x14ac:dyDescent="0.25">
      <c r="A84" s="33">
        <f t="shared" si="2"/>
        <v>35</v>
      </c>
      <c r="B84" s="34" t="s">
        <v>1115</v>
      </c>
      <c r="C84" s="34" t="s">
        <v>407</v>
      </c>
      <c r="D84" s="117" t="s">
        <v>1116</v>
      </c>
      <c r="E84" s="34" t="s">
        <v>1117</v>
      </c>
      <c r="F84" s="117" t="s">
        <v>34</v>
      </c>
      <c r="G84" s="34" t="s">
        <v>503</v>
      </c>
      <c r="H84" s="34"/>
      <c r="I84" s="36">
        <v>16.22</v>
      </c>
      <c r="J84" s="37">
        <v>1</v>
      </c>
      <c r="K84" s="37">
        <v>0</v>
      </c>
      <c r="L84" s="37">
        <v>1</v>
      </c>
      <c r="M84" s="37">
        <v>1</v>
      </c>
      <c r="N84" s="37">
        <v>0</v>
      </c>
      <c r="O84" s="37">
        <v>1</v>
      </c>
      <c r="P84" s="37"/>
      <c r="Q84" s="37"/>
      <c r="R84" s="37"/>
      <c r="S84" s="37"/>
      <c r="T84" s="37"/>
      <c r="U84" s="37"/>
      <c r="V84" s="37"/>
    </row>
    <row r="85" spans="1:22" s="226" customFormat="1" x14ac:dyDescent="0.25">
      <c r="A85" s="38">
        <f t="shared" si="2"/>
        <v>36</v>
      </c>
      <c r="B85" s="39" t="s">
        <v>1115</v>
      </c>
      <c r="C85" s="39" t="s">
        <v>407</v>
      </c>
      <c r="D85" s="115" t="s">
        <v>1116</v>
      </c>
      <c r="E85" s="39" t="s">
        <v>1117</v>
      </c>
      <c r="F85" s="115" t="s">
        <v>34</v>
      </c>
      <c r="G85" s="39" t="s">
        <v>503</v>
      </c>
      <c r="H85" s="39"/>
      <c r="I85" s="41">
        <v>16.22</v>
      </c>
      <c r="J85" s="42">
        <v>1</v>
      </c>
      <c r="K85" s="42">
        <v>0</v>
      </c>
      <c r="L85" s="42">
        <v>1</v>
      </c>
      <c r="M85" s="42">
        <v>1</v>
      </c>
      <c r="N85" s="42">
        <v>1</v>
      </c>
      <c r="O85" s="42">
        <v>1</v>
      </c>
      <c r="P85" s="42"/>
      <c r="Q85" s="42"/>
      <c r="R85" s="42"/>
      <c r="S85" s="42"/>
      <c r="T85" s="42"/>
      <c r="U85" s="42"/>
      <c r="V85" s="42"/>
    </row>
    <row r="86" spans="1:22" s="226" customFormat="1" x14ac:dyDescent="0.25">
      <c r="A86" s="33">
        <f t="shared" si="2"/>
        <v>37</v>
      </c>
      <c r="B86" s="34" t="s">
        <v>1115</v>
      </c>
      <c r="C86" s="34" t="s">
        <v>407</v>
      </c>
      <c r="D86" s="117" t="s">
        <v>1116</v>
      </c>
      <c r="E86" s="34" t="s">
        <v>1117</v>
      </c>
      <c r="F86" s="117" t="s">
        <v>34</v>
      </c>
      <c r="G86" s="34" t="s">
        <v>503</v>
      </c>
      <c r="H86" s="34"/>
      <c r="I86" s="36">
        <v>16.22</v>
      </c>
      <c r="J86" s="37">
        <v>1</v>
      </c>
      <c r="K86" s="37">
        <v>0</v>
      </c>
      <c r="L86" s="37">
        <v>1</v>
      </c>
      <c r="M86" s="37">
        <v>1</v>
      </c>
      <c r="N86" s="37">
        <v>1</v>
      </c>
      <c r="O86" s="37">
        <v>1</v>
      </c>
      <c r="P86" s="37"/>
      <c r="Q86" s="37"/>
      <c r="R86" s="37"/>
      <c r="S86" s="37"/>
      <c r="T86" s="37"/>
      <c r="U86" s="37"/>
      <c r="V86" s="37"/>
    </row>
    <row r="87" spans="1:22" s="226" customFormat="1" x14ac:dyDescent="0.25">
      <c r="A87" s="38">
        <f t="shared" si="2"/>
        <v>38</v>
      </c>
      <c r="B87" s="39" t="s">
        <v>1115</v>
      </c>
      <c r="C87" s="39" t="s">
        <v>407</v>
      </c>
      <c r="D87" s="115" t="s">
        <v>1118</v>
      </c>
      <c r="E87" s="39" t="s">
        <v>1119</v>
      </c>
      <c r="F87" s="115" t="s">
        <v>34</v>
      </c>
      <c r="G87" s="39" t="s">
        <v>509</v>
      </c>
      <c r="H87" s="39"/>
      <c r="I87" s="41">
        <v>19.66</v>
      </c>
      <c r="J87" s="42">
        <v>1</v>
      </c>
      <c r="K87" s="42">
        <v>1</v>
      </c>
      <c r="L87" s="42">
        <v>1</v>
      </c>
      <c r="M87" s="42">
        <v>1</v>
      </c>
      <c r="N87" s="42">
        <v>1</v>
      </c>
      <c r="O87" s="42">
        <v>1</v>
      </c>
      <c r="P87" s="42"/>
      <c r="Q87" s="42"/>
      <c r="R87" s="42"/>
      <c r="S87" s="42"/>
      <c r="T87" s="42"/>
      <c r="U87" s="42"/>
      <c r="V87" s="42"/>
    </row>
    <row r="88" spans="1:22" s="226" customFormat="1" x14ac:dyDescent="0.25">
      <c r="A88" s="33">
        <f t="shared" si="2"/>
        <v>39</v>
      </c>
      <c r="B88" s="34" t="s">
        <v>1115</v>
      </c>
      <c r="C88" s="34" t="s">
        <v>407</v>
      </c>
      <c r="D88" s="117" t="s">
        <v>1118</v>
      </c>
      <c r="E88" s="34" t="s">
        <v>1119</v>
      </c>
      <c r="F88" s="117" t="s">
        <v>34</v>
      </c>
      <c r="G88" s="34" t="s">
        <v>509</v>
      </c>
      <c r="H88" s="34"/>
      <c r="I88" s="36">
        <v>19.66</v>
      </c>
      <c r="J88" s="37">
        <v>1</v>
      </c>
      <c r="K88" s="37">
        <v>1</v>
      </c>
      <c r="L88" s="37">
        <v>1</v>
      </c>
      <c r="M88" s="37">
        <v>1</v>
      </c>
      <c r="N88" s="37">
        <v>1</v>
      </c>
      <c r="O88" s="37">
        <v>1</v>
      </c>
      <c r="P88" s="37"/>
      <c r="Q88" s="37"/>
      <c r="R88" s="37"/>
      <c r="S88" s="37"/>
      <c r="T88" s="37"/>
      <c r="U88" s="37"/>
      <c r="V88" s="37"/>
    </row>
    <row r="89" spans="1:22" s="226" customFormat="1" x14ac:dyDescent="0.25">
      <c r="A89" s="38">
        <f t="shared" si="2"/>
        <v>40</v>
      </c>
      <c r="B89" s="39" t="s">
        <v>1115</v>
      </c>
      <c r="C89" s="39" t="s">
        <v>407</v>
      </c>
      <c r="D89" s="115" t="s">
        <v>1118</v>
      </c>
      <c r="E89" s="39" t="s">
        <v>1119</v>
      </c>
      <c r="F89" s="115" t="s">
        <v>34</v>
      </c>
      <c r="G89" s="39" t="s">
        <v>509</v>
      </c>
      <c r="H89" s="39"/>
      <c r="I89" s="41">
        <v>19.66</v>
      </c>
      <c r="J89" s="42">
        <v>1</v>
      </c>
      <c r="K89" s="42">
        <v>0</v>
      </c>
      <c r="L89" s="42">
        <v>1</v>
      </c>
      <c r="M89" s="42">
        <v>1</v>
      </c>
      <c r="N89" s="42">
        <v>1</v>
      </c>
      <c r="O89" s="42">
        <v>1</v>
      </c>
      <c r="P89" s="42"/>
      <c r="Q89" s="42"/>
      <c r="R89" s="42"/>
      <c r="S89" s="42"/>
      <c r="T89" s="42"/>
      <c r="U89" s="42"/>
      <c r="V89" s="42"/>
    </row>
    <row r="90" spans="1:22" s="226" customFormat="1" x14ac:dyDescent="0.25">
      <c r="A90" s="33">
        <f t="shared" si="2"/>
        <v>41</v>
      </c>
      <c r="B90" s="34" t="s">
        <v>1115</v>
      </c>
      <c r="C90" s="34" t="s">
        <v>407</v>
      </c>
      <c r="D90" s="117" t="s">
        <v>1120</v>
      </c>
      <c r="E90" s="34" t="s">
        <v>1121</v>
      </c>
      <c r="F90" s="117" t="s">
        <v>34</v>
      </c>
      <c r="G90" s="34" t="s">
        <v>595</v>
      </c>
      <c r="H90" s="34"/>
      <c r="I90" s="36">
        <v>26.17</v>
      </c>
      <c r="J90" s="37">
        <v>1</v>
      </c>
      <c r="K90" s="37">
        <v>1</v>
      </c>
      <c r="L90" s="37">
        <v>1</v>
      </c>
      <c r="M90" s="37">
        <v>1</v>
      </c>
      <c r="N90" s="37">
        <v>1</v>
      </c>
      <c r="O90" s="37">
        <v>1</v>
      </c>
      <c r="P90" s="37"/>
      <c r="Q90" s="37"/>
      <c r="R90" s="37"/>
      <c r="S90" s="37"/>
      <c r="T90" s="37"/>
      <c r="U90" s="37"/>
      <c r="V90" s="37"/>
    </row>
    <row r="91" spans="1:22" s="226" customFormat="1" x14ac:dyDescent="0.25">
      <c r="A91" s="38">
        <f t="shared" si="2"/>
        <v>42</v>
      </c>
      <c r="B91" s="39" t="s">
        <v>1115</v>
      </c>
      <c r="C91" s="39" t="s">
        <v>407</v>
      </c>
      <c r="D91" s="115" t="s">
        <v>1120</v>
      </c>
      <c r="E91" s="39" t="s">
        <v>1121</v>
      </c>
      <c r="F91" s="115" t="s">
        <v>34</v>
      </c>
      <c r="G91" s="39" t="s">
        <v>595</v>
      </c>
      <c r="H91" s="39"/>
      <c r="I91" s="41">
        <v>26.17</v>
      </c>
      <c r="J91" s="42">
        <v>1</v>
      </c>
      <c r="K91" s="42">
        <v>0</v>
      </c>
      <c r="L91" s="42">
        <v>1</v>
      </c>
      <c r="M91" s="42">
        <v>1</v>
      </c>
      <c r="N91" s="42">
        <v>1</v>
      </c>
      <c r="O91" s="42">
        <v>1</v>
      </c>
      <c r="P91" s="42"/>
      <c r="Q91" s="42"/>
      <c r="R91" s="42"/>
      <c r="S91" s="42"/>
      <c r="T91" s="42"/>
      <c r="U91" s="42"/>
      <c r="V91" s="42"/>
    </row>
    <row r="92" spans="1:22" s="226" customFormat="1" x14ac:dyDescent="0.25">
      <c r="A92" s="33">
        <f t="shared" si="2"/>
        <v>43</v>
      </c>
      <c r="B92" s="34" t="s">
        <v>1115</v>
      </c>
      <c r="C92" s="34" t="s">
        <v>407</v>
      </c>
      <c r="D92" s="117" t="s">
        <v>1120</v>
      </c>
      <c r="E92" s="34" t="s">
        <v>1121</v>
      </c>
      <c r="F92" s="117" t="s">
        <v>34</v>
      </c>
      <c r="G92" s="34" t="s">
        <v>595</v>
      </c>
      <c r="H92" s="34"/>
      <c r="I92" s="36">
        <v>26.17</v>
      </c>
      <c r="J92" s="37">
        <v>1</v>
      </c>
      <c r="K92" s="37">
        <v>0</v>
      </c>
      <c r="L92" s="37">
        <v>1</v>
      </c>
      <c r="M92" s="37">
        <v>1</v>
      </c>
      <c r="N92" s="37">
        <v>0</v>
      </c>
      <c r="O92" s="37">
        <v>1</v>
      </c>
      <c r="P92" s="37"/>
      <c r="Q92" s="37"/>
      <c r="R92" s="37"/>
      <c r="S92" s="37"/>
      <c r="T92" s="37"/>
      <c r="U92" s="37"/>
      <c r="V92" s="37"/>
    </row>
    <row r="93" spans="1:22" s="226" customFormat="1" x14ac:dyDescent="0.25">
      <c r="A93" s="38">
        <f t="shared" si="2"/>
        <v>44</v>
      </c>
      <c r="B93" s="39" t="s">
        <v>1115</v>
      </c>
      <c r="C93" s="39" t="s">
        <v>407</v>
      </c>
      <c r="D93" s="115" t="s">
        <v>1122</v>
      </c>
      <c r="E93" s="39" t="s">
        <v>1123</v>
      </c>
      <c r="F93" s="115" t="s">
        <v>34</v>
      </c>
      <c r="G93" s="39" t="s">
        <v>598</v>
      </c>
      <c r="H93" s="39"/>
      <c r="I93" s="41">
        <v>27.01</v>
      </c>
      <c r="J93" s="42">
        <v>1</v>
      </c>
      <c r="K93" s="42">
        <v>1</v>
      </c>
      <c r="L93" s="42">
        <v>1</v>
      </c>
      <c r="M93" s="42">
        <v>1</v>
      </c>
      <c r="N93" s="42">
        <v>1</v>
      </c>
      <c r="O93" s="42">
        <v>1</v>
      </c>
      <c r="P93" s="42"/>
      <c r="Q93" s="42"/>
      <c r="R93" s="42"/>
      <c r="S93" s="42"/>
      <c r="T93" s="42"/>
      <c r="U93" s="42"/>
      <c r="V93" s="42"/>
    </row>
    <row r="94" spans="1:22" s="226" customFormat="1" x14ac:dyDescent="0.25">
      <c r="A94" s="33">
        <f t="shared" si="2"/>
        <v>45</v>
      </c>
      <c r="B94" s="34" t="s">
        <v>1115</v>
      </c>
      <c r="C94" s="34" t="s">
        <v>407</v>
      </c>
      <c r="D94" s="117" t="s">
        <v>1122</v>
      </c>
      <c r="E94" s="34" t="s">
        <v>1123</v>
      </c>
      <c r="F94" s="117" t="s">
        <v>34</v>
      </c>
      <c r="G94" s="34" t="s">
        <v>598</v>
      </c>
      <c r="H94" s="34"/>
      <c r="I94" s="36">
        <v>27.01</v>
      </c>
      <c r="J94" s="37">
        <v>1</v>
      </c>
      <c r="K94" s="37">
        <v>0</v>
      </c>
      <c r="L94" s="37">
        <v>1</v>
      </c>
      <c r="M94" s="37">
        <v>1</v>
      </c>
      <c r="N94" s="37">
        <v>1</v>
      </c>
      <c r="O94" s="37">
        <v>1</v>
      </c>
      <c r="P94" s="37"/>
      <c r="Q94" s="37"/>
      <c r="R94" s="37"/>
      <c r="S94" s="37"/>
      <c r="T94" s="37"/>
      <c r="U94" s="37"/>
      <c r="V94" s="37"/>
    </row>
    <row r="95" spans="1:22" s="226" customFormat="1" ht="15.75" thickBot="1" x14ac:dyDescent="0.3">
      <c r="A95" s="38">
        <f t="shared" si="2"/>
        <v>46</v>
      </c>
      <c r="B95" s="39" t="s">
        <v>1115</v>
      </c>
      <c r="C95" s="39" t="s">
        <v>407</v>
      </c>
      <c r="D95" s="115" t="s">
        <v>1122</v>
      </c>
      <c r="E95" s="39" t="s">
        <v>1123</v>
      </c>
      <c r="F95" s="115" t="s">
        <v>34</v>
      </c>
      <c r="G95" s="39" t="s">
        <v>598</v>
      </c>
      <c r="H95" s="39"/>
      <c r="I95" s="41">
        <v>27.01</v>
      </c>
      <c r="J95" s="42">
        <v>1</v>
      </c>
      <c r="K95" s="42">
        <v>0</v>
      </c>
      <c r="L95" s="42">
        <v>1</v>
      </c>
      <c r="M95" s="42">
        <v>1</v>
      </c>
      <c r="N95" s="42">
        <v>1</v>
      </c>
      <c r="O95" s="42">
        <v>1</v>
      </c>
      <c r="P95" s="42"/>
      <c r="Q95" s="42"/>
      <c r="R95" s="42"/>
      <c r="S95" s="42"/>
      <c r="T95" s="42"/>
      <c r="U95" s="42"/>
      <c r="V95" s="42"/>
    </row>
    <row r="96" spans="1:22" s="226" customFormat="1" ht="15.75" thickBot="1" x14ac:dyDescent="0.3">
      <c r="A96" s="22"/>
      <c r="B96" s="24"/>
      <c r="C96" s="24"/>
      <c r="D96" s="24" t="s">
        <v>147</v>
      </c>
      <c r="E96" s="24"/>
      <c r="F96" s="24"/>
      <c r="G96" s="24"/>
      <c r="H96" s="24"/>
      <c r="I96" s="25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s="113" customFormat="1" x14ac:dyDescent="0.25">
      <c r="A97" s="55">
        <f>ROW(A97)-50</f>
        <v>47</v>
      </c>
      <c r="B97" s="45" t="s">
        <v>1124</v>
      </c>
      <c r="C97" s="45" t="s">
        <v>75</v>
      </c>
      <c r="D97" s="126">
        <v>40082222</v>
      </c>
      <c r="E97" s="45" t="s">
        <v>1125</v>
      </c>
      <c r="F97" s="126" t="s">
        <v>32</v>
      </c>
      <c r="G97" s="45" t="s">
        <v>601</v>
      </c>
      <c r="H97" s="45"/>
      <c r="I97" s="47">
        <v>39.4</v>
      </c>
      <c r="J97" s="32">
        <v>1</v>
      </c>
      <c r="K97" s="32">
        <v>0</v>
      </c>
      <c r="L97" s="32">
        <v>1</v>
      </c>
      <c r="M97" s="32">
        <v>1</v>
      </c>
      <c r="N97" s="32">
        <v>1</v>
      </c>
      <c r="O97" s="32">
        <v>1</v>
      </c>
      <c r="P97" s="32"/>
      <c r="Q97" s="32"/>
      <c r="R97" s="32"/>
      <c r="S97" s="32"/>
      <c r="T97" s="32"/>
      <c r="U97" s="32"/>
      <c r="V97" s="32"/>
    </row>
    <row r="98" spans="1:22" s="113" customFormat="1" x14ac:dyDescent="0.25">
      <c r="A98" s="33">
        <f t="shared" ref="A98:A108" si="3">ROW(A98)-50</f>
        <v>48</v>
      </c>
      <c r="B98" s="34" t="s">
        <v>1124</v>
      </c>
      <c r="C98" s="34" t="s">
        <v>75</v>
      </c>
      <c r="D98" s="117">
        <v>40082222</v>
      </c>
      <c r="E98" s="34" t="s">
        <v>1125</v>
      </c>
      <c r="F98" s="117" t="s">
        <v>32</v>
      </c>
      <c r="G98" s="34" t="s">
        <v>601</v>
      </c>
      <c r="H98" s="34"/>
      <c r="I98" s="36">
        <v>39.4</v>
      </c>
      <c r="J98" s="37">
        <v>1</v>
      </c>
      <c r="K98" s="37">
        <v>0</v>
      </c>
      <c r="L98" s="37">
        <v>1</v>
      </c>
      <c r="M98" s="37">
        <v>1</v>
      </c>
      <c r="N98" s="37">
        <v>1</v>
      </c>
      <c r="O98" s="37">
        <v>1</v>
      </c>
      <c r="P98" s="37"/>
      <c r="Q98" s="37"/>
      <c r="R98" s="37"/>
      <c r="S98" s="37"/>
      <c r="T98" s="37"/>
      <c r="U98" s="37"/>
      <c r="V98" s="37"/>
    </row>
    <row r="99" spans="1:22" s="113" customFormat="1" x14ac:dyDescent="0.25">
      <c r="A99" s="44">
        <f t="shared" si="3"/>
        <v>49</v>
      </c>
      <c r="B99" s="45" t="s">
        <v>1124</v>
      </c>
      <c r="C99" s="45" t="s">
        <v>75</v>
      </c>
      <c r="D99" s="126">
        <v>40082424</v>
      </c>
      <c r="E99" s="45" t="s">
        <v>1126</v>
      </c>
      <c r="F99" s="126" t="s">
        <v>32</v>
      </c>
      <c r="G99" s="45" t="s">
        <v>575</v>
      </c>
      <c r="H99" s="45"/>
      <c r="I99" s="47">
        <v>44.47</v>
      </c>
      <c r="J99" s="32">
        <v>1</v>
      </c>
      <c r="K99" s="32">
        <v>0</v>
      </c>
      <c r="L99" s="32">
        <v>1</v>
      </c>
      <c r="M99" s="32">
        <v>1</v>
      </c>
      <c r="N99" s="32">
        <v>0</v>
      </c>
      <c r="O99" s="32">
        <v>1</v>
      </c>
      <c r="P99" s="32"/>
      <c r="Q99" s="32"/>
      <c r="R99" s="32"/>
      <c r="S99" s="32"/>
      <c r="T99" s="32"/>
      <c r="U99" s="32"/>
      <c r="V99" s="32"/>
    </row>
    <row r="100" spans="1:22" s="113" customFormat="1" x14ac:dyDescent="0.25">
      <c r="A100" s="33">
        <f t="shared" si="3"/>
        <v>50</v>
      </c>
      <c r="B100" s="34" t="s">
        <v>1124</v>
      </c>
      <c r="C100" s="34" t="s">
        <v>75</v>
      </c>
      <c r="D100" s="117">
        <v>40082424</v>
      </c>
      <c r="E100" s="34" t="s">
        <v>1126</v>
      </c>
      <c r="F100" s="117" t="s">
        <v>32</v>
      </c>
      <c r="G100" s="34" t="s">
        <v>575</v>
      </c>
      <c r="H100" s="34"/>
      <c r="I100" s="36">
        <v>44.47</v>
      </c>
      <c r="J100" s="37">
        <v>0</v>
      </c>
      <c r="K100" s="37">
        <v>0</v>
      </c>
      <c r="L100" s="37">
        <v>1</v>
      </c>
      <c r="M100" s="37">
        <v>1</v>
      </c>
      <c r="N100" s="37">
        <v>0</v>
      </c>
      <c r="O100" s="37">
        <v>1</v>
      </c>
      <c r="P100" s="37"/>
      <c r="Q100" s="37"/>
      <c r="R100" s="37"/>
      <c r="S100" s="37"/>
      <c r="T100" s="37"/>
      <c r="U100" s="37"/>
      <c r="V100" s="37"/>
    </row>
    <row r="101" spans="1:22" s="113" customFormat="1" x14ac:dyDescent="0.25">
      <c r="A101" s="44">
        <f t="shared" si="3"/>
        <v>51</v>
      </c>
      <c r="B101" s="45" t="s">
        <v>1124</v>
      </c>
      <c r="C101" s="45" t="s">
        <v>75</v>
      </c>
      <c r="D101" s="126">
        <v>40082727</v>
      </c>
      <c r="E101" s="45" t="s">
        <v>1127</v>
      </c>
      <c r="F101" s="126" t="s">
        <v>32</v>
      </c>
      <c r="G101" s="45" t="s">
        <v>577</v>
      </c>
      <c r="H101" s="45"/>
      <c r="I101" s="47">
        <v>52.99</v>
      </c>
      <c r="J101" s="32">
        <v>1</v>
      </c>
      <c r="K101" s="32">
        <v>0</v>
      </c>
      <c r="L101" s="32">
        <v>1</v>
      </c>
      <c r="M101" s="32">
        <v>1</v>
      </c>
      <c r="N101" s="32">
        <v>1</v>
      </c>
      <c r="O101" s="32">
        <v>1</v>
      </c>
      <c r="P101" s="32"/>
      <c r="Q101" s="32"/>
      <c r="R101" s="32"/>
      <c r="S101" s="32"/>
      <c r="T101" s="32"/>
      <c r="U101" s="32"/>
      <c r="V101" s="32"/>
    </row>
    <row r="102" spans="1:22" s="113" customFormat="1" x14ac:dyDescent="0.25">
      <c r="A102" s="33">
        <f t="shared" si="3"/>
        <v>52</v>
      </c>
      <c r="B102" s="34" t="s">
        <v>1124</v>
      </c>
      <c r="C102" s="34" t="s">
        <v>75</v>
      </c>
      <c r="D102" s="117" t="s">
        <v>1128</v>
      </c>
      <c r="E102" s="34" t="s">
        <v>1127</v>
      </c>
      <c r="F102" s="117" t="s">
        <v>32</v>
      </c>
      <c r="G102" s="34" t="s">
        <v>577</v>
      </c>
      <c r="H102" s="34"/>
      <c r="I102" s="36">
        <v>52.99</v>
      </c>
      <c r="J102" s="37">
        <v>1</v>
      </c>
      <c r="K102" s="37">
        <v>0</v>
      </c>
      <c r="L102" s="37">
        <v>1</v>
      </c>
      <c r="M102" s="37">
        <v>1</v>
      </c>
      <c r="N102" s="37">
        <v>1</v>
      </c>
      <c r="O102" s="37">
        <v>1</v>
      </c>
      <c r="P102" s="37"/>
      <c r="Q102" s="37"/>
      <c r="R102" s="37"/>
      <c r="S102" s="37"/>
      <c r="T102" s="37"/>
      <c r="U102" s="37"/>
      <c r="V102" s="37"/>
    </row>
    <row r="103" spans="1:22" s="113" customFormat="1" x14ac:dyDescent="0.25">
      <c r="A103" s="44">
        <f t="shared" si="3"/>
        <v>53</v>
      </c>
      <c r="B103" s="45" t="s">
        <v>1124</v>
      </c>
      <c r="C103" s="45" t="s">
        <v>75</v>
      </c>
      <c r="D103" s="126" t="s">
        <v>1129</v>
      </c>
      <c r="E103" s="45" t="s">
        <v>1130</v>
      </c>
      <c r="F103" s="126" t="s">
        <v>32</v>
      </c>
      <c r="G103" s="45" t="s">
        <v>579</v>
      </c>
      <c r="H103" s="45"/>
      <c r="I103" s="47">
        <v>60.64</v>
      </c>
      <c r="J103" s="32">
        <v>1</v>
      </c>
      <c r="K103" s="32">
        <v>0</v>
      </c>
      <c r="L103" s="32">
        <v>1</v>
      </c>
      <c r="M103" s="32">
        <v>1</v>
      </c>
      <c r="N103" s="32">
        <v>1</v>
      </c>
      <c r="O103" s="32">
        <v>1</v>
      </c>
      <c r="P103" s="32"/>
      <c r="Q103" s="32"/>
      <c r="R103" s="32"/>
      <c r="S103" s="32"/>
      <c r="T103" s="32"/>
      <c r="U103" s="32"/>
      <c r="V103" s="32"/>
    </row>
    <row r="104" spans="1:22" s="113" customFormat="1" x14ac:dyDescent="0.25">
      <c r="A104" s="33">
        <f t="shared" si="3"/>
        <v>54</v>
      </c>
      <c r="B104" s="34" t="s">
        <v>1124</v>
      </c>
      <c r="C104" s="34" t="s">
        <v>75</v>
      </c>
      <c r="D104" s="117" t="s">
        <v>1129</v>
      </c>
      <c r="E104" s="34" t="s">
        <v>1130</v>
      </c>
      <c r="F104" s="117" t="s">
        <v>32</v>
      </c>
      <c r="G104" s="34" t="s">
        <v>579</v>
      </c>
      <c r="H104" s="34"/>
      <c r="I104" s="36">
        <v>60.64</v>
      </c>
      <c r="J104" s="37">
        <v>1</v>
      </c>
      <c r="K104" s="37">
        <v>0</v>
      </c>
      <c r="L104" s="37">
        <v>1</v>
      </c>
      <c r="M104" s="37">
        <v>1</v>
      </c>
      <c r="N104" s="37">
        <v>1</v>
      </c>
      <c r="O104" s="37">
        <v>1</v>
      </c>
      <c r="P104" s="37"/>
      <c r="Q104" s="37"/>
      <c r="R104" s="37"/>
      <c r="S104" s="37"/>
      <c r="T104" s="37"/>
      <c r="U104" s="37"/>
      <c r="V104" s="37"/>
    </row>
    <row r="105" spans="1:22" s="113" customFormat="1" x14ac:dyDescent="0.25">
      <c r="A105" s="44">
        <f t="shared" si="3"/>
        <v>55</v>
      </c>
      <c r="B105" s="45" t="s">
        <v>1124</v>
      </c>
      <c r="C105" s="45" t="s">
        <v>75</v>
      </c>
      <c r="D105" s="126">
        <v>40083232</v>
      </c>
      <c r="E105" s="45" t="s">
        <v>1131</v>
      </c>
      <c r="F105" s="126" t="s">
        <v>32</v>
      </c>
      <c r="G105" s="45" t="s">
        <v>582</v>
      </c>
      <c r="H105" s="45"/>
      <c r="I105" s="47">
        <v>66.44</v>
      </c>
      <c r="J105" s="32">
        <v>1</v>
      </c>
      <c r="K105" s="32">
        <v>0</v>
      </c>
      <c r="L105" s="32">
        <v>1</v>
      </c>
      <c r="M105" s="32">
        <v>1</v>
      </c>
      <c r="N105" s="32">
        <v>1</v>
      </c>
      <c r="O105" s="32">
        <v>1</v>
      </c>
      <c r="P105" s="32"/>
      <c r="Q105" s="32"/>
      <c r="R105" s="32"/>
      <c r="S105" s="32"/>
      <c r="T105" s="32"/>
      <c r="U105" s="32"/>
      <c r="V105" s="32"/>
    </row>
    <row r="106" spans="1:22" s="113" customFormat="1" x14ac:dyDescent="0.25">
      <c r="A106" s="33">
        <f t="shared" si="3"/>
        <v>56</v>
      </c>
      <c r="B106" s="34" t="s">
        <v>1124</v>
      </c>
      <c r="C106" s="34" t="s">
        <v>75</v>
      </c>
      <c r="D106" s="117">
        <v>40083232</v>
      </c>
      <c r="E106" s="34" t="s">
        <v>1131</v>
      </c>
      <c r="F106" s="117" t="s">
        <v>32</v>
      </c>
      <c r="G106" s="34" t="s">
        <v>582</v>
      </c>
      <c r="H106" s="34"/>
      <c r="I106" s="36">
        <v>66.44</v>
      </c>
      <c r="J106" s="37">
        <v>1</v>
      </c>
      <c r="K106" s="37">
        <v>0</v>
      </c>
      <c r="L106" s="37">
        <v>1</v>
      </c>
      <c r="M106" s="37">
        <v>1</v>
      </c>
      <c r="N106" s="37">
        <v>1</v>
      </c>
      <c r="O106" s="37">
        <v>1</v>
      </c>
      <c r="P106" s="37"/>
      <c r="Q106" s="37"/>
      <c r="R106" s="37"/>
      <c r="S106" s="37"/>
      <c r="T106" s="37"/>
      <c r="U106" s="37"/>
      <c r="V106" s="37"/>
    </row>
    <row r="107" spans="1:22" s="113" customFormat="1" x14ac:dyDescent="0.25">
      <c r="A107" s="44">
        <f t="shared" si="3"/>
        <v>57</v>
      </c>
      <c r="B107" s="45" t="s">
        <v>1124</v>
      </c>
      <c r="C107" s="45" t="s">
        <v>75</v>
      </c>
      <c r="D107" s="126">
        <v>40083636</v>
      </c>
      <c r="E107" s="45" t="s">
        <v>1132</v>
      </c>
      <c r="F107" s="126" t="s">
        <v>32</v>
      </c>
      <c r="G107" s="45" t="s">
        <v>584</v>
      </c>
      <c r="H107" s="45"/>
      <c r="I107" s="47">
        <v>118.66</v>
      </c>
      <c r="J107" s="32">
        <v>1</v>
      </c>
      <c r="K107" s="32">
        <v>0</v>
      </c>
      <c r="L107" s="32">
        <v>1</v>
      </c>
      <c r="M107" s="32">
        <v>1</v>
      </c>
      <c r="N107" s="32">
        <v>1</v>
      </c>
      <c r="O107" s="32">
        <v>1</v>
      </c>
      <c r="P107" s="32"/>
      <c r="Q107" s="32"/>
      <c r="R107" s="32"/>
      <c r="S107" s="32"/>
      <c r="T107" s="32"/>
      <c r="U107" s="32"/>
      <c r="V107" s="32"/>
    </row>
    <row r="108" spans="1:22" s="113" customFormat="1" ht="15.75" thickBot="1" x14ac:dyDescent="0.3">
      <c r="A108" s="33">
        <f t="shared" si="3"/>
        <v>58</v>
      </c>
      <c r="B108" s="34" t="s">
        <v>1124</v>
      </c>
      <c r="C108" s="34" t="s">
        <v>75</v>
      </c>
      <c r="D108" s="117">
        <v>40083636</v>
      </c>
      <c r="E108" s="34" t="s">
        <v>1132</v>
      </c>
      <c r="F108" s="117" t="s">
        <v>32</v>
      </c>
      <c r="G108" s="34" t="s">
        <v>584</v>
      </c>
      <c r="H108" s="34"/>
      <c r="I108" s="36">
        <v>118.66</v>
      </c>
      <c r="J108" s="37">
        <v>1</v>
      </c>
      <c r="K108" s="37">
        <v>0</v>
      </c>
      <c r="L108" s="37">
        <v>1</v>
      </c>
      <c r="M108" s="37">
        <v>1</v>
      </c>
      <c r="N108" s="37">
        <v>1</v>
      </c>
      <c r="O108" s="37">
        <v>1</v>
      </c>
      <c r="P108" s="37"/>
      <c r="Q108" s="37"/>
      <c r="R108" s="37"/>
      <c r="S108" s="37"/>
      <c r="T108" s="37"/>
      <c r="U108" s="37"/>
      <c r="V108" s="37"/>
    </row>
    <row r="109" spans="1:22" s="226" customFormat="1" ht="15.75" thickBot="1" x14ac:dyDescent="0.3">
      <c r="A109" s="22"/>
      <c r="B109" s="23"/>
      <c r="C109" s="23"/>
      <c r="D109" s="24" t="s">
        <v>190</v>
      </c>
      <c r="E109" s="23"/>
      <c r="F109" s="105"/>
      <c r="G109" s="23"/>
      <c r="H109" s="23"/>
      <c r="I109" s="25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0" spans="1:22" s="226" customFormat="1" x14ac:dyDescent="0.25">
      <c r="A110" s="48">
        <f>ROW(A110)-51</f>
        <v>59</v>
      </c>
      <c r="B110" s="107" t="s">
        <v>1133</v>
      </c>
      <c r="C110" s="107" t="s">
        <v>407</v>
      </c>
      <c r="D110" s="110">
        <v>80198</v>
      </c>
      <c r="E110" s="107" t="s">
        <v>1134</v>
      </c>
      <c r="F110" s="110" t="s">
        <v>34</v>
      </c>
      <c r="G110" s="107" t="s">
        <v>493</v>
      </c>
      <c r="H110" s="107"/>
      <c r="I110" s="111">
        <v>2.88</v>
      </c>
      <c r="J110" s="112">
        <v>1</v>
      </c>
      <c r="K110" s="112">
        <v>1</v>
      </c>
      <c r="L110" s="112">
        <v>1</v>
      </c>
      <c r="M110" s="112">
        <v>1</v>
      </c>
      <c r="N110" s="112">
        <v>1</v>
      </c>
      <c r="O110" s="112">
        <v>1</v>
      </c>
      <c r="P110" s="112"/>
      <c r="Q110" s="112"/>
      <c r="R110" s="112"/>
      <c r="S110" s="112"/>
      <c r="T110" s="112"/>
      <c r="U110" s="112"/>
      <c r="V110" s="112"/>
    </row>
    <row r="111" spans="1:22" s="226" customFormat="1" x14ac:dyDescent="0.25">
      <c r="A111" s="38">
        <f t="shared" ref="A111:A165" si="4">ROW(A111)-51</f>
        <v>60</v>
      </c>
      <c r="B111" s="39" t="s">
        <v>1133</v>
      </c>
      <c r="C111" s="39" t="s">
        <v>407</v>
      </c>
      <c r="D111" s="115">
        <v>80200</v>
      </c>
      <c r="E111" s="39" t="s">
        <v>1135</v>
      </c>
      <c r="F111" s="115" t="s">
        <v>34</v>
      </c>
      <c r="G111" s="39" t="s">
        <v>495</v>
      </c>
      <c r="H111" s="39"/>
      <c r="I111" s="41">
        <v>2.88</v>
      </c>
      <c r="J111" s="42">
        <v>1</v>
      </c>
      <c r="K111" s="42">
        <v>0</v>
      </c>
      <c r="L111" s="42">
        <v>1</v>
      </c>
      <c r="M111" s="42">
        <v>1</v>
      </c>
      <c r="N111" s="42">
        <v>1</v>
      </c>
      <c r="O111" s="42">
        <v>1</v>
      </c>
      <c r="P111" s="42"/>
      <c r="Q111" s="42"/>
      <c r="R111" s="42"/>
      <c r="S111" s="42"/>
      <c r="T111" s="42"/>
      <c r="U111" s="42"/>
      <c r="V111" s="42"/>
    </row>
    <row r="112" spans="1:22" s="226" customFormat="1" x14ac:dyDescent="0.25">
      <c r="A112" s="33">
        <f t="shared" si="4"/>
        <v>61</v>
      </c>
      <c r="B112" s="34" t="s">
        <v>1133</v>
      </c>
      <c r="C112" s="34" t="s">
        <v>407</v>
      </c>
      <c r="D112" s="117">
        <v>80201</v>
      </c>
      <c r="E112" s="34" t="s">
        <v>1136</v>
      </c>
      <c r="F112" s="117" t="s">
        <v>34</v>
      </c>
      <c r="G112" s="34" t="s">
        <v>497</v>
      </c>
      <c r="H112" s="34"/>
      <c r="I112" s="36">
        <v>2.88</v>
      </c>
      <c r="J112" s="37">
        <v>1</v>
      </c>
      <c r="K112" s="37">
        <v>0</v>
      </c>
      <c r="L112" s="37">
        <v>1</v>
      </c>
      <c r="M112" s="37">
        <v>1</v>
      </c>
      <c r="N112" s="37">
        <v>1</v>
      </c>
      <c r="O112" s="37">
        <v>1</v>
      </c>
      <c r="P112" s="37"/>
      <c r="Q112" s="37"/>
      <c r="R112" s="37"/>
      <c r="S112" s="37"/>
      <c r="T112" s="37"/>
      <c r="U112" s="37"/>
      <c r="V112" s="37"/>
    </row>
    <row r="113" spans="1:22" s="226" customFormat="1" x14ac:dyDescent="0.25">
      <c r="A113" s="38">
        <f t="shared" si="4"/>
        <v>62</v>
      </c>
      <c r="B113" s="39" t="s">
        <v>1133</v>
      </c>
      <c r="C113" s="39" t="s">
        <v>407</v>
      </c>
      <c r="D113" s="115">
        <v>80202</v>
      </c>
      <c r="E113" s="39" t="s">
        <v>1137</v>
      </c>
      <c r="F113" s="115" t="s">
        <v>32</v>
      </c>
      <c r="G113" s="39" t="s">
        <v>499</v>
      </c>
      <c r="H113" s="39"/>
      <c r="I113" s="41">
        <v>2.88</v>
      </c>
      <c r="J113" s="42">
        <v>0</v>
      </c>
      <c r="K113" s="42">
        <v>0</v>
      </c>
      <c r="L113" s="42">
        <v>1</v>
      </c>
      <c r="M113" s="42">
        <v>1</v>
      </c>
      <c r="N113" s="42">
        <v>1</v>
      </c>
      <c r="O113" s="42">
        <v>1</v>
      </c>
      <c r="P113" s="42"/>
      <c r="Q113" s="42"/>
      <c r="R113" s="42"/>
      <c r="S113" s="42"/>
      <c r="T113" s="42"/>
      <c r="U113" s="42"/>
      <c r="V113" s="42"/>
    </row>
    <row r="114" spans="1:22" s="226" customFormat="1" x14ac:dyDescent="0.25">
      <c r="A114" s="33">
        <f t="shared" si="4"/>
        <v>63</v>
      </c>
      <c r="B114" s="34" t="s">
        <v>1133</v>
      </c>
      <c r="C114" s="34" t="s">
        <v>407</v>
      </c>
      <c r="D114" s="117">
        <v>80203</v>
      </c>
      <c r="E114" s="34" t="s">
        <v>1138</v>
      </c>
      <c r="F114" s="117" t="s">
        <v>34</v>
      </c>
      <c r="G114" s="34" t="s">
        <v>501</v>
      </c>
      <c r="H114" s="34"/>
      <c r="I114" s="36">
        <v>2.88</v>
      </c>
      <c r="J114" s="37">
        <v>1</v>
      </c>
      <c r="K114" s="37">
        <v>0</v>
      </c>
      <c r="L114" s="37">
        <v>1</v>
      </c>
      <c r="M114" s="37">
        <v>1</v>
      </c>
      <c r="N114" s="37">
        <v>1</v>
      </c>
      <c r="O114" s="37">
        <v>1</v>
      </c>
      <c r="P114" s="37"/>
      <c r="Q114" s="37"/>
      <c r="R114" s="37"/>
      <c r="S114" s="37"/>
      <c r="T114" s="37"/>
      <c r="U114" s="37"/>
      <c r="V114" s="37"/>
    </row>
    <row r="115" spans="1:22" s="226" customFormat="1" x14ac:dyDescent="0.25">
      <c r="A115" s="38">
        <f t="shared" si="4"/>
        <v>64</v>
      </c>
      <c r="B115" s="39" t="s">
        <v>1133</v>
      </c>
      <c r="C115" s="39" t="s">
        <v>407</v>
      </c>
      <c r="D115" s="115">
        <v>80204</v>
      </c>
      <c r="E115" s="39" t="s">
        <v>1139</v>
      </c>
      <c r="F115" s="115" t="s">
        <v>34</v>
      </c>
      <c r="G115" s="39" t="s">
        <v>503</v>
      </c>
      <c r="H115" s="39"/>
      <c r="I115" s="41">
        <v>2.88</v>
      </c>
      <c r="J115" s="42">
        <v>1</v>
      </c>
      <c r="K115" s="42">
        <v>1</v>
      </c>
      <c r="L115" s="42">
        <v>1</v>
      </c>
      <c r="M115" s="42">
        <v>1</v>
      </c>
      <c r="N115" s="42">
        <v>1</v>
      </c>
      <c r="O115" s="42">
        <v>1</v>
      </c>
      <c r="P115" s="42"/>
      <c r="Q115" s="42"/>
      <c r="R115" s="42"/>
      <c r="S115" s="42"/>
      <c r="T115" s="42"/>
      <c r="U115" s="42"/>
      <c r="V115" s="42"/>
    </row>
    <row r="116" spans="1:22" s="226" customFormat="1" x14ac:dyDescent="0.25">
      <c r="A116" s="33">
        <f t="shared" si="4"/>
        <v>65</v>
      </c>
      <c r="B116" s="34" t="s">
        <v>1133</v>
      </c>
      <c r="C116" s="34" t="s">
        <v>407</v>
      </c>
      <c r="D116" s="117">
        <v>80205</v>
      </c>
      <c r="E116" s="34" t="s">
        <v>1140</v>
      </c>
      <c r="F116" s="117" t="s">
        <v>34</v>
      </c>
      <c r="G116" s="34" t="s">
        <v>505</v>
      </c>
      <c r="H116" s="34"/>
      <c r="I116" s="36">
        <v>2.88</v>
      </c>
      <c r="J116" s="37">
        <v>1</v>
      </c>
      <c r="K116" s="37">
        <v>1</v>
      </c>
      <c r="L116" s="37">
        <v>1</v>
      </c>
      <c r="M116" s="37">
        <v>1</v>
      </c>
      <c r="N116" s="37">
        <v>1</v>
      </c>
      <c r="O116" s="37">
        <v>1</v>
      </c>
      <c r="P116" s="37"/>
      <c r="Q116" s="37"/>
      <c r="R116" s="37"/>
      <c r="S116" s="37"/>
      <c r="T116" s="37"/>
      <c r="U116" s="37"/>
      <c r="V116" s="37"/>
    </row>
    <row r="117" spans="1:22" s="226" customFormat="1" x14ac:dyDescent="0.25">
      <c r="A117" s="38">
        <f t="shared" si="4"/>
        <v>66</v>
      </c>
      <c r="B117" s="39" t="s">
        <v>1133</v>
      </c>
      <c r="C117" s="39" t="s">
        <v>407</v>
      </c>
      <c r="D117" s="115">
        <v>80206</v>
      </c>
      <c r="E117" s="39" t="s">
        <v>1141</v>
      </c>
      <c r="F117" s="115" t="s">
        <v>34</v>
      </c>
      <c r="G117" s="39" t="s">
        <v>507</v>
      </c>
      <c r="H117" s="39"/>
      <c r="I117" s="41">
        <v>2.88</v>
      </c>
      <c r="J117" s="42">
        <v>1</v>
      </c>
      <c r="K117" s="42">
        <v>0</v>
      </c>
      <c r="L117" s="42">
        <v>1</v>
      </c>
      <c r="M117" s="42">
        <v>1</v>
      </c>
      <c r="N117" s="42">
        <v>1</v>
      </c>
      <c r="O117" s="42">
        <v>1</v>
      </c>
      <c r="P117" s="42"/>
      <c r="Q117" s="42"/>
      <c r="R117" s="42"/>
      <c r="S117" s="42"/>
      <c r="T117" s="42"/>
      <c r="U117" s="42"/>
      <c r="V117" s="42"/>
    </row>
    <row r="118" spans="1:22" s="226" customFormat="1" x14ac:dyDescent="0.25">
      <c r="A118" s="33">
        <f t="shared" si="4"/>
        <v>67</v>
      </c>
      <c r="B118" s="34" t="s">
        <v>1133</v>
      </c>
      <c r="C118" s="34" t="s">
        <v>407</v>
      </c>
      <c r="D118" s="117">
        <v>80207</v>
      </c>
      <c r="E118" s="34" t="s">
        <v>1142</v>
      </c>
      <c r="F118" s="117" t="s">
        <v>34</v>
      </c>
      <c r="G118" s="34" t="s">
        <v>509</v>
      </c>
      <c r="H118" s="34"/>
      <c r="I118" s="36">
        <v>2.88</v>
      </c>
      <c r="J118" s="37">
        <v>1</v>
      </c>
      <c r="K118" s="37">
        <v>0</v>
      </c>
      <c r="L118" s="37">
        <v>1</v>
      </c>
      <c r="M118" s="37">
        <v>1</v>
      </c>
      <c r="N118" s="37">
        <v>1</v>
      </c>
      <c r="O118" s="37">
        <v>1</v>
      </c>
      <c r="P118" s="37"/>
      <c r="Q118" s="37"/>
      <c r="R118" s="37"/>
      <c r="S118" s="37"/>
      <c r="T118" s="37"/>
      <c r="U118" s="37"/>
      <c r="V118" s="37"/>
    </row>
    <row r="119" spans="1:22" s="226" customFormat="1" x14ac:dyDescent="0.25">
      <c r="A119" s="38">
        <f t="shared" si="4"/>
        <v>68</v>
      </c>
      <c r="B119" s="39" t="s">
        <v>1133</v>
      </c>
      <c r="C119" s="39" t="s">
        <v>407</v>
      </c>
      <c r="D119" s="115">
        <v>80208</v>
      </c>
      <c r="E119" s="39" t="s">
        <v>1143</v>
      </c>
      <c r="F119" s="115" t="s">
        <v>34</v>
      </c>
      <c r="G119" s="39" t="s">
        <v>1095</v>
      </c>
      <c r="H119" s="39"/>
      <c r="I119" s="41">
        <v>2.88</v>
      </c>
      <c r="J119" s="42">
        <v>1</v>
      </c>
      <c r="K119" s="42">
        <v>0</v>
      </c>
      <c r="L119" s="42">
        <v>1</v>
      </c>
      <c r="M119" s="42">
        <v>1</v>
      </c>
      <c r="N119" s="42">
        <v>1</v>
      </c>
      <c r="O119" s="42">
        <v>1</v>
      </c>
      <c r="P119" s="42"/>
      <c r="Q119" s="42"/>
      <c r="R119" s="42"/>
      <c r="S119" s="42"/>
      <c r="T119" s="42"/>
      <c r="U119" s="42"/>
      <c r="V119" s="42"/>
    </row>
    <row r="120" spans="1:22" s="226" customFormat="1" x14ac:dyDescent="0.25">
      <c r="A120" s="33">
        <f t="shared" si="4"/>
        <v>69</v>
      </c>
      <c r="B120" s="34" t="s">
        <v>1144</v>
      </c>
      <c r="C120" s="34" t="s">
        <v>407</v>
      </c>
      <c r="D120" s="117"/>
      <c r="E120" s="34" t="s">
        <v>1145</v>
      </c>
      <c r="F120" s="117" t="s">
        <v>34</v>
      </c>
      <c r="G120" s="34" t="s">
        <v>1088</v>
      </c>
      <c r="H120" s="34"/>
      <c r="I120" s="36">
        <v>27.32</v>
      </c>
      <c r="J120" s="37">
        <v>1</v>
      </c>
      <c r="K120" s="37">
        <v>0</v>
      </c>
      <c r="L120" s="37">
        <v>1</v>
      </c>
      <c r="M120" s="37">
        <v>1</v>
      </c>
      <c r="N120" s="37">
        <v>1</v>
      </c>
      <c r="O120" s="37">
        <v>1</v>
      </c>
      <c r="P120" s="37"/>
      <c r="Q120" s="37"/>
      <c r="R120" s="37"/>
      <c r="S120" s="37"/>
      <c r="T120" s="37"/>
      <c r="U120" s="37"/>
      <c r="V120" s="37"/>
    </row>
    <row r="121" spans="1:22" s="226" customFormat="1" x14ac:dyDescent="0.25">
      <c r="A121" s="38">
        <f t="shared" si="4"/>
        <v>70</v>
      </c>
      <c r="B121" s="39" t="s">
        <v>1146</v>
      </c>
      <c r="C121" s="39" t="s">
        <v>192</v>
      </c>
      <c r="D121" s="115" t="s">
        <v>1147</v>
      </c>
      <c r="E121" s="39" t="s">
        <v>1148</v>
      </c>
      <c r="F121" s="115" t="s">
        <v>34</v>
      </c>
      <c r="G121" s="39" t="s">
        <v>1149</v>
      </c>
      <c r="H121" s="39"/>
      <c r="I121" s="41">
        <v>35.17</v>
      </c>
      <c r="J121" s="42">
        <v>1</v>
      </c>
      <c r="K121" s="42">
        <v>1</v>
      </c>
      <c r="L121" s="42">
        <v>1</v>
      </c>
      <c r="M121" s="42">
        <v>1</v>
      </c>
      <c r="N121" s="42">
        <v>1</v>
      </c>
      <c r="O121" s="42">
        <v>1</v>
      </c>
      <c r="P121" s="42"/>
      <c r="Q121" s="42"/>
      <c r="R121" s="42"/>
      <c r="S121" s="42"/>
      <c r="T121" s="42"/>
      <c r="U121" s="42"/>
      <c r="V121" s="42"/>
    </row>
    <row r="122" spans="1:22" s="226" customFormat="1" x14ac:dyDescent="0.25">
      <c r="A122" s="33">
        <f t="shared" si="4"/>
        <v>71</v>
      </c>
      <c r="B122" s="34" t="s">
        <v>1150</v>
      </c>
      <c r="C122" s="34" t="s">
        <v>407</v>
      </c>
      <c r="D122" s="117" t="s">
        <v>1151</v>
      </c>
      <c r="E122" s="34" t="s">
        <v>1152</v>
      </c>
      <c r="F122" s="117" t="s">
        <v>34</v>
      </c>
      <c r="G122" s="34" t="s">
        <v>499</v>
      </c>
      <c r="H122" s="34"/>
      <c r="I122" s="36">
        <v>8.0399999999999991</v>
      </c>
      <c r="J122" s="37">
        <v>1</v>
      </c>
      <c r="K122" s="37">
        <v>0</v>
      </c>
      <c r="L122" s="37">
        <v>1</v>
      </c>
      <c r="M122" s="37">
        <v>1</v>
      </c>
      <c r="N122" s="37">
        <v>1</v>
      </c>
      <c r="O122" s="37">
        <v>1</v>
      </c>
      <c r="P122" s="37"/>
      <c r="Q122" s="37"/>
      <c r="R122" s="37"/>
      <c r="S122" s="37"/>
      <c r="T122" s="37"/>
      <c r="U122" s="37"/>
      <c r="V122" s="37"/>
    </row>
    <row r="123" spans="1:22" s="226" customFormat="1" x14ac:dyDescent="0.25">
      <c r="A123" s="38">
        <f t="shared" si="4"/>
        <v>72</v>
      </c>
      <c r="B123" s="39" t="s">
        <v>1150</v>
      </c>
      <c r="C123" s="39" t="s">
        <v>407</v>
      </c>
      <c r="D123" s="115">
        <v>80659</v>
      </c>
      <c r="E123" s="39" t="s">
        <v>1152</v>
      </c>
      <c r="F123" s="115" t="s">
        <v>34</v>
      </c>
      <c r="G123" s="39" t="s">
        <v>499</v>
      </c>
      <c r="H123" s="39"/>
      <c r="I123" s="41">
        <v>8.0399999999999991</v>
      </c>
      <c r="J123" s="42">
        <v>1</v>
      </c>
      <c r="K123" s="42">
        <v>0</v>
      </c>
      <c r="L123" s="42">
        <v>1</v>
      </c>
      <c r="M123" s="42">
        <v>1</v>
      </c>
      <c r="N123" s="42">
        <v>1</v>
      </c>
      <c r="O123" s="42">
        <v>1</v>
      </c>
      <c r="P123" s="42"/>
      <c r="Q123" s="42"/>
      <c r="R123" s="42"/>
      <c r="S123" s="42"/>
      <c r="T123" s="42"/>
      <c r="U123" s="42"/>
      <c r="V123" s="42"/>
    </row>
    <row r="124" spans="1:22" s="226" customFormat="1" x14ac:dyDescent="0.25">
      <c r="A124" s="33">
        <f t="shared" si="4"/>
        <v>73</v>
      </c>
      <c r="B124" s="34" t="s">
        <v>1150</v>
      </c>
      <c r="C124" s="34" t="s">
        <v>407</v>
      </c>
      <c r="D124" s="117">
        <v>80660</v>
      </c>
      <c r="E124" s="34" t="s">
        <v>1153</v>
      </c>
      <c r="F124" s="117" t="s">
        <v>34</v>
      </c>
      <c r="G124" s="34" t="s">
        <v>503</v>
      </c>
      <c r="H124" s="34"/>
      <c r="I124" s="36">
        <v>10.029999999999999</v>
      </c>
      <c r="J124" s="37">
        <v>1</v>
      </c>
      <c r="K124" s="37">
        <v>1</v>
      </c>
      <c r="L124" s="37">
        <v>1</v>
      </c>
      <c r="M124" s="37">
        <v>1</v>
      </c>
      <c r="N124" s="37">
        <v>1</v>
      </c>
      <c r="O124" s="37">
        <v>1</v>
      </c>
      <c r="P124" s="37"/>
      <c r="Q124" s="37"/>
      <c r="R124" s="37"/>
      <c r="S124" s="37"/>
      <c r="T124" s="37"/>
      <c r="U124" s="37"/>
      <c r="V124" s="37"/>
    </row>
    <row r="125" spans="1:22" s="226" customFormat="1" x14ac:dyDescent="0.25">
      <c r="A125" s="38">
        <f t="shared" si="4"/>
        <v>74</v>
      </c>
      <c r="B125" s="39" t="s">
        <v>1150</v>
      </c>
      <c r="C125" s="39" t="s">
        <v>407</v>
      </c>
      <c r="D125" s="115">
        <v>80660</v>
      </c>
      <c r="E125" s="39" t="s">
        <v>1153</v>
      </c>
      <c r="F125" s="115" t="s">
        <v>34</v>
      </c>
      <c r="G125" s="39" t="s">
        <v>503</v>
      </c>
      <c r="H125" s="39"/>
      <c r="I125" s="41">
        <v>10.029999999999999</v>
      </c>
      <c r="J125" s="42">
        <v>1</v>
      </c>
      <c r="K125" s="42">
        <v>0</v>
      </c>
      <c r="L125" s="42">
        <v>1</v>
      </c>
      <c r="M125" s="42">
        <v>1</v>
      </c>
      <c r="N125" s="42">
        <v>1</v>
      </c>
      <c r="O125" s="42">
        <v>1</v>
      </c>
      <c r="P125" s="42"/>
      <c r="Q125" s="42"/>
      <c r="R125" s="42"/>
      <c r="S125" s="42"/>
      <c r="T125" s="42"/>
      <c r="U125" s="42"/>
      <c r="V125" s="42"/>
    </row>
    <row r="126" spans="1:22" s="226" customFormat="1" x14ac:dyDescent="0.25">
      <c r="A126" s="33">
        <f t="shared" si="4"/>
        <v>75</v>
      </c>
      <c r="B126" s="34" t="s">
        <v>1150</v>
      </c>
      <c r="C126" s="34" t="s">
        <v>407</v>
      </c>
      <c r="D126" s="117" t="s">
        <v>1154</v>
      </c>
      <c r="E126" s="34" t="s">
        <v>1155</v>
      </c>
      <c r="F126" s="117" t="s">
        <v>34</v>
      </c>
      <c r="G126" s="34" t="s">
        <v>507</v>
      </c>
      <c r="H126" s="34"/>
      <c r="I126" s="36">
        <v>11.41</v>
      </c>
      <c r="J126" s="37">
        <v>1</v>
      </c>
      <c r="K126" s="37">
        <v>1</v>
      </c>
      <c r="L126" s="37">
        <v>1</v>
      </c>
      <c r="M126" s="37">
        <v>1</v>
      </c>
      <c r="N126" s="37">
        <v>1</v>
      </c>
      <c r="O126" s="37">
        <v>1</v>
      </c>
      <c r="P126" s="37"/>
      <c r="Q126" s="37"/>
      <c r="R126" s="37"/>
      <c r="S126" s="37"/>
      <c r="T126" s="37"/>
      <c r="U126" s="37"/>
      <c r="V126" s="37"/>
    </row>
    <row r="127" spans="1:22" s="226" customFormat="1" x14ac:dyDescent="0.25">
      <c r="A127" s="38">
        <f t="shared" si="4"/>
        <v>76</v>
      </c>
      <c r="B127" s="39" t="s">
        <v>1150</v>
      </c>
      <c r="C127" s="39" t="s">
        <v>192</v>
      </c>
      <c r="D127" s="115" t="s">
        <v>1156</v>
      </c>
      <c r="E127" s="39"/>
      <c r="F127" s="115" t="s">
        <v>34</v>
      </c>
      <c r="G127" s="39" t="s">
        <v>507</v>
      </c>
      <c r="H127" s="39"/>
      <c r="I127" s="41">
        <v>11.41</v>
      </c>
      <c r="J127" s="42">
        <v>1</v>
      </c>
      <c r="K127" s="42">
        <v>0</v>
      </c>
      <c r="L127" s="42">
        <v>1</v>
      </c>
      <c r="M127" s="42">
        <v>1</v>
      </c>
      <c r="N127" s="42">
        <v>0</v>
      </c>
      <c r="O127" s="42">
        <v>1</v>
      </c>
      <c r="P127" s="42"/>
      <c r="Q127" s="42"/>
      <c r="R127" s="42"/>
      <c r="S127" s="42"/>
      <c r="T127" s="42"/>
      <c r="U127" s="42"/>
      <c r="V127" s="42"/>
    </row>
    <row r="128" spans="1:22" s="226" customFormat="1" x14ac:dyDescent="0.25">
      <c r="A128" s="33">
        <f t="shared" si="4"/>
        <v>77</v>
      </c>
      <c r="B128" s="34" t="s">
        <v>1150</v>
      </c>
      <c r="C128" s="34" t="s">
        <v>407</v>
      </c>
      <c r="D128" s="117">
        <v>80662</v>
      </c>
      <c r="E128" s="34" t="s">
        <v>1157</v>
      </c>
      <c r="F128" s="117" t="s">
        <v>34</v>
      </c>
      <c r="G128" s="34" t="s">
        <v>1095</v>
      </c>
      <c r="H128" s="34"/>
      <c r="I128" s="36">
        <v>11.41</v>
      </c>
      <c r="J128" s="37">
        <v>1</v>
      </c>
      <c r="K128" s="37">
        <v>1</v>
      </c>
      <c r="L128" s="37">
        <v>1</v>
      </c>
      <c r="M128" s="37">
        <v>1</v>
      </c>
      <c r="N128" s="37">
        <v>1</v>
      </c>
      <c r="O128" s="37">
        <v>1</v>
      </c>
      <c r="P128" s="37"/>
      <c r="Q128" s="37"/>
      <c r="R128" s="37"/>
      <c r="S128" s="37"/>
      <c r="T128" s="37"/>
      <c r="U128" s="37"/>
      <c r="V128" s="37"/>
    </row>
    <row r="129" spans="1:22" s="226" customFormat="1" x14ac:dyDescent="0.25">
      <c r="A129" s="38">
        <f t="shared" si="4"/>
        <v>78</v>
      </c>
      <c r="B129" s="39" t="s">
        <v>1150</v>
      </c>
      <c r="C129" s="39" t="s">
        <v>407</v>
      </c>
      <c r="D129" s="115" t="s">
        <v>1158</v>
      </c>
      <c r="E129" s="39" t="s">
        <v>1157</v>
      </c>
      <c r="F129" s="115" t="s">
        <v>34</v>
      </c>
      <c r="G129" s="39" t="s">
        <v>1095</v>
      </c>
      <c r="H129" s="39"/>
      <c r="I129" s="41">
        <v>11.41</v>
      </c>
      <c r="J129" s="42">
        <v>1</v>
      </c>
      <c r="K129" s="42">
        <v>0</v>
      </c>
      <c r="L129" s="42">
        <v>1</v>
      </c>
      <c r="M129" s="42">
        <v>1</v>
      </c>
      <c r="N129" s="42">
        <v>0</v>
      </c>
      <c r="O129" s="42">
        <v>1</v>
      </c>
      <c r="P129" s="42"/>
      <c r="Q129" s="42"/>
      <c r="R129" s="42"/>
      <c r="S129" s="42"/>
      <c r="T129" s="42"/>
      <c r="U129" s="42"/>
      <c r="V129" s="42"/>
    </row>
    <row r="130" spans="1:22" s="226" customFormat="1" x14ac:dyDescent="0.25">
      <c r="A130" s="33">
        <f t="shared" si="4"/>
        <v>79</v>
      </c>
      <c r="B130" s="34" t="s">
        <v>1150</v>
      </c>
      <c r="C130" s="34" t="s">
        <v>407</v>
      </c>
      <c r="D130" s="117" t="s">
        <v>1159</v>
      </c>
      <c r="E130" s="34" t="s">
        <v>1160</v>
      </c>
      <c r="F130" s="117" t="s">
        <v>34</v>
      </c>
      <c r="G130" s="34" t="s">
        <v>595</v>
      </c>
      <c r="H130" s="34"/>
      <c r="I130" s="36">
        <v>13.38</v>
      </c>
      <c r="J130" s="37">
        <v>1</v>
      </c>
      <c r="K130" s="37">
        <v>0</v>
      </c>
      <c r="L130" s="37">
        <v>1</v>
      </c>
      <c r="M130" s="37">
        <v>1</v>
      </c>
      <c r="N130" s="37">
        <v>1</v>
      </c>
      <c r="O130" s="37">
        <v>1</v>
      </c>
      <c r="P130" s="37"/>
      <c r="Q130" s="37"/>
      <c r="R130" s="37"/>
      <c r="S130" s="37"/>
      <c r="T130" s="37"/>
      <c r="U130" s="37"/>
      <c r="V130" s="37"/>
    </row>
    <row r="131" spans="1:22" s="226" customFormat="1" x14ac:dyDescent="0.25">
      <c r="A131" s="38">
        <f t="shared" si="4"/>
        <v>80</v>
      </c>
      <c r="B131" s="39" t="s">
        <v>1150</v>
      </c>
      <c r="C131" s="39" t="s">
        <v>407</v>
      </c>
      <c r="D131" s="115" t="s">
        <v>1159</v>
      </c>
      <c r="E131" s="39" t="s">
        <v>1160</v>
      </c>
      <c r="F131" s="115" t="s">
        <v>34</v>
      </c>
      <c r="G131" s="39" t="s">
        <v>595</v>
      </c>
      <c r="H131" s="39"/>
      <c r="I131" s="41">
        <v>13.38</v>
      </c>
      <c r="J131" s="42">
        <v>1</v>
      </c>
      <c r="K131" s="42">
        <v>0</v>
      </c>
      <c r="L131" s="42">
        <v>1</v>
      </c>
      <c r="M131" s="42">
        <v>1</v>
      </c>
      <c r="N131" s="42">
        <v>1</v>
      </c>
      <c r="O131" s="42">
        <v>1</v>
      </c>
      <c r="P131" s="42"/>
      <c r="Q131" s="42"/>
      <c r="R131" s="42"/>
      <c r="S131" s="42"/>
      <c r="T131" s="42"/>
      <c r="U131" s="42"/>
      <c r="V131" s="42"/>
    </row>
    <row r="132" spans="1:22" s="226" customFormat="1" x14ac:dyDescent="0.25">
      <c r="A132" s="33">
        <f t="shared" si="4"/>
        <v>81</v>
      </c>
      <c r="B132" s="34" t="s">
        <v>1150</v>
      </c>
      <c r="C132" s="34" t="s">
        <v>407</v>
      </c>
      <c r="D132" s="117">
        <v>80664</v>
      </c>
      <c r="E132" s="34" t="s">
        <v>1161</v>
      </c>
      <c r="F132" s="117" t="s">
        <v>34</v>
      </c>
      <c r="G132" s="34" t="s">
        <v>598</v>
      </c>
      <c r="H132" s="34"/>
      <c r="I132" s="36">
        <v>13.38</v>
      </c>
      <c r="J132" s="37">
        <v>1</v>
      </c>
      <c r="K132" s="37">
        <v>0</v>
      </c>
      <c r="L132" s="37">
        <v>1</v>
      </c>
      <c r="M132" s="37">
        <v>1</v>
      </c>
      <c r="N132" s="37">
        <v>1</v>
      </c>
      <c r="O132" s="37">
        <v>1</v>
      </c>
      <c r="P132" s="37"/>
      <c r="Q132" s="37"/>
      <c r="R132" s="37"/>
      <c r="S132" s="37"/>
      <c r="T132" s="37"/>
      <c r="U132" s="37"/>
      <c r="V132" s="37"/>
    </row>
    <row r="133" spans="1:22" s="226" customFormat="1" x14ac:dyDescent="0.25">
      <c r="A133" s="38">
        <f t="shared" si="4"/>
        <v>82</v>
      </c>
      <c r="B133" s="39" t="s">
        <v>1150</v>
      </c>
      <c r="C133" s="39" t="s">
        <v>407</v>
      </c>
      <c r="D133" s="115">
        <v>80664</v>
      </c>
      <c r="E133" s="39" t="s">
        <v>1161</v>
      </c>
      <c r="F133" s="115" t="s">
        <v>34</v>
      </c>
      <c r="G133" s="39" t="s">
        <v>598</v>
      </c>
      <c r="H133" s="39"/>
      <c r="I133" s="41">
        <v>13.38</v>
      </c>
      <c r="J133" s="42">
        <v>1</v>
      </c>
      <c r="K133" s="42">
        <v>0</v>
      </c>
      <c r="L133" s="42">
        <v>1</v>
      </c>
      <c r="M133" s="42">
        <v>1</v>
      </c>
      <c r="N133" s="42">
        <v>1</v>
      </c>
      <c r="O133" s="42">
        <v>1</v>
      </c>
      <c r="P133" s="42"/>
      <c r="Q133" s="42"/>
      <c r="R133" s="42"/>
      <c r="S133" s="42"/>
      <c r="T133" s="42"/>
      <c r="U133" s="42"/>
      <c r="V133" s="42"/>
    </row>
    <row r="134" spans="1:22" s="226" customFormat="1" x14ac:dyDescent="0.25">
      <c r="A134" s="33">
        <f t="shared" si="4"/>
        <v>83</v>
      </c>
      <c r="B134" s="34" t="s">
        <v>1162</v>
      </c>
      <c r="C134" s="34" t="s">
        <v>526</v>
      </c>
      <c r="D134" s="117" t="s">
        <v>1163</v>
      </c>
      <c r="E134" s="34" t="s">
        <v>1164</v>
      </c>
      <c r="F134" s="117" t="s">
        <v>34</v>
      </c>
      <c r="G134" s="34" t="s">
        <v>503</v>
      </c>
      <c r="H134" s="34"/>
      <c r="I134" s="36">
        <v>7.7</v>
      </c>
      <c r="J134" s="37">
        <v>1</v>
      </c>
      <c r="K134" s="37">
        <v>1</v>
      </c>
      <c r="L134" s="37">
        <v>1</v>
      </c>
      <c r="M134" s="37">
        <v>1</v>
      </c>
      <c r="N134" s="37">
        <v>1</v>
      </c>
      <c r="O134" s="37">
        <v>1</v>
      </c>
      <c r="P134" s="37"/>
      <c r="Q134" s="37"/>
      <c r="R134" s="37"/>
      <c r="S134" s="37"/>
      <c r="T134" s="37"/>
      <c r="U134" s="37"/>
      <c r="V134" s="37"/>
    </row>
    <row r="135" spans="1:22" s="226" customFormat="1" x14ac:dyDescent="0.25">
      <c r="A135" s="38">
        <f t="shared" si="4"/>
        <v>84</v>
      </c>
      <c r="B135" s="39" t="s">
        <v>1162</v>
      </c>
      <c r="C135" s="39" t="s">
        <v>526</v>
      </c>
      <c r="D135" s="115" t="s">
        <v>1163</v>
      </c>
      <c r="E135" s="39" t="s">
        <v>1164</v>
      </c>
      <c r="F135" s="115" t="s">
        <v>34</v>
      </c>
      <c r="G135" s="39" t="s">
        <v>503</v>
      </c>
      <c r="H135" s="39"/>
      <c r="I135" s="41">
        <v>7.7</v>
      </c>
      <c r="J135" s="42">
        <v>1</v>
      </c>
      <c r="K135" s="42">
        <v>1</v>
      </c>
      <c r="L135" s="42">
        <v>1</v>
      </c>
      <c r="M135" s="42">
        <v>1</v>
      </c>
      <c r="N135" s="42">
        <v>1</v>
      </c>
      <c r="O135" s="42">
        <v>1</v>
      </c>
      <c r="P135" s="42"/>
      <c r="Q135" s="42"/>
      <c r="R135" s="42"/>
      <c r="S135" s="42"/>
      <c r="T135" s="42"/>
      <c r="U135" s="42"/>
      <c r="V135" s="42"/>
    </row>
    <row r="136" spans="1:22" s="226" customFormat="1" x14ac:dyDescent="0.25">
      <c r="A136" s="33">
        <f t="shared" si="4"/>
        <v>85</v>
      </c>
      <c r="B136" s="34" t="s">
        <v>1162</v>
      </c>
      <c r="C136" s="34" t="s">
        <v>526</v>
      </c>
      <c r="D136" s="117" t="s">
        <v>1165</v>
      </c>
      <c r="E136" s="34" t="s">
        <v>1166</v>
      </c>
      <c r="F136" s="117" t="s">
        <v>34</v>
      </c>
      <c r="G136" s="34" t="s">
        <v>509</v>
      </c>
      <c r="H136" s="34"/>
      <c r="I136" s="36">
        <v>8.4600000000000009</v>
      </c>
      <c r="J136" s="37">
        <v>1</v>
      </c>
      <c r="K136" s="37">
        <v>1</v>
      </c>
      <c r="L136" s="37">
        <v>1</v>
      </c>
      <c r="M136" s="37">
        <v>1</v>
      </c>
      <c r="N136" s="37">
        <v>1</v>
      </c>
      <c r="O136" s="37">
        <v>1</v>
      </c>
      <c r="P136" s="37"/>
      <c r="Q136" s="37"/>
      <c r="R136" s="37"/>
      <c r="S136" s="37"/>
      <c r="T136" s="37"/>
      <c r="U136" s="37"/>
      <c r="V136" s="37"/>
    </row>
    <row r="137" spans="1:22" s="226" customFormat="1" x14ac:dyDescent="0.25">
      <c r="A137" s="38">
        <f t="shared" si="4"/>
        <v>86</v>
      </c>
      <c r="B137" s="39" t="s">
        <v>1162</v>
      </c>
      <c r="C137" s="39" t="s">
        <v>526</v>
      </c>
      <c r="D137" s="115" t="s">
        <v>1165</v>
      </c>
      <c r="E137" s="39" t="s">
        <v>1166</v>
      </c>
      <c r="F137" s="115" t="s">
        <v>34</v>
      </c>
      <c r="G137" s="39" t="s">
        <v>509</v>
      </c>
      <c r="H137" s="39"/>
      <c r="I137" s="41">
        <v>8.4600000000000009</v>
      </c>
      <c r="J137" s="42">
        <v>1</v>
      </c>
      <c r="K137" s="42">
        <v>1</v>
      </c>
      <c r="L137" s="42">
        <v>1</v>
      </c>
      <c r="M137" s="42">
        <v>1</v>
      </c>
      <c r="N137" s="42">
        <v>1</v>
      </c>
      <c r="O137" s="42">
        <v>1</v>
      </c>
      <c r="P137" s="42"/>
      <c r="Q137" s="42"/>
      <c r="R137" s="42"/>
      <c r="S137" s="42"/>
      <c r="T137" s="42"/>
      <c r="U137" s="42"/>
      <c r="V137" s="42"/>
    </row>
    <row r="138" spans="1:22" s="226" customFormat="1" x14ac:dyDescent="0.25">
      <c r="A138" s="33">
        <f t="shared" si="4"/>
        <v>87</v>
      </c>
      <c r="B138" s="34" t="s">
        <v>1162</v>
      </c>
      <c r="C138" s="34" t="s">
        <v>526</v>
      </c>
      <c r="D138" s="117" t="s">
        <v>1167</v>
      </c>
      <c r="E138" s="34" t="s">
        <v>1168</v>
      </c>
      <c r="F138" s="117" t="s">
        <v>34</v>
      </c>
      <c r="G138" s="34" t="s">
        <v>595</v>
      </c>
      <c r="H138" s="34"/>
      <c r="I138" s="36">
        <v>8.24</v>
      </c>
      <c r="J138" s="37">
        <v>1</v>
      </c>
      <c r="K138" s="37">
        <v>1</v>
      </c>
      <c r="L138" s="37">
        <v>1</v>
      </c>
      <c r="M138" s="37">
        <v>1</v>
      </c>
      <c r="N138" s="37">
        <v>1</v>
      </c>
      <c r="O138" s="37">
        <v>1</v>
      </c>
      <c r="P138" s="37"/>
      <c r="Q138" s="37"/>
      <c r="R138" s="37"/>
      <c r="S138" s="37"/>
      <c r="T138" s="37"/>
      <c r="U138" s="37"/>
      <c r="V138" s="37"/>
    </row>
    <row r="139" spans="1:22" s="226" customFormat="1" x14ac:dyDescent="0.25">
      <c r="A139" s="38">
        <f t="shared" si="4"/>
        <v>88</v>
      </c>
      <c r="B139" s="39" t="s">
        <v>1162</v>
      </c>
      <c r="C139" s="39" t="s">
        <v>526</v>
      </c>
      <c r="D139" s="115" t="s">
        <v>1167</v>
      </c>
      <c r="E139" s="39" t="s">
        <v>1168</v>
      </c>
      <c r="F139" s="115" t="s">
        <v>34</v>
      </c>
      <c r="G139" s="39" t="s">
        <v>595</v>
      </c>
      <c r="H139" s="39"/>
      <c r="I139" s="41">
        <v>8.24</v>
      </c>
      <c r="J139" s="42">
        <v>1</v>
      </c>
      <c r="K139" s="42">
        <v>0</v>
      </c>
      <c r="L139" s="42">
        <v>1</v>
      </c>
      <c r="M139" s="42">
        <v>1</v>
      </c>
      <c r="N139" s="42">
        <v>1</v>
      </c>
      <c r="O139" s="42">
        <v>1</v>
      </c>
      <c r="P139" s="42"/>
      <c r="Q139" s="42"/>
      <c r="R139" s="42"/>
      <c r="S139" s="42"/>
      <c r="T139" s="42"/>
      <c r="U139" s="42"/>
      <c r="V139" s="42"/>
    </row>
    <row r="140" spans="1:22" s="226" customFormat="1" x14ac:dyDescent="0.25">
      <c r="A140" s="33">
        <f t="shared" si="4"/>
        <v>89</v>
      </c>
      <c r="B140" s="34" t="s">
        <v>1162</v>
      </c>
      <c r="C140" s="34" t="s">
        <v>526</v>
      </c>
      <c r="D140" s="117" t="s">
        <v>1169</v>
      </c>
      <c r="E140" s="34" t="s">
        <v>1170</v>
      </c>
      <c r="F140" s="117" t="s">
        <v>34</v>
      </c>
      <c r="G140" s="34" t="s">
        <v>598</v>
      </c>
      <c r="H140" s="34"/>
      <c r="I140" s="36">
        <v>8.24</v>
      </c>
      <c r="J140" s="37">
        <v>1</v>
      </c>
      <c r="K140" s="37">
        <v>1</v>
      </c>
      <c r="L140" s="37">
        <v>1</v>
      </c>
      <c r="M140" s="37">
        <v>1</v>
      </c>
      <c r="N140" s="37">
        <v>1</v>
      </c>
      <c r="O140" s="37">
        <v>1</v>
      </c>
      <c r="P140" s="37"/>
      <c r="Q140" s="37"/>
      <c r="R140" s="37"/>
      <c r="S140" s="37"/>
      <c r="T140" s="37"/>
      <c r="U140" s="37"/>
      <c r="V140" s="37"/>
    </row>
    <row r="141" spans="1:22" s="226" customFormat="1" x14ac:dyDescent="0.25">
      <c r="A141" s="38">
        <f t="shared" si="4"/>
        <v>90</v>
      </c>
      <c r="B141" s="39" t="s">
        <v>1162</v>
      </c>
      <c r="C141" s="39" t="s">
        <v>526</v>
      </c>
      <c r="D141" s="115" t="s">
        <v>1169</v>
      </c>
      <c r="E141" s="39" t="s">
        <v>1170</v>
      </c>
      <c r="F141" s="115" t="s">
        <v>34</v>
      </c>
      <c r="G141" s="39" t="s">
        <v>598</v>
      </c>
      <c r="H141" s="39"/>
      <c r="I141" s="41">
        <v>8.24</v>
      </c>
      <c r="J141" s="42">
        <v>1</v>
      </c>
      <c r="K141" s="42">
        <v>1</v>
      </c>
      <c r="L141" s="42">
        <v>1</v>
      </c>
      <c r="M141" s="42">
        <v>1</v>
      </c>
      <c r="N141" s="42">
        <v>1</v>
      </c>
      <c r="O141" s="42">
        <v>1</v>
      </c>
      <c r="P141" s="42"/>
      <c r="Q141" s="42"/>
      <c r="R141" s="42"/>
      <c r="S141" s="42"/>
      <c r="T141" s="42"/>
      <c r="U141" s="42"/>
      <c r="V141" s="42"/>
    </row>
    <row r="142" spans="1:22" s="226" customFormat="1" x14ac:dyDescent="0.25">
      <c r="A142" s="33">
        <f t="shared" si="4"/>
        <v>91</v>
      </c>
      <c r="B142" s="34" t="s">
        <v>1162</v>
      </c>
      <c r="C142" s="34" t="s">
        <v>526</v>
      </c>
      <c r="D142" s="117" t="s">
        <v>1171</v>
      </c>
      <c r="E142" s="34" t="s">
        <v>1172</v>
      </c>
      <c r="F142" s="117" t="s">
        <v>34</v>
      </c>
      <c r="G142" s="34" t="s">
        <v>601</v>
      </c>
      <c r="H142" s="34"/>
      <c r="I142" s="36">
        <v>9.43</v>
      </c>
      <c r="J142" s="37">
        <v>1</v>
      </c>
      <c r="K142" s="37">
        <v>1</v>
      </c>
      <c r="L142" s="37">
        <v>1</v>
      </c>
      <c r="M142" s="37">
        <v>1</v>
      </c>
      <c r="N142" s="37">
        <v>1</v>
      </c>
      <c r="O142" s="37">
        <v>1</v>
      </c>
      <c r="P142" s="37"/>
      <c r="Q142" s="37"/>
      <c r="R142" s="37"/>
      <c r="S142" s="37"/>
      <c r="T142" s="37"/>
      <c r="U142" s="37"/>
      <c r="V142" s="37"/>
    </row>
    <row r="143" spans="1:22" s="226" customFormat="1" x14ac:dyDescent="0.25">
      <c r="A143" s="38">
        <f t="shared" si="4"/>
        <v>92</v>
      </c>
      <c r="B143" s="39" t="s">
        <v>1162</v>
      </c>
      <c r="C143" s="39" t="s">
        <v>526</v>
      </c>
      <c r="D143" s="115" t="s">
        <v>1171</v>
      </c>
      <c r="E143" s="39" t="s">
        <v>1172</v>
      </c>
      <c r="F143" s="115" t="s">
        <v>34</v>
      </c>
      <c r="G143" s="39" t="s">
        <v>601</v>
      </c>
      <c r="H143" s="39"/>
      <c r="I143" s="41">
        <v>9.43</v>
      </c>
      <c r="J143" s="42">
        <v>1</v>
      </c>
      <c r="K143" s="42">
        <v>1</v>
      </c>
      <c r="L143" s="42">
        <v>1</v>
      </c>
      <c r="M143" s="42">
        <v>1</v>
      </c>
      <c r="N143" s="42">
        <v>1</v>
      </c>
      <c r="O143" s="42">
        <v>1</v>
      </c>
      <c r="P143" s="42"/>
      <c r="Q143" s="42"/>
      <c r="R143" s="42"/>
      <c r="S143" s="42"/>
      <c r="T143" s="42"/>
      <c r="U143" s="42"/>
      <c r="V143" s="42"/>
    </row>
    <row r="144" spans="1:22" s="226" customFormat="1" x14ac:dyDescent="0.25">
      <c r="A144" s="33">
        <f t="shared" si="4"/>
        <v>93</v>
      </c>
      <c r="B144" s="34" t="s">
        <v>1162</v>
      </c>
      <c r="C144" s="34" t="s">
        <v>526</v>
      </c>
      <c r="D144" s="117" t="s">
        <v>1173</v>
      </c>
      <c r="E144" s="34" t="s">
        <v>1174</v>
      </c>
      <c r="F144" s="117" t="s">
        <v>34</v>
      </c>
      <c r="G144" s="34" t="s">
        <v>575</v>
      </c>
      <c r="H144" s="34"/>
      <c r="I144" s="36">
        <v>11.23</v>
      </c>
      <c r="J144" s="37">
        <v>1</v>
      </c>
      <c r="K144" s="37">
        <v>1</v>
      </c>
      <c r="L144" s="37">
        <v>1</v>
      </c>
      <c r="M144" s="37">
        <v>1</v>
      </c>
      <c r="N144" s="37">
        <v>1</v>
      </c>
      <c r="O144" s="37">
        <v>1</v>
      </c>
      <c r="P144" s="37"/>
      <c r="Q144" s="37"/>
      <c r="R144" s="37"/>
      <c r="S144" s="37"/>
      <c r="T144" s="37"/>
      <c r="U144" s="37"/>
      <c r="V144" s="37"/>
    </row>
    <row r="145" spans="1:22" s="226" customFormat="1" x14ac:dyDescent="0.25">
      <c r="A145" s="38">
        <f t="shared" si="4"/>
        <v>94</v>
      </c>
      <c r="B145" s="39" t="s">
        <v>1162</v>
      </c>
      <c r="C145" s="39" t="s">
        <v>526</v>
      </c>
      <c r="D145" s="115" t="s">
        <v>1173</v>
      </c>
      <c r="E145" s="39" t="s">
        <v>1174</v>
      </c>
      <c r="F145" s="115" t="s">
        <v>34</v>
      </c>
      <c r="G145" s="39" t="s">
        <v>575</v>
      </c>
      <c r="H145" s="39"/>
      <c r="I145" s="41">
        <v>11.23</v>
      </c>
      <c r="J145" s="42">
        <v>1</v>
      </c>
      <c r="K145" s="42">
        <v>1</v>
      </c>
      <c r="L145" s="42">
        <v>1</v>
      </c>
      <c r="M145" s="42">
        <v>1</v>
      </c>
      <c r="N145" s="42">
        <v>1</v>
      </c>
      <c r="O145" s="42">
        <v>1</v>
      </c>
      <c r="P145" s="42"/>
      <c r="Q145" s="42"/>
      <c r="R145" s="42"/>
      <c r="S145" s="42"/>
      <c r="T145" s="42"/>
      <c r="U145" s="42"/>
      <c r="V145" s="42"/>
    </row>
    <row r="146" spans="1:22" s="226" customFormat="1" x14ac:dyDescent="0.25">
      <c r="A146" s="33">
        <f t="shared" si="4"/>
        <v>95</v>
      </c>
      <c r="B146" s="34" t="s">
        <v>1162</v>
      </c>
      <c r="C146" s="34" t="s">
        <v>526</v>
      </c>
      <c r="D146" s="117" t="s">
        <v>1175</v>
      </c>
      <c r="E146" s="34" t="s">
        <v>1176</v>
      </c>
      <c r="F146" s="117" t="s">
        <v>34</v>
      </c>
      <c r="G146" s="34" t="s">
        <v>577</v>
      </c>
      <c r="H146" s="34"/>
      <c r="I146" s="36">
        <v>13.46</v>
      </c>
      <c r="J146" s="37">
        <v>1</v>
      </c>
      <c r="K146" s="37">
        <v>1</v>
      </c>
      <c r="L146" s="37">
        <v>1</v>
      </c>
      <c r="M146" s="37">
        <v>1</v>
      </c>
      <c r="N146" s="37">
        <v>1</v>
      </c>
      <c r="O146" s="37">
        <v>1</v>
      </c>
      <c r="P146" s="37"/>
      <c r="Q146" s="37"/>
      <c r="R146" s="37"/>
      <c r="S146" s="37"/>
      <c r="T146" s="37"/>
      <c r="U146" s="37"/>
      <c r="V146" s="37"/>
    </row>
    <row r="147" spans="1:22" s="226" customFormat="1" x14ac:dyDescent="0.25">
      <c r="A147" s="38">
        <f t="shared" si="4"/>
        <v>96</v>
      </c>
      <c r="B147" s="39" t="s">
        <v>1162</v>
      </c>
      <c r="C147" s="39" t="s">
        <v>526</v>
      </c>
      <c r="D147" s="115" t="s">
        <v>1177</v>
      </c>
      <c r="E147" s="39" t="s">
        <v>1178</v>
      </c>
      <c r="F147" s="115" t="s">
        <v>34</v>
      </c>
      <c r="G147" s="39" t="s">
        <v>1179</v>
      </c>
      <c r="H147" s="39"/>
      <c r="I147" s="41">
        <v>13.54</v>
      </c>
      <c r="J147" s="42">
        <v>1</v>
      </c>
      <c r="K147" s="42">
        <v>1</v>
      </c>
      <c r="L147" s="42">
        <v>1</v>
      </c>
      <c r="M147" s="42">
        <v>1</v>
      </c>
      <c r="N147" s="42">
        <v>1</v>
      </c>
      <c r="O147" s="42">
        <v>1</v>
      </c>
      <c r="P147" s="42"/>
      <c r="Q147" s="42"/>
      <c r="R147" s="42"/>
      <c r="S147" s="42"/>
      <c r="T147" s="42"/>
      <c r="U147" s="42"/>
      <c r="V147" s="42"/>
    </row>
    <row r="148" spans="1:22" s="226" customFormat="1" x14ac:dyDescent="0.25">
      <c r="A148" s="33">
        <f t="shared" si="4"/>
        <v>97</v>
      </c>
      <c r="B148" s="34" t="s">
        <v>1162</v>
      </c>
      <c r="C148" s="34" t="s">
        <v>526</v>
      </c>
      <c r="D148" s="117" t="s">
        <v>1180</v>
      </c>
      <c r="E148" s="34" t="s">
        <v>1181</v>
      </c>
      <c r="F148" s="117" t="s">
        <v>34</v>
      </c>
      <c r="G148" s="34" t="s">
        <v>579</v>
      </c>
      <c r="H148" s="34"/>
      <c r="I148" s="36">
        <v>17.829999999999998</v>
      </c>
      <c r="J148" s="37">
        <v>1</v>
      </c>
      <c r="K148" s="37">
        <v>1</v>
      </c>
      <c r="L148" s="37">
        <v>1</v>
      </c>
      <c r="M148" s="37">
        <v>1</v>
      </c>
      <c r="N148" s="37">
        <v>1</v>
      </c>
      <c r="O148" s="37">
        <v>1</v>
      </c>
      <c r="P148" s="37"/>
      <c r="Q148" s="37"/>
      <c r="R148" s="37"/>
      <c r="S148" s="37"/>
      <c r="T148" s="37"/>
      <c r="U148" s="37"/>
      <c r="V148" s="37"/>
    </row>
    <row r="149" spans="1:22" s="226" customFormat="1" x14ac:dyDescent="0.25">
      <c r="A149" s="38">
        <f t="shared" si="4"/>
        <v>98</v>
      </c>
      <c r="B149" s="39" t="s">
        <v>1162</v>
      </c>
      <c r="C149" s="39" t="s">
        <v>526</v>
      </c>
      <c r="D149" s="115" t="s">
        <v>1182</v>
      </c>
      <c r="E149" s="39" t="s">
        <v>1183</v>
      </c>
      <c r="F149" s="115" t="s">
        <v>34</v>
      </c>
      <c r="G149" s="39" t="s">
        <v>582</v>
      </c>
      <c r="H149" s="39"/>
      <c r="I149" s="41">
        <v>18.739999999999998</v>
      </c>
      <c r="J149" s="42">
        <v>1</v>
      </c>
      <c r="K149" s="42">
        <v>1</v>
      </c>
      <c r="L149" s="42">
        <v>1</v>
      </c>
      <c r="M149" s="42">
        <v>1</v>
      </c>
      <c r="N149" s="42">
        <v>1</v>
      </c>
      <c r="O149" s="42">
        <v>1</v>
      </c>
      <c r="P149" s="42"/>
      <c r="Q149" s="42"/>
      <c r="R149" s="42"/>
      <c r="S149" s="42"/>
      <c r="T149" s="42"/>
      <c r="U149" s="42"/>
      <c r="V149" s="42"/>
    </row>
    <row r="150" spans="1:22" s="226" customFormat="1" x14ac:dyDescent="0.25">
      <c r="A150" s="33">
        <f t="shared" si="4"/>
        <v>99</v>
      </c>
      <c r="B150" s="34" t="s">
        <v>1184</v>
      </c>
      <c r="C150" s="34" t="s">
        <v>1185</v>
      </c>
      <c r="D150" s="117">
        <v>80613</v>
      </c>
      <c r="E150" s="34" t="s">
        <v>1186</v>
      </c>
      <c r="F150" s="117" t="s">
        <v>34</v>
      </c>
      <c r="G150" s="34" t="s">
        <v>1187</v>
      </c>
      <c r="H150" s="34"/>
      <c r="I150" s="36">
        <v>7.86</v>
      </c>
      <c r="J150" s="37">
        <v>1</v>
      </c>
      <c r="K150" s="37">
        <v>1</v>
      </c>
      <c r="L150" s="37">
        <v>1</v>
      </c>
      <c r="M150" s="37">
        <v>1</v>
      </c>
      <c r="N150" s="37">
        <v>1</v>
      </c>
      <c r="O150" s="37">
        <v>1</v>
      </c>
      <c r="P150" s="37"/>
      <c r="Q150" s="37"/>
      <c r="R150" s="37"/>
      <c r="S150" s="37"/>
      <c r="T150" s="37"/>
      <c r="U150" s="37"/>
      <c r="V150" s="37"/>
    </row>
    <row r="151" spans="1:22" s="226" customFormat="1" x14ac:dyDescent="0.25">
      <c r="A151" s="38">
        <f t="shared" si="4"/>
        <v>100</v>
      </c>
      <c r="B151" s="39" t="s">
        <v>1188</v>
      </c>
      <c r="C151" s="39" t="s">
        <v>526</v>
      </c>
      <c r="D151" s="115" t="s">
        <v>1189</v>
      </c>
      <c r="E151" s="39" t="s">
        <v>1190</v>
      </c>
      <c r="F151" s="115" t="s">
        <v>34</v>
      </c>
      <c r="G151" s="39" t="s">
        <v>579</v>
      </c>
      <c r="H151" s="39"/>
      <c r="I151" s="41">
        <v>21.9</v>
      </c>
      <c r="J151" s="42">
        <v>1</v>
      </c>
      <c r="K151" s="42">
        <v>1</v>
      </c>
      <c r="L151" s="42">
        <v>1</v>
      </c>
      <c r="M151" s="42">
        <v>1</v>
      </c>
      <c r="N151" s="42">
        <v>1</v>
      </c>
      <c r="O151" s="42">
        <v>1</v>
      </c>
      <c r="P151" s="42"/>
      <c r="Q151" s="42"/>
      <c r="R151" s="42"/>
      <c r="S151" s="42"/>
      <c r="T151" s="42"/>
      <c r="U151" s="42"/>
      <c r="V151" s="42"/>
    </row>
    <row r="152" spans="1:22" s="226" customFormat="1" x14ac:dyDescent="0.25">
      <c r="A152" s="33">
        <f t="shared" si="4"/>
        <v>101</v>
      </c>
      <c r="B152" s="34" t="s">
        <v>1191</v>
      </c>
      <c r="C152" s="34" t="s">
        <v>526</v>
      </c>
      <c r="D152" s="117" t="s">
        <v>1192</v>
      </c>
      <c r="E152" s="34" t="s">
        <v>1193</v>
      </c>
      <c r="F152" s="117" t="s">
        <v>34</v>
      </c>
      <c r="G152" s="34" t="s">
        <v>1194</v>
      </c>
      <c r="H152" s="34"/>
      <c r="I152" s="36">
        <v>55.91</v>
      </c>
      <c r="J152" s="37">
        <v>1</v>
      </c>
      <c r="K152" s="37">
        <v>1</v>
      </c>
      <c r="L152" s="37">
        <v>1</v>
      </c>
      <c r="M152" s="37">
        <v>1</v>
      </c>
      <c r="N152" s="37">
        <v>1</v>
      </c>
      <c r="O152" s="37">
        <v>1</v>
      </c>
      <c r="P152" s="37"/>
      <c r="Q152" s="37"/>
      <c r="R152" s="37"/>
      <c r="S152" s="37"/>
      <c r="T152" s="37"/>
      <c r="U152" s="37"/>
      <c r="V152" s="37"/>
    </row>
    <row r="153" spans="1:22" s="226" customFormat="1" x14ac:dyDescent="0.25">
      <c r="A153" s="33">
        <f t="shared" si="4"/>
        <v>102</v>
      </c>
      <c r="B153" s="34" t="s">
        <v>1195</v>
      </c>
      <c r="C153" s="34" t="s">
        <v>526</v>
      </c>
      <c r="D153" s="117" t="s">
        <v>1196</v>
      </c>
      <c r="E153" s="34" t="s">
        <v>1197</v>
      </c>
      <c r="F153" s="117" t="s">
        <v>34</v>
      </c>
      <c r="G153" s="34" t="s">
        <v>1198</v>
      </c>
      <c r="H153" s="34"/>
      <c r="I153" s="36">
        <v>42.54</v>
      </c>
      <c r="J153" s="37">
        <v>1</v>
      </c>
      <c r="K153" s="37">
        <v>1</v>
      </c>
      <c r="L153" s="37">
        <v>1</v>
      </c>
      <c r="M153" s="37">
        <v>1</v>
      </c>
      <c r="N153" s="37">
        <v>1</v>
      </c>
      <c r="O153" s="37">
        <v>1</v>
      </c>
      <c r="P153" s="37"/>
      <c r="Q153" s="37"/>
      <c r="R153" s="37"/>
      <c r="S153" s="37"/>
      <c r="T153" s="37"/>
      <c r="U153" s="37"/>
      <c r="V153" s="37"/>
    </row>
    <row r="154" spans="1:22" s="113" customFormat="1" x14ac:dyDescent="0.25">
      <c r="A154" s="44">
        <f t="shared" ref="A154:A155" si="5">ROW(A154)-50</f>
        <v>104</v>
      </c>
      <c r="B154" s="45" t="s">
        <v>1195</v>
      </c>
      <c r="C154" s="45" t="s">
        <v>75</v>
      </c>
      <c r="D154" s="126">
        <v>13011004</v>
      </c>
      <c r="E154" s="45" t="s">
        <v>1199</v>
      </c>
      <c r="F154" s="126" t="s">
        <v>32</v>
      </c>
      <c r="G154" s="45" t="s">
        <v>1200</v>
      </c>
      <c r="H154" s="45"/>
      <c r="I154" s="47">
        <v>26.73</v>
      </c>
      <c r="J154" s="32">
        <v>1</v>
      </c>
      <c r="K154" s="32">
        <v>0</v>
      </c>
      <c r="L154" s="32">
        <v>1</v>
      </c>
      <c r="M154" s="32">
        <v>1</v>
      </c>
      <c r="N154" s="32">
        <v>1</v>
      </c>
      <c r="O154" s="32">
        <v>1</v>
      </c>
      <c r="P154" s="32"/>
      <c r="Q154" s="32"/>
      <c r="R154" s="32"/>
      <c r="S154" s="32"/>
      <c r="T154" s="32"/>
      <c r="U154" s="32"/>
      <c r="V154" s="32"/>
    </row>
    <row r="155" spans="1:22" s="113" customFormat="1" x14ac:dyDescent="0.25">
      <c r="A155" s="33">
        <f t="shared" si="5"/>
        <v>105</v>
      </c>
      <c r="B155" s="34" t="s">
        <v>1195</v>
      </c>
      <c r="C155" s="34" t="s">
        <v>75</v>
      </c>
      <c r="D155" s="117">
        <v>13011002</v>
      </c>
      <c r="E155" s="34" t="s">
        <v>1199</v>
      </c>
      <c r="F155" s="117" t="s">
        <v>32</v>
      </c>
      <c r="G155" s="34" t="s">
        <v>1201</v>
      </c>
      <c r="H155" s="34"/>
      <c r="I155" s="36">
        <v>27.88</v>
      </c>
      <c r="J155" s="37">
        <v>1</v>
      </c>
      <c r="K155" s="37">
        <v>0</v>
      </c>
      <c r="L155" s="37">
        <v>1</v>
      </c>
      <c r="M155" s="37">
        <v>1</v>
      </c>
      <c r="N155" s="37">
        <v>1</v>
      </c>
      <c r="O155" s="37">
        <v>1</v>
      </c>
      <c r="P155" s="37"/>
      <c r="Q155" s="37"/>
      <c r="R155" s="37"/>
      <c r="S155" s="37"/>
      <c r="T155" s="37"/>
      <c r="U155" s="37"/>
      <c r="V155" s="37"/>
    </row>
    <row r="156" spans="1:22" s="113" customFormat="1" x14ac:dyDescent="0.25">
      <c r="A156" s="44">
        <f>ROW(A156)-50</f>
        <v>106</v>
      </c>
      <c r="B156" s="45" t="s">
        <v>1202</v>
      </c>
      <c r="C156" s="45" t="s">
        <v>75</v>
      </c>
      <c r="D156" s="126">
        <v>25010022</v>
      </c>
      <c r="E156" s="45"/>
      <c r="F156" s="126" t="s">
        <v>32</v>
      </c>
      <c r="G156" s="45" t="s">
        <v>601</v>
      </c>
      <c r="H156" s="45"/>
      <c r="I156" s="47"/>
      <c r="J156" s="32">
        <v>0</v>
      </c>
      <c r="K156" s="32">
        <v>0</v>
      </c>
      <c r="L156" s="32">
        <v>1</v>
      </c>
      <c r="M156" s="32">
        <v>1</v>
      </c>
      <c r="N156" s="32">
        <v>1</v>
      </c>
      <c r="O156" s="32">
        <v>1</v>
      </c>
      <c r="P156" s="32"/>
      <c r="Q156" s="32"/>
      <c r="R156" s="32"/>
      <c r="S156" s="32"/>
      <c r="T156" s="32"/>
      <c r="U156" s="32"/>
      <c r="V156" s="32"/>
    </row>
    <row r="157" spans="1:22" s="113" customFormat="1" x14ac:dyDescent="0.25">
      <c r="A157" s="33">
        <f>ROW(A157)-50</f>
        <v>107</v>
      </c>
      <c r="B157" s="34" t="s">
        <v>1202</v>
      </c>
      <c r="C157" s="34" t="s">
        <v>75</v>
      </c>
      <c r="D157" s="117">
        <v>25010030</v>
      </c>
      <c r="E157" s="34" t="s">
        <v>1203</v>
      </c>
      <c r="F157" s="117" t="s">
        <v>32</v>
      </c>
      <c r="G157" s="34" t="s">
        <v>579</v>
      </c>
      <c r="H157" s="34"/>
      <c r="I157" s="36">
        <v>62.44</v>
      </c>
      <c r="J157" s="37">
        <v>1</v>
      </c>
      <c r="K157" s="37">
        <v>0</v>
      </c>
      <c r="L157" s="37">
        <v>1</v>
      </c>
      <c r="M157" s="37">
        <v>1</v>
      </c>
      <c r="N157" s="37">
        <v>1</v>
      </c>
      <c r="O157" s="37">
        <v>1</v>
      </c>
      <c r="P157" s="37"/>
      <c r="Q157" s="37"/>
      <c r="R157" s="37"/>
      <c r="S157" s="37"/>
      <c r="T157" s="37"/>
      <c r="U157" s="37"/>
      <c r="V157" s="37"/>
    </row>
    <row r="158" spans="1:22" s="226" customFormat="1" x14ac:dyDescent="0.25">
      <c r="A158" s="33">
        <f t="shared" si="4"/>
        <v>107</v>
      </c>
      <c r="B158" s="34" t="s">
        <v>1202</v>
      </c>
      <c r="C158" s="34" t="s">
        <v>526</v>
      </c>
      <c r="D158" s="117" t="s">
        <v>1204</v>
      </c>
      <c r="E158" s="34" t="s">
        <v>1205</v>
      </c>
      <c r="F158" s="117" t="s">
        <v>34</v>
      </c>
      <c r="G158" s="34" t="s">
        <v>575</v>
      </c>
      <c r="H158" s="34"/>
      <c r="I158" s="36">
        <v>17.329999999999998</v>
      </c>
      <c r="J158" s="37">
        <v>1</v>
      </c>
      <c r="K158" s="37">
        <v>1</v>
      </c>
      <c r="L158" s="37">
        <v>1</v>
      </c>
      <c r="M158" s="37">
        <v>1</v>
      </c>
      <c r="N158" s="37">
        <v>1</v>
      </c>
      <c r="O158" s="37">
        <v>1</v>
      </c>
      <c r="P158" s="37"/>
      <c r="Q158" s="37"/>
      <c r="R158" s="37"/>
      <c r="S158" s="37"/>
      <c r="T158" s="37"/>
      <c r="U158" s="37"/>
      <c r="V158" s="37"/>
    </row>
    <row r="159" spans="1:22" s="226" customFormat="1" x14ac:dyDescent="0.25">
      <c r="A159" s="38">
        <f t="shared" si="4"/>
        <v>108</v>
      </c>
      <c r="B159" s="39" t="s">
        <v>1202</v>
      </c>
      <c r="C159" s="39" t="s">
        <v>526</v>
      </c>
      <c r="D159" s="115" t="s">
        <v>1206</v>
      </c>
      <c r="E159" s="39" t="s">
        <v>1207</v>
      </c>
      <c r="F159" s="115" t="s">
        <v>34</v>
      </c>
      <c r="G159" s="39" t="s">
        <v>577</v>
      </c>
      <c r="H159" s="39"/>
      <c r="I159" s="41">
        <v>18.8</v>
      </c>
      <c r="J159" s="42">
        <v>1</v>
      </c>
      <c r="K159" s="42">
        <v>1</v>
      </c>
      <c r="L159" s="42">
        <v>1</v>
      </c>
      <c r="M159" s="42">
        <v>1</v>
      </c>
      <c r="N159" s="42">
        <v>1</v>
      </c>
      <c r="O159" s="42">
        <v>1</v>
      </c>
      <c r="P159" s="42"/>
      <c r="Q159" s="42"/>
      <c r="R159" s="42"/>
      <c r="S159" s="42"/>
      <c r="T159" s="42"/>
      <c r="U159" s="42"/>
      <c r="V159" s="42"/>
    </row>
    <row r="160" spans="1:22" s="226" customFormat="1" x14ac:dyDescent="0.25">
      <c r="A160" s="33">
        <f t="shared" si="4"/>
        <v>109</v>
      </c>
      <c r="B160" s="34" t="s">
        <v>1202</v>
      </c>
      <c r="C160" s="34" t="s">
        <v>526</v>
      </c>
      <c r="D160" s="117" t="s">
        <v>1208</v>
      </c>
      <c r="E160" s="34" t="s">
        <v>1209</v>
      </c>
      <c r="F160" s="117" t="s">
        <v>34</v>
      </c>
      <c r="G160" s="34" t="s">
        <v>582</v>
      </c>
      <c r="H160" s="34"/>
      <c r="I160" s="36">
        <v>21.58</v>
      </c>
      <c r="J160" s="37">
        <v>1</v>
      </c>
      <c r="K160" s="37">
        <v>1</v>
      </c>
      <c r="L160" s="37">
        <v>1</v>
      </c>
      <c r="M160" s="37">
        <v>1</v>
      </c>
      <c r="N160" s="37">
        <v>1</v>
      </c>
      <c r="O160" s="37">
        <v>1</v>
      </c>
      <c r="P160" s="37"/>
      <c r="Q160" s="37"/>
      <c r="R160" s="37"/>
      <c r="S160" s="37"/>
      <c r="T160" s="37"/>
      <c r="U160" s="37"/>
      <c r="V160" s="37"/>
    </row>
    <row r="161" spans="1:22" s="226" customFormat="1" x14ac:dyDescent="0.25">
      <c r="A161" s="38">
        <f t="shared" si="4"/>
        <v>110</v>
      </c>
      <c r="B161" s="39" t="s">
        <v>1202</v>
      </c>
      <c r="C161" s="39" t="s">
        <v>526</v>
      </c>
      <c r="D161" s="115" t="s">
        <v>1210</v>
      </c>
      <c r="E161" s="39" t="s">
        <v>1211</v>
      </c>
      <c r="F161" s="115" t="s">
        <v>34</v>
      </c>
      <c r="G161" s="39" t="s">
        <v>584</v>
      </c>
      <c r="H161" s="39"/>
      <c r="I161" s="41">
        <v>24.09</v>
      </c>
      <c r="J161" s="42">
        <v>1</v>
      </c>
      <c r="K161" s="42">
        <v>1</v>
      </c>
      <c r="L161" s="42">
        <v>1</v>
      </c>
      <c r="M161" s="42">
        <v>1</v>
      </c>
      <c r="N161" s="42">
        <v>1</v>
      </c>
      <c r="O161" s="42">
        <v>1</v>
      </c>
      <c r="P161" s="42"/>
      <c r="Q161" s="42"/>
      <c r="R161" s="42"/>
      <c r="S161" s="42"/>
      <c r="T161" s="42"/>
      <c r="U161" s="42"/>
      <c r="V161" s="42"/>
    </row>
    <row r="162" spans="1:22" s="226" customFormat="1" x14ac:dyDescent="0.25">
      <c r="A162" s="33">
        <f t="shared" si="4"/>
        <v>111</v>
      </c>
      <c r="B162" s="34" t="s">
        <v>1212</v>
      </c>
      <c r="C162" s="34" t="s">
        <v>192</v>
      </c>
      <c r="D162" s="117" t="s">
        <v>1213</v>
      </c>
      <c r="E162" s="34" t="s">
        <v>1214</v>
      </c>
      <c r="F162" s="117" t="s">
        <v>146</v>
      </c>
      <c r="G162" s="34" t="s">
        <v>577</v>
      </c>
      <c r="H162" s="34"/>
      <c r="I162" s="36">
        <v>49.73</v>
      </c>
      <c r="J162" s="37">
        <v>1</v>
      </c>
      <c r="K162" s="37">
        <v>0</v>
      </c>
      <c r="L162" s="37">
        <v>1</v>
      </c>
      <c r="M162" s="37">
        <v>1</v>
      </c>
      <c r="N162" s="37">
        <v>1</v>
      </c>
      <c r="O162" s="37">
        <v>1</v>
      </c>
      <c r="P162" s="37"/>
      <c r="Q162" s="37"/>
      <c r="R162" s="37"/>
      <c r="S162" s="37"/>
      <c r="T162" s="37"/>
      <c r="U162" s="37"/>
      <c r="V162" s="37"/>
    </row>
    <row r="163" spans="1:22" s="226" customFormat="1" x14ac:dyDescent="0.25">
      <c r="A163" s="38">
        <f t="shared" si="4"/>
        <v>112</v>
      </c>
      <c r="B163" s="39" t="s">
        <v>1212</v>
      </c>
      <c r="C163" s="39" t="s">
        <v>192</v>
      </c>
      <c r="D163" s="115" t="s">
        <v>1215</v>
      </c>
      <c r="E163" s="39" t="s">
        <v>1216</v>
      </c>
      <c r="F163" s="115" t="s">
        <v>34</v>
      </c>
      <c r="G163" s="39" t="s">
        <v>579</v>
      </c>
      <c r="H163" s="39"/>
      <c r="I163" s="41">
        <v>43.89</v>
      </c>
      <c r="J163" s="42">
        <v>1</v>
      </c>
      <c r="K163" s="42">
        <v>0</v>
      </c>
      <c r="L163" s="42">
        <v>1</v>
      </c>
      <c r="M163" s="42">
        <v>1</v>
      </c>
      <c r="N163" s="42">
        <v>1</v>
      </c>
      <c r="O163" s="42">
        <v>1</v>
      </c>
      <c r="P163" s="42"/>
      <c r="Q163" s="42"/>
      <c r="R163" s="42"/>
      <c r="S163" s="42"/>
      <c r="T163" s="42"/>
      <c r="U163" s="42"/>
      <c r="V163" s="42"/>
    </row>
    <row r="164" spans="1:22" s="226" customFormat="1" x14ac:dyDescent="0.25">
      <c r="A164" s="33">
        <f t="shared" si="4"/>
        <v>113</v>
      </c>
      <c r="B164" s="34" t="s">
        <v>1212</v>
      </c>
      <c r="C164" s="34" t="s">
        <v>192</v>
      </c>
      <c r="D164" s="117" t="s">
        <v>1217</v>
      </c>
      <c r="E164" s="34" t="s">
        <v>1218</v>
      </c>
      <c r="F164" s="117" t="s">
        <v>34</v>
      </c>
      <c r="G164" s="34" t="s">
        <v>582</v>
      </c>
      <c r="H164" s="34"/>
      <c r="I164" s="36">
        <v>42.31</v>
      </c>
      <c r="J164" s="37">
        <v>1</v>
      </c>
      <c r="K164" s="37">
        <v>0</v>
      </c>
      <c r="L164" s="37">
        <v>1</v>
      </c>
      <c r="M164" s="37">
        <v>1</v>
      </c>
      <c r="N164" s="37">
        <v>1</v>
      </c>
      <c r="O164" s="37">
        <v>1</v>
      </c>
      <c r="P164" s="37"/>
      <c r="Q164" s="37"/>
      <c r="R164" s="37"/>
      <c r="S164" s="37"/>
      <c r="T164" s="37"/>
      <c r="U164" s="37"/>
      <c r="V164" s="37"/>
    </row>
    <row r="165" spans="1:22" s="226" customFormat="1" x14ac:dyDescent="0.25">
      <c r="A165" s="55">
        <f t="shared" si="4"/>
        <v>114</v>
      </c>
      <c r="B165" s="118" t="s">
        <v>1212</v>
      </c>
      <c r="C165" s="118" t="s">
        <v>192</v>
      </c>
      <c r="D165" s="121" t="s">
        <v>1219</v>
      </c>
      <c r="E165" s="118" t="s">
        <v>1220</v>
      </c>
      <c r="F165" s="121" t="s">
        <v>34</v>
      </c>
      <c r="G165" s="118" t="s">
        <v>584</v>
      </c>
      <c r="H165" s="118"/>
      <c r="I165" s="122">
        <v>59.67</v>
      </c>
      <c r="J165" s="123">
        <v>1</v>
      </c>
      <c r="K165" s="123">
        <v>0</v>
      </c>
      <c r="L165" s="123">
        <v>1</v>
      </c>
      <c r="M165" s="123">
        <v>1</v>
      </c>
      <c r="N165" s="123">
        <v>1</v>
      </c>
      <c r="O165" s="123">
        <v>1</v>
      </c>
      <c r="P165" s="123"/>
      <c r="Q165" s="123"/>
      <c r="R165" s="123"/>
      <c r="S165" s="123"/>
      <c r="T165" s="123"/>
      <c r="U165" s="123"/>
      <c r="V165" s="123"/>
    </row>
    <row r="166" spans="1:22" s="113" customFormat="1" x14ac:dyDescent="0.25">
      <c r="A166" s="44">
        <f t="shared" ref="A166:A167" si="6">ROW(A166)-50</f>
        <v>116</v>
      </c>
      <c r="B166" s="45" t="s">
        <v>1144</v>
      </c>
      <c r="C166" s="45" t="s">
        <v>75</v>
      </c>
      <c r="D166" s="126" t="s">
        <v>1221</v>
      </c>
      <c r="E166" s="45" t="s">
        <v>1222</v>
      </c>
      <c r="F166" s="126" t="s">
        <v>32</v>
      </c>
      <c r="G166" s="45" t="s">
        <v>78</v>
      </c>
      <c r="H166" s="45"/>
      <c r="I166" s="47">
        <v>157.82</v>
      </c>
      <c r="J166" s="32">
        <v>1</v>
      </c>
      <c r="K166" s="32">
        <v>0</v>
      </c>
      <c r="L166" s="32">
        <v>1</v>
      </c>
      <c r="M166" s="32">
        <v>1</v>
      </c>
      <c r="N166" s="32">
        <v>1</v>
      </c>
      <c r="O166" s="32">
        <v>1</v>
      </c>
      <c r="P166" s="32"/>
      <c r="Q166" s="32"/>
      <c r="R166" s="32"/>
      <c r="S166" s="32"/>
      <c r="T166" s="32"/>
      <c r="U166" s="32"/>
      <c r="V166" s="32"/>
    </row>
    <row r="167" spans="1:22" s="113" customFormat="1" ht="15.75" thickBot="1" x14ac:dyDescent="0.3">
      <c r="A167" s="33">
        <f t="shared" si="6"/>
        <v>117</v>
      </c>
      <c r="B167" s="34" t="s">
        <v>1144</v>
      </c>
      <c r="C167" s="34" t="s">
        <v>75</v>
      </c>
      <c r="D167" s="117" t="s">
        <v>1221</v>
      </c>
      <c r="E167" s="34" t="s">
        <v>1222</v>
      </c>
      <c r="F167" s="117" t="s">
        <v>32</v>
      </c>
      <c r="G167" s="34" t="s">
        <v>78</v>
      </c>
      <c r="H167" s="34"/>
      <c r="I167" s="36">
        <v>157.82</v>
      </c>
      <c r="J167" s="37">
        <v>1</v>
      </c>
      <c r="K167" s="37">
        <v>0</v>
      </c>
      <c r="L167" s="37">
        <v>1</v>
      </c>
      <c r="M167" s="37">
        <v>1</v>
      </c>
      <c r="N167" s="37">
        <v>1</v>
      </c>
      <c r="O167" s="37">
        <v>1</v>
      </c>
      <c r="P167" s="37"/>
      <c r="Q167" s="37"/>
      <c r="R167" s="37"/>
      <c r="S167" s="37"/>
      <c r="T167" s="37"/>
      <c r="U167" s="37"/>
      <c r="V167" s="37"/>
    </row>
    <row r="168" spans="1:22" s="226" customFormat="1" ht="15.75" thickBot="1" x14ac:dyDescent="0.3">
      <c r="A168" s="22"/>
      <c r="B168" s="24"/>
      <c r="C168" s="24"/>
      <c r="D168" s="24" t="s">
        <v>1223</v>
      </c>
      <c r="E168" s="24"/>
      <c r="F168" s="24"/>
      <c r="G168" s="24"/>
      <c r="H168" s="24"/>
      <c r="I168" s="25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</row>
    <row r="169" spans="1:22" s="226" customFormat="1" x14ac:dyDescent="0.25">
      <c r="A169" s="44">
        <v>128</v>
      </c>
      <c r="B169" s="45" t="s">
        <v>197</v>
      </c>
      <c r="C169" s="45" t="s">
        <v>407</v>
      </c>
      <c r="D169" s="126" t="s">
        <v>1224</v>
      </c>
      <c r="E169" s="45" t="s">
        <v>1225</v>
      </c>
      <c r="F169" s="126" t="s">
        <v>32</v>
      </c>
      <c r="G169" s="45" t="s">
        <v>1226</v>
      </c>
      <c r="H169" s="45"/>
      <c r="I169" s="47">
        <v>22.82</v>
      </c>
      <c r="J169" s="32">
        <v>1</v>
      </c>
      <c r="K169" s="32">
        <v>1</v>
      </c>
      <c r="L169" s="32">
        <v>1</v>
      </c>
      <c r="M169" s="32">
        <v>1</v>
      </c>
      <c r="N169" s="32">
        <v>1</v>
      </c>
      <c r="O169" s="32">
        <v>1</v>
      </c>
      <c r="P169" s="32"/>
      <c r="Q169" s="32"/>
      <c r="R169" s="32"/>
      <c r="S169" s="32"/>
      <c r="T169" s="32"/>
      <c r="U169" s="32"/>
      <c r="V169" s="32"/>
    </row>
    <row r="170" spans="1:22" s="226" customFormat="1" x14ac:dyDescent="0.25">
      <c r="A170" s="33">
        <f t="shared" ref="A170:A174" si="7">ROW(A170)-52</f>
        <v>118</v>
      </c>
      <c r="B170" s="34" t="s">
        <v>197</v>
      </c>
      <c r="C170" s="34" t="s">
        <v>407</v>
      </c>
      <c r="D170" s="117" t="s">
        <v>1227</v>
      </c>
      <c r="E170" s="34" t="s">
        <v>1228</v>
      </c>
      <c r="F170" s="117" t="s">
        <v>34</v>
      </c>
      <c r="G170" s="34" t="s">
        <v>1229</v>
      </c>
      <c r="H170" s="34"/>
      <c r="I170" s="36">
        <v>21.99</v>
      </c>
      <c r="J170" s="37">
        <v>1</v>
      </c>
      <c r="K170" s="37">
        <v>0</v>
      </c>
      <c r="L170" s="37">
        <v>1</v>
      </c>
      <c r="M170" s="37">
        <v>1</v>
      </c>
      <c r="N170" s="37">
        <v>1</v>
      </c>
      <c r="O170" s="37">
        <v>1</v>
      </c>
      <c r="P170" s="37"/>
      <c r="Q170" s="37"/>
      <c r="R170" s="37"/>
      <c r="S170" s="37"/>
      <c r="T170" s="37"/>
      <c r="U170" s="37"/>
      <c r="V170" s="37"/>
    </row>
    <row r="171" spans="1:22" s="226" customFormat="1" x14ac:dyDescent="0.25">
      <c r="A171" s="38">
        <f t="shared" si="7"/>
        <v>119</v>
      </c>
      <c r="B171" s="39" t="s">
        <v>1230</v>
      </c>
      <c r="C171" s="39" t="s">
        <v>198</v>
      </c>
      <c r="D171" s="115" t="s">
        <v>1231</v>
      </c>
      <c r="E171" s="39" t="s">
        <v>1232</v>
      </c>
      <c r="F171" s="115" t="s">
        <v>32</v>
      </c>
      <c r="G171" s="39" t="s">
        <v>1233</v>
      </c>
      <c r="H171" s="39"/>
      <c r="I171" s="41">
        <v>39.880000000000003</v>
      </c>
      <c r="J171" s="42">
        <v>1</v>
      </c>
      <c r="K171" s="42">
        <v>0</v>
      </c>
      <c r="L171" s="42">
        <v>1</v>
      </c>
      <c r="M171" s="42">
        <v>1</v>
      </c>
      <c r="N171" s="42">
        <v>1</v>
      </c>
      <c r="O171" s="42">
        <v>1</v>
      </c>
      <c r="P171" s="42"/>
      <c r="Q171" s="42"/>
      <c r="R171" s="42"/>
      <c r="S171" s="42"/>
      <c r="T171" s="42"/>
      <c r="U171" s="42"/>
      <c r="V171" s="42"/>
    </row>
    <row r="172" spans="1:22" s="226" customFormat="1" x14ac:dyDescent="0.25">
      <c r="A172" s="33">
        <f t="shared" si="7"/>
        <v>120</v>
      </c>
      <c r="B172" s="34" t="s">
        <v>1234</v>
      </c>
      <c r="C172" s="34" t="s">
        <v>192</v>
      </c>
      <c r="D172" s="117" t="s">
        <v>1235</v>
      </c>
      <c r="E172" s="34" t="s">
        <v>1236</v>
      </c>
      <c r="F172" s="117" t="s">
        <v>32</v>
      </c>
      <c r="G172" s="34" t="s">
        <v>1237</v>
      </c>
      <c r="H172" s="34"/>
      <c r="I172" s="36">
        <v>132.47</v>
      </c>
      <c r="J172" s="37">
        <v>1</v>
      </c>
      <c r="K172" s="37">
        <v>0</v>
      </c>
      <c r="L172" s="37">
        <v>1</v>
      </c>
      <c r="M172" s="37">
        <v>1</v>
      </c>
      <c r="N172" s="37">
        <v>1</v>
      </c>
      <c r="O172" s="37">
        <v>1</v>
      </c>
      <c r="P172" s="37"/>
      <c r="Q172" s="37"/>
      <c r="R172" s="37"/>
      <c r="S172" s="37"/>
      <c r="T172" s="37"/>
      <c r="U172" s="37"/>
      <c r="V172" s="37"/>
    </row>
    <row r="173" spans="1:22" s="226" customFormat="1" x14ac:dyDescent="0.25">
      <c r="A173" s="38">
        <f t="shared" si="7"/>
        <v>121</v>
      </c>
      <c r="B173" s="39" t="s">
        <v>1234</v>
      </c>
      <c r="C173" s="39" t="s">
        <v>192</v>
      </c>
      <c r="D173" s="115" t="s">
        <v>1235</v>
      </c>
      <c r="E173" s="39" t="s">
        <v>1236</v>
      </c>
      <c r="F173" s="115" t="s">
        <v>32</v>
      </c>
      <c r="G173" s="39" t="s">
        <v>1237</v>
      </c>
      <c r="H173" s="39"/>
      <c r="I173" s="41">
        <v>132.47</v>
      </c>
      <c r="J173" s="42">
        <v>1</v>
      </c>
      <c r="K173" s="42">
        <v>0</v>
      </c>
      <c r="L173" s="42">
        <v>1</v>
      </c>
      <c r="M173" s="42">
        <v>1</v>
      </c>
      <c r="N173" s="42">
        <v>1</v>
      </c>
      <c r="O173" s="42">
        <v>1</v>
      </c>
      <c r="P173" s="42"/>
      <c r="Q173" s="42"/>
      <c r="R173" s="42"/>
      <c r="S173" s="42"/>
      <c r="T173" s="42"/>
      <c r="U173" s="42"/>
      <c r="V173" s="42"/>
    </row>
    <row r="174" spans="1:22" s="226" customFormat="1" ht="15.75" thickBot="1" x14ac:dyDescent="0.3">
      <c r="A174" s="145">
        <f t="shared" si="7"/>
        <v>122</v>
      </c>
      <c r="B174" s="146" t="s">
        <v>1238</v>
      </c>
      <c r="C174" s="146" t="s">
        <v>526</v>
      </c>
      <c r="D174" s="149" t="s">
        <v>1239</v>
      </c>
      <c r="E174" s="146" t="s">
        <v>1240</v>
      </c>
      <c r="F174" s="149" t="s">
        <v>32</v>
      </c>
      <c r="G174" s="146" t="s">
        <v>1241</v>
      </c>
      <c r="H174" s="146"/>
      <c r="I174" s="150">
        <v>53.49</v>
      </c>
      <c r="J174" s="141">
        <v>1</v>
      </c>
      <c r="K174" s="141">
        <v>1</v>
      </c>
      <c r="L174" s="141">
        <v>1</v>
      </c>
      <c r="M174" s="141">
        <v>1</v>
      </c>
      <c r="N174" s="141">
        <v>1</v>
      </c>
      <c r="O174" s="141">
        <v>1</v>
      </c>
      <c r="P174" s="141"/>
      <c r="Q174" s="141"/>
      <c r="R174" s="141"/>
      <c r="S174" s="141"/>
      <c r="T174" s="141"/>
      <c r="U174" s="141"/>
      <c r="V174" s="141"/>
    </row>
    <row r="175" spans="1:22" s="226" customFormat="1" ht="15.75" thickBot="1" x14ac:dyDescent="0.3">
      <c r="A175" s="22"/>
      <c r="B175" s="24"/>
      <c r="C175" s="24"/>
      <c r="D175" s="24" t="s">
        <v>246</v>
      </c>
      <c r="E175" s="24"/>
      <c r="F175" s="24"/>
      <c r="G175" s="24"/>
      <c r="H175" s="24"/>
      <c r="I175" s="25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</row>
    <row r="176" spans="1:22" s="226" customFormat="1" ht="15.75" thickBot="1" x14ac:dyDescent="0.3">
      <c r="A176" s="166">
        <f>ROW(A176)-53</f>
        <v>123</v>
      </c>
      <c r="B176" s="107" t="s">
        <v>1242</v>
      </c>
      <c r="C176" s="107" t="s">
        <v>888</v>
      </c>
      <c r="D176" s="110" t="s">
        <v>1243</v>
      </c>
      <c r="E176" s="107" t="s">
        <v>1244</v>
      </c>
      <c r="F176" s="110" t="s">
        <v>32</v>
      </c>
      <c r="G176" s="107" t="s">
        <v>452</v>
      </c>
      <c r="H176" s="107" t="s">
        <v>1245</v>
      </c>
      <c r="I176" s="111">
        <v>627.83000000000004</v>
      </c>
      <c r="J176" s="112">
        <v>1</v>
      </c>
      <c r="K176" s="112">
        <v>1</v>
      </c>
      <c r="L176" s="112">
        <v>1</v>
      </c>
      <c r="M176" s="112">
        <v>1</v>
      </c>
      <c r="N176" s="112">
        <v>1</v>
      </c>
      <c r="O176" s="112">
        <v>1</v>
      </c>
      <c r="P176" s="112"/>
      <c r="Q176" s="112"/>
      <c r="R176" s="112"/>
      <c r="S176" s="112"/>
      <c r="T176" s="112"/>
      <c r="U176" s="112"/>
      <c r="V176" s="112"/>
    </row>
    <row r="177" spans="1:22" s="226" customFormat="1" x14ac:dyDescent="0.25">
      <c r="A177" s="68" t="s">
        <v>153</v>
      </c>
      <c r="B177" s="52" t="s">
        <v>1246</v>
      </c>
      <c r="C177" s="39" t="s">
        <v>888</v>
      </c>
      <c r="D177" s="115"/>
      <c r="E177" s="39"/>
      <c r="F177" s="115" t="s">
        <v>32</v>
      </c>
      <c r="G177" s="39" t="s">
        <v>1247</v>
      </c>
      <c r="H177" s="39"/>
      <c r="I177" s="41">
        <v>0</v>
      </c>
      <c r="J177" s="42">
        <v>1</v>
      </c>
      <c r="K177" s="42">
        <v>1</v>
      </c>
      <c r="L177" s="42">
        <v>1</v>
      </c>
      <c r="M177" s="42">
        <v>1</v>
      </c>
      <c r="N177" s="42">
        <v>1</v>
      </c>
      <c r="O177" s="42">
        <v>1</v>
      </c>
      <c r="P177" s="42"/>
      <c r="Q177" s="42"/>
      <c r="R177" s="42"/>
      <c r="S177" s="42"/>
      <c r="T177" s="42"/>
      <c r="U177" s="42"/>
      <c r="V177" s="42"/>
    </row>
    <row r="178" spans="1:22" s="226" customFormat="1" x14ac:dyDescent="0.25">
      <c r="A178" s="140"/>
      <c r="B178" s="53" t="s">
        <v>1248</v>
      </c>
      <c r="C178" s="34" t="s">
        <v>888</v>
      </c>
      <c r="D178" s="117"/>
      <c r="E178" s="34"/>
      <c r="F178" s="117" t="s">
        <v>34</v>
      </c>
      <c r="G178" s="34" t="s">
        <v>1249</v>
      </c>
      <c r="H178" s="34"/>
      <c r="I178" s="36">
        <v>0</v>
      </c>
      <c r="J178" s="37">
        <v>1</v>
      </c>
      <c r="K178" s="37">
        <v>1</v>
      </c>
      <c r="L178" s="37">
        <v>1</v>
      </c>
      <c r="M178" s="37">
        <v>1</v>
      </c>
      <c r="N178" s="37">
        <v>1</v>
      </c>
      <c r="O178" s="37">
        <v>1</v>
      </c>
      <c r="P178" s="37"/>
      <c r="Q178" s="37"/>
      <c r="R178" s="37"/>
      <c r="S178" s="37"/>
      <c r="T178" s="37"/>
      <c r="U178" s="37"/>
      <c r="V178" s="37"/>
    </row>
    <row r="179" spans="1:22" s="226" customFormat="1" x14ac:dyDescent="0.25">
      <c r="A179" s="140"/>
      <c r="B179" s="52" t="s">
        <v>1248</v>
      </c>
      <c r="C179" s="39" t="s">
        <v>888</v>
      </c>
      <c r="D179" s="115"/>
      <c r="E179" s="39"/>
      <c r="F179" s="115" t="s">
        <v>32</v>
      </c>
      <c r="G179" s="39" t="s">
        <v>1250</v>
      </c>
      <c r="H179" s="39"/>
      <c r="I179" s="41">
        <v>0</v>
      </c>
      <c r="J179" s="42">
        <v>1</v>
      </c>
      <c r="K179" s="42">
        <v>1</v>
      </c>
      <c r="L179" s="42">
        <v>1</v>
      </c>
      <c r="M179" s="42">
        <v>1</v>
      </c>
      <c r="N179" s="42">
        <v>1</v>
      </c>
      <c r="O179" s="42">
        <v>1</v>
      </c>
      <c r="P179" s="42"/>
      <c r="Q179" s="42"/>
      <c r="R179" s="42"/>
      <c r="S179" s="42"/>
      <c r="T179" s="42"/>
      <c r="U179" s="42"/>
      <c r="V179" s="42"/>
    </row>
    <row r="180" spans="1:22" s="226" customFormat="1" x14ac:dyDescent="0.25">
      <c r="A180" s="140"/>
      <c r="B180" s="53" t="s">
        <v>1248</v>
      </c>
      <c r="C180" s="34" t="s">
        <v>888</v>
      </c>
      <c r="D180" s="117"/>
      <c r="E180" s="34"/>
      <c r="F180" s="117" t="s">
        <v>32</v>
      </c>
      <c r="G180" s="34" t="s">
        <v>1251</v>
      </c>
      <c r="H180" s="34"/>
      <c r="I180" s="36">
        <v>0</v>
      </c>
      <c r="J180" s="37">
        <v>1</v>
      </c>
      <c r="K180" s="37">
        <v>1</v>
      </c>
      <c r="L180" s="37">
        <v>1</v>
      </c>
      <c r="M180" s="37">
        <v>1</v>
      </c>
      <c r="N180" s="37">
        <v>1</v>
      </c>
      <c r="O180" s="37">
        <v>1</v>
      </c>
      <c r="P180" s="37"/>
      <c r="Q180" s="37"/>
      <c r="R180" s="37"/>
      <c r="S180" s="37"/>
      <c r="T180" s="37"/>
      <c r="U180" s="37"/>
      <c r="V180" s="37"/>
    </row>
    <row r="181" spans="1:22" s="226" customFormat="1" x14ac:dyDescent="0.25">
      <c r="A181" s="140"/>
      <c r="B181" s="52" t="s">
        <v>1248</v>
      </c>
      <c r="C181" s="39" t="s">
        <v>888</v>
      </c>
      <c r="D181" s="115"/>
      <c r="E181" s="39"/>
      <c r="F181" s="115" t="s">
        <v>32</v>
      </c>
      <c r="G181" s="39" t="s">
        <v>1252</v>
      </c>
      <c r="H181" s="39"/>
      <c r="I181" s="41">
        <v>0</v>
      </c>
      <c r="J181" s="42">
        <v>1</v>
      </c>
      <c r="K181" s="42">
        <v>1</v>
      </c>
      <c r="L181" s="42">
        <v>1</v>
      </c>
      <c r="M181" s="42">
        <v>1</v>
      </c>
      <c r="N181" s="42">
        <v>1</v>
      </c>
      <c r="O181" s="42">
        <v>1</v>
      </c>
      <c r="P181" s="42"/>
      <c r="Q181" s="42"/>
      <c r="R181" s="42"/>
      <c r="S181" s="42"/>
      <c r="T181" s="42"/>
      <c r="U181" s="42"/>
      <c r="V181" s="42"/>
    </row>
    <row r="182" spans="1:22" s="226" customFormat="1" x14ac:dyDescent="0.25">
      <c r="A182" s="140"/>
      <c r="B182" s="53" t="s">
        <v>1248</v>
      </c>
      <c r="C182" s="34" t="s">
        <v>888</v>
      </c>
      <c r="D182" s="117"/>
      <c r="E182" s="34"/>
      <c r="F182" s="117" t="s">
        <v>34</v>
      </c>
      <c r="G182" s="34" t="s">
        <v>1253</v>
      </c>
      <c r="H182" s="34"/>
      <c r="I182" s="36">
        <v>0</v>
      </c>
      <c r="J182" s="37">
        <v>1</v>
      </c>
      <c r="K182" s="37">
        <v>1</v>
      </c>
      <c r="L182" s="37">
        <v>1</v>
      </c>
      <c r="M182" s="37">
        <v>1</v>
      </c>
      <c r="N182" s="37">
        <v>1</v>
      </c>
      <c r="O182" s="37">
        <v>1</v>
      </c>
      <c r="P182" s="37"/>
      <c r="Q182" s="37"/>
      <c r="R182" s="37"/>
      <c r="S182" s="37"/>
      <c r="T182" s="37"/>
      <c r="U182" s="37"/>
      <c r="V182" s="37"/>
    </row>
    <row r="183" spans="1:22" s="226" customFormat="1" ht="15.75" thickBot="1" x14ac:dyDescent="0.3">
      <c r="A183" s="152"/>
      <c r="B183" s="52" t="s">
        <v>1248</v>
      </c>
      <c r="C183" s="39" t="s">
        <v>888</v>
      </c>
      <c r="D183" s="115"/>
      <c r="E183" s="39"/>
      <c r="F183" s="115" t="s">
        <v>32</v>
      </c>
      <c r="G183" s="39" t="s">
        <v>1247</v>
      </c>
      <c r="H183" s="39"/>
      <c r="I183" s="41">
        <v>0</v>
      </c>
      <c r="J183" s="42">
        <v>1</v>
      </c>
      <c r="K183" s="42">
        <v>1</v>
      </c>
      <c r="L183" s="42">
        <v>1</v>
      </c>
      <c r="M183" s="42">
        <v>1</v>
      </c>
      <c r="N183" s="42">
        <v>1</v>
      </c>
      <c r="O183" s="42">
        <v>1</v>
      </c>
      <c r="P183" s="42"/>
      <c r="Q183" s="42"/>
      <c r="R183" s="42"/>
      <c r="S183" s="42"/>
      <c r="T183" s="42"/>
      <c r="U183" s="42"/>
      <c r="V183" s="42"/>
    </row>
    <row r="184" spans="1:22" s="226" customFormat="1" x14ac:dyDescent="0.25">
      <c r="A184" s="48">
        <f>ROW(A184)-60</f>
        <v>124</v>
      </c>
      <c r="B184" s="34" t="s">
        <v>1254</v>
      </c>
      <c r="C184" s="34" t="s">
        <v>1255</v>
      </c>
      <c r="D184" s="117" t="s">
        <v>1256</v>
      </c>
      <c r="E184" s="34" t="s">
        <v>1257</v>
      </c>
      <c r="F184" s="117" t="s">
        <v>32</v>
      </c>
      <c r="G184" s="34" t="s">
        <v>1258</v>
      </c>
      <c r="H184" s="34" t="s">
        <v>1259</v>
      </c>
      <c r="I184" s="36">
        <v>102.88</v>
      </c>
      <c r="J184" s="37">
        <v>1</v>
      </c>
      <c r="K184" s="37">
        <v>1</v>
      </c>
      <c r="L184" s="37">
        <v>1</v>
      </c>
      <c r="M184" s="37">
        <v>1</v>
      </c>
      <c r="N184" s="37">
        <v>1</v>
      </c>
      <c r="O184" s="37">
        <v>1</v>
      </c>
      <c r="P184" s="37"/>
      <c r="Q184" s="37"/>
      <c r="R184" s="37"/>
      <c r="S184" s="37"/>
      <c r="T184" s="37"/>
      <c r="U184" s="37"/>
      <c r="V184" s="37"/>
    </row>
    <row r="185" spans="1:22" s="226" customFormat="1" x14ac:dyDescent="0.25">
      <c r="A185" s="38">
        <f>ROW(A185)-60</f>
        <v>125</v>
      </c>
      <c r="B185" s="39" t="s">
        <v>1260</v>
      </c>
      <c r="C185" s="39" t="s">
        <v>888</v>
      </c>
      <c r="D185" s="115" t="s">
        <v>1261</v>
      </c>
      <c r="E185" s="39" t="s">
        <v>1262</v>
      </c>
      <c r="F185" s="115" t="s">
        <v>32</v>
      </c>
      <c r="G185" s="39" t="s">
        <v>1263</v>
      </c>
      <c r="H185" s="39" t="s">
        <v>1264</v>
      </c>
      <c r="I185" s="41">
        <v>399</v>
      </c>
      <c r="J185" s="42">
        <v>1</v>
      </c>
      <c r="K185" s="42">
        <v>1</v>
      </c>
      <c r="L185" s="42">
        <v>1</v>
      </c>
      <c r="M185" s="42">
        <v>1</v>
      </c>
      <c r="N185" s="42">
        <v>1</v>
      </c>
      <c r="O185" s="42">
        <v>1</v>
      </c>
      <c r="P185" s="42"/>
      <c r="Q185" s="42"/>
      <c r="R185" s="42"/>
      <c r="S185" s="42"/>
      <c r="T185" s="42"/>
      <c r="U185" s="42"/>
      <c r="V185" s="42"/>
    </row>
    <row r="186" spans="1:22" s="226" customFormat="1" x14ac:dyDescent="0.25">
      <c r="A186" s="33">
        <f>ROW(A186)-60</f>
        <v>126</v>
      </c>
      <c r="B186" s="34" t="s">
        <v>134</v>
      </c>
      <c r="C186" s="34" t="s">
        <v>135</v>
      </c>
      <c r="D186" s="117" t="s">
        <v>1265</v>
      </c>
      <c r="E186" s="34" t="s">
        <v>1266</v>
      </c>
      <c r="F186" s="117" t="s">
        <v>32</v>
      </c>
      <c r="G186" s="34" t="s">
        <v>1267</v>
      </c>
      <c r="H186" s="34"/>
      <c r="I186" s="36">
        <v>5.59</v>
      </c>
      <c r="J186" s="37">
        <v>1</v>
      </c>
      <c r="K186" s="37">
        <v>1</v>
      </c>
      <c r="L186" s="37">
        <v>1</v>
      </c>
      <c r="M186" s="37">
        <v>1</v>
      </c>
      <c r="N186" s="37">
        <v>1</v>
      </c>
      <c r="O186" s="37">
        <v>1</v>
      </c>
      <c r="P186" s="37"/>
      <c r="Q186" s="37"/>
      <c r="R186" s="37"/>
      <c r="S186" s="37"/>
      <c r="T186" s="37"/>
      <c r="U186" s="37"/>
      <c r="V186" s="37"/>
    </row>
    <row r="187" spans="1:22" s="226" customFormat="1" x14ac:dyDescent="0.25">
      <c r="A187" s="38">
        <f>ROW(A187)-60</f>
        <v>127</v>
      </c>
      <c r="B187" s="39" t="s">
        <v>134</v>
      </c>
      <c r="C187" s="39" t="s">
        <v>135</v>
      </c>
      <c r="D187" s="115" t="s">
        <v>1265</v>
      </c>
      <c r="E187" s="39" t="s">
        <v>1266</v>
      </c>
      <c r="F187" s="115" t="s">
        <v>32</v>
      </c>
      <c r="G187" s="39" t="s">
        <v>1267</v>
      </c>
      <c r="H187" s="39"/>
      <c r="I187" s="41">
        <v>5.59</v>
      </c>
      <c r="J187" s="42">
        <v>1</v>
      </c>
      <c r="K187" s="42">
        <v>1</v>
      </c>
      <c r="L187" s="42">
        <v>1</v>
      </c>
      <c r="M187" s="42">
        <v>1</v>
      </c>
      <c r="N187" s="42">
        <v>1</v>
      </c>
      <c r="O187" s="42">
        <v>1</v>
      </c>
      <c r="P187" s="42"/>
      <c r="Q187" s="42"/>
      <c r="R187" s="42"/>
      <c r="S187" s="42"/>
      <c r="T187" s="42"/>
      <c r="U187" s="42"/>
      <c r="V187" s="42"/>
    </row>
    <row r="188" spans="1:22" s="226" customFormat="1" ht="15.75" thickBot="1" x14ac:dyDescent="0.3">
      <c r="A188" s="145">
        <f>ROW(A188)-60</f>
        <v>128</v>
      </c>
      <c r="B188" s="34" t="s">
        <v>1268</v>
      </c>
      <c r="C188" s="34" t="s">
        <v>407</v>
      </c>
      <c r="D188" s="117">
        <v>82305</v>
      </c>
      <c r="E188" s="34" t="s">
        <v>1269</v>
      </c>
      <c r="F188" s="117" t="s">
        <v>32</v>
      </c>
      <c r="G188" s="34" t="s">
        <v>452</v>
      </c>
      <c r="H188" s="34"/>
      <c r="I188" s="36">
        <v>62.78</v>
      </c>
      <c r="J188" s="37">
        <v>1</v>
      </c>
      <c r="K188" s="37">
        <v>1</v>
      </c>
      <c r="L188" s="37">
        <v>1</v>
      </c>
      <c r="M188" s="37">
        <v>1</v>
      </c>
      <c r="N188" s="37">
        <v>1</v>
      </c>
      <c r="O188" s="37">
        <v>1</v>
      </c>
      <c r="P188" s="37"/>
      <c r="Q188" s="37"/>
      <c r="R188" s="37"/>
      <c r="S188" s="37"/>
      <c r="T188" s="37"/>
      <c r="U188" s="37"/>
      <c r="V188" s="37"/>
    </row>
    <row r="189" spans="1:22" s="226" customFormat="1" x14ac:dyDescent="0.25">
      <c r="A189" s="68" t="s">
        <v>153</v>
      </c>
      <c r="B189" s="52" t="s">
        <v>1270</v>
      </c>
      <c r="C189" s="39" t="s">
        <v>407</v>
      </c>
      <c r="D189" s="115" t="s">
        <v>1271</v>
      </c>
      <c r="E189" s="39"/>
      <c r="F189" s="115" t="s">
        <v>34</v>
      </c>
      <c r="G189" s="39" t="s">
        <v>1272</v>
      </c>
      <c r="H189" s="39"/>
      <c r="I189" s="41">
        <v>0</v>
      </c>
      <c r="J189" s="42">
        <v>1</v>
      </c>
      <c r="K189" s="42">
        <v>1</v>
      </c>
      <c r="L189" s="42">
        <v>1</v>
      </c>
      <c r="M189" s="42">
        <v>1</v>
      </c>
      <c r="N189" s="42">
        <v>1</v>
      </c>
      <c r="O189" s="42">
        <v>1</v>
      </c>
      <c r="P189" s="42"/>
      <c r="Q189" s="42"/>
      <c r="R189" s="42"/>
      <c r="S189" s="42"/>
      <c r="T189" s="42"/>
      <c r="U189" s="42"/>
      <c r="V189" s="42"/>
    </row>
    <row r="190" spans="1:22" s="226" customFormat="1" x14ac:dyDescent="0.25">
      <c r="A190" s="140"/>
      <c r="B190" s="53" t="s">
        <v>1273</v>
      </c>
      <c r="C190" s="34" t="s">
        <v>407</v>
      </c>
      <c r="D190" s="117" t="s">
        <v>1274</v>
      </c>
      <c r="E190" s="34"/>
      <c r="F190" s="117" t="s">
        <v>34</v>
      </c>
      <c r="G190" s="34" t="s">
        <v>1275</v>
      </c>
      <c r="H190" s="34"/>
      <c r="I190" s="36">
        <v>0</v>
      </c>
      <c r="J190" s="37">
        <v>1</v>
      </c>
      <c r="K190" s="37">
        <v>1</v>
      </c>
      <c r="L190" s="37">
        <v>1</v>
      </c>
      <c r="M190" s="37">
        <v>1</v>
      </c>
      <c r="N190" s="37">
        <v>1</v>
      </c>
      <c r="O190" s="37">
        <v>1</v>
      </c>
      <c r="P190" s="37"/>
      <c r="Q190" s="37"/>
      <c r="R190" s="37"/>
      <c r="S190" s="37"/>
      <c r="T190" s="37"/>
      <c r="U190" s="37"/>
      <c r="V190" s="37"/>
    </row>
    <row r="191" spans="1:22" s="226" customFormat="1" x14ac:dyDescent="0.25">
      <c r="A191" s="140"/>
      <c r="B191" s="52" t="s">
        <v>1273</v>
      </c>
      <c r="C191" s="39" t="s">
        <v>407</v>
      </c>
      <c r="D191" s="115" t="s">
        <v>1276</v>
      </c>
      <c r="E191" s="39"/>
      <c r="F191" s="115" t="s">
        <v>34</v>
      </c>
      <c r="G191" s="39" t="s">
        <v>1277</v>
      </c>
      <c r="H191" s="39"/>
      <c r="I191" s="41">
        <v>0</v>
      </c>
      <c r="J191" s="42">
        <v>1</v>
      </c>
      <c r="K191" s="42">
        <v>1</v>
      </c>
      <c r="L191" s="42">
        <v>1</v>
      </c>
      <c r="M191" s="42">
        <v>1</v>
      </c>
      <c r="N191" s="42">
        <v>1</v>
      </c>
      <c r="O191" s="42">
        <v>1</v>
      </c>
      <c r="P191" s="42"/>
      <c r="Q191" s="42"/>
      <c r="R191" s="42"/>
      <c r="S191" s="42"/>
      <c r="T191" s="42"/>
      <c r="U191" s="42"/>
      <c r="V191" s="42"/>
    </row>
    <row r="192" spans="1:22" s="226" customFormat="1" x14ac:dyDescent="0.25">
      <c r="A192" s="140"/>
      <c r="B192" s="53" t="s">
        <v>1278</v>
      </c>
      <c r="C192" s="34" t="s">
        <v>407</v>
      </c>
      <c r="D192" s="117">
        <v>82272</v>
      </c>
      <c r="E192" s="34"/>
      <c r="F192" s="117" t="s">
        <v>34</v>
      </c>
      <c r="G192" s="34" t="s">
        <v>1279</v>
      </c>
      <c r="H192" s="34"/>
      <c r="I192" s="36">
        <v>0</v>
      </c>
      <c r="J192" s="37">
        <v>1</v>
      </c>
      <c r="K192" s="37">
        <v>1</v>
      </c>
      <c r="L192" s="37">
        <v>1</v>
      </c>
      <c r="M192" s="37">
        <v>1</v>
      </c>
      <c r="N192" s="37">
        <v>1</v>
      </c>
      <c r="O192" s="37">
        <v>1</v>
      </c>
      <c r="P192" s="37"/>
      <c r="Q192" s="37"/>
      <c r="R192" s="37"/>
      <c r="S192" s="37"/>
      <c r="T192" s="37"/>
      <c r="U192" s="37"/>
      <c r="V192" s="37"/>
    </row>
    <row r="193" spans="1:22" s="226" customFormat="1" x14ac:dyDescent="0.25">
      <c r="A193" s="140"/>
      <c r="B193" s="52" t="s">
        <v>1278</v>
      </c>
      <c r="C193" s="39" t="s">
        <v>407</v>
      </c>
      <c r="D193" s="115" t="s">
        <v>1280</v>
      </c>
      <c r="E193" s="39"/>
      <c r="F193" s="115" t="s">
        <v>34</v>
      </c>
      <c r="G193" s="39" t="s">
        <v>1281</v>
      </c>
      <c r="H193" s="39"/>
      <c r="I193" s="41">
        <v>0</v>
      </c>
      <c r="J193" s="42">
        <v>1</v>
      </c>
      <c r="K193" s="42">
        <v>1</v>
      </c>
      <c r="L193" s="42">
        <v>1</v>
      </c>
      <c r="M193" s="42">
        <v>1</v>
      </c>
      <c r="N193" s="42">
        <v>1</v>
      </c>
      <c r="O193" s="42">
        <v>1</v>
      </c>
      <c r="P193" s="42"/>
      <c r="Q193" s="42"/>
      <c r="R193" s="42"/>
      <c r="S193" s="42"/>
      <c r="T193" s="42"/>
      <c r="U193" s="42"/>
      <c r="V193" s="42"/>
    </row>
    <row r="194" spans="1:22" s="226" customFormat="1" x14ac:dyDescent="0.25">
      <c r="A194" s="140"/>
      <c r="B194" s="53" t="s">
        <v>1278</v>
      </c>
      <c r="C194" s="34" t="s">
        <v>407</v>
      </c>
      <c r="D194" s="117">
        <v>82274</v>
      </c>
      <c r="E194" s="34"/>
      <c r="F194" s="117" t="s">
        <v>34</v>
      </c>
      <c r="G194" s="34" t="s">
        <v>1282</v>
      </c>
      <c r="H194" s="34"/>
      <c r="I194" s="36">
        <v>0</v>
      </c>
      <c r="J194" s="37">
        <v>1</v>
      </c>
      <c r="K194" s="37">
        <v>1</v>
      </c>
      <c r="L194" s="37">
        <v>1</v>
      </c>
      <c r="M194" s="37">
        <v>1</v>
      </c>
      <c r="N194" s="37">
        <v>1</v>
      </c>
      <c r="O194" s="37">
        <v>1</v>
      </c>
      <c r="P194" s="37"/>
      <c r="Q194" s="37"/>
      <c r="R194" s="37"/>
      <c r="S194" s="37"/>
      <c r="T194" s="37"/>
      <c r="U194" s="37"/>
      <c r="V194" s="37"/>
    </row>
    <row r="195" spans="1:22" s="226" customFormat="1" x14ac:dyDescent="0.25">
      <c r="A195" s="140"/>
      <c r="B195" s="52" t="s">
        <v>1278</v>
      </c>
      <c r="C195" s="39" t="s">
        <v>407</v>
      </c>
      <c r="D195" s="115">
        <v>82275</v>
      </c>
      <c r="E195" s="39"/>
      <c r="F195" s="115" t="s">
        <v>34</v>
      </c>
      <c r="G195" s="39" t="s">
        <v>1283</v>
      </c>
      <c r="H195" s="39"/>
      <c r="I195" s="41">
        <v>0</v>
      </c>
      <c r="J195" s="42">
        <v>1</v>
      </c>
      <c r="K195" s="42">
        <v>1</v>
      </c>
      <c r="L195" s="42">
        <v>1</v>
      </c>
      <c r="M195" s="42">
        <v>1</v>
      </c>
      <c r="N195" s="42">
        <v>1</v>
      </c>
      <c r="O195" s="42">
        <v>1</v>
      </c>
      <c r="P195" s="42"/>
      <c r="Q195" s="42"/>
      <c r="R195" s="42"/>
      <c r="S195" s="42"/>
      <c r="T195" s="42"/>
      <c r="U195" s="42"/>
      <c r="V195" s="42"/>
    </row>
    <row r="196" spans="1:22" s="226" customFormat="1" x14ac:dyDescent="0.25">
      <c r="A196" s="140"/>
      <c r="B196" s="53" t="s">
        <v>1284</v>
      </c>
      <c r="C196" s="34" t="s">
        <v>407</v>
      </c>
      <c r="D196" s="117">
        <v>82261</v>
      </c>
      <c r="E196" s="34"/>
      <c r="F196" s="117" t="s">
        <v>34</v>
      </c>
      <c r="G196" s="34" t="s">
        <v>1285</v>
      </c>
      <c r="H196" s="34"/>
      <c r="I196" s="36">
        <v>0</v>
      </c>
      <c r="J196" s="37">
        <v>1</v>
      </c>
      <c r="K196" s="37">
        <v>1</v>
      </c>
      <c r="L196" s="37">
        <v>1</v>
      </c>
      <c r="M196" s="37">
        <v>1</v>
      </c>
      <c r="N196" s="37">
        <v>1</v>
      </c>
      <c r="O196" s="37">
        <v>1</v>
      </c>
      <c r="P196" s="37"/>
      <c r="Q196" s="37"/>
      <c r="R196" s="37"/>
      <c r="S196" s="37"/>
      <c r="T196" s="37"/>
      <c r="U196" s="37"/>
      <c r="V196" s="37"/>
    </row>
    <row r="197" spans="1:22" s="226" customFormat="1" x14ac:dyDescent="0.25">
      <c r="A197" s="140"/>
      <c r="B197" s="52" t="s">
        <v>1284</v>
      </c>
      <c r="C197" s="39" t="s">
        <v>407</v>
      </c>
      <c r="D197" s="115">
        <v>82262</v>
      </c>
      <c r="E197" s="39"/>
      <c r="F197" s="115" t="s">
        <v>34</v>
      </c>
      <c r="G197" s="39" t="s">
        <v>1286</v>
      </c>
      <c r="H197" s="39"/>
      <c r="I197" s="41">
        <v>0</v>
      </c>
      <c r="J197" s="42">
        <v>1</v>
      </c>
      <c r="K197" s="42">
        <v>1</v>
      </c>
      <c r="L197" s="42">
        <v>1</v>
      </c>
      <c r="M197" s="42">
        <v>1</v>
      </c>
      <c r="N197" s="42">
        <v>1</v>
      </c>
      <c r="O197" s="42">
        <v>1</v>
      </c>
      <c r="P197" s="42"/>
      <c r="Q197" s="42"/>
      <c r="R197" s="42"/>
      <c r="S197" s="42"/>
      <c r="T197" s="42"/>
      <c r="U197" s="42"/>
      <c r="V197" s="42"/>
    </row>
    <row r="198" spans="1:22" s="226" customFormat="1" x14ac:dyDescent="0.25">
      <c r="A198" s="140"/>
      <c r="B198" s="53" t="s">
        <v>1284</v>
      </c>
      <c r="C198" s="34" t="s">
        <v>407</v>
      </c>
      <c r="D198" s="117">
        <v>82264</v>
      </c>
      <c r="E198" s="34"/>
      <c r="F198" s="117" t="s">
        <v>34</v>
      </c>
      <c r="G198" s="34" t="s">
        <v>1287</v>
      </c>
      <c r="H198" s="34"/>
      <c r="I198" s="36">
        <v>0</v>
      </c>
      <c r="J198" s="37">
        <v>1</v>
      </c>
      <c r="K198" s="37">
        <v>1</v>
      </c>
      <c r="L198" s="37">
        <v>1</v>
      </c>
      <c r="M198" s="37">
        <v>1</v>
      </c>
      <c r="N198" s="37">
        <v>1</v>
      </c>
      <c r="O198" s="37">
        <v>1</v>
      </c>
      <c r="P198" s="37"/>
      <c r="Q198" s="37"/>
      <c r="R198" s="37"/>
      <c r="S198" s="37"/>
      <c r="T198" s="37"/>
      <c r="U198" s="37"/>
      <c r="V198" s="37"/>
    </row>
    <row r="199" spans="1:22" s="226" customFormat="1" x14ac:dyDescent="0.25">
      <c r="A199" s="140"/>
      <c r="B199" s="52" t="s">
        <v>1284</v>
      </c>
      <c r="C199" s="39" t="s">
        <v>407</v>
      </c>
      <c r="D199" s="115">
        <v>82265</v>
      </c>
      <c r="E199" s="39"/>
      <c r="F199" s="115" t="s">
        <v>34</v>
      </c>
      <c r="G199" s="39" t="s">
        <v>1288</v>
      </c>
      <c r="H199" s="39"/>
      <c r="I199" s="41">
        <v>0</v>
      </c>
      <c r="J199" s="42">
        <v>1</v>
      </c>
      <c r="K199" s="42">
        <v>1</v>
      </c>
      <c r="L199" s="42">
        <v>1</v>
      </c>
      <c r="M199" s="42">
        <v>1</v>
      </c>
      <c r="N199" s="42">
        <v>1</v>
      </c>
      <c r="O199" s="42">
        <v>1</v>
      </c>
      <c r="P199" s="42"/>
      <c r="Q199" s="42"/>
      <c r="R199" s="42"/>
      <c r="S199" s="42"/>
      <c r="T199" s="42"/>
      <c r="U199" s="42"/>
      <c r="V199" s="42"/>
    </row>
    <row r="200" spans="1:22" s="226" customFormat="1" ht="15.75" thickBot="1" x14ac:dyDescent="0.3">
      <c r="A200" s="152"/>
      <c r="B200" s="53" t="s">
        <v>1289</v>
      </c>
      <c r="C200" s="34" t="s">
        <v>407</v>
      </c>
      <c r="D200" s="117">
        <v>82278</v>
      </c>
      <c r="E200" s="34"/>
      <c r="F200" s="117" t="s">
        <v>34</v>
      </c>
      <c r="G200" s="34" t="s">
        <v>1290</v>
      </c>
      <c r="H200" s="34"/>
      <c r="I200" s="36">
        <v>0</v>
      </c>
      <c r="J200" s="37">
        <v>1</v>
      </c>
      <c r="K200" s="37">
        <v>1</v>
      </c>
      <c r="L200" s="37">
        <v>1</v>
      </c>
      <c r="M200" s="37">
        <v>1</v>
      </c>
      <c r="N200" s="37">
        <v>1</v>
      </c>
      <c r="O200" s="37">
        <v>1</v>
      </c>
      <c r="P200" s="37"/>
      <c r="Q200" s="37"/>
      <c r="R200" s="37"/>
      <c r="S200" s="37"/>
      <c r="T200" s="37"/>
      <c r="U200" s="37"/>
      <c r="V200" s="37"/>
    </row>
    <row r="201" spans="1:22" s="226" customFormat="1" x14ac:dyDescent="0.25">
      <c r="A201" s="168">
        <f>ROW(A201)-72</f>
        <v>129</v>
      </c>
      <c r="B201" s="39" t="s">
        <v>1291</v>
      </c>
      <c r="C201" s="39" t="s">
        <v>991</v>
      </c>
      <c r="D201" s="115" t="s">
        <v>1292</v>
      </c>
      <c r="E201" s="39"/>
      <c r="F201" s="115" t="s">
        <v>1293</v>
      </c>
      <c r="G201" s="39" t="s">
        <v>452</v>
      </c>
      <c r="H201" s="39"/>
      <c r="I201" s="41">
        <v>0</v>
      </c>
      <c r="J201" s="42">
        <v>1</v>
      </c>
      <c r="K201" s="42">
        <v>1</v>
      </c>
      <c r="L201" s="42">
        <v>1</v>
      </c>
      <c r="M201" s="42">
        <v>1</v>
      </c>
      <c r="N201" s="42">
        <v>1</v>
      </c>
      <c r="O201" s="42">
        <v>1</v>
      </c>
      <c r="P201" s="42"/>
      <c r="Q201" s="42"/>
      <c r="R201" s="42"/>
      <c r="S201" s="42"/>
      <c r="T201" s="42"/>
      <c r="U201" s="42"/>
      <c r="V201" s="42"/>
    </row>
    <row r="202" spans="1:22" s="226" customFormat="1" x14ac:dyDescent="0.25">
      <c r="A202" s="48">
        <f>ROW(A202)-92</f>
        <v>110</v>
      </c>
      <c r="B202" s="34" t="s">
        <v>887</v>
      </c>
      <c r="C202" s="34" t="s">
        <v>888</v>
      </c>
      <c r="D202" s="117" t="s">
        <v>889</v>
      </c>
      <c r="E202" s="34" t="s">
        <v>890</v>
      </c>
      <c r="F202" s="117" t="s">
        <v>34</v>
      </c>
      <c r="G202" s="34" t="s">
        <v>1294</v>
      </c>
      <c r="H202" s="34" t="s">
        <v>1295</v>
      </c>
      <c r="I202" s="36">
        <v>104.58</v>
      </c>
      <c r="J202" s="37">
        <v>1</v>
      </c>
      <c r="K202" s="37">
        <v>1</v>
      </c>
      <c r="L202" s="37">
        <v>1</v>
      </c>
      <c r="M202" s="37">
        <v>1</v>
      </c>
      <c r="N202" s="37">
        <v>1</v>
      </c>
      <c r="O202" s="37">
        <v>1</v>
      </c>
      <c r="P202" s="37"/>
      <c r="Q202" s="37"/>
      <c r="R202" s="37"/>
      <c r="S202" s="37"/>
      <c r="T202" s="37"/>
      <c r="U202" s="37"/>
      <c r="V202" s="37"/>
    </row>
    <row r="203" spans="1:22" s="226" customFormat="1" ht="15.75" thickBot="1" x14ac:dyDescent="0.3">
      <c r="A203" s="38">
        <f>ROW(A203)-92</f>
        <v>111</v>
      </c>
      <c r="B203" s="39" t="s">
        <v>887</v>
      </c>
      <c r="C203" s="39" t="s">
        <v>888</v>
      </c>
      <c r="D203" s="115" t="s">
        <v>1296</v>
      </c>
      <c r="E203" s="39" t="s">
        <v>1297</v>
      </c>
      <c r="F203" s="115" t="s">
        <v>34</v>
      </c>
      <c r="G203" s="39" t="s">
        <v>1294</v>
      </c>
      <c r="H203" s="39" t="s">
        <v>1298</v>
      </c>
      <c r="I203" s="41">
        <v>110.09</v>
      </c>
      <c r="J203" s="42">
        <v>1</v>
      </c>
      <c r="K203" s="42">
        <v>1</v>
      </c>
      <c r="L203" s="42">
        <v>1</v>
      </c>
      <c r="M203" s="42">
        <v>1</v>
      </c>
      <c r="N203" s="42">
        <v>1</v>
      </c>
      <c r="O203" s="42">
        <v>1</v>
      </c>
      <c r="P203" s="42"/>
      <c r="Q203" s="42"/>
      <c r="R203" s="42"/>
      <c r="S203" s="42"/>
      <c r="T203" s="42"/>
      <c r="U203" s="42"/>
      <c r="V203" s="42"/>
    </row>
    <row r="204" spans="1:22" s="226" customFormat="1" ht="15.75" thickBot="1" x14ac:dyDescent="0.3">
      <c r="A204" s="22"/>
      <c r="B204" s="24"/>
      <c r="C204" s="24"/>
      <c r="D204" s="24" t="s">
        <v>1299</v>
      </c>
      <c r="E204" s="24"/>
      <c r="F204" s="24"/>
      <c r="G204" s="24"/>
      <c r="H204" s="24"/>
      <c r="I204" s="25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</row>
    <row r="205" spans="1:22" s="226" customFormat="1" x14ac:dyDescent="0.25">
      <c r="A205" s="48">
        <f>ROW(A205)-93</f>
        <v>112</v>
      </c>
      <c r="B205" s="107" t="s">
        <v>1300</v>
      </c>
      <c r="C205" s="107" t="s">
        <v>974</v>
      </c>
      <c r="D205" s="110" t="s">
        <v>1301</v>
      </c>
      <c r="E205" s="107" t="s">
        <v>1302</v>
      </c>
      <c r="F205" s="110" t="s">
        <v>32</v>
      </c>
      <c r="G205" s="107" t="s">
        <v>79</v>
      </c>
      <c r="H205" s="107"/>
      <c r="I205" s="111">
        <v>186.99</v>
      </c>
      <c r="J205" s="112">
        <v>1</v>
      </c>
      <c r="K205" s="112">
        <v>1</v>
      </c>
      <c r="L205" s="112">
        <v>1</v>
      </c>
      <c r="M205" s="112">
        <v>1</v>
      </c>
      <c r="N205" s="112">
        <v>1</v>
      </c>
      <c r="O205" s="112">
        <v>1</v>
      </c>
      <c r="P205" s="112"/>
      <c r="Q205" s="112"/>
      <c r="R205" s="112"/>
      <c r="S205" s="112"/>
      <c r="T205" s="112"/>
      <c r="U205" s="112"/>
      <c r="V205" s="112"/>
    </row>
    <row r="206" spans="1:22" s="226" customFormat="1" x14ac:dyDescent="0.25">
      <c r="A206" s="38">
        <f t="shared" ref="A206:A210" si="8">ROW(A206)-93</f>
        <v>113</v>
      </c>
      <c r="B206" s="39" t="s">
        <v>1303</v>
      </c>
      <c r="C206" s="39" t="s">
        <v>974</v>
      </c>
      <c r="D206" s="115" t="s">
        <v>1304</v>
      </c>
      <c r="E206" s="39" t="s">
        <v>1305</v>
      </c>
      <c r="F206" s="115" t="s">
        <v>32</v>
      </c>
      <c r="G206" s="39" t="s">
        <v>1306</v>
      </c>
      <c r="H206" s="39"/>
      <c r="I206" s="41">
        <v>596.99</v>
      </c>
      <c r="J206" s="42">
        <v>1</v>
      </c>
      <c r="K206" s="42">
        <v>1</v>
      </c>
      <c r="L206" s="42">
        <v>1</v>
      </c>
      <c r="M206" s="42">
        <v>1</v>
      </c>
      <c r="N206" s="42">
        <v>1</v>
      </c>
      <c r="O206" s="42">
        <v>1</v>
      </c>
      <c r="P206" s="42"/>
      <c r="Q206" s="42"/>
      <c r="R206" s="42"/>
      <c r="S206" s="42"/>
      <c r="T206" s="42"/>
      <c r="U206" s="42"/>
      <c r="V206" s="42"/>
    </row>
    <row r="207" spans="1:22" s="226" customFormat="1" x14ac:dyDescent="0.25">
      <c r="A207" s="33">
        <f t="shared" si="8"/>
        <v>114</v>
      </c>
      <c r="B207" s="34" t="s">
        <v>1307</v>
      </c>
      <c r="C207" s="34" t="s">
        <v>974</v>
      </c>
      <c r="D207" s="117" t="s">
        <v>1308</v>
      </c>
      <c r="E207" s="34" t="s">
        <v>1309</v>
      </c>
      <c r="F207" s="117" t="s">
        <v>32</v>
      </c>
      <c r="G207" s="34" t="s">
        <v>520</v>
      </c>
      <c r="H207" s="34"/>
      <c r="I207" s="36">
        <v>689.99</v>
      </c>
      <c r="J207" s="37">
        <v>1</v>
      </c>
      <c r="K207" s="37">
        <v>1</v>
      </c>
      <c r="L207" s="37">
        <v>1</v>
      </c>
      <c r="M207" s="37">
        <v>1</v>
      </c>
      <c r="N207" s="37">
        <v>1</v>
      </c>
      <c r="O207" s="37">
        <v>1</v>
      </c>
      <c r="P207" s="37"/>
      <c r="Q207" s="37"/>
      <c r="R207" s="37"/>
      <c r="S207" s="37"/>
      <c r="T207" s="37"/>
      <c r="U207" s="37"/>
      <c r="V207" s="37"/>
    </row>
    <row r="208" spans="1:22" s="226" customFormat="1" x14ac:dyDescent="0.25">
      <c r="A208" s="38">
        <f t="shared" si="8"/>
        <v>115</v>
      </c>
      <c r="B208" s="39" t="s">
        <v>1310</v>
      </c>
      <c r="C208" s="39" t="s">
        <v>974</v>
      </c>
      <c r="D208" s="115" t="s">
        <v>1311</v>
      </c>
      <c r="E208" s="39" t="s">
        <v>1312</v>
      </c>
      <c r="F208" s="115" t="s">
        <v>32</v>
      </c>
      <c r="G208" s="39" t="s">
        <v>1088</v>
      </c>
      <c r="H208" s="39" t="s">
        <v>1313</v>
      </c>
      <c r="I208" s="41">
        <v>568.61</v>
      </c>
      <c r="J208" s="42">
        <v>1</v>
      </c>
      <c r="K208" s="42">
        <v>1</v>
      </c>
      <c r="L208" s="42">
        <v>1</v>
      </c>
      <c r="M208" s="42">
        <v>1</v>
      </c>
      <c r="N208" s="42">
        <v>1</v>
      </c>
      <c r="O208" s="42">
        <v>1</v>
      </c>
      <c r="P208" s="42"/>
      <c r="Q208" s="42"/>
      <c r="R208" s="42"/>
      <c r="S208" s="42"/>
      <c r="T208" s="42"/>
      <c r="U208" s="42"/>
      <c r="V208" s="42"/>
    </row>
    <row r="209" spans="1:22" s="226" customFormat="1" x14ac:dyDescent="0.25">
      <c r="A209" s="33">
        <f t="shared" si="8"/>
        <v>116</v>
      </c>
      <c r="B209" s="34" t="s">
        <v>1310</v>
      </c>
      <c r="C209" s="34" t="s">
        <v>974</v>
      </c>
      <c r="D209" s="117" t="s">
        <v>1311</v>
      </c>
      <c r="E209" s="34" t="s">
        <v>1312</v>
      </c>
      <c r="F209" s="117" t="s">
        <v>32</v>
      </c>
      <c r="G209" s="34" t="s">
        <v>1088</v>
      </c>
      <c r="H209" s="34"/>
      <c r="I209" s="36">
        <v>568.61</v>
      </c>
      <c r="J209" s="37">
        <v>1</v>
      </c>
      <c r="K209" s="37">
        <v>1</v>
      </c>
      <c r="L209" s="37">
        <v>1</v>
      </c>
      <c r="M209" s="37">
        <v>1</v>
      </c>
      <c r="N209" s="37">
        <v>1</v>
      </c>
      <c r="O209" s="37">
        <v>1</v>
      </c>
      <c r="P209" s="37"/>
      <c r="Q209" s="37"/>
      <c r="R209" s="37"/>
      <c r="S209" s="37"/>
      <c r="T209" s="37"/>
      <c r="U209" s="37"/>
      <c r="V209" s="37"/>
    </row>
    <row r="210" spans="1:22" s="226" customFormat="1" ht="15.75" thickBot="1" x14ac:dyDescent="0.3">
      <c r="A210" s="145">
        <f t="shared" si="8"/>
        <v>117</v>
      </c>
      <c r="B210" s="34" t="s">
        <v>1314</v>
      </c>
      <c r="C210" s="34" t="s">
        <v>1315</v>
      </c>
      <c r="D210" s="117" t="s">
        <v>1316</v>
      </c>
      <c r="E210" s="34" t="s">
        <v>1317</v>
      </c>
      <c r="F210" s="117" t="s">
        <v>32</v>
      </c>
      <c r="G210" s="34" t="s">
        <v>452</v>
      </c>
      <c r="H210" s="34"/>
      <c r="I210" s="36">
        <v>140.72999999999999</v>
      </c>
      <c r="J210" s="37">
        <v>1</v>
      </c>
      <c r="K210" s="37">
        <v>1</v>
      </c>
      <c r="L210" s="37">
        <v>1</v>
      </c>
      <c r="M210" s="37">
        <v>1</v>
      </c>
      <c r="N210" s="37">
        <v>1</v>
      </c>
      <c r="O210" s="37">
        <v>1</v>
      </c>
      <c r="P210" s="37"/>
      <c r="Q210" s="37"/>
      <c r="R210" s="37"/>
      <c r="S210" s="37"/>
      <c r="T210" s="37"/>
      <c r="U210" s="37"/>
      <c r="V210" s="37"/>
    </row>
    <row r="211" spans="1:22" s="226" customFormat="1" x14ac:dyDescent="0.25">
      <c r="A211" s="68" t="s">
        <v>153</v>
      </c>
      <c r="B211" s="52" t="s">
        <v>1318</v>
      </c>
      <c r="C211" s="39" t="s">
        <v>1315</v>
      </c>
      <c r="D211" s="115"/>
      <c r="E211" s="39" t="s">
        <v>1319</v>
      </c>
      <c r="F211" s="115" t="s">
        <v>32</v>
      </c>
      <c r="G211" s="39" t="s">
        <v>1320</v>
      </c>
      <c r="H211" s="39"/>
      <c r="I211" s="41">
        <v>0</v>
      </c>
      <c r="J211" s="42">
        <v>1</v>
      </c>
      <c r="K211" s="42">
        <v>1</v>
      </c>
      <c r="L211" s="42">
        <v>1</v>
      </c>
      <c r="M211" s="42">
        <v>1</v>
      </c>
      <c r="N211" s="42">
        <v>1</v>
      </c>
      <c r="O211" s="42">
        <v>1</v>
      </c>
      <c r="P211" s="42"/>
      <c r="Q211" s="42"/>
      <c r="R211" s="42"/>
      <c r="S211" s="42"/>
      <c r="T211" s="42"/>
      <c r="U211" s="42"/>
      <c r="V211" s="42"/>
    </row>
    <row r="212" spans="1:22" s="226" customFormat="1" x14ac:dyDescent="0.25">
      <c r="A212" s="140"/>
      <c r="B212" s="53" t="s">
        <v>1318</v>
      </c>
      <c r="C212" s="34" t="s">
        <v>1315</v>
      </c>
      <c r="D212" s="117" t="s">
        <v>1321</v>
      </c>
      <c r="E212" s="34" t="s">
        <v>1322</v>
      </c>
      <c r="F212" s="117" t="s">
        <v>32</v>
      </c>
      <c r="G212" s="34" t="s">
        <v>1323</v>
      </c>
      <c r="H212" s="34"/>
      <c r="I212" s="36">
        <v>0</v>
      </c>
      <c r="J212" s="37">
        <v>1</v>
      </c>
      <c r="K212" s="37">
        <v>1</v>
      </c>
      <c r="L212" s="37">
        <v>1</v>
      </c>
      <c r="M212" s="37">
        <v>1</v>
      </c>
      <c r="N212" s="37">
        <v>1</v>
      </c>
      <c r="O212" s="37">
        <v>1</v>
      </c>
      <c r="P212" s="37"/>
      <c r="Q212" s="37"/>
      <c r="R212" s="37"/>
      <c r="S212" s="37"/>
      <c r="T212" s="37"/>
      <c r="U212" s="37"/>
      <c r="V212" s="37"/>
    </row>
    <row r="213" spans="1:22" s="226" customFormat="1" x14ac:dyDescent="0.25">
      <c r="A213" s="140"/>
      <c r="B213" s="52" t="s">
        <v>1318</v>
      </c>
      <c r="C213" s="39" t="s">
        <v>1315</v>
      </c>
      <c r="D213" s="115" t="s">
        <v>1324</v>
      </c>
      <c r="E213" s="39" t="s">
        <v>1325</v>
      </c>
      <c r="F213" s="115" t="s">
        <v>32</v>
      </c>
      <c r="G213" s="39" t="s">
        <v>1326</v>
      </c>
      <c r="H213" s="39"/>
      <c r="I213" s="41">
        <v>0</v>
      </c>
      <c r="J213" s="42">
        <v>1</v>
      </c>
      <c r="K213" s="42">
        <v>1</v>
      </c>
      <c r="L213" s="42">
        <v>1</v>
      </c>
      <c r="M213" s="42">
        <v>1</v>
      </c>
      <c r="N213" s="42">
        <v>1</v>
      </c>
      <c r="O213" s="42">
        <v>1</v>
      </c>
      <c r="P213" s="42"/>
      <c r="Q213" s="42"/>
      <c r="R213" s="42"/>
      <c r="S213" s="42"/>
      <c r="T213" s="42"/>
      <c r="U213" s="42"/>
      <c r="V213" s="42"/>
    </row>
    <row r="214" spans="1:22" s="226" customFormat="1" x14ac:dyDescent="0.25">
      <c r="A214" s="140"/>
      <c r="B214" s="53" t="s">
        <v>1327</v>
      </c>
      <c r="C214" s="34" t="s">
        <v>1315</v>
      </c>
      <c r="D214" s="117" t="s">
        <v>1328</v>
      </c>
      <c r="E214" s="34" t="s">
        <v>1329</v>
      </c>
      <c r="F214" s="117" t="s">
        <v>32</v>
      </c>
      <c r="G214" s="34" t="s">
        <v>1330</v>
      </c>
      <c r="H214" s="34"/>
      <c r="I214" s="36">
        <v>0</v>
      </c>
      <c r="J214" s="37">
        <v>1</v>
      </c>
      <c r="K214" s="37">
        <v>1</v>
      </c>
      <c r="L214" s="37">
        <v>1</v>
      </c>
      <c r="M214" s="37">
        <v>1</v>
      </c>
      <c r="N214" s="37">
        <v>1</v>
      </c>
      <c r="O214" s="37">
        <v>1</v>
      </c>
      <c r="P214" s="37"/>
      <c r="Q214" s="37"/>
      <c r="R214" s="37"/>
      <c r="S214" s="37"/>
      <c r="T214" s="37"/>
      <c r="U214" s="37"/>
      <c r="V214" s="37"/>
    </row>
    <row r="215" spans="1:22" s="226" customFormat="1" ht="15.75" thickBot="1" x14ac:dyDescent="0.3">
      <c r="A215" s="140"/>
      <c r="B215" s="167" t="s">
        <v>1327</v>
      </c>
      <c r="C215" s="118" t="s">
        <v>1315</v>
      </c>
      <c r="D215" s="121" t="s">
        <v>1331</v>
      </c>
      <c r="E215" s="118" t="s">
        <v>1332</v>
      </c>
      <c r="F215" s="121" t="s">
        <v>32</v>
      </c>
      <c r="G215" s="118" t="s">
        <v>1333</v>
      </c>
      <c r="H215" s="118"/>
      <c r="I215" s="122">
        <v>0</v>
      </c>
      <c r="J215" s="123">
        <v>1</v>
      </c>
      <c r="K215" s="123">
        <v>1</v>
      </c>
      <c r="L215" s="123">
        <v>1</v>
      </c>
      <c r="M215" s="123">
        <v>1</v>
      </c>
      <c r="N215" s="123">
        <v>1</v>
      </c>
      <c r="O215" s="123">
        <v>1</v>
      </c>
      <c r="P215" s="123"/>
      <c r="Q215" s="123"/>
      <c r="R215" s="123"/>
      <c r="S215" s="123"/>
      <c r="T215" s="123"/>
      <c r="U215" s="123"/>
      <c r="V215" s="123"/>
    </row>
    <row r="216" spans="1:22" s="226" customFormat="1" ht="15.75" thickBot="1" x14ac:dyDescent="0.3">
      <c r="A216" s="22"/>
      <c r="B216" s="23"/>
      <c r="C216" s="23"/>
      <c r="D216" s="105" t="s">
        <v>714</v>
      </c>
      <c r="E216" s="23"/>
      <c r="F216" s="105"/>
      <c r="G216" s="23"/>
      <c r="H216" s="23"/>
      <c r="I216" s="25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</row>
    <row r="217" spans="1:22" s="226" customFormat="1" ht="15.75" thickBot="1" x14ac:dyDescent="0.3">
      <c r="A217" s="168">
        <f>ROW(A217)-99</f>
        <v>118</v>
      </c>
      <c r="B217" s="45" t="s">
        <v>1334</v>
      </c>
      <c r="C217" s="45" t="s">
        <v>1335</v>
      </c>
      <c r="D217" s="126" t="s">
        <v>1336</v>
      </c>
      <c r="E217" s="45" t="s">
        <v>1337</v>
      </c>
      <c r="F217" s="126" t="s">
        <v>146</v>
      </c>
      <c r="G217" s="45" t="s">
        <v>452</v>
      </c>
      <c r="H217" s="45"/>
      <c r="I217" s="47">
        <v>349.04</v>
      </c>
      <c r="J217" s="32">
        <v>1</v>
      </c>
      <c r="K217" s="32">
        <v>1</v>
      </c>
      <c r="L217" s="32">
        <v>1</v>
      </c>
      <c r="M217" s="32">
        <v>1</v>
      </c>
      <c r="N217" s="32">
        <v>1</v>
      </c>
      <c r="O217" s="32">
        <v>1</v>
      </c>
      <c r="P217" s="32"/>
      <c r="Q217" s="32"/>
      <c r="R217" s="32"/>
      <c r="S217" s="32"/>
      <c r="T217" s="32"/>
      <c r="U217" s="32"/>
      <c r="V217" s="32"/>
    </row>
    <row r="218" spans="1:22" s="226" customFormat="1" ht="15" customHeight="1" x14ac:dyDescent="0.25">
      <c r="A218" s="68" t="s">
        <v>153</v>
      </c>
      <c r="B218" s="53" t="s">
        <v>1338</v>
      </c>
      <c r="C218" s="34" t="s">
        <v>1335</v>
      </c>
      <c r="D218" s="117" t="s">
        <v>1339</v>
      </c>
      <c r="E218" s="34"/>
      <c r="F218" s="117" t="s">
        <v>146</v>
      </c>
      <c r="G218" s="34" t="s">
        <v>79</v>
      </c>
      <c r="H218" s="34" t="s">
        <v>1340</v>
      </c>
      <c r="I218" s="36">
        <v>0</v>
      </c>
      <c r="J218" s="37">
        <v>1</v>
      </c>
      <c r="K218" s="37">
        <v>1</v>
      </c>
      <c r="L218" s="37">
        <v>1</v>
      </c>
      <c r="M218" s="37">
        <v>1</v>
      </c>
      <c r="N218" s="37">
        <v>1</v>
      </c>
      <c r="O218" s="37">
        <v>1</v>
      </c>
      <c r="P218" s="37"/>
      <c r="Q218" s="37"/>
      <c r="R218" s="37"/>
      <c r="S218" s="37"/>
      <c r="T218" s="37"/>
      <c r="U218" s="37"/>
      <c r="V218" s="37"/>
    </row>
    <row r="219" spans="1:22" s="226" customFormat="1" x14ac:dyDescent="0.25">
      <c r="A219" s="140"/>
      <c r="B219" s="52" t="s">
        <v>1341</v>
      </c>
      <c r="C219" s="39" t="s">
        <v>1335</v>
      </c>
      <c r="D219" s="115" t="s">
        <v>1342</v>
      </c>
      <c r="E219" s="39"/>
      <c r="F219" s="115" t="s">
        <v>146</v>
      </c>
      <c r="G219" s="39" t="s">
        <v>294</v>
      </c>
      <c r="H219" s="39"/>
      <c r="I219" s="41">
        <v>0</v>
      </c>
      <c r="J219" s="42">
        <v>1</v>
      </c>
      <c r="K219" s="42">
        <v>1</v>
      </c>
      <c r="L219" s="42">
        <v>1</v>
      </c>
      <c r="M219" s="42">
        <v>1</v>
      </c>
      <c r="N219" s="42">
        <v>1</v>
      </c>
      <c r="O219" s="42">
        <v>1</v>
      </c>
      <c r="P219" s="42"/>
      <c r="Q219" s="42"/>
      <c r="R219" s="42"/>
      <c r="S219" s="42"/>
      <c r="T219" s="42"/>
      <c r="U219" s="42"/>
      <c r="V219" s="42"/>
    </row>
    <row r="220" spans="1:22" s="226" customFormat="1" x14ac:dyDescent="0.25">
      <c r="A220" s="140"/>
      <c r="B220" s="53" t="s">
        <v>1341</v>
      </c>
      <c r="C220" s="34" t="s">
        <v>1335</v>
      </c>
      <c r="D220" s="117" t="s">
        <v>1342</v>
      </c>
      <c r="E220" s="34"/>
      <c r="F220" s="117" t="s">
        <v>146</v>
      </c>
      <c r="G220" s="34" t="s">
        <v>294</v>
      </c>
      <c r="H220" s="34"/>
      <c r="I220" s="36">
        <v>0</v>
      </c>
      <c r="J220" s="37">
        <v>1</v>
      </c>
      <c r="K220" s="37">
        <v>1</v>
      </c>
      <c r="L220" s="37">
        <v>1</v>
      </c>
      <c r="M220" s="37">
        <v>1</v>
      </c>
      <c r="N220" s="37">
        <v>1</v>
      </c>
      <c r="O220" s="37">
        <v>1</v>
      </c>
      <c r="P220" s="37"/>
      <c r="Q220" s="37"/>
      <c r="R220" s="37"/>
      <c r="S220" s="37"/>
      <c r="T220" s="37"/>
      <c r="U220" s="37"/>
      <c r="V220" s="37"/>
    </row>
    <row r="221" spans="1:22" s="226" customFormat="1" ht="15.75" thickBot="1" x14ac:dyDescent="0.3">
      <c r="A221" s="152"/>
      <c r="B221" s="52" t="s">
        <v>283</v>
      </c>
      <c r="C221" s="39" t="s">
        <v>1335</v>
      </c>
      <c r="D221" s="115" t="s">
        <v>1343</v>
      </c>
      <c r="E221" s="39"/>
      <c r="F221" s="115" t="s">
        <v>146</v>
      </c>
      <c r="G221" s="39" t="s">
        <v>294</v>
      </c>
      <c r="H221" s="39"/>
      <c r="I221" s="41">
        <v>0</v>
      </c>
      <c r="J221" s="42">
        <v>1</v>
      </c>
      <c r="K221" s="42">
        <v>1</v>
      </c>
      <c r="L221" s="42">
        <v>1</v>
      </c>
      <c r="M221" s="42">
        <v>1</v>
      </c>
      <c r="N221" s="42">
        <v>1</v>
      </c>
      <c r="O221" s="42">
        <v>1</v>
      </c>
      <c r="P221" s="42"/>
      <c r="Q221" s="42"/>
      <c r="R221" s="42"/>
      <c r="S221" s="42"/>
      <c r="T221" s="42"/>
      <c r="U221" s="42"/>
      <c r="V221" s="42"/>
    </row>
    <row r="222" spans="1:22" s="226" customFormat="1" ht="15.75" thickBot="1" x14ac:dyDescent="0.3">
      <c r="A222" s="48">
        <f>ROW(A222)-103</f>
        <v>119</v>
      </c>
      <c r="B222" s="45" t="s">
        <v>1334</v>
      </c>
      <c r="C222" s="45" t="s">
        <v>1335</v>
      </c>
      <c r="D222" s="126" t="s">
        <v>1336</v>
      </c>
      <c r="E222" s="45" t="s">
        <v>1337</v>
      </c>
      <c r="F222" s="126" t="s">
        <v>146</v>
      </c>
      <c r="G222" s="45" t="s">
        <v>452</v>
      </c>
      <c r="H222" s="45"/>
      <c r="I222" s="47">
        <v>349.04</v>
      </c>
      <c r="J222" s="32">
        <v>1</v>
      </c>
      <c r="K222" s="32">
        <v>1</v>
      </c>
      <c r="L222" s="37">
        <v>1</v>
      </c>
      <c r="M222" s="37">
        <v>1</v>
      </c>
      <c r="N222" s="37">
        <v>1</v>
      </c>
      <c r="O222" s="37">
        <v>1</v>
      </c>
      <c r="P222" s="37"/>
      <c r="Q222" s="37"/>
      <c r="R222" s="37"/>
      <c r="S222" s="37"/>
      <c r="T222" s="37"/>
      <c r="U222" s="37"/>
      <c r="V222" s="32"/>
    </row>
    <row r="223" spans="1:22" s="226" customFormat="1" ht="15" customHeight="1" x14ac:dyDescent="0.25">
      <c r="A223" s="68" t="s">
        <v>153</v>
      </c>
      <c r="B223" s="53" t="s">
        <v>1338</v>
      </c>
      <c r="C223" s="34" t="s">
        <v>1335</v>
      </c>
      <c r="D223" s="117" t="s">
        <v>1339</v>
      </c>
      <c r="E223" s="34"/>
      <c r="F223" s="117" t="s">
        <v>146</v>
      </c>
      <c r="G223" s="34" t="s">
        <v>79</v>
      </c>
      <c r="H223" s="34" t="s">
        <v>1344</v>
      </c>
      <c r="I223" s="36">
        <v>0</v>
      </c>
      <c r="J223" s="37">
        <v>1</v>
      </c>
      <c r="K223" s="37">
        <v>1</v>
      </c>
      <c r="L223" s="42">
        <v>1</v>
      </c>
      <c r="M223" s="42">
        <v>1</v>
      </c>
      <c r="N223" s="42">
        <v>1</v>
      </c>
      <c r="O223" s="42">
        <v>1</v>
      </c>
      <c r="P223" s="42"/>
      <c r="Q223" s="42"/>
      <c r="R223" s="42"/>
      <c r="S223" s="42"/>
      <c r="T223" s="42"/>
      <c r="U223" s="42"/>
      <c r="V223" s="37"/>
    </row>
    <row r="224" spans="1:22" s="226" customFormat="1" x14ac:dyDescent="0.25">
      <c r="A224" s="234"/>
      <c r="B224" s="52" t="s">
        <v>1341</v>
      </c>
      <c r="C224" s="39" t="s">
        <v>1335</v>
      </c>
      <c r="D224" s="115" t="s">
        <v>1342</v>
      </c>
      <c r="E224" s="39"/>
      <c r="F224" s="115" t="s">
        <v>146</v>
      </c>
      <c r="G224" s="39" t="s">
        <v>294</v>
      </c>
      <c r="H224" s="39"/>
      <c r="I224" s="41">
        <v>0</v>
      </c>
      <c r="J224" s="42">
        <v>1</v>
      </c>
      <c r="K224" s="42">
        <v>1</v>
      </c>
      <c r="L224" s="37">
        <v>1</v>
      </c>
      <c r="M224" s="37">
        <v>1</v>
      </c>
      <c r="N224" s="37">
        <v>1</v>
      </c>
      <c r="O224" s="37">
        <v>1</v>
      </c>
      <c r="P224" s="37"/>
      <c r="Q224" s="37"/>
      <c r="R224" s="37"/>
      <c r="S224" s="37"/>
      <c r="T224" s="37"/>
      <c r="U224" s="37"/>
      <c r="V224" s="42"/>
    </row>
    <row r="225" spans="1:22" s="226" customFormat="1" x14ac:dyDescent="0.25">
      <c r="A225" s="234"/>
      <c r="B225" s="53" t="s">
        <v>1341</v>
      </c>
      <c r="C225" s="34" t="s">
        <v>1335</v>
      </c>
      <c r="D225" s="117" t="s">
        <v>1342</v>
      </c>
      <c r="E225" s="34"/>
      <c r="F225" s="117" t="s">
        <v>146</v>
      </c>
      <c r="G225" s="34" t="s">
        <v>294</v>
      </c>
      <c r="H225" s="34"/>
      <c r="I225" s="36">
        <v>0</v>
      </c>
      <c r="J225" s="37">
        <v>1</v>
      </c>
      <c r="K225" s="37">
        <v>1</v>
      </c>
      <c r="L225" s="42">
        <v>1</v>
      </c>
      <c r="M225" s="42">
        <v>1</v>
      </c>
      <c r="N225" s="42">
        <v>1</v>
      </c>
      <c r="O225" s="42">
        <v>1</v>
      </c>
      <c r="P225" s="42"/>
      <c r="Q225" s="42"/>
      <c r="R225" s="42"/>
      <c r="S225" s="42"/>
      <c r="T225" s="42"/>
      <c r="U225" s="42"/>
      <c r="V225" s="37"/>
    </row>
    <row r="226" spans="1:22" s="226" customFormat="1" ht="15.75" thickBot="1" x14ac:dyDescent="0.3">
      <c r="A226" s="235"/>
      <c r="B226" s="52" t="s">
        <v>283</v>
      </c>
      <c r="C226" s="39" t="s">
        <v>1335</v>
      </c>
      <c r="D226" s="115" t="s">
        <v>1343</v>
      </c>
      <c r="E226" s="39"/>
      <c r="F226" s="115" t="s">
        <v>146</v>
      </c>
      <c r="G226" s="39" t="s">
        <v>294</v>
      </c>
      <c r="H226" s="39"/>
      <c r="I226" s="41">
        <v>0</v>
      </c>
      <c r="J226" s="42">
        <v>1</v>
      </c>
      <c r="K226" s="42">
        <v>1</v>
      </c>
      <c r="L226" s="37">
        <v>1</v>
      </c>
      <c r="M226" s="37">
        <v>1</v>
      </c>
      <c r="N226" s="37">
        <v>1</v>
      </c>
      <c r="O226" s="37">
        <v>1</v>
      </c>
      <c r="P226" s="37"/>
      <c r="Q226" s="37"/>
      <c r="R226" s="37"/>
      <c r="S226" s="37"/>
      <c r="T226" s="37"/>
      <c r="U226" s="37"/>
      <c r="V226" s="42"/>
    </row>
    <row r="227" spans="1:22" s="226" customFormat="1" ht="15.75" thickBot="1" x14ac:dyDescent="0.3">
      <c r="A227" s="48">
        <f>ROW(A227)-103</f>
        <v>124</v>
      </c>
      <c r="B227" s="34" t="s">
        <v>1345</v>
      </c>
      <c r="C227" s="34" t="s">
        <v>478</v>
      </c>
      <c r="D227" s="117" t="s">
        <v>1346</v>
      </c>
      <c r="E227" s="34" t="s">
        <v>1347</v>
      </c>
      <c r="F227" s="117" t="s">
        <v>146</v>
      </c>
      <c r="G227" s="34" t="s">
        <v>452</v>
      </c>
      <c r="H227" s="34"/>
      <c r="I227" s="36">
        <v>295.45999999999998</v>
      </c>
      <c r="J227" s="37">
        <v>1</v>
      </c>
      <c r="K227" s="37">
        <v>1</v>
      </c>
      <c r="L227" s="37">
        <v>1</v>
      </c>
      <c r="M227" s="37">
        <v>1</v>
      </c>
      <c r="N227" s="37">
        <v>1</v>
      </c>
      <c r="O227" s="37">
        <v>1</v>
      </c>
      <c r="P227" s="37"/>
      <c r="Q227" s="37"/>
      <c r="R227" s="37"/>
      <c r="S227" s="37"/>
      <c r="T227" s="37"/>
      <c r="U227" s="37"/>
      <c r="V227" s="37"/>
    </row>
    <row r="228" spans="1:22" s="226" customFormat="1" ht="15" customHeight="1" x14ac:dyDescent="0.25">
      <c r="A228" s="68" t="s">
        <v>153</v>
      </c>
      <c r="B228" s="39" t="s">
        <v>1348</v>
      </c>
      <c r="C228" s="39" t="s">
        <v>478</v>
      </c>
      <c r="D228" s="115" t="s">
        <v>1349</v>
      </c>
      <c r="E228" s="39"/>
      <c r="F228" s="115" t="s">
        <v>146</v>
      </c>
      <c r="G228" s="39" t="s">
        <v>1350</v>
      </c>
      <c r="H228" s="39" t="s">
        <v>1351</v>
      </c>
      <c r="I228" s="41">
        <v>0</v>
      </c>
      <c r="J228" s="42">
        <v>1</v>
      </c>
      <c r="K228" s="42">
        <v>1</v>
      </c>
      <c r="L228" s="42">
        <v>1</v>
      </c>
      <c r="M228" s="42">
        <v>1</v>
      </c>
      <c r="N228" s="42">
        <v>1</v>
      </c>
      <c r="O228" s="42">
        <v>1</v>
      </c>
      <c r="P228" s="42"/>
      <c r="Q228" s="42"/>
      <c r="R228" s="42"/>
      <c r="S228" s="42"/>
      <c r="T228" s="42"/>
      <c r="U228" s="42"/>
      <c r="V228" s="42"/>
    </row>
    <row r="229" spans="1:22" s="226" customFormat="1" x14ac:dyDescent="0.25">
      <c r="A229" s="234"/>
      <c r="B229" s="34" t="s">
        <v>1341</v>
      </c>
      <c r="C229" s="34" t="s">
        <v>478</v>
      </c>
      <c r="D229" s="117" t="s">
        <v>1352</v>
      </c>
      <c r="E229" s="34"/>
      <c r="F229" s="117" t="s">
        <v>146</v>
      </c>
      <c r="G229" s="34" t="s">
        <v>1353</v>
      </c>
      <c r="H229" s="34" t="s">
        <v>1352</v>
      </c>
      <c r="I229" s="36">
        <v>0</v>
      </c>
      <c r="J229" s="37">
        <v>1</v>
      </c>
      <c r="K229" s="37">
        <v>1</v>
      </c>
      <c r="L229" s="37">
        <v>1</v>
      </c>
      <c r="M229" s="37">
        <v>1</v>
      </c>
      <c r="N229" s="37">
        <v>1</v>
      </c>
      <c r="O229" s="37">
        <v>1</v>
      </c>
      <c r="P229" s="37"/>
      <c r="Q229" s="37"/>
      <c r="R229" s="37"/>
      <c r="S229" s="37"/>
      <c r="T229" s="37"/>
      <c r="U229" s="37"/>
      <c r="V229" s="37"/>
    </row>
    <row r="230" spans="1:22" s="226" customFormat="1" x14ac:dyDescent="0.25">
      <c r="A230" s="234"/>
      <c r="B230" s="39" t="s">
        <v>1341</v>
      </c>
      <c r="C230" s="39" t="s">
        <v>478</v>
      </c>
      <c r="D230" s="115" t="s">
        <v>1354</v>
      </c>
      <c r="E230" s="39"/>
      <c r="F230" s="115" t="s">
        <v>146</v>
      </c>
      <c r="G230" s="39" t="s">
        <v>1353</v>
      </c>
      <c r="H230" s="39" t="s">
        <v>1355</v>
      </c>
      <c r="I230" s="41">
        <v>0</v>
      </c>
      <c r="J230" s="42">
        <v>1</v>
      </c>
      <c r="K230" s="42">
        <v>1</v>
      </c>
      <c r="L230" s="42">
        <v>1</v>
      </c>
      <c r="M230" s="42">
        <v>1</v>
      </c>
      <c r="N230" s="42">
        <v>1</v>
      </c>
      <c r="O230" s="42">
        <v>1</v>
      </c>
      <c r="P230" s="42"/>
      <c r="Q230" s="42"/>
      <c r="R230" s="42"/>
      <c r="S230" s="42"/>
      <c r="T230" s="42"/>
      <c r="U230" s="42"/>
      <c r="V230" s="42"/>
    </row>
    <row r="231" spans="1:22" s="226" customFormat="1" x14ac:dyDescent="0.25">
      <c r="A231" s="234"/>
      <c r="B231" s="34" t="s">
        <v>283</v>
      </c>
      <c r="C231" s="34" t="s">
        <v>478</v>
      </c>
      <c r="D231" s="117" t="s">
        <v>1356</v>
      </c>
      <c r="E231" s="34"/>
      <c r="F231" s="117" t="s">
        <v>146</v>
      </c>
      <c r="G231" s="34" t="s">
        <v>1353</v>
      </c>
      <c r="H231" s="34" t="s">
        <v>1357</v>
      </c>
      <c r="I231" s="36">
        <v>0</v>
      </c>
      <c r="J231" s="37">
        <v>1</v>
      </c>
      <c r="K231" s="37">
        <v>1</v>
      </c>
      <c r="L231" s="42">
        <v>1</v>
      </c>
      <c r="M231" s="42">
        <v>1</v>
      </c>
      <c r="N231" s="42">
        <v>1</v>
      </c>
      <c r="O231" s="42">
        <v>1</v>
      </c>
      <c r="P231" s="42"/>
      <c r="Q231" s="42"/>
      <c r="R231" s="42"/>
      <c r="S231" s="42"/>
      <c r="T231" s="42"/>
      <c r="U231" s="42"/>
      <c r="V231" s="37"/>
    </row>
    <row r="232" spans="1:22" s="226" customFormat="1" x14ac:dyDescent="0.25">
      <c r="A232" s="234"/>
      <c r="B232" s="39" t="s">
        <v>1358</v>
      </c>
      <c r="C232" s="39" t="s">
        <v>192</v>
      </c>
      <c r="D232" s="115" t="s">
        <v>1359</v>
      </c>
      <c r="E232" s="39" t="s">
        <v>1360</v>
      </c>
      <c r="F232" s="115" t="s">
        <v>146</v>
      </c>
      <c r="G232" s="39" t="s">
        <v>1361</v>
      </c>
      <c r="H232" s="39"/>
      <c r="I232" s="41">
        <v>4.2</v>
      </c>
      <c r="J232" s="42">
        <v>1</v>
      </c>
      <c r="K232" s="42">
        <v>1</v>
      </c>
      <c r="L232" s="42">
        <v>1</v>
      </c>
      <c r="M232" s="42">
        <v>1</v>
      </c>
      <c r="N232" s="42">
        <v>1</v>
      </c>
      <c r="O232" s="42">
        <v>1</v>
      </c>
      <c r="P232" s="42"/>
      <c r="Q232" s="42"/>
      <c r="R232" s="42"/>
      <c r="S232" s="42"/>
      <c r="T232" s="42"/>
      <c r="U232" s="42"/>
      <c r="V232" s="42"/>
    </row>
    <row r="233" spans="1:22" s="226" customFormat="1" x14ac:dyDescent="0.25">
      <c r="A233" s="234"/>
      <c r="B233" s="39" t="s">
        <v>1362</v>
      </c>
      <c r="C233" s="39" t="s">
        <v>192</v>
      </c>
      <c r="D233" s="115" t="s">
        <v>1363</v>
      </c>
      <c r="E233" s="39" t="s">
        <v>1364</v>
      </c>
      <c r="F233" s="115" t="s">
        <v>146</v>
      </c>
      <c r="G233" s="39" t="s">
        <v>89</v>
      </c>
      <c r="H233" s="39"/>
      <c r="I233" s="41">
        <v>4.17</v>
      </c>
      <c r="J233" s="42">
        <v>1</v>
      </c>
      <c r="K233" s="42">
        <v>1</v>
      </c>
      <c r="L233" s="42">
        <v>1</v>
      </c>
      <c r="M233" s="42">
        <v>1</v>
      </c>
      <c r="N233" s="42">
        <v>1</v>
      </c>
      <c r="O233" s="42">
        <v>1</v>
      </c>
      <c r="P233" s="42"/>
      <c r="Q233" s="42"/>
      <c r="R233" s="42"/>
      <c r="S233" s="42"/>
      <c r="T233" s="42"/>
      <c r="U233" s="42"/>
      <c r="V233" s="42"/>
    </row>
    <row r="234" spans="1:22" s="226" customFormat="1" x14ac:dyDescent="0.25">
      <c r="A234" s="234"/>
      <c r="B234" s="39" t="s">
        <v>1365</v>
      </c>
      <c r="C234" s="39" t="s">
        <v>192</v>
      </c>
      <c r="D234" s="115" t="s">
        <v>1366</v>
      </c>
      <c r="E234" s="39" t="s">
        <v>1367</v>
      </c>
      <c r="F234" s="115" t="s">
        <v>146</v>
      </c>
      <c r="G234" s="39" t="s">
        <v>117</v>
      </c>
      <c r="H234" s="39"/>
      <c r="I234" s="41">
        <v>5.78</v>
      </c>
      <c r="J234" s="42">
        <v>1</v>
      </c>
      <c r="K234" s="42">
        <v>1</v>
      </c>
      <c r="L234" s="42">
        <v>1</v>
      </c>
      <c r="M234" s="42">
        <v>1</v>
      </c>
      <c r="N234" s="42">
        <v>1</v>
      </c>
      <c r="O234" s="42">
        <v>1</v>
      </c>
      <c r="P234" s="42"/>
      <c r="Q234" s="42"/>
      <c r="R234" s="42"/>
      <c r="S234" s="42"/>
      <c r="T234" s="42"/>
      <c r="U234" s="42"/>
      <c r="V234" s="42"/>
    </row>
    <row r="235" spans="1:22" s="226" customFormat="1" x14ac:dyDescent="0.25">
      <c r="A235" s="234"/>
      <c r="B235" s="39" t="s">
        <v>1365</v>
      </c>
      <c r="C235" s="39" t="s">
        <v>192</v>
      </c>
      <c r="D235" s="115" t="s">
        <v>1368</v>
      </c>
      <c r="E235" s="39" t="s">
        <v>1369</v>
      </c>
      <c r="F235" s="115" t="s">
        <v>146</v>
      </c>
      <c r="G235" s="39" t="s">
        <v>1370</v>
      </c>
      <c r="H235" s="39"/>
      <c r="I235" s="41">
        <v>4.5199999999999996</v>
      </c>
      <c r="J235" s="42">
        <v>1</v>
      </c>
      <c r="K235" s="42">
        <v>1</v>
      </c>
      <c r="L235" s="42">
        <v>1</v>
      </c>
      <c r="M235" s="42">
        <v>1</v>
      </c>
      <c r="N235" s="42">
        <v>1</v>
      </c>
      <c r="O235" s="42">
        <v>1</v>
      </c>
      <c r="P235" s="42"/>
      <c r="Q235" s="42"/>
      <c r="R235" s="42"/>
      <c r="S235" s="42"/>
      <c r="T235" s="42"/>
      <c r="U235" s="42"/>
      <c r="V235" s="42"/>
    </row>
    <row r="236" spans="1:22" s="226" customFormat="1" x14ac:dyDescent="0.25">
      <c r="A236" s="234"/>
      <c r="B236" s="39" t="s">
        <v>1371</v>
      </c>
      <c r="C236" s="39" t="s">
        <v>192</v>
      </c>
      <c r="D236" s="115" t="s">
        <v>1372</v>
      </c>
      <c r="E236" s="39" t="s">
        <v>1373</v>
      </c>
      <c r="F236" s="115" t="s">
        <v>146</v>
      </c>
      <c r="G236" s="39" t="s">
        <v>1370</v>
      </c>
      <c r="H236" s="39"/>
      <c r="I236" s="41">
        <v>4.43</v>
      </c>
      <c r="J236" s="42">
        <v>1</v>
      </c>
      <c r="K236" s="42">
        <v>1</v>
      </c>
      <c r="L236" s="42">
        <v>1</v>
      </c>
      <c r="M236" s="42">
        <v>1</v>
      </c>
      <c r="N236" s="42">
        <v>1</v>
      </c>
      <c r="O236" s="42">
        <v>1</v>
      </c>
      <c r="P236" s="42"/>
      <c r="Q236" s="42"/>
      <c r="R236" s="42"/>
      <c r="S236" s="42"/>
      <c r="T236" s="42"/>
      <c r="U236" s="42"/>
      <c r="V236" s="42"/>
    </row>
    <row r="237" spans="1:22" s="226" customFormat="1" x14ac:dyDescent="0.25">
      <c r="A237" s="234"/>
      <c r="B237" s="39" t="s">
        <v>1371</v>
      </c>
      <c r="C237" s="39" t="s">
        <v>192</v>
      </c>
      <c r="D237" s="115" t="s">
        <v>1366</v>
      </c>
      <c r="E237" s="39" t="s">
        <v>1374</v>
      </c>
      <c r="F237" s="115" t="s">
        <v>146</v>
      </c>
      <c r="G237" s="39" t="s">
        <v>117</v>
      </c>
      <c r="H237" s="39"/>
      <c r="I237" s="41">
        <v>5.39</v>
      </c>
      <c r="J237" s="42">
        <v>1</v>
      </c>
      <c r="K237" s="42">
        <v>1</v>
      </c>
      <c r="L237" s="42">
        <v>1</v>
      </c>
      <c r="M237" s="42">
        <v>1</v>
      </c>
      <c r="N237" s="42">
        <v>1</v>
      </c>
      <c r="O237" s="42">
        <v>1</v>
      </c>
      <c r="P237" s="42"/>
      <c r="Q237" s="42"/>
      <c r="R237" s="42"/>
      <c r="S237" s="42"/>
      <c r="T237" s="42"/>
      <c r="U237" s="42"/>
      <c r="V237" s="42"/>
    </row>
    <row r="238" spans="1:22" s="226" customFormat="1" x14ac:dyDescent="0.25">
      <c r="A238" s="234"/>
      <c r="B238" s="39" t="s">
        <v>1365</v>
      </c>
      <c r="C238" s="39" t="s">
        <v>192</v>
      </c>
      <c r="D238" s="115" t="s">
        <v>1375</v>
      </c>
      <c r="E238" s="39" t="s">
        <v>1376</v>
      </c>
      <c r="F238" s="115" t="s">
        <v>146</v>
      </c>
      <c r="G238" s="39" t="s">
        <v>93</v>
      </c>
      <c r="H238" s="39"/>
      <c r="I238" s="41">
        <v>4.5199999999999996</v>
      </c>
      <c r="J238" s="42">
        <v>1</v>
      </c>
      <c r="K238" s="42">
        <v>1</v>
      </c>
      <c r="L238" s="42">
        <v>1</v>
      </c>
      <c r="M238" s="42">
        <v>1</v>
      </c>
      <c r="N238" s="42">
        <v>1</v>
      </c>
      <c r="O238" s="42">
        <v>1</v>
      </c>
      <c r="P238" s="42"/>
      <c r="Q238" s="42"/>
      <c r="R238" s="42"/>
      <c r="S238" s="42"/>
      <c r="T238" s="42"/>
      <c r="U238" s="42"/>
      <c r="V238" s="42"/>
    </row>
    <row r="239" spans="1:22" s="226" customFormat="1" ht="15.75" thickBot="1" x14ac:dyDescent="0.3">
      <c r="A239" s="235"/>
      <c r="B239" s="34" t="s">
        <v>1371</v>
      </c>
      <c r="C239" s="34" t="s">
        <v>192</v>
      </c>
      <c r="D239" s="117" t="s">
        <v>1377</v>
      </c>
      <c r="E239" s="34" t="s">
        <v>1378</v>
      </c>
      <c r="F239" s="117" t="s">
        <v>146</v>
      </c>
      <c r="G239" s="34" t="s">
        <v>93</v>
      </c>
      <c r="H239" s="34"/>
      <c r="I239" s="36">
        <v>4.43</v>
      </c>
      <c r="J239" s="37">
        <v>1</v>
      </c>
      <c r="K239" s="37">
        <v>1</v>
      </c>
      <c r="L239" s="37">
        <v>1</v>
      </c>
      <c r="M239" s="37">
        <v>1</v>
      </c>
      <c r="N239" s="37">
        <v>1</v>
      </c>
      <c r="O239" s="37">
        <v>1</v>
      </c>
      <c r="P239" s="37"/>
      <c r="Q239" s="37"/>
      <c r="R239" s="37"/>
      <c r="S239" s="37"/>
      <c r="T239" s="37"/>
      <c r="U239" s="37"/>
      <c r="V239" s="37"/>
    </row>
    <row r="240" spans="1:22" s="226" customFormat="1" ht="15.75" thickBot="1" x14ac:dyDescent="0.3">
      <c r="A240" s="48">
        <f>ROW(A240)-103</f>
        <v>137</v>
      </c>
      <c r="B240" s="34" t="s">
        <v>1345</v>
      </c>
      <c r="C240" s="34" t="s">
        <v>478</v>
      </c>
      <c r="D240" s="117" t="s">
        <v>1346</v>
      </c>
      <c r="E240" s="34" t="s">
        <v>1347</v>
      </c>
      <c r="F240" s="117" t="s">
        <v>146</v>
      </c>
      <c r="G240" s="34" t="s">
        <v>452</v>
      </c>
      <c r="H240" s="34"/>
      <c r="I240" s="36">
        <v>295.45999999999998</v>
      </c>
      <c r="J240" s="37">
        <v>1</v>
      </c>
      <c r="K240" s="37">
        <v>1</v>
      </c>
      <c r="L240" s="37">
        <v>1</v>
      </c>
      <c r="M240" s="37">
        <v>1</v>
      </c>
      <c r="N240" s="37">
        <v>1</v>
      </c>
      <c r="O240" s="37">
        <v>1</v>
      </c>
      <c r="P240" s="37"/>
      <c r="Q240" s="37"/>
      <c r="R240" s="37"/>
      <c r="S240" s="37"/>
      <c r="T240" s="37"/>
      <c r="U240" s="37"/>
      <c r="V240" s="37"/>
    </row>
    <row r="241" spans="1:22" s="226" customFormat="1" ht="15" customHeight="1" x14ac:dyDescent="0.25">
      <c r="A241" s="68" t="s">
        <v>153</v>
      </c>
      <c r="B241" s="39" t="s">
        <v>1348</v>
      </c>
      <c r="C241" s="39" t="s">
        <v>478</v>
      </c>
      <c r="D241" s="115" t="s">
        <v>1349</v>
      </c>
      <c r="E241" s="39"/>
      <c r="F241" s="115" t="s">
        <v>146</v>
      </c>
      <c r="G241" s="39" t="s">
        <v>1350</v>
      </c>
      <c r="H241" s="39" t="s">
        <v>1379</v>
      </c>
      <c r="I241" s="41">
        <v>0</v>
      </c>
      <c r="J241" s="42">
        <v>1</v>
      </c>
      <c r="K241" s="42">
        <v>1</v>
      </c>
      <c r="L241" s="42">
        <v>1</v>
      </c>
      <c r="M241" s="42">
        <v>1</v>
      </c>
      <c r="N241" s="42">
        <v>1</v>
      </c>
      <c r="O241" s="42">
        <v>1</v>
      </c>
      <c r="P241" s="42"/>
      <c r="Q241" s="42"/>
      <c r="R241" s="42"/>
      <c r="S241" s="42"/>
      <c r="T241" s="42"/>
      <c r="U241" s="42"/>
      <c r="V241" s="42"/>
    </row>
    <row r="242" spans="1:22" s="226" customFormat="1" x14ac:dyDescent="0.25">
      <c r="A242" s="234"/>
      <c r="B242" s="34" t="s">
        <v>1341</v>
      </c>
      <c r="C242" s="34" t="s">
        <v>478</v>
      </c>
      <c r="D242" s="117" t="s">
        <v>1352</v>
      </c>
      <c r="E242" s="34"/>
      <c r="F242" s="117" t="s">
        <v>146</v>
      </c>
      <c r="G242" s="34" t="s">
        <v>1353</v>
      </c>
      <c r="H242" s="34" t="s">
        <v>1352</v>
      </c>
      <c r="I242" s="36">
        <v>0</v>
      </c>
      <c r="J242" s="37">
        <v>1</v>
      </c>
      <c r="K242" s="37">
        <v>1</v>
      </c>
      <c r="L242" s="37">
        <v>1</v>
      </c>
      <c r="M242" s="37">
        <v>1</v>
      </c>
      <c r="N242" s="37">
        <v>1</v>
      </c>
      <c r="O242" s="37">
        <v>1</v>
      </c>
      <c r="P242" s="37"/>
      <c r="Q242" s="37"/>
      <c r="R242" s="37"/>
      <c r="S242" s="37"/>
      <c r="T242" s="37"/>
      <c r="U242" s="37"/>
      <c r="V242" s="37"/>
    </row>
    <row r="243" spans="1:22" s="226" customFormat="1" x14ac:dyDescent="0.25">
      <c r="A243" s="234"/>
      <c r="B243" s="39" t="s">
        <v>1341</v>
      </c>
      <c r="C243" s="39" t="s">
        <v>478</v>
      </c>
      <c r="D243" s="115" t="s">
        <v>1354</v>
      </c>
      <c r="E243" s="39"/>
      <c r="F243" s="115" t="s">
        <v>146</v>
      </c>
      <c r="G243" s="39" t="s">
        <v>1353</v>
      </c>
      <c r="H243" s="39" t="s">
        <v>1380</v>
      </c>
      <c r="I243" s="41">
        <v>0</v>
      </c>
      <c r="J243" s="42">
        <v>1</v>
      </c>
      <c r="K243" s="42">
        <v>1</v>
      </c>
      <c r="L243" s="42">
        <v>1</v>
      </c>
      <c r="M243" s="42">
        <v>1</v>
      </c>
      <c r="N243" s="42">
        <v>1</v>
      </c>
      <c r="O243" s="42">
        <v>1</v>
      </c>
      <c r="P243" s="42"/>
      <c r="Q243" s="42"/>
      <c r="R243" s="42"/>
      <c r="S243" s="42"/>
      <c r="T243" s="42"/>
      <c r="U243" s="42"/>
      <c r="V243" s="42"/>
    </row>
    <row r="244" spans="1:22" s="226" customFormat="1" x14ac:dyDescent="0.25">
      <c r="A244" s="234"/>
      <c r="B244" s="34" t="s">
        <v>283</v>
      </c>
      <c r="C244" s="34" t="s">
        <v>478</v>
      </c>
      <c r="D244" s="117" t="s">
        <v>1356</v>
      </c>
      <c r="E244" s="34"/>
      <c r="F244" s="117" t="s">
        <v>146</v>
      </c>
      <c r="G244" s="34" t="s">
        <v>1353</v>
      </c>
      <c r="H244" s="34" t="s">
        <v>1381</v>
      </c>
      <c r="I244" s="36">
        <v>0</v>
      </c>
      <c r="J244" s="37">
        <v>1</v>
      </c>
      <c r="K244" s="37">
        <v>0</v>
      </c>
      <c r="L244" s="42">
        <v>0</v>
      </c>
      <c r="M244" s="42">
        <v>0</v>
      </c>
      <c r="N244" s="42">
        <v>0</v>
      </c>
      <c r="O244" s="42">
        <v>1</v>
      </c>
      <c r="P244" s="42"/>
      <c r="Q244" s="42"/>
      <c r="R244" s="42"/>
      <c r="S244" s="42"/>
      <c r="T244" s="42"/>
      <c r="U244" s="42"/>
      <c r="V244" s="37"/>
    </row>
    <row r="245" spans="1:22" s="226" customFormat="1" x14ac:dyDescent="0.25">
      <c r="A245" s="234"/>
      <c r="B245" s="39" t="s">
        <v>1358</v>
      </c>
      <c r="C245" s="39" t="s">
        <v>192</v>
      </c>
      <c r="D245" s="115" t="s">
        <v>1359</v>
      </c>
      <c r="E245" s="39" t="s">
        <v>1360</v>
      </c>
      <c r="F245" s="115" t="s">
        <v>146</v>
      </c>
      <c r="G245" s="39" t="s">
        <v>1361</v>
      </c>
      <c r="H245" s="39"/>
      <c r="I245" s="41">
        <v>4.2</v>
      </c>
      <c r="J245" s="42">
        <v>1</v>
      </c>
      <c r="K245" s="42">
        <v>1</v>
      </c>
      <c r="L245" s="42">
        <v>1</v>
      </c>
      <c r="M245" s="42">
        <v>1</v>
      </c>
      <c r="N245" s="42">
        <v>1</v>
      </c>
      <c r="O245" s="42">
        <v>1</v>
      </c>
      <c r="P245" s="42"/>
      <c r="Q245" s="42"/>
      <c r="R245" s="42"/>
      <c r="S245" s="42"/>
      <c r="T245" s="42"/>
      <c r="U245" s="42"/>
      <c r="V245" s="42"/>
    </row>
    <row r="246" spans="1:22" s="226" customFormat="1" x14ac:dyDescent="0.25">
      <c r="A246" s="234"/>
      <c r="B246" s="39" t="s">
        <v>1362</v>
      </c>
      <c r="C246" s="39" t="s">
        <v>192</v>
      </c>
      <c r="D246" s="115" t="s">
        <v>1363</v>
      </c>
      <c r="E246" s="39" t="s">
        <v>1364</v>
      </c>
      <c r="F246" s="115" t="s">
        <v>146</v>
      </c>
      <c r="G246" s="39" t="s">
        <v>89</v>
      </c>
      <c r="H246" s="39"/>
      <c r="I246" s="41">
        <v>4.17</v>
      </c>
      <c r="J246" s="42">
        <v>1</v>
      </c>
      <c r="K246" s="42">
        <v>1</v>
      </c>
      <c r="L246" s="42">
        <v>1</v>
      </c>
      <c r="M246" s="42">
        <v>1</v>
      </c>
      <c r="N246" s="42">
        <v>1</v>
      </c>
      <c r="O246" s="42">
        <v>1</v>
      </c>
      <c r="P246" s="42"/>
      <c r="Q246" s="42"/>
      <c r="R246" s="42"/>
      <c r="S246" s="42"/>
      <c r="T246" s="42"/>
      <c r="U246" s="42"/>
      <c r="V246" s="42"/>
    </row>
    <row r="247" spans="1:22" s="226" customFormat="1" x14ac:dyDescent="0.25">
      <c r="A247" s="234"/>
      <c r="B247" s="39" t="s">
        <v>1365</v>
      </c>
      <c r="C247" s="39" t="s">
        <v>192</v>
      </c>
      <c r="D247" s="115" t="s">
        <v>1366</v>
      </c>
      <c r="E247" s="39" t="s">
        <v>1367</v>
      </c>
      <c r="F247" s="115" t="s">
        <v>146</v>
      </c>
      <c r="G247" s="39" t="s">
        <v>117</v>
      </c>
      <c r="H247" s="39"/>
      <c r="I247" s="41">
        <v>5.78</v>
      </c>
      <c r="J247" s="42">
        <v>1</v>
      </c>
      <c r="K247" s="42">
        <v>1</v>
      </c>
      <c r="L247" s="42">
        <v>1</v>
      </c>
      <c r="M247" s="42">
        <v>1</v>
      </c>
      <c r="N247" s="42">
        <v>1</v>
      </c>
      <c r="O247" s="42">
        <v>1</v>
      </c>
      <c r="P247" s="42"/>
      <c r="Q247" s="42"/>
      <c r="R247" s="42"/>
      <c r="S247" s="42"/>
      <c r="T247" s="42"/>
      <c r="U247" s="42"/>
      <c r="V247" s="42"/>
    </row>
    <row r="248" spans="1:22" s="226" customFormat="1" x14ac:dyDescent="0.25">
      <c r="A248" s="234"/>
      <c r="B248" s="39" t="s">
        <v>1365</v>
      </c>
      <c r="C248" s="39" t="s">
        <v>192</v>
      </c>
      <c r="D248" s="115" t="s">
        <v>1368</v>
      </c>
      <c r="E248" s="39" t="s">
        <v>1369</v>
      </c>
      <c r="F248" s="115" t="s">
        <v>146</v>
      </c>
      <c r="G248" s="39" t="s">
        <v>1370</v>
      </c>
      <c r="H248" s="39"/>
      <c r="I248" s="41">
        <v>4.5199999999999996</v>
      </c>
      <c r="J248" s="42">
        <v>1</v>
      </c>
      <c r="K248" s="42">
        <v>1</v>
      </c>
      <c r="L248" s="42">
        <v>1</v>
      </c>
      <c r="M248" s="42">
        <v>1</v>
      </c>
      <c r="N248" s="42">
        <v>1</v>
      </c>
      <c r="O248" s="42">
        <v>1</v>
      </c>
      <c r="P248" s="42"/>
      <c r="Q248" s="42"/>
      <c r="R248" s="42"/>
      <c r="S248" s="42"/>
      <c r="T248" s="42"/>
      <c r="U248" s="42"/>
      <c r="V248" s="42"/>
    </row>
    <row r="249" spans="1:22" s="226" customFormat="1" x14ac:dyDescent="0.25">
      <c r="A249" s="234"/>
      <c r="B249" s="39" t="s">
        <v>1371</v>
      </c>
      <c r="C249" s="39" t="s">
        <v>192</v>
      </c>
      <c r="D249" s="115" t="s">
        <v>1372</v>
      </c>
      <c r="E249" s="39" t="s">
        <v>1373</v>
      </c>
      <c r="F249" s="115" t="s">
        <v>146</v>
      </c>
      <c r="G249" s="39" t="s">
        <v>1370</v>
      </c>
      <c r="H249" s="39"/>
      <c r="I249" s="41">
        <v>4.43</v>
      </c>
      <c r="J249" s="42">
        <v>1</v>
      </c>
      <c r="K249" s="42">
        <v>1</v>
      </c>
      <c r="L249" s="42">
        <v>1</v>
      </c>
      <c r="M249" s="42">
        <v>1</v>
      </c>
      <c r="N249" s="42">
        <v>1</v>
      </c>
      <c r="O249" s="42">
        <v>1</v>
      </c>
      <c r="P249" s="42"/>
      <c r="Q249" s="42"/>
      <c r="R249" s="42"/>
      <c r="S249" s="42"/>
      <c r="T249" s="42"/>
      <c r="U249" s="42"/>
      <c r="V249" s="42"/>
    </row>
    <row r="250" spans="1:22" s="226" customFormat="1" x14ac:dyDescent="0.25">
      <c r="A250" s="234"/>
      <c r="B250" s="39" t="s">
        <v>1371</v>
      </c>
      <c r="C250" s="39" t="s">
        <v>192</v>
      </c>
      <c r="D250" s="115" t="s">
        <v>1366</v>
      </c>
      <c r="E250" s="39" t="s">
        <v>1374</v>
      </c>
      <c r="F250" s="115" t="s">
        <v>146</v>
      </c>
      <c r="G250" s="39" t="s">
        <v>117</v>
      </c>
      <c r="H250" s="39"/>
      <c r="I250" s="41">
        <v>5.39</v>
      </c>
      <c r="J250" s="42">
        <v>1</v>
      </c>
      <c r="K250" s="42">
        <v>1</v>
      </c>
      <c r="L250" s="42">
        <v>1</v>
      </c>
      <c r="M250" s="42">
        <v>1</v>
      </c>
      <c r="N250" s="42">
        <v>1</v>
      </c>
      <c r="O250" s="42">
        <v>1</v>
      </c>
      <c r="P250" s="42"/>
      <c r="Q250" s="42"/>
      <c r="R250" s="42"/>
      <c r="S250" s="42"/>
      <c r="T250" s="42"/>
      <c r="U250" s="42"/>
      <c r="V250" s="42"/>
    </row>
    <row r="251" spans="1:22" s="226" customFormat="1" x14ac:dyDescent="0.25">
      <c r="A251" s="234"/>
      <c r="B251" s="39" t="s">
        <v>1365</v>
      </c>
      <c r="C251" s="39" t="s">
        <v>192</v>
      </c>
      <c r="D251" s="115" t="s">
        <v>1375</v>
      </c>
      <c r="E251" s="39" t="s">
        <v>1376</v>
      </c>
      <c r="F251" s="115" t="s">
        <v>146</v>
      </c>
      <c r="G251" s="39" t="s">
        <v>93</v>
      </c>
      <c r="H251" s="39"/>
      <c r="I251" s="41">
        <v>4.5199999999999996</v>
      </c>
      <c r="J251" s="42">
        <v>1</v>
      </c>
      <c r="K251" s="42">
        <v>1</v>
      </c>
      <c r="L251" s="42">
        <v>1</v>
      </c>
      <c r="M251" s="42">
        <v>1</v>
      </c>
      <c r="N251" s="42">
        <v>1</v>
      </c>
      <c r="O251" s="42">
        <v>1</v>
      </c>
      <c r="P251" s="42"/>
      <c r="Q251" s="42"/>
      <c r="R251" s="42"/>
      <c r="S251" s="42"/>
      <c r="T251" s="42"/>
      <c r="U251" s="42"/>
      <c r="V251" s="42"/>
    </row>
    <row r="252" spans="1:22" s="226" customFormat="1" ht="15.75" thickBot="1" x14ac:dyDescent="0.3">
      <c r="A252" s="235"/>
      <c r="B252" s="34" t="s">
        <v>1371</v>
      </c>
      <c r="C252" s="34" t="s">
        <v>192</v>
      </c>
      <c r="D252" s="117" t="s">
        <v>1377</v>
      </c>
      <c r="E252" s="34" t="s">
        <v>1378</v>
      </c>
      <c r="F252" s="117" t="s">
        <v>146</v>
      </c>
      <c r="G252" s="34" t="s">
        <v>93</v>
      </c>
      <c r="H252" s="34"/>
      <c r="I252" s="36">
        <v>4.43</v>
      </c>
      <c r="J252" s="37">
        <v>1</v>
      </c>
      <c r="K252" s="37">
        <v>1</v>
      </c>
      <c r="L252" s="37">
        <v>1</v>
      </c>
      <c r="M252" s="37">
        <v>1</v>
      </c>
      <c r="N252" s="37">
        <v>1</v>
      </c>
      <c r="O252" s="37">
        <v>1</v>
      </c>
      <c r="P252" s="37"/>
      <c r="Q252" s="37"/>
      <c r="R252" s="37"/>
      <c r="S252" s="37"/>
      <c r="T252" s="37"/>
      <c r="U252" s="37"/>
      <c r="V252" s="37"/>
    </row>
    <row r="253" spans="1:22" s="226" customFormat="1" x14ac:dyDescent="0.25">
      <c r="A253" s="38">
        <f>ROW(A253)-107</f>
        <v>146</v>
      </c>
      <c r="B253" s="39" t="s">
        <v>1382</v>
      </c>
      <c r="C253" s="39" t="s">
        <v>1383</v>
      </c>
      <c r="D253" s="115" t="s">
        <v>1384</v>
      </c>
      <c r="E253" s="39" t="s">
        <v>1385</v>
      </c>
      <c r="F253" s="115" t="s">
        <v>32</v>
      </c>
      <c r="G253" s="39"/>
      <c r="H253" s="39"/>
      <c r="I253" s="41">
        <v>36.5</v>
      </c>
      <c r="J253" s="42">
        <v>1</v>
      </c>
      <c r="K253" s="42">
        <v>1</v>
      </c>
      <c r="L253" s="42">
        <v>1</v>
      </c>
      <c r="M253" s="42">
        <v>1</v>
      </c>
      <c r="N253" s="42">
        <v>1</v>
      </c>
      <c r="O253" s="42">
        <v>1</v>
      </c>
      <c r="P253" s="42"/>
      <c r="Q253" s="42"/>
      <c r="R253" s="42"/>
      <c r="S253" s="42"/>
      <c r="T253" s="42"/>
      <c r="U253" s="42"/>
      <c r="V253" s="42"/>
    </row>
    <row r="254" spans="1:22" s="226" customFormat="1" x14ac:dyDescent="0.25">
      <c r="A254" s="33">
        <f>ROW(A254)-107</f>
        <v>147</v>
      </c>
      <c r="B254" s="34" t="s">
        <v>1386</v>
      </c>
      <c r="C254" s="34" t="s">
        <v>1387</v>
      </c>
      <c r="D254" s="117" t="s">
        <v>1388</v>
      </c>
      <c r="E254" s="34" t="s">
        <v>1388</v>
      </c>
      <c r="F254" s="117" t="s">
        <v>32</v>
      </c>
      <c r="G254" s="34" t="s">
        <v>1389</v>
      </c>
      <c r="H254" s="34"/>
      <c r="I254" s="36">
        <v>46.15</v>
      </c>
      <c r="J254" s="37">
        <v>1</v>
      </c>
      <c r="K254" s="37">
        <v>1</v>
      </c>
      <c r="L254" s="37">
        <v>1</v>
      </c>
      <c r="M254" s="37">
        <v>1</v>
      </c>
      <c r="N254" s="37">
        <v>1</v>
      </c>
      <c r="O254" s="37">
        <v>1</v>
      </c>
      <c r="P254" s="37"/>
      <c r="Q254" s="37"/>
      <c r="R254" s="37"/>
      <c r="S254" s="37"/>
      <c r="T254" s="37"/>
      <c r="U254" s="37"/>
      <c r="V254" s="37"/>
    </row>
    <row r="255" spans="1:22" s="226" customFormat="1" x14ac:dyDescent="0.25">
      <c r="A255" s="38">
        <f>ROW(A255)-107</f>
        <v>148</v>
      </c>
      <c r="B255" s="39" t="s">
        <v>1386</v>
      </c>
      <c r="C255" s="39" t="s">
        <v>1387</v>
      </c>
      <c r="D255" s="115" t="s">
        <v>1388</v>
      </c>
      <c r="E255" s="39" t="s">
        <v>1388</v>
      </c>
      <c r="F255" s="115" t="s">
        <v>32</v>
      </c>
      <c r="G255" s="39" t="s">
        <v>1389</v>
      </c>
      <c r="H255" s="39"/>
      <c r="I255" s="41">
        <v>46.15</v>
      </c>
      <c r="J255" s="42">
        <v>1</v>
      </c>
      <c r="K255" s="42">
        <v>1</v>
      </c>
      <c r="L255" s="42">
        <v>1</v>
      </c>
      <c r="M255" s="42">
        <v>1</v>
      </c>
      <c r="N255" s="42">
        <v>1</v>
      </c>
      <c r="O255" s="42">
        <v>1</v>
      </c>
      <c r="P255" s="42"/>
      <c r="Q255" s="42"/>
      <c r="R255" s="42"/>
      <c r="S255" s="42"/>
      <c r="T255" s="42"/>
      <c r="U255" s="42"/>
      <c r="V255" s="42"/>
    </row>
    <row r="256" spans="1:22" s="226" customFormat="1" ht="15.75" thickBot="1" x14ac:dyDescent="0.3">
      <c r="A256" s="33">
        <f>ROW(A256)-107</f>
        <v>149</v>
      </c>
      <c r="B256" s="34" t="s">
        <v>1386</v>
      </c>
      <c r="C256" s="34" t="s">
        <v>1387</v>
      </c>
      <c r="D256" s="117" t="s">
        <v>1390</v>
      </c>
      <c r="E256" s="34" t="s">
        <v>1390</v>
      </c>
      <c r="F256" s="117" t="s">
        <v>32</v>
      </c>
      <c r="G256" s="34" t="s">
        <v>1391</v>
      </c>
      <c r="H256" s="34"/>
      <c r="I256" s="36">
        <v>46.15</v>
      </c>
      <c r="J256" s="37">
        <v>0</v>
      </c>
      <c r="K256" s="37">
        <v>0</v>
      </c>
      <c r="L256" s="37">
        <v>0</v>
      </c>
      <c r="M256" s="37">
        <v>0</v>
      </c>
      <c r="N256" s="37">
        <v>0</v>
      </c>
      <c r="O256" s="37">
        <v>1</v>
      </c>
      <c r="P256" s="37"/>
      <c r="Q256" s="37"/>
      <c r="R256" s="37"/>
      <c r="S256" s="37"/>
      <c r="T256" s="37"/>
      <c r="U256" s="37"/>
      <c r="V256" s="37"/>
    </row>
    <row r="257" spans="1:22" s="226" customFormat="1" ht="15.75" thickBot="1" x14ac:dyDescent="0.3">
      <c r="A257" s="22"/>
      <c r="B257" s="24"/>
      <c r="C257" s="24"/>
      <c r="D257" s="24" t="s">
        <v>695</v>
      </c>
      <c r="E257" s="24"/>
      <c r="F257" s="24"/>
      <c r="G257" s="24"/>
      <c r="H257" s="24"/>
      <c r="I257" s="25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</row>
    <row r="258" spans="1:22" s="226" customFormat="1" ht="15.75" thickBot="1" x14ac:dyDescent="0.3">
      <c r="A258" s="168">
        <f>ROW(A258)-108</f>
        <v>150</v>
      </c>
      <c r="B258" s="236" t="s">
        <v>696</v>
      </c>
      <c r="C258" s="236" t="s">
        <v>697</v>
      </c>
      <c r="D258" s="237" t="s">
        <v>698</v>
      </c>
      <c r="E258" s="236" t="s">
        <v>699</v>
      </c>
      <c r="F258" s="237" t="s">
        <v>146</v>
      </c>
      <c r="G258" s="236" t="s">
        <v>700</v>
      </c>
      <c r="H258" s="236"/>
      <c r="I258" s="238">
        <v>1</v>
      </c>
      <c r="J258" s="239">
        <v>1</v>
      </c>
      <c r="K258" s="239">
        <v>1</v>
      </c>
      <c r="L258" s="239">
        <v>1</v>
      </c>
      <c r="M258" s="239">
        <v>1</v>
      </c>
      <c r="N258" s="239">
        <v>1</v>
      </c>
      <c r="O258" s="239">
        <v>1</v>
      </c>
      <c r="P258" s="239"/>
      <c r="Q258" s="239"/>
      <c r="R258" s="239"/>
      <c r="S258" s="239"/>
      <c r="T258" s="239"/>
      <c r="U258" s="239"/>
      <c r="V258" s="239"/>
    </row>
    <row r="259" spans="1:22" s="226" customFormat="1" ht="15.75" thickBot="1" x14ac:dyDescent="0.3">
      <c r="A259" s="22"/>
      <c r="B259" s="24"/>
      <c r="C259" s="24"/>
      <c r="D259" s="24" t="s">
        <v>701</v>
      </c>
      <c r="E259" s="24"/>
      <c r="F259" s="24"/>
      <c r="G259" s="24"/>
      <c r="H259" s="24"/>
      <c r="I259" s="25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s="226" customFormat="1" x14ac:dyDescent="0.25">
      <c r="A260" s="28">
        <f>ROW(A260)-109</f>
        <v>151</v>
      </c>
      <c r="B260" s="29" t="s">
        <v>702</v>
      </c>
      <c r="C260" s="29" t="s">
        <v>703</v>
      </c>
      <c r="D260" s="193" t="s">
        <v>704</v>
      </c>
      <c r="E260" s="29" t="s">
        <v>705</v>
      </c>
      <c r="F260" s="193" t="s">
        <v>146</v>
      </c>
      <c r="G260" s="29" t="s">
        <v>706</v>
      </c>
      <c r="H260" s="29" t="s">
        <v>707</v>
      </c>
      <c r="I260" s="31">
        <v>3138.08</v>
      </c>
      <c r="J260" s="194">
        <v>1</v>
      </c>
      <c r="K260" s="194">
        <v>1</v>
      </c>
      <c r="L260" s="194">
        <v>1</v>
      </c>
      <c r="M260" s="194">
        <v>1</v>
      </c>
      <c r="N260" s="194">
        <v>1</v>
      </c>
      <c r="O260" s="194">
        <v>1</v>
      </c>
      <c r="P260" s="194"/>
      <c r="Q260" s="194"/>
      <c r="R260" s="194"/>
      <c r="S260" s="194"/>
      <c r="T260" s="194"/>
      <c r="U260" s="194"/>
      <c r="V260" s="194"/>
    </row>
    <row r="261" spans="1:22" s="226" customFormat="1" ht="15.75" thickBot="1" x14ac:dyDescent="0.3">
      <c r="A261" s="57">
        <f>ROW(A261)-109</f>
        <v>152</v>
      </c>
      <c r="B261" s="58" t="s">
        <v>708</v>
      </c>
      <c r="C261" s="58" t="s">
        <v>703</v>
      </c>
      <c r="D261" s="183" t="s">
        <v>709</v>
      </c>
      <c r="E261" s="58" t="s">
        <v>710</v>
      </c>
      <c r="F261" s="183" t="s">
        <v>146</v>
      </c>
      <c r="G261" s="58" t="s">
        <v>711</v>
      </c>
      <c r="H261" s="58"/>
      <c r="I261" s="60">
        <v>237.16</v>
      </c>
      <c r="J261" s="61">
        <v>1</v>
      </c>
      <c r="K261" s="61">
        <v>1</v>
      </c>
      <c r="L261" s="61">
        <v>1</v>
      </c>
      <c r="M261" s="61">
        <v>1</v>
      </c>
      <c r="N261" s="61">
        <v>1</v>
      </c>
      <c r="O261" s="61">
        <v>1</v>
      </c>
      <c r="P261" s="61"/>
      <c r="Q261" s="61"/>
      <c r="R261" s="61"/>
      <c r="S261" s="61"/>
      <c r="T261" s="61"/>
      <c r="U261" s="61"/>
      <c r="V261" s="61"/>
    </row>
  </sheetData>
  <autoFilter ref="J8:U261"/>
  <mergeCells count="28">
    <mergeCell ref="A218:A221"/>
    <mergeCell ref="A223:A226"/>
    <mergeCell ref="A228:A239"/>
    <mergeCell ref="A241:A252"/>
    <mergeCell ref="A31:A39"/>
    <mergeCell ref="A41:A49"/>
    <mergeCell ref="A51:A63"/>
    <mergeCell ref="A177:A183"/>
    <mergeCell ref="A189:A200"/>
    <mergeCell ref="A211:A215"/>
    <mergeCell ref="T1:T6"/>
    <mergeCell ref="U1:U6"/>
    <mergeCell ref="V1:V6"/>
    <mergeCell ref="E3:F3"/>
    <mergeCell ref="A7:I7"/>
    <mergeCell ref="A11:A17"/>
    <mergeCell ref="N1:N6"/>
    <mergeCell ref="O1:O6"/>
    <mergeCell ref="P1:P6"/>
    <mergeCell ref="Q1:Q6"/>
    <mergeCell ref="R1:R6"/>
    <mergeCell ref="S1:S6"/>
    <mergeCell ref="A1:B5"/>
    <mergeCell ref="E1:F1"/>
    <mergeCell ref="J1:J6"/>
    <mergeCell ref="K1:K6"/>
    <mergeCell ref="L1:L6"/>
    <mergeCell ref="M1:M6"/>
  </mergeCells>
  <dataValidations count="2">
    <dataValidation type="whole" allowBlank="1" showInputMessage="1" showErrorMessage="1" errorTitle="Inventory Column:" error="Enter the number &quot;0&quot; in the cell if the item is missing. _x000a__x000a_Enter the number &quot;1&quot; in the cell if the item is accounted for. _x000a__x000a_To exit the cell, click &quot;Cancel&quot;" sqref="J168:K1048576 V168:V1048576 J9:V167 L168:U261">
      <formula1>0</formula1>
      <formula2>1</formula2>
    </dataValidation>
    <dataValidation allowBlank="1" showInputMessage="1" showErrorMessage="1" errorTitle="Inventory Column:" error="Enter the number &quot;0&quot; in the cell if the item is missing. _x000a__x000a_Enter the number &quot;1&quot; in the cell if the item is accounted for. _x000a__x000a_To exit the cell, click &quot;Cancel&quot;" sqref="V1:V8 J1:K8 L1:U6"/>
  </dataValidations>
  <pageMargins left="0.7" right="0.7" top="0.75" bottom="0.75" header="0.3" footer="0.3"/>
  <pageSetup scale="70" fitToHeight="0" orientation="landscape" r:id="rId1"/>
  <headerFooter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3" id="{AC3B0C36-82AF-4E6F-BF41-EB46AF128B0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J262:J1048576 J9:J10</xm:sqref>
        </x14:conditionalFormatting>
        <x14:conditionalFormatting xmlns:xm="http://schemas.microsoft.com/office/excel/2006/main">
          <x14:cfRule type="iconSet" priority="64" id="{0C3D7698-1C87-49DF-A532-7EACC898EDE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J11:J27</xm:sqref>
        </x14:conditionalFormatting>
        <x14:conditionalFormatting xmlns:xm="http://schemas.microsoft.com/office/excel/2006/main">
          <x14:cfRule type="iconSet" priority="62" id="{409979F5-46B2-4157-926B-12DB4D88F3B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J28:J43</xm:sqref>
        </x14:conditionalFormatting>
        <x14:conditionalFormatting xmlns:xm="http://schemas.microsoft.com/office/excel/2006/main">
          <x14:cfRule type="iconSet" priority="61" id="{5D41261D-393B-41D9-9C36-9E3ED899C29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J97:J100</xm:sqref>
        </x14:conditionalFormatting>
        <x14:conditionalFormatting xmlns:xm="http://schemas.microsoft.com/office/excel/2006/main">
          <x14:cfRule type="iconSet" priority="60" id="{5DD8C6E9-331B-4AC2-A9FE-C5540E728E1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J217:J221</xm:sqref>
        </x14:conditionalFormatting>
        <x14:conditionalFormatting xmlns:xm="http://schemas.microsoft.com/office/excel/2006/main">
          <x14:cfRule type="iconSet" priority="59" id="{18933874-1106-4043-B329-54843372B22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J222:J226</xm:sqref>
        </x14:conditionalFormatting>
        <x14:conditionalFormatting xmlns:xm="http://schemas.microsoft.com/office/excel/2006/main">
          <x14:cfRule type="iconSet" priority="58" id="{D2A333B4-E56B-4506-88A2-2955F59AFA8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J227:J230 J232:J235 J237:J239</xm:sqref>
        </x14:conditionalFormatting>
        <x14:conditionalFormatting xmlns:xm="http://schemas.microsoft.com/office/excel/2006/main">
          <x14:cfRule type="iconSet" priority="57" id="{1A5FB8E0-D47A-4034-948B-8F5B33F07A4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J240:J243</xm:sqref>
        </x14:conditionalFormatting>
        <x14:conditionalFormatting xmlns:xm="http://schemas.microsoft.com/office/excel/2006/main">
          <x14:cfRule type="iconSet" priority="56" id="{697C1EC8-4985-476D-B657-12CEBD848DD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J231</xm:sqref>
        </x14:conditionalFormatting>
        <x14:conditionalFormatting xmlns:xm="http://schemas.microsoft.com/office/excel/2006/main">
          <x14:cfRule type="iconSet" priority="55" id="{DDD84042-54D7-4DAC-B3F7-79A0D969FAE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J244</xm:sqref>
        </x14:conditionalFormatting>
        <x14:conditionalFormatting xmlns:xm="http://schemas.microsoft.com/office/excel/2006/main">
          <x14:cfRule type="iconSet" priority="54" id="{ECFAED3F-F2AC-43E1-9E23-48913383880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J245:J248 J250:J252</xm:sqref>
        </x14:conditionalFormatting>
        <x14:conditionalFormatting xmlns:xm="http://schemas.microsoft.com/office/excel/2006/main">
          <x14:cfRule type="iconSet" priority="53" id="{2C89AC52-F03A-48C1-B1FD-E64E0F6EAE1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J236</xm:sqref>
        </x14:conditionalFormatting>
        <x14:conditionalFormatting xmlns:xm="http://schemas.microsoft.com/office/excel/2006/main">
          <x14:cfRule type="iconSet" priority="52" id="{0F5EEA62-268A-481A-A387-D50CE6C17A7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J249</xm:sqref>
        </x14:conditionalFormatting>
        <x14:conditionalFormatting xmlns:xm="http://schemas.microsoft.com/office/excel/2006/main">
          <x14:cfRule type="iconSet" priority="50" id="{F7FDC583-A9A6-4D36-A4E9-99D2F2E496F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V262:V1048576 V9:V10</xm:sqref>
        </x14:conditionalFormatting>
        <x14:conditionalFormatting xmlns:xm="http://schemas.microsoft.com/office/excel/2006/main">
          <x14:cfRule type="iconSet" priority="51" id="{70D825ED-5CBA-4F10-B4DB-EDD67E19DA3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V11:V27</xm:sqref>
        </x14:conditionalFormatting>
        <x14:conditionalFormatting xmlns:xm="http://schemas.microsoft.com/office/excel/2006/main">
          <x14:cfRule type="iconSet" priority="49" id="{D0D71239-7138-434E-AF95-1F3C95AB0D5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V28:V43</xm:sqref>
        </x14:conditionalFormatting>
        <x14:conditionalFormatting xmlns:xm="http://schemas.microsoft.com/office/excel/2006/main">
          <x14:cfRule type="iconSet" priority="48" id="{EB505788-9B4C-4B14-90A6-9DFF76279F9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V97:V100</xm:sqref>
        </x14:conditionalFormatting>
        <x14:conditionalFormatting xmlns:xm="http://schemas.microsoft.com/office/excel/2006/main">
          <x14:cfRule type="iconSet" priority="47" id="{3FBFC2C7-C5CA-4032-B711-C8685D2BEFC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V217:V221</xm:sqref>
        </x14:conditionalFormatting>
        <x14:conditionalFormatting xmlns:xm="http://schemas.microsoft.com/office/excel/2006/main">
          <x14:cfRule type="iconSet" priority="46" id="{DF614FE9-459E-48DF-B394-6E3469B918C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V222:V226</xm:sqref>
        </x14:conditionalFormatting>
        <x14:conditionalFormatting xmlns:xm="http://schemas.microsoft.com/office/excel/2006/main">
          <x14:cfRule type="iconSet" priority="45" id="{FF725FC0-AB25-45B1-AAA3-E7AA7ADFBD0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V227:V230 V232:V235 V237:V239</xm:sqref>
        </x14:conditionalFormatting>
        <x14:conditionalFormatting xmlns:xm="http://schemas.microsoft.com/office/excel/2006/main">
          <x14:cfRule type="iconSet" priority="44" id="{1494956F-2F3B-452B-A825-7043BDF5749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V240:V243</xm:sqref>
        </x14:conditionalFormatting>
        <x14:conditionalFormatting xmlns:xm="http://schemas.microsoft.com/office/excel/2006/main">
          <x14:cfRule type="iconSet" priority="43" id="{DEB37333-A15D-452F-935D-8843FB8F0C8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V231</xm:sqref>
        </x14:conditionalFormatting>
        <x14:conditionalFormatting xmlns:xm="http://schemas.microsoft.com/office/excel/2006/main">
          <x14:cfRule type="iconSet" priority="42" id="{DE4648E2-2BE8-4280-A5F9-72C4259F662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V244</xm:sqref>
        </x14:conditionalFormatting>
        <x14:conditionalFormatting xmlns:xm="http://schemas.microsoft.com/office/excel/2006/main">
          <x14:cfRule type="iconSet" priority="41" id="{C3657214-A571-4C2F-B918-2336A2D3089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V245:V248 V250:V252</xm:sqref>
        </x14:conditionalFormatting>
        <x14:conditionalFormatting xmlns:xm="http://schemas.microsoft.com/office/excel/2006/main">
          <x14:cfRule type="iconSet" priority="40" id="{44AFAF07-54CD-4EA8-A489-C9907EFCB5B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V236</xm:sqref>
        </x14:conditionalFormatting>
        <x14:conditionalFormatting xmlns:xm="http://schemas.microsoft.com/office/excel/2006/main">
          <x14:cfRule type="iconSet" priority="39" id="{63CD64B9-BE8D-4F0C-8E50-B520C6BEA6C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V249</xm:sqref>
        </x14:conditionalFormatting>
        <x14:conditionalFormatting xmlns:xm="http://schemas.microsoft.com/office/excel/2006/main">
          <x14:cfRule type="iconSet" priority="37" id="{EA700347-35DD-4D52-B799-C5CE39A5419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K262:K1048576 K9:K10</xm:sqref>
        </x14:conditionalFormatting>
        <x14:conditionalFormatting xmlns:xm="http://schemas.microsoft.com/office/excel/2006/main">
          <x14:cfRule type="iconSet" priority="38" id="{3A350620-F2FE-4B9A-AD3A-109D363AF87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K11:K27</xm:sqref>
        </x14:conditionalFormatting>
        <x14:conditionalFormatting xmlns:xm="http://schemas.microsoft.com/office/excel/2006/main">
          <x14:cfRule type="iconSet" priority="36" id="{5AB3CF70-4B07-4743-AD4B-7F75DC2C5D3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K28:K43</xm:sqref>
        </x14:conditionalFormatting>
        <x14:conditionalFormatting xmlns:xm="http://schemas.microsoft.com/office/excel/2006/main">
          <x14:cfRule type="iconSet" priority="35" id="{E74FAAF7-7B8D-4CE9-A83D-5A09126051A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K97:K100</xm:sqref>
        </x14:conditionalFormatting>
        <x14:conditionalFormatting xmlns:xm="http://schemas.microsoft.com/office/excel/2006/main">
          <x14:cfRule type="iconSet" priority="34" id="{FB3C89F6-177B-45FE-8D55-CA934A31695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K217:K221</xm:sqref>
        </x14:conditionalFormatting>
        <x14:conditionalFormatting xmlns:xm="http://schemas.microsoft.com/office/excel/2006/main">
          <x14:cfRule type="iconSet" priority="33" id="{012E519F-2609-4281-A610-81BE51067D7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K222:K226</xm:sqref>
        </x14:conditionalFormatting>
        <x14:conditionalFormatting xmlns:xm="http://schemas.microsoft.com/office/excel/2006/main">
          <x14:cfRule type="iconSet" priority="32" id="{E9433E3E-C7F0-4337-B41B-B09C2F7BB6F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K227:K230 K232:K235 K237:K239</xm:sqref>
        </x14:conditionalFormatting>
        <x14:conditionalFormatting xmlns:xm="http://schemas.microsoft.com/office/excel/2006/main">
          <x14:cfRule type="iconSet" priority="31" id="{9B91179D-1F28-419B-886F-511EF703FC3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K240:K243</xm:sqref>
        </x14:conditionalFormatting>
        <x14:conditionalFormatting xmlns:xm="http://schemas.microsoft.com/office/excel/2006/main">
          <x14:cfRule type="iconSet" priority="30" id="{B31A2D26-0EBE-4192-8F5E-FD9FCF360F2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K231</xm:sqref>
        </x14:conditionalFormatting>
        <x14:conditionalFormatting xmlns:xm="http://schemas.microsoft.com/office/excel/2006/main">
          <x14:cfRule type="iconSet" priority="29" id="{7056225A-AB10-42DB-9667-F268CA2051E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K244</xm:sqref>
        </x14:conditionalFormatting>
        <x14:conditionalFormatting xmlns:xm="http://schemas.microsoft.com/office/excel/2006/main">
          <x14:cfRule type="iconSet" priority="28" id="{58C22F27-9D5B-49C0-B98A-BF5DAFF498F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K245:K248 K250:K252</xm:sqref>
        </x14:conditionalFormatting>
        <x14:conditionalFormatting xmlns:xm="http://schemas.microsoft.com/office/excel/2006/main">
          <x14:cfRule type="iconSet" priority="27" id="{8D29B9A2-E306-498C-A428-A19CAF464C3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K236</xm:sqref>
        </x14:conditionalFormatting>
        <x14:conditionalFormatting xmlns:xm="http://schemas.microsoft.com/office/excel/2006/main">
          <x14:cfRule type="iconSet" priority="26" id="{7A6CEDF6-53D5-4701-B009-4335C3C805F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K249</xm:sqref>
        </x14:conditionalFormatting>
        <x14:conditionalFormatting xmlns:xm="http://schemas.microsoft.com/office/excel/2006/main">
          <x14:cfRule type="iconSet" priority="25" id="{E3AA41E0-638B-40B3-AD86-2F6B43ED0F9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J154:J155</xm:sqref>
        </x14:conditionalFormatting>
        <x14:conditionalFormatting xmlns:xm="http://schemas.microsoft.com/office/excel/2006/main">
          <x14:cfRule type="iconSet" priority="24" id="{5065C364-7DB2-4B90-9A43-0C56ABDC257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V154:V155</xm:sqref>
        </x14:conditionalFormatting>
        <x14:conditionalFormatting xmlns:xm="http://schemas.microsoft.com/office/excel/2006/main">
          <x14:cfRule type="iconSet" priority="23" id="{45B6ECF5-C75F-4467-9A9D-3D7760415BA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K154:K155</xm:sqref>
        </x14:conditionalFormatting>
        <x14:conditionalFormatting xmlns:xm="http://schemas.microsoft.com/office/excel/2006/main">
          <x14:cfRule type="iconSet" priority="65" id="{DF9EB349-072D-4DE7-8F9A-A52F1AFB492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J166:J167 J156:J157</xm:sqref>
        </x14:conditionalFormatting>
        <x14:conditionalFormatting xmlns:xm="http://schemas.microsoft.com/office/excel/2006/main">
          <x14:cfRule type="iconSet" priority="66" id="{909E3BC5-60EB-4A51-AE44-0BEC4C5E1EC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V166:V167 V156:V157</xm:sqref>
        </x14:conditionalFormatting>
        <x14:conditionalFormatting xmlns:xm="http://schemas.microsoft.com/office/excel/2006/main">
          <x14:cfRule type="iconSet" priority="67" id="{7B937182-CA3C-4344-B09D-3D832F0545D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K166:K167 K156:K157</xm:sqref>
        </x14:conditionalFormatting>
        <x14:conditionalFormatting xmlns:xm="http://schemas.microsoft.com/office/excel/2006/main">
          <x14:cfRule type="iconSet" priority="68" id="{A6572441-C78E-41A8-A372-4F6C6301A4C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J253:J261 J44:J96 J109:J153 J168:J216 J158:J165</xm:sqref>
        </x14:conditionalFormatting>
        <x14:conditionalFormatting xmlns:xm="http://schemas.microsoft.com/office/excel/2006/main">
          <x14:cfRule type="iconSet" priority="69" id="{1A612C2B-9621-4C70-AF61-A97DC2AC213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V253:V261 V44:V96 V109:V153 V168:V216 V158:V165</xm:sqref>
        </x14:conditionalFormatting>
        <x14:conditionalFormatting xmlns:xm="http://schemas.microsoft.com/office/excel/2006/main">
          <x14:cfRule type="iconSet" priority="70" id="{A95DA1DB-F752-4E3F-9617-A7A123B44AB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K253:K261 K44:K96 K109:K153 K168:K216 K158:K165</xm:sqref>
        </x14:conditionalFormatting>
        <x14:conditionalFormatting xmlns:xm="http://schemas.microsoft.com/office/excel/2006/main">
          <x14:cfRule type="iconSet" priority="71" id="{8C3BAB6C-1945-4FB3-A7D7-21BA5D96789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J101:J108</xm:sqref>
        </x14:conditionalFormatting>
        <x14:conditionalFormatting xmlns:xm="http://schemas.microsoft.com/office/excel/2006/main">
          <x14:cfRule type="iconSet" priority="72" id="{2AE84DB9-D88C-4538-BCA7-5662419DD6D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V101:V108</xm:sqref>
        </x14:conditionalFormatting>
        <x14:conditionalFormatting xmlns:xm="http://schemas.microsoft.com/office/excel/2006/main">
          <x14:cfRule type="iconSet" priority="73" id="{401F725F-2718-426C-8EF0-F73376883FC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K101:K108</xm:sqref>
        </x14:conditionalFormatting>
        <x14:conditionalFormatting xmlns:xm="http://schemas.microsoft.com/office/excel/2006/main">
          <x14:cfRule type="iconSet" priority="18" id="{B415F79D-E78C-4454-82BB-1A1840B789C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M9:M10</xm:sqref>
        </x14:conditionalFormatting>
        <x14:conditionalFormatting xmlns:xm="http://schemas.microsoft.com/office/excel/2006/main">
          <x14:cfRule type="iconSet" priority="17" id="{BA607E9E-0BC0-40D0-8EE4-BB8282D33F6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M262:M1048576</xm:sqref>
        </x14:conditionalFormatting>
        <x14:conditionalFormatting xmlns:xm="http://schemas.microsoft.com/office/excel/2006/main">
          <x14:cfRule type="iconSet" priority="19" id="{15779775-9CD2-4EA1-AF21-C34D01EEA34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M11:M27</xm:sqref>
        </x14:conditionalFormatting>
        <x14:conditionalFormatting xmlns:xm="http://schemas.microsoft.com/office/excel/2006/main">
          <x14:cfRule type="iconSet" priority="16" id="{B874BA30-675E-4EBD-B713-D7BD6A1BC02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M28:M43</xm:sqref>
        </x14:conditionalFormatting>
        <x14:conditionalFormatting xmlns:xm="http://schemas.microsoft.com/office/excel/2006/main">
          <x14:cfRule type="iconSet" priority="15" id="{76C7D85C-0394-4C96-B9AE-997CBB0720F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M97:M100</xm:sqref>
        </x14:conditionalFormatting>
        <x14:conditionalFormatting xmlns:xm="http://schemas.microsoft.com/office/excel/2006/main">
          <x14:cfRule type="iconSet" priority="14" id="{1D69A184-9760-42BF-A971-1BAB095A2DE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M227:M239</xm:sqref>
        </x14:conditionalFormatting>
        <x14:conditionalFormatting xmlns:xm="http://schemas.microsoft.com/office/excel/2006/main">
          <x14:cfRule type="iconSet" priority="13" id="{F2751B0F-C52A-4E99-AB11-77BDE5CC8DD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M240:M252</xm:sqref>
        </x14:conditionalFormatting>
        <x14:conditionalFormatting xmlns:xm="http://schemas.microsoft.com/office/excel/2006/main">
          <x14:cfRule type="iconSet" priority="12" id="{1D4D485E-5CC7-42C0-9403-BCD82ADB3DE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M154:M155</xm:sqref>
        </x14:conditionalFormatting>
        <x14:conditionalFormatting xmlns:xm="http://schemas.microsoft.com/office/excel/2006/main">
          <x14:cfRule type="iconSet" priority="20" id="{44241DF9-62EC-45EE-AAA4-1EBC09A7D71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M166:M167 M156:M157</xm:sqref>
        </x14:conditionalFormatting>
        <x14:conditionalFormatting xmlns:xm="http://schemas.microsoft.com/office/excel/2006/main">
          <x14:cfRule type="iconSet" priority="21" id="{5F8EE2B1-C2D1-4662-A58C-1A1CF4343DF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M253:M261 M44:M96 M109:M153 M168:M226 M158:M165</xm:sqref>
        </x14:conditionalFormatting>
        <x14:conditionalFormatting xmlns:xm="http://schemas.microsoft.com/office/excel/2006/main">
          <x14:cfRule type="iconSet" priority="22" id="{6DC76B05-4846-4C45-8578-8B39B13AF30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M101:M108</xm:sqref>
        </x14:conditionalFormatting>
        <x14:conditionalFormatting xmlns:xm="http://schemas.microsoft.com/office/excel/2006/main">
          <x14:cfRule type="iconSet" priority="7" id="{2AEDFA9B-F820-40EE-BF68-2DB1FFFCDFE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O9:O10</xm:sqref>
        </x14:conditionalFormatting>
        <x14:conditionalFormatting xmlns:xm="http://schemas.microsoft.com/office/excel/2006/main">
          <x14:cfRule type="iconSet" priority="6" id="{0E37B7DE-1967-4431-950C-8423BAA176F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O262:O1048576</xm:sqref>
        </x14:conditionalFormatting>
        <x14:conditionalFormatting xmlns:xm="http://schemas.microsoft.com/office/excel/2006/main">
          <x14:cfRule type="iconSet" priority="8" id="{C4D9E93A-8471-4F65-AE41-AD70C8606AA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O11:O27</xm:sqref>
        </x14:conditionalFormatting>
        <x14:conditionalFormatting xmlns:xm="http://schemas.microsoft.com/office/excel/2006/main">
          <x14:cfRule type="iconSet" priority="5" id="{72DAC961-D86A-4F0B-973D-06AED759B21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O28:O43</xm:sqref>
        </x14:conditionalFormatting>
        <x14:conditionalFormatting xmlns:xm="http://schemas.microsoft.com/office/excel/2006/main">
          <x14:cfRule type="iconSet" priority="4" id="{53A0E873-5E69-43EE-8B98-3E6D74FD48A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O97:O100</xm:sqref>
        </x14:conditionalFormatting>
        <x14:conditionalFormatting xmlns:xm="http://schemas.microsoft.com/office/excel/2006/main">
          <x14:cfRule type="iconSet" priority="3" id="{38F147B5-DE0B-451D-ADE0-EACA199CA43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O227:O239</xm:sqref>
        </x14:conditionalFormatting>
        <x14:conditionalFormatting xmlns:xm="http://schemas.microsoft.com/office/excel/2006/main">
          <x14:cfRule type="iconSet" priority="2" id="{1300C11E-328C-4F29-9370-24D272DD14E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O240:O252</xm:sqref>
        </x14:conditionalFormatting>
        <x14:conditionalFormatting xmlns:xm="http://schemas.microsoft.com/office/excel/2006/main">
          <x14:cfRule type="iconSet" priority="1" id="{F8E4A91F-FB3F-4A51-810A-0F98336B371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O154:O155</xm:sqref>
        </x14:conditionalFormatting>
        <x14:conditionalFormatting xmlns:xm="http://schemas.microsoft.com/office/excel/2006/main">
          <x14:cfRule type="iconSet" priority="9" id="{9CBCB821-AC0E-4C1F-A296-71F8131805B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O156:O157 O166:O167</xm:sqref>
        </x14:conditionalFormatting>
        <x14:conditionalFormatting xmlns:xm="http://schemas.microsoft.com/office/excel/2006/main">
          <x14:cfRule type="iconSet" priority="10" id="{1EC4114A-FCE1-4365-80EE-E1F8FBF1DF7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O158:O165 O168:O226 O109:O153 O44:O96 O253:O261</xm:sqref>
        </x14:conditionalFormatting>
        <x14:conditionalFormatting xmlns:xm="http://schemas.microsoft.com/office/excel/2006/main">
          <x14:cfRule type="iconSet" priority="11" id="{26F026F6-7A4F-49AD-9E38-AFE65147CE0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O101:O108</xm:sqref>
        </x14:conditionalFormatting>
        <x14:conditionalFormatting xmlns:xm="http://schemas.microsoft.com/office/excel/2006/main">
          <x14:cfRule type="iconSet" priority="74" id="{EF11FBCE-FED5-4B26-9E3F-D8ACDDE8133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L9:L10 N9:N10 P9:U10</xm:sqref>
        </x14:conditionalFormatting>
        <x14:conditionalFormatting xmlns:xm="http://schemas.microsoft.com/office/excel/2006/main">
          <x14:cfRule type="iconSet" priority="75" id="{A03AA193-CF9F-43D1-A084-38F33FED0FD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L262:L1048576 N262:N1048576 P262:U1048576</xm:sqref>
        </x14:conditionalFormatting>
        <x14:conditionalFormatting xmlns:xm="http://schemas.microsoft.com/office/excel/2006/main">
          <x14:cfRule type="iconSet" priority="76" id="{620CE20A-8562-4736-84D2-98C301B1F52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L11:L27 N11:N27 P11:U27</xm:sqref>
        </x14:conditionalFormatting>
        <x14:conditionalFormatting xmlns:xm="http://schemas.microsoft.com/office/excel/2006/main">
          <x14:cfRule type="iconSet" priority="77" id="{A2998CF9-BCA2-4934-AE84-1C1EF88F330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L28:L43 N28:N43 P28:U43</xm:sqref>
        </x14:conditionalFormatting>
        <x14:conditionalFormatting xmlns:xm="http://schemas.microsoft.com/office/excel/2006/main">
          <x14:cfRule type="iconSet" priority="78" id="{D54C1C3A-F3CF-4239-87AE-A0CEDFD9307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L97:L100 N97:N100 P97:U100</xm:sqref>
        </x14:conditionalFormatting>
        <x14:conditionalFormatting xmlns:xm="http://schemas.microsoft.com/office/excel/2006/main">
          <x14:cfRule type="iconSet" priority="79" id="{A6BEA770-C285-47A0-A5D4-22A7522E85C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L227:L239 N227:N239 P227:U239</xm:sqref>
        </x14:conditionalFormatting>
        <x14:conditionalFormatting xmlns:xm="http://schemas.microsoft.com/office/excel/2006/main">
          <x14:cfRule type="iconSet" priority="80" id="{B9FCE3CC-313F-46FE-8DDF-747F68DBAFB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L240:L252 N240:N252 P240:U252</xm:sqref>
        </x14:conditionalFormatting>
        <x14:conditionalFormatting xmlns:xm="http://schemas.microsoft.com/office/excel/2006/main">
          <x14:cfRule type="iconSet" priority="81" id="{DCE8A696-5CA4-4B6A-B5C3-05E8DB52FEE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L154:L155 N154:N155 P154:U155</xm:sqref>
        </x14:conditionalFormatting>
        <x14:conditionalFormatting xmlns:xm="http://schemas.microsoft.com/office/excel/2006/main">
          <x14:cfRule type="iconSet" priority="82" id="{9F596CE7-85A3-4A42-826E-96FA0A287FB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L166:L167 L156:L157 N156:N157 N166:N167 P166:U167 P156:U157</xm:sqref>
        </x14:conditionalFormatting>
        <x14:conditionalFormatting xmlns:xm="http://schemas.microsoft.com/office/excel/2006/main">
          <x14:cfRule type="iconSet" priority="83" id="{0F5B47AA-DBA1-418C-BD4B-7563B448732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L253:L261 L44:L96 L109:L153 L168:L226 L158:L165 N158:N165 N168:N226 N109:N153 N44:N96 N253:N261 P253:U261 P44:U96 P109:U153 P168:U226 P158:U165</xm:sqref>
        </x14:conditionalFormatting>
        <x14:conditionalFormatting xmlns:xm="http://schemas.microsoft.com/office/excel/2006/main">
          <x14:cfRule type="iconSet" priority="84" id="{804C516C-556E-4A23-A151-0FD519E9F0F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L101:L108 N101:N108 P101:U108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U66"/>
  <sheetViews>
    <sheetView zoomScale="70" zoomScaleNormal="70" workbookViewId="0">
      <pane ySplit="8" topLeftCell="A9" activePane="bottomLeft" state="frozen"/>
      <selection sqref="A1:I30"/>
      <selection pane="bottomLeft" activeCell="P8" sqref="P8"/>
    </sheetView>
  </sheetViews>
  <sheetFormatPr defaultRowHeight="15" x14ac:dyDescent="0.25"/>
  <cols>
    <col min="1" max="1" width="5.28515625" style="206" customWidth="1"/>
    <col min="2" max="2" width="44.7109375" style="207" customWidth="1"/>
    <col min="3" max="3" width="19" style="207" customWidth="1"/>
    <col min="4" max="4" width="15.7109375" style="266" customWidth="1"/>
    <col min="5" max="5" width="17" style="208" customWidth="1"/>
    <col min="6" max="6" width="14.5703125" style="207" customWidth="1"/>
    <col min="7" max="7" width="27.85546875" style="208" customWidth="1"/>
    <col min="8" max="8" width="27.28515625" style="267" customWidth="1"/>
    <col min="9" max="9" width="14.7109375" style="207" customWidth="1"/>
    <col min="10" max="10" width="14" style="209" customWidth="1"/>
    <col min="11" max="11" width="15.85546875" style="268" hidden="1" customWidth="1"/>
    <col min="12" max="12" width="0.140625" style="268" hidden="1" customWidth="1"/>
    <col min="13" max="13" width="19.5703125" style="268" hidden="1" customWidth="1"/>
    <col min="14" max="14" width="21.140625" style="268" hidden="1" customWidth="1"/>
    <col min="15" max="15" width="15.85546875" style="268" customWidth="1"/>
    <col min="16" max="16" width="20.5703125" style="268" customWidth="1"/>
    <col min="17" max="21" width="15.85546875" style="268" customWidth="1"/>
    <col min="22" max="16384" width="9.140625" style="242"/>
  </cols>
  <sheetData>
    <row r="1" spans="1:21" ht="15.75" customHeight="1" thickBot="1" x14ac:dyDescent="0.3">
      <c r="A1" s="89" t="s">
        <v>0</v>
      </c>
      <c r="B1" s="90"/>
      <c r="C1" s="91"/>
      <c r="D1" s="91" t="s">
        <v>1</v>
      </c>
      <c r="E1" s="84" t="s">
        <v>1392</v>
      </c>
      <c r="F1" s="92"/>
      <c r="G1" s="2"/>
      <c r="H1" s="2"/>
      <c r="I1" s="240"/>
      <c r="J1" s="241"/>
      <c r="K1" s="73" t="s">
        <v>12</v>
      </c>
      <c r="L1" s="73" t="s">
        <v>5</v>
      </c>
      <c r="M1" s="73" t="s">
        <v>716</v>
      </c>
      <c r="N1" s="73" t="s">
        <v>712</v>
      </c>
      <c r="O1" s="73" t="s">
        <v>1393</v>
      </c>
      <c r="P1" s="73" t="s">
        <v>1394</v>
      </c>
      <c r="Q1" s="73" t="s">
        <v>4</v>
      </c>
      <c r="R1" s="73" t="s">
        <v>4</v>
      </c>
      <c r="S1" s="73" t="s">
        <v>4</v>
      </c>
      <c r="T1" s="73" t="s">
        <v>4</v>
      </c>
      <c r="U1" s="73" t="s">
        <v>4</v>
      </c>
    </row>
    <row r="2" spans="1:21" x14ac:dyDescent="0.25">
      <c r="A2" s="93"/>
      <c r="B2" s="94"/>
      <c r="C2" s="13"/>
      <c r="D2" s="13"/>
      <c r="E2" s="5"/>
      <c r="F2" s="6"/>
      <c r="G2" s="7"/>
      <c r="H2" s="7"/>
      <c r="I2" s="243"/>
      <c r="J2" s="244"/>
      <c r="K2" s="95"/>
      <c r="L2" s="95"/>
      <c r="M2" s="95"/>
      <c r="N2" s="95"/>
      <c r="O2" s="95"/>
      <c r="P2" s="95"/>
      <c r="Q2" s="95"/>
      <c r="R2" s="95"/>
      <c r="S2" s="95"/>
      <c r="T2" s="95"/>
      <c r="U2" s="74"/>
    </row>
    <row r="3" spans="1:21" ht="15.75" thickBot="1" x14ac:dyDescent="0.3">
      <c r="A3" s="93"/>
      <c r="B3" s="94"/>
      <c r="C3" s="13"/>
      <c r="D3" s="13" t="s">
        <v>6</v>
      </c>
      <c r="E3" s="76" t="s">
        <v>717</v>
      </c>
      <c r="F3" s="97"/>
      <c r="G3" s="7"/>
      <c r="H3" s="7"/>
      <c r="I3" s="243"/>
      <c r="J3" s="244"/>
      <c r="K3" s="95"/>
      <c r="L3" s="95"/>
      <c r="M3" s="95"/>
      <c r="N3" s="95"/>
      <c r="O3" s="95"/>
      <c r="P3" s="95"/>
      <c r="Q3" s="95"/>
      <c r="R3" s="95"/>
      <c r="S3" s="95"/>
      <c r="T3" s="95"/>
      <c r="U3" s="74"/>
    </row>
    <row r="4" spans="1:21" x14ac:dyDescent="0.25">
      <c r="A4" s="93"/>
      <c r="B4" s="94"/>
      <c r="C4" s="13"/>
      <c r="D4" s="13"/>
      <c r="E4" s="5"/>
      <c r="F4" s="190"/>
      <c r="G4" s="7"/>
      <c r="H4" s="245"/>
      <c r="I4" s="243"/>
      <c r="J4" s="246"/>
      <c r="K4" s="95"/>
      <c r="L4" s="95"/>
      <c r="M4" s="95"/>
      <c r="N4" s="95"/>
      <c r="O4" s="95"/>
      <c r="P4" s="95"/>
      <c r="Q4" s="95"/>
      <c r="R4" s="95"/>
      <c r="S4" s="95"/>
      <c r="T4" s="95"/>
      <c r="U4" s="74"/>
    </row>
    <row r="5" spans="1:21" ht="15.75" customHeight="1" thickBot="1" x14ac:dyDescent="0.3">
      <c r="A5" s="93"/>
      <c r="B5" s="94"/>
      <c r="C5" s="13"/>
      <c r="D5" s="13" t="s">
        <v>8</v>
      </c>
      <c r="E5" s="98" t="s">
        <v>1395</v>
      </c>
      <c r="F5" s="99" t="s">
        <v>9</v>
      </c>
      <c r="G5" s="247" t="s">
        <v>10</v>
      </c>
      <c r="H5" s="11">
        <f>SUBTOTAL(9,J9:J109)</f>
        <v>25366.470000000008</v>
      </c>
      <c r="I5" s="243"/>
      <c r="J5" s="244"/>
      <c r="K5" s="95"/>
      <c r="L5" s="95"/>
      <c r="M5" s="95"/>
      <c r="N5" s="95"/>
      <c r="O5" s="95"/>
      <c r="P5" s="95"/>
      <c r="Q5" s="95"/>
      <c r="R5" s="95"/>
      <c r="S5" s="95"/>
      <c r="T5" s="95"/>
      <c r="U5" s="74"/>
    </row>
    <row r="6" spans="1:21" ht="15.75" thickBot="1" x14ac:dyDescent="0.3">
      <c r="A6" s="248"/>
      <c r="B6" s="13"/>
      <c r="C6" s="13"/>
      <c r="D6" s="13"/>
      <c r="E6" s="100"/>
      <c r="F6" s="14"/>
      <c r="G6" s="249"/>
      <c r="H6" s="14"/>
      <c r="I6" s="250"/>
      <c r="J6" s="251"/>
      <c r="K6" s="95"/>
      <c r="L6" s="95"/>
      <c r="M6" s="95"/>
      <c r="N6" s="95"/>
      <c r="O6" s="95"/>
      <c r="P6" s="95"/>
      <c r="Q6" s="95"/>
      <c r="R6" s="95"/>
      <c r="S6" s="95"/>
      <c r="T6" s="95"/>
      <c r="U6" s="75"/>
    </row>
    <row r="7" spans="1:21" ht="15.75" thickBot="1" x14ac:dyDescent="0.3">
      <c r="A7" s="65" t="s">
        <v>13</v>
      </c>
      <c r="B7" s="66"/>
      <c r="C7" s="66"/>
      <c r="D7" s="66"/>
      <c r="E7" s="66"/>
      <c r="F7" s="66"/>
      <c r="G7" s="66"/>
      <c r="H7" s="66"/>
      <c r="I7" s="66"/>
      <c r="J7" s="252"/>
      <c r="K7" s="15" t="s">
        <v>16</v>
      </c>
      <c r="L7" s="15" t="s">
        <v>335</v>
      </c>
      <c r="M7" s="15" t="s">
        <v>16</v>
      </c>
      <c r="N7" s="15" t="s">
        <v>16</v>
      </c>
      <c r="O7" s="15" t="s">
        <v>336</v>
      </c>
      <c r="P7" s="15" t="s">
        <v>15</v>
      </c>
      <c r="Q7" s="15" t="s">
        <v>15</v>
      </c>
      <c r="R7" s="15" t="s">
        <v>15</v>
      </c>
      <c r="S7" s="15" t="s">
        <v>15</v>
      </c>
      <c r="T7" s="15" t="s">
        <v>15</v>
      </c>
      <c r="U7" s="15" t="s">
        <v>15</v>
      </c>
    </row>
    <row r="8" spans="1:21" ht="15.75" thickBot="1" x14ac:dyDescent="0.3">
      <c r="A8" s="16" t="s">
        <v>17</v>
      </c>
      <c r="B8" s="17" t="s">
        <v>18</v>
      </c>
      <c r="C8" s="17" t="s">
        <v>19</v>
      </c>
      <c r="D8" s="17" t="s">
        <v>20</v>
      </c>
      <c r="E8" s="253" t="s">
        <v>21</v>
      </c>
      <c r="F8" s="17" t="s">
        <v>22</v>
      </c>
      <c r="G8" s="17" t="s">
        <v>23</v>
      </c>
      <c r="H8" s="17" t="s">
        <v>1396</v>
      </c>
      <c r="I8" s="17" t="s">
        <v>24</v>
      </c>
      <c r="J8" s="18" t="s">
        <v>25</v>
      </c>
      <c r="K8" s="19">
        <v>42563</v>
      </c>
      <c r="L8" s="19"/>
      <c r="M8" s="19">
        <v>42857</v>
      </c>
      <c r="N8" s="19">
        <v>42942</v>
      </c>
      <c r="O8" s="19">
        <v>43011</v>
      </c>
      <c r="P8" s="20" t="s">
        <v>26</v>
      </c>
      <c r="Q8" s="20" t="s">
        <v>26</v>
      </c>
      <c r="R8" s="20" t="s">
        <v>26</v>
      </c>
      <c r="S8" s="20" t="s">
        <v>26</v>
      </c>
      <c r="T8" s="20" t="s">
        <v>26</v>
      </c>
      <c r="U8" s="20" t="s">
        <v>26</v>
      </c>
    </row>
    <row r="9" spans="1:21" x14ac:dyDescent="0.25">
      <c r="A9" s="28">
        <f>ROW(A9)-8</f>
        <v>1</v>
      </c>
      <c r="B9" s="29" t="s">
        <v>1124</v>
      </c>
      <c r="C9" s="29" t="s">
        <v>75</v>
      </c>
      <c r="D9" s="254" t="s">
        <v>1397</v>
      </c>
      <c r="E9" s="29"/>
      <c r="F9" s="29"/>
      <c r="G9" s="193" t="s">
        <v>584</v>
      </c>
      <c r="H9" s="30"/>
      <c r="I9" s="29"/>
      <c r="J9" s="255">
        <v>52.51</v>
      </c>
      <c r="K9" s="256">
        <v>0</v>
      </c>
      <c r="L9" s="256">
        <v>1</v>
      </c>
      <c r="M9" s="256">
        <v>0</v>
      </c>
      <c r="N9" s="256">
        <v>1</v>
      </c>
      <c r="O9" s="256">
        <v>1</v>
      </c>
      <c r="P9" s="256">
        <v>1</v>
      </c>
      <c r="Q9" s="256"/>
      <c r="R9" s="256"/>
      <c r="S9" s="256"/>
      <c r="T9" s="256"/>
      <c r="U9" s="256"/>
    </row>
    <row r="10" spans="1:21" x14ac:dyDescent="0.25">
      <c r="A10" s="33">
        <f t="shared" ref="A10:A66" si="0">ROW(A10)-8</f>
        <v>2</v>
      </c>
      <c r="B10" s="34" t="s">
        <v>1124</v>
      </c>
      <c r="C10" s="34" t="s">
        <v>75</v>
      </c>
      <c r="D10" s="257">
        <v>40083636</v>
      </c>
      <c r="E10" s="117"/>
      <c r="F10" s="34"/>
      <c r="G10" s="117" t="s">
        <v>584</v>
      </c>
      <c r="H10" s="35"/>
      <c r="I10" s="34"/>
      <c r="J10" s="258">
        <v>52.51</v>
      </c>
      <c r="K10" s="259">
        <v>0</v>
      </c>
      <c r="L10" s="259">
        <v>1</v>
      </c>
      <c r="M10" s="259">
        <v>0</v>
      </c>
      <c r="N10" s="259">
        <v>1</v>
      </c>
      <c r="O10" s="259">
        <v>1</v>
      </c>
      <c r="P10" s="259">
        <v>1</v>
      </c>
      <c r="Q10" s="259"/>
      <c r="R10" s="259"/>
      <c r="S10" s="259"/>
      <c r="T10" s="259"/>
      <c r="U10" s="259"/>
    </row>
    <row r="11" spans="1:21" x14ac:dyDescent="0.25">
      <c r="A11" s="38">
        <f t="shared" si="0"/>
        <v>3</v>
      </c>
      <c r="B11" s="39" t="s">
        <v>1398</v>
      </c>
      <c r="C11" s="39" t="s">
        <v>75</v>
      </c>
      <c r="D11" s="260" t="s">
        <v>1399</v>
      </c>
      <c r="E11" s="39"/>
      <c r="F11" s="39"/>
      <c r="G11" s="115" t="s">
        <v>587</v>
      </c>
      <c r="H11" s="40"/>
      <c r="I11" s="39"/>
      <c r="J11" s="261">
        <v>42.39</v>
      </c>
      <c r="K11" s="262">
        <v>0</v>
      </c>
      <c r="L11" s="262">
        <v>1</v>
      </c>
      <c r="M11" s="262">
        <v>0</v>
      </c>
      <c r="N11" s="262">
        <v>1</v>
      </c>
      <c r="O11" s="262">
        <v>1</v>
      </c>
      <c r="P11" s="262">
        <v>1</v>
      </c>
      <c r="Q11" s="262"/>
      <c r="R11" s="262"/>
      <c r="S11" s="262"/>
      <c r="T11" s="262"/>
      <c r="U11" s="262"/>
    </row>
    <row r="12" spans="1:21" x14ac:dyDescent="0.25">
      <c r="A12" s="33">
        <f t="shared" si="0"/>
        <v>4</v>
      </c>
      <c r="B12" s="34" t="s">
        <v>1398</v>
      </c>
      <c r="C12" s="34" t="s">
        <v>75</v>
      </c>
      <c r="D12" s="257">
        <v>40040410</v>
      </c>
      <c r="E12" s="117"/>
      <c r="F12" s="34"/>
      <c r="G12" s="117" t="s">
        <v>587</v>
      </c>
      <c r="H12" s="35"/>
      <c r="I12" s="34"/>
      <c r="J12" s="258">
        <v>42.39</v>
      </c>
      <c r="K12" s="259">
        <v>0</v>
      </c>
      <c r="L12" s="259">
        <v>1</v>
      </c>
      <c r="M12" s="259">
        <v>0</v>
      </c>
      <c r="N12" s="259">
        <v>1</v>
      </c>
      <c r="O12" s="259">
        <v>1</v>
      </c>
      <c r="P12" s="259">
        <v>1</v>
      </c>
      <c r="Q12" s="259"/>
      <c r="R12" s="259"/>
      <c r="S12" s="259"/>
      <c r="T12" s="259"/>
      <c r="U12" s="259"/>
    </row>
    <row r="13" spans="1:21" x14ac:dyDescent="0.25">
      <c r="A13" s="38">
        <f t="shared" si="0"/>
        <v>5</v>
      </c>
      <c r="B13" s="39" t="s">
        <v>1398</v>
      </c>
      <c r="C13" s="39" t="s">
        <v>75</v>
      </c>
      <c r="D13" s="260" t="s">
        <v>1400</v>
      </c>
      <c r="E13" s="39"/>
      <c r="F13" s="39"/>
      <c r="G13" s="115" t="s">
        <v>589</v>
      </c>
      <c r="H13" s="40"/>
      <c r="I13" s="39"/>
      <c r="J13" s="261">
        <v>53.45</v>
      </c>
      <c r="K13" s="262">
        <v>0</v>
      </c>
      <c r="L13" s="262">
        <v>1</v>
      </c>
      <c r="M13" s="262">
        <v>0</v>
      </c>
      <c r="N13" s="262">
        <v>1</v>
      </c>
      <c r="O13" s="262">
        <v>1</v>
      </c>
      <c r="P13" s="262">
        <v>1</v>
      </c>
      <c r="Q13" s="262"/>
      <c r="R13" s="262"/>
      <c r="S13" s="262"/>
      <c r="T13" s="262"/>
      <c r="U13" s="262"/>
    </row>
    <row r="14" spans="1:21" x14ac:dyDescent="0.25">
      <c r="A14" s="33">
        <f t="shared" si="0"/>
        <v>6</v>
      </c>
      <c r="B14" s="34" t="s">
        <v>1398</v>
      </c>
      <c r="C14" s="34" t="s">
        <v>75</v>
      </c>
      <c r="D14" s="257">
        <v>40040460</v>
      </c>
      <c r="E14" s="117"/>
      <c r="F14" s="34"/>
      <c r="G14" s="117" t="s">
        <v>589</v>
      </c>
      <c r="H14" s="35"/>
      <c r="I14" s="34"/>
      <c r="J14" s="258">
        <v>53.45</v>
      </c>
      <c r="K14" s="259">
        <v>0</v>
      </c>
      <c r="L14" s="259">
        <v>0</v>
      </c>
      <c r="M14" s="259">
        <v>0</v>
      </c>
      <c r="N14" s="259">
        <v>1</v>
      </c>
      <c r="O14" s="259">
        <v>1</v>
      </c>
      <c r="P14" s="259">
        <v>1</v>
      </c>
      <c r="Q14" s="259"/>
      <c r="R14" s="259"/>
      <c r="S14" s="259"/>
      <c r="T14" s="259"/>
      <c r="U14" s="259"/>
    </row>
    <row r="15" spans="1:21" x14ac:dyDescent="0.25">
      <c r="A15" s="38">
        <f t="shared" si="0"/>
        <v>7</v>
      </c>
      <c r="B15" s="39" t="s">
        <v>1398</v>
      </c>
      <c r="C15" s="39" t="s">
        <v>75</v>
      </c>
      <c r="D15" s="260" t="s">
        <v>1401</v>
      </c>
      <c r="E15" s="39"/>
      <c r="F15" s="39"/>
      <c r="G15" s="115" t="s">
        <v>1402</v>
      </c>
      <c r="H15" s="40"/>
      <c r="I15" s="39"/>
      <c r="J15" s="261">
        <v>68.430000000000007</v>
      </c>
      <c r="K15" s="262">
        <v>0</v>
      </c>
      <c r="L15" s="262">
        <v>0</v>
      </c>
      <c r="M15" s="262">
        <v>0</v>
      </c>
      <c r="N15" s="262">
        <v>1</v>
      </c>
      <c r="O15" s="262">
        <v>1</v>
      </c>
      <c r="P15" s="262">
        <v>1</v>
      </c>
      <c r="Q15" s="262"/>
      <c r="R15" s="262"/>
      <c r="S15" s="262"/>
      <c r="T15" s="262"/>
      <c r="U15" s="262"/>
    </row>
    <row r="16" spans="1:21" x14ac:dyDescent="0.25">
      <c r="A16" s="33">
        <f t="shared" si="0"/>
        <v>8</v>
      </c>
      <c r="B16" s="34" t="s">
        <v>1398</v>
      </c>
      <c r="C16" s="34" t="s">
        <v>75</v>
      </c>
      <c r="D16" s="257">
        <v>40040500</v>
      </c>
      <c r="E16" s="117"/>
      <c r="F16" s="34"/>
      <c r="G16" s="117" t="s">
        <v>1402</v>
      </c>
      <c r="H16" s="35"/>
      <c r="I16" s="34"/>
      <c r="J16" s="258">
        <v>68.430000000000007</v>
      </c>
      <c r="K16" s="259">
        <v>0</v>
      </c>
      <c r="L16" s="259">
        <v>1</v>
      </c>
      <c r="M16" s="259">
        <v>0</v>
      </c>
      <c r="N16" s="259">
        <v>1</v>
      </c>
      <c r="O16" s="259">
        <v>1</v>
      </c>
      <c r="P16" s="259">
        <v>1</v>
      </c>
      <c r="Q16" s="259"/>
      <c r="R16" s="259"/>
      <c r="S16" s="259"/>
      <c r="T16" s="259"/>
      <c r="U16" s="259"/>
    </row>
    <row r="17" spans="1:21" x14ac:dyDescent="0.25">
      <c r="A17" s="38">
        <f t="shared" si="0"/>
        <v>9</v>
      </c>
      <c r="B17" s="39" t="s">
        <v>1398</v>
      </c>
      <c r="C17" s="39" t="s">
        <v>75</v>
      </c>
      <c r="D17" s="260" t="s">
        <v>1403</v>
      </c>
      <c r="E17" s="39"/>
      <c r="F17" s="39"/>
      <c r="G17" s="115" t="s">
        <v>1404</v>
      </c>
      <c r="H17" s="40"/>
      <c r="I17" s="39"/>
      <c r="J17" s="261">
        <v>80</v>
      </c>
      <c r="K17" s="262">
        <v>0</v>
      </c>
      <c r="L17" s="262">
        <v>0</v>
      </c>
      <c r="M17" s="262">
        <v>0</v>
      </c>
      <c r="N17" s="262">
        <v>1</v>
      </c>
      <c r="O17" s="262">
        <v>1</v>
      </c>
      <c r="P17" s="262">
        <v>1</v>
      </c>
      <c r="Q17" s="262"/>
      <c r="R17" s="262"/>
      <c r="S17" s="262"/>
      <c r="T17" s="262"/>
      <c r="U17" s="262"/>
    </row>
    <row r="18" spans="1:21" x14ac:dyDescent="0.25">
      <c r="A18" s="33">
        <f t="shared" si="0"/>
        <v>10</v>
      </c>
      <c r="B18" s="34" t="s">
        <v>1398</v>
      </c>
      <c r="C18" s="34" t="s">
        <v>75</v>
      </c>
      <c r="D18" s="257">
        <v>40040550</v>
      </c>
      <c r="E18" s="117"/>
      <c r="F18" s="34"/>
      <c r="G18" s="117" t="s">
        <v>1405</v>
      </c>
      <c r="H18" s="35"/>
      <c r="I18" s="34"/>
      <c r="J18" s="258">
        <v>80</v>
      </c>
      <c r="K18" s="259">
        <v>0</v>
      </c>
      <c r="L18" s="259">
        <v>0</v>
      </c>
      <c r="M18" s="259">
        <v>0</v>
      </c>
      <c r="N18" s="259">
        <v>1</v>
      </c>
      <c r="O18" s="259">
        <v>1</v>
      </c>
      <c r="P18" s="259">
        <v>1</v>
      </c>
      <c r="Q18" s="259"/>
      <c r="R18" s="259"/>
      <c r="S18" s="259"/>
      <c r="T18" s="259"/>
      <c r="U18" s="259"/>
    </row>
    <row r="19" spans="1:21" x14ac:dyDescent="0.25">
      <c r="A19" s="38">
        <f t="shared" si="0"/>
        <v>11</v>
      </c>
      <c r="B19" s="39" t="s">
        <v>1398</v>
      </c>
      <c r="C19" s="39" t="s">
        <v>75</v>
      </c>
      <c r="D19" s="260" t="s">
        <v>1406</v>
      </c>
      <c r="E19" s="39"/>
      <c r="F19" s="39"/>
      <c r="G19" s="115" t="s">
        <v>1407</v>
      </c>
      <c r="H19" s="40"/>
      <c r="I19" s="39"/>
      <c r="J19" s="261">
        <v>75</v>
      </c>
      <c r="K19" s="262">
        <v>0</v>
      </c>
      <c r="L19" s="262">
        <v>0</v>
      </c>
      <c r="M19" s="262">
        <v>0</v>
      </c>
      <c r="N19" s="262">
        <v>1</v>
      </c>
      <c r="O19" s="262">
        <v>1</v>
      </c>
      <c r="P19" s="262">
        <v>1</v>
      </c>
      <c r="Q19" s="262"/>
      <c r="R19" s="262"/>
      <c r="S19" s="262"/>
      <c r="T19" s="262"/>
      <c r="U19" s="262"/>
    </row>
    <row r="20" spans="1:21" x14ac:dyDescent="0.25">
      <c r="A20" s="33">
        <f t="shared" si="0"/>
        <v>12</v>
      </c>
      <c r="B20" s="34" t="s">
        <v>1398</v>
      </c>
      <c r="C20" s="34" t="s">
        <v>75</v>
      </c>
      <c r="D20" s="257">
        <v>40040600</v>
      </c>
      <c r="E20" s="117"/>
      <c r="F20" s="34"/>
      <c r="G20" s="117" t="s">
        <v>1407</v>
      </c>
      <c r="H20" s="35"/>
      <c r="I20" s="34"/>
      <c r="J20" s="258">
        <v>75</v>
      </c>
      <c r="K20" s="259">
        <v>0</v>
      </c>
      <c r="L20" s="259">
        <v>0</v>
      </c>
      <c r="M20" s="259">
        <v>0</v>
      </c>
      <c r="N20" s="259">
        <v>1</v>
      </c>
      <c r="O20" s="259">
        <v>1</v>
      </c>
      <c r="P20" s="259">
        <v>1</v>
      </c>
      <c r="Q20" s="259"/>
      <c r="R20" s="259"/>
      <c r="S20" s="259"/>
      <c r="T20" s="259"/>
      <c r="U20" s="259"/>
    </row>
    <row r="21" spans="1:21" x14ac:dyDescent="0.25">
      <c r="A21" s="38">
        <f t="shared" si="0"/>
        <v>13</v>
      </c>
      <c r="B21" s="39" t="s">
        <v>1398</v>
      </c>
      <c r="C21" s="39" t="s">
        <v>75</v>
      </c>
      <c r="D21" s="260" t="s">
        <v>1408</v>
      </c>
      <c r="E21" s="39"/>
      <c r="F21" s="39"/>
      <c r="G21" s="115" t="s">
        <v>1409</v>
      </c>
      <c r="H21" s="40"/>
      <c r="I21" s="39"/>
      <c r="J21" s="261">
        <v>118.66</v>
      </c>
      <c r="K21" s="262">
        <v>0</v>
      </c>
      <c r="L21" s="262">
        <v>0</v>
      </c>
      <c r="M21" s="262">
        <v>0</v>
      </c>
      <c r="N21" s="262">
        <v>0</v>
      </c>
      <c r="O21" s="262">
        <v>0</v>
      </c>
      <c r="P21" s="262">
        <v>1</v>
      </c>
      <c r="Q21" s="262"/>
      <c r="R21" s="262"/>
      <c r="S21" s="262"/>
      <c r="T21" s="262"/>
      <c r="U21" s="262"/>
    </row>
    <row r="22" spans="1:21" x14ac:dyDescent="0.25">
      <c r="A22" s="33">
        <f t="shared" si="0"/>
        <v>14</v>
      </c>
      <c r="B22" s="34" t="s">
        <v>1398</v>
      </c>
      <c r="C22" s="34" t="s">
        <v>75</v>
      </c>
      <c r="D22" s="257">
        <v>40040650</v>
      </c>
      <c r="E22" s="117"/>
      <c r="F22" s="34"/>
      <c r="G22" s="117" t="s">
        <v>1409</v>
      </c>
      <c r="H22" s="35"/>
      <c r="I22" s="34"/>
      <c r="J22" s="258">
        <v>118.66</v>
      </c>
      <c r="K22" s="259">
        <v>0</v>
      </c>
      <c r="L22" s="259">
        <v>0</v>
      </c>
      <c r="M22" s="259">
        <v>0</v>
      </c>
      <c r="N22" s="259">
        <v>0</v>
      </c>
      <c r="O22" s="259">
        <v>0</v>
      </c>
      <c r="P22" s="259">
        <v>0</v>
      </c>
      <c r="Q22" s="259"/>
      <c r="R22" s="259"/>
      <c r="S22" s="259"/>
      <c r="T22" s="259"/>
      <c r="U22" s="259"/>
    </row>
    <row r="23" spans="1:21" x14ac:dyDescent="0.25">
      <c r="A23" s="38">
        <f t="shared" si="0"/>
        <v>15</v>
      </c>
      <c r="B23" s="39" t="s">
        <v>1410</v>
      </c>
      <c r="C23" s="39" t="s">
        <v>339</v>
      </c>
      <c r="D23" s="260"/>
      <c r="E23" s="39" t="s">
        <v>1411</v>
      </c>
      <c r="F23" s="39" t="s">
        <v>34</v>
      </c>
      <c r="G23" s="115" t="s">
        <v>1412</v>
      </c>
      <c r="H23" s="40"/>
      <c r="I23" s="39"/>
      <c r="J23" s="261">
        <v>584.99</v>
      </c>
      <c r="K23" s="262">
        <v>1</v>
      </c>
      <c r="L23" s="262">
        <v>1</v>
      </c>
      <c r="M23" s="262">
        <v>1</v>
      </c>
      <c r="N23" s="262">
        <v>1</v>
      </c>
      <c r="O23" s="262">
        <v>1</v>
      </c>
      <c r="P23" s="262">
        <v>1</v>
      </c>
      <c r="Q23" s="262"/>
      <c r="R23" s="262"/>
      <c r="S23" s="262"/>
      <c r="T23" s="262"/>
      <c r="U23" s="262"/>
    </row>
    <row r="24" spans="1:21" x14ac:dyDescent="0.25">
      <c r="A24" s="33">
        <f t="shared" si="0"/>
        <v>16</v>
      </c>
      <c r="B24" s="34" t="s">
        <v>1413</v>
      </c>
      <c r="C24" s="34" t="s">
        <v>339</v>
      </c>
      <c r="D24" s="257"/>
      <c r="E24" s="117" t="s">
        <v>1414</v>
      </c>
      <c r="F24" s="34" t="s">
        <v>34</v>
      </c>
      <c r="G24" s="117" t="s">
        <v>1415</v>
      </c>
      <c r="H24" s="35"/>
      <c r="I24" s="34"/>
      <c r="J24" s="258">
        <v>731.29</v>
      </c>
      <c r="K24" s="259">
        <v>1</v>
      </c>
      <c r="L24" s="259">
        <v>1</v>
      </c>
      <c r="M24" s="259">
        <v>1</v>
      </c>
      <c r="N24" s="259">
        <v>1</v>
      </c>
      <c r="O24" s="259">
        <v>1</v>
      </c>
      <c r="P24" s="259">
        <v>1</v>
      </c>
      <c r="Q24" s="259"/>
      <c r="R24" s="259"/>
      <c r="S24" s="259"/>
      <c r="T24" s="259"/>
      <c r="U24" s="259"/>
    </row>
    <row r="25" spans="1:21" x14ac:dyDescent="0.25">
      <c r="A25" s="38">
        <f t="shared" si="0"/>
        <v>17</v>
      </c>
      <c r="B25" s="39" t="s">
        <v>1416</v>
      </c>
      <c r="C25" s="39" t="s">
        <v>1022</v>
      </c>
      <c r="D25" s="260" t="s">
        <v>1417</v>
      </c>
      <c r="E25" s="39" t="s">
        <v>1417</v>
      </c>
      <c r="F25" s="39" t="s">
        <v>1418</v>
      </c>
      <c r="G25" s="115" t="s">
        <v>776</v>
      </c>
      <c r="H25" s="40" t="s">
        <v>1419</v>
      </c>
      <c r="I25" s="39"/>
      <c r="J25" s="261">
        <v>47.62</v>
      </c>
      <c r="K25" s="262">
        <v>1</v>
      </c>
      <c r="L25" s="262">
        <v>1</v>
      </c>
      <c r="M25" s="262">
        <v>1</v>
      </c>
      <c r="N25" s="262">
        <v>1</v>
      </c>
      <c r="O25" s="262">
        <v>1</v>
      </c>
      <c r="P25" s="262">
        <v>1</v>
      </c>
      <c r="Q25" s="262"/>
      <c r="R25" s="262"/>
      <c r="S25" s="262"/>
      <c r="T25" s="262"/>
      <c r="U25" s="262"/>
    </row>
    <row r="26" spans="1:21" x14ac:dyDescent="0.25">
      <c r="A26" s="33">
        <f t="shared" si="0"/>
        <v>18</v>
      </c>
      <c r="B26" s="34" t="s">
        <v>1416</v>
      </c>
      <c r="C26" s="34" t="s">
        <v>1022</v>
      </c>
      <c r="D26" s="257" t="s">
        <v>1417</v>
      </c>
      <c r="E26" s="117" t="s">
        <v>1417</v>
      </c>
      <c r="F26" s="34" t="s">
        <v>1418</v>
      </c>
      <c r="G26" s="117" t="s">
        <v>776</v>
      </c>
      <c r="H26" s="35" t="s">
        <v>1419</v>
      </c>
      <c r="I26" s="34"/>
      <c r="J26" s="258">
        <v>47.62</v>
      </c>
      <c r="K26" s="259">
        <v>1</v>
      </c>
      <c r="L26" s="259">
        <v>1</v>
      </c>
      <c r="M26" s="259">
        <v>1</v>
      </c>
      <c r="N26" s="259">
        <v>1</v>
      </c>
      <c r="O26" s="259">
        <v>1</v>
      </c>
      <c r="P26" s="259">
        <v>1</v>
      </c>
      <c r="Q26" s="259"/>
      <c r="R26" s="259"/>
      <c r="S26" s="259"/>
      <c r="T26" s="259"/>
      <c r="U26" s="259"/>
    </row>
    <row r="27" spans="1:21" x14ac:dyDescent="0.25">
      <c r="A27" s="38">
        <f t="shared" si="0"/>
        <v>19</v>
      </c>
      <c r="B27" s="39" t="s">
        <v>1416</v>
      </c>
      <c r="C27" s="39" t="s">
        <v>1022</v>
      </c>
      <c r="D27" s="260" t="s">
        <v>1417</v>
      </c>
      <c r="E27" s="39" t="s">
        <v>1417</v>
      </c>
      <c r="F27" s="39" t="s">
        <v>1418</v>
      </c>
      <c r="G27" s="115" t="s">
        <v>776</v>
      </c>
      <c r="H27" s="40" t="s">
        <v>1419</v>
      </c>
      <c r="I27" s="39"/>
      <c r="J27" s="261">
        <v>47.62</v>
      </c>
      <c r="K27" s="262">
        <v>1</v>
      </c>
      <c r="L27" s="262">
        <v>1</v>
      </c>
      <c r="M27" s="262">
        <v>1</v>
      </c>
      <c r="N27" s="262">
        <v>1</v>
      </c>
      <c r="O27" s="262">
        <v>1</v>
      </c>
      <c r="P27" s="262">
        <v>1</v>
      </c>
      <c r="Q27" s="262"/>
      <c r="R27" s="262"/>
      <c r="S27" s="262"/>
      <c r="T27" s="262"/>
      <c r="U27" s="262"/>
    </row>
    <row r="28" spans="1:21" x14ac:dyDescent="0.25">
      <c r="A28" s="33">
        <f t="shared" si="0"/>
        <v>20</v>
      </c>
      <c r="B28" s="34" t="s">
        <v>1416</v>
      </c>
      <c r="C28" s="34" t="s">
        <v>1022</v>
      </c>
      <c r="D28" s="257" t="s">
        <v>1417</v>
      </c>
      <c r="E28" s="117" t="s">
        <v>1417</v>
      </c>
      <c r="F28" s="34" t="s">
        <v>1418</v>
      </c>
      <c r="G28" s="117" t="s">
        <v>776</v>
      </c>
      <c r="H28" s="35" t="s">
        <v>1419</v>
      </c>
      <c r="I28" s="34"/>
      <c r="J28" s="258">
        <v>47.62</v>
      </c>
      <c r="K28" s="259">
        <v>1</v>
      </c>
      <c r="L28" s="259">
        <v>1</v>
      </c>
      <c r="M28" s="259">
        <v>1</v>
      </c>
      <c r="N28" s="259">
        <v>1</v>
      </c>
      <c r="O28" s="259">
        <v>1</v>
      </c>
      <c r="P28" s="259">
        <v>1</v>
      </c>
      <c r="Q28" s="259"/>
      <c r="R28" s="259"/>
      <c r="S28" s="259"/>
      <c r="T28" s="259"/>
      <c r="U28" s="259"/>
    </row>
    <row r="29" spans="1:21" x14ac:dyDescent="0.25">
      <c r="A29" s="38">
        <f t="shared" si="0"/>
        <v>21</v>
      </c>
      <c r="B29" s="39" t="s">
        <v>1420</v>
      </c>
      <c r="C29" s="39" t="s">
        <v>1022</v>
      </c>
      <c r="D29" s="260" t="s">
        <v>1421</v>
      </c>
      <c r="E29" s="39" t="s">
        <v>1421</v>
      </c>
      <c r="F29" s="39" t="s">
        <v>1418</v>
      </c>
      <c r="G29" s="115" t="s">
        <v>776</v>
      </c>
      <c r="H29" s="40" t="s">
        <v>1422</v>
      </c>
      <c r="I29" s="39"/>
      <c r="J29" s="261">
        <v>49.85</v>
      </c>
      <c r="K29" s="262">
        <v>1</v>
      </c>
      <c r="L29" s="262">
        <v>1</v>
      </c>
      <c r="M29" s="262">
        <v>1</v>
      </c>
      <c r="N29" s="262">
        <v>1</v>
      </c>
      <c r="O29" s="262">
        <v>1</v>
      </c>
      <c r="P29" s="262">
        <v>1</v>
      </c>
      <c r="Q29" s="262"/>
      <c r="R29" s="262"/>
      <c r="S29" s="262"/>
      <c r="T29" s="262"/>
      <c r="U29" s="262"/>
    </row>
    <row r="30" spans="1:21" x14ac:dyDescent="0.25">
      <c r="A30" s="33">
        <f t="shared" si="0"/>
        <v>22</v>
      </c>
      <c r="B30" s="34" t="s">
        <v>1423</v>
      </c>
      <c r="C30" s="34" t="s">
        <v>1424</v>
      </c>
      <c r="D30" s="257"/>
      <c r="E30" s="117" t="s">
        <v>1425</v>
      </c>
      <c r="F30" s="34" t="s">
        <v>34</v>
      </c>
      <c r="G30" s="117"/>
      <c r="H30" s="35" t="s">
        <v>1422</v>
      </c>
      <c r="I30" s="34" t="s">
        <v>1426</v>
      </c>
      <c r="J30" s="258">
        <v>27.18</v>
      </c>
      <c r="K30" s="259">
        <v>1</v>
      </c>
      <c r="L30" s="259">
        <v>1</v>
      </c>
      <c r="M30" s="259">
        <v>1</v>
      </c>
      <c r="N30" s="259">
        <v>1</v>
      </c>
      <c r="O30" s="259">
        <v>1</v>
      </c>
      <c r="P30" s="259">
        <v>1</v>
      </c>
      <c r="Q30" s="259"/>
      <c r="R30" s="259"/>
      <c r="S30" s="259"/>
      <c r="T30" s="259"/>
      <c r="U30" s="259"/>
    </row>
    <row r="31" spans="1:21" x14ac:dyDescent="0.25">
      <c r="A31" s="33">
        <f t="shared" si="0"/>
        <v>23</v>
      </c>
      <c r="B31" s="34" t="s">
        <v>1423</v>
      </c>
      <c r="C31" s="34" t="s">
        <v>1424</v>
      </c>
      <c r="D31" s="257"/>
      <c r="E31" s="117" t="s">
        <v>1425</v>
      </c>
      <c r="F31" s="34" t="s">
        <v>34</v>
      </c>
      <c r="G31" s="117"/>
      <c r="H31" s="35" t="s">
        <v>1422</v>
      </c>
      <c r="I31" s="34" t="s">
        <v>1426</v>
      </c>
      <c r="J31" s="258">
        <v>27.18</v>
      </c>
      <c r="K31" s="259">
        <v>1</v>
      </c>
      <c r="L31" s="259">
        <v>1</v>
      </c>
      <c r="M31" s="259">
        <v>1</v>
      </c>
      <c r="N31" s="259">
        <v>1</v>
      </c>
      <c r="O31" s="259">
        <v>1</v>
      </c>
      <c r="P31" s="259">
        <v>1</v>
      </c>
      <c r="Q31" s="259"/>
      <c r="R31" s="259"/>
      <c r="S31" s="259"/>
      <c r="T31" s="259"/>
      <c r="U31" s="259"/>
    </row>
    <row r="32" spans="1:21" x14ac:dyDescent="0.25">
      <c r="A32" s="38">
        <f t="shared" si="0"/>
        <v>24</v>
      </c>
      <c r="B32" s="39" t="s">
        <v>1427</v>
      </c>
      <c r="C32" s="39" t="s">
        <v>721</v>
      </c>
      <c r="D32" s="260"/>
      <c r="E32" s="39"/>
      <c r="F32" s="39"/>
      <c r="G32" s="115"/>
      <c r="H32" s="40" t="s">
        <v>1422</v>
      </c>
      <c r="I32" s="39" t="s">
        <v>1428</v>
      </c>
      <c r="J32" s="261"/>
      <c r="K32" s="262">
        <v>1</v>
      </c>
      <c r="L32" s="262">
        <v>1</v>
      </c>
      <c r="M32" s="262">
        <v>1</v>
      </c>
      <c r="N32" s="262">
        <v>1</v>
      </c>
      <c r="O32" s="262">
        <v>1</v>
      </c>
      <c r="P32" s="262">
        <v>1</v>
      </c>
      <c r="Q32" s="262"/>
      <c r="R32" s="262"/>
      <c r="S32" s="262"/>
      <c r="T32" s="262"/>
      <c r="U32" s="262"/>
    </row>
    <row r="33" spans="1:21" x14ac:dyDescent="0.25">
      <c r="A33" s="33">
        <f t="shared" si="0"/>
        <v>25</v>
      </c>
      <c r="B33" s="34" t="s">
        <v>1427</v>
      </c>
      <c r="C33" s="34" t="s">
        <v>721</v>
      </c>
      <c r="D33" s="257"/>
      <c r="E33" s="117"/>
      <c r="F33" s="34"/>
      <c r="G33" s="117"/>
      <c r="H33" s="35" t="s">
        <v>1422</v>
      </c>
      <c r="I33" s="34" t="s">
        <v>1428</v>
      </c>
      <c r="J33" s="258"/>
      <c r="K33" s="259">
        <v>1</v>
      </c>
      <c r="L33" s="259">
        <v>1</v>
      </c>
      <c r="M33" s="259">
        <v>1</v>
      </c>
      <c r="N33" s="259">
        <v>1</v>
      </c>
      <c r="O33" s="259">
        <v>1</v>
      </c>
      <c r="P33" s="259">
        <v>1</v>
      </c>
      <c r="Q33" s="259"/>
      <c r="R33" s="259"/>
      <c r="S33" s="259"/>
      <c r="T33" s="259"/>
      <c r="U33" s="259"/>
    </row>
    <row r="34" spans="1:21" x14ac:dyDescent="0.25">
      <c r="A34" s="38">
        <f t="shared" si="0"/>
        <v>26</v>
      </c>
      <c r="B34" s="39" t="s">
        <v>1429</v>
      </c>
      <c r="C34" s="39" t="s">
        <v>1022</v>
      </c>
      <c r="D34" s="260" t="s">
        <v>1430</v>
      </c>
      <c r="E34" s="39" t="s">
        <v>1431</v>
      </c>
      <c r="F34" s="39" t="s">
        <v>34</v>
      </c>
      <c r="G34" s="115" t="s">
        <v>1432</v>
      </c>
      <c r="H34" s="40" t="s">
        <v>1422</v>
      </c>
      <c r="I34" s="39"/>
      <c r="J34" s="261">
        <v>955.3</v>
      </c>
      <c r="K34" s="262">
        <v>1</v>
      </c>
      <c r="L34" s="262">
        <v>1</v>
      </c>
      <c r="M34" s="262">
        <v>1</v>
      </c>
      <c r="N34" s="262">
        <v>1</v>
      </c>
      <c r="O34" s="262">
        <v>1</v>
      </c>
      <c r="P34" s="262">
        <v>1</v>
      </c>
      <c r="Q34" s="262"/>
      <c r="R34" s="262"/>
      <c r="S34" s="262"/>
      <c r="T34" s="262"/>
      <c r="U34" s="262"/>
    </row>
    <row r="35" spans="1:21" x14ac:dyDescent="0.25">
      <c r="A35" s="33">
        <f t="shared" si="0"/>
        <v>27</v>
      </c>
      <c r="B35" s="34" t="s">
        <v>1429</v>
      </c>
      <c r="C35" s="34" t="s">
        <v>1022</v>
      </c>
      <c r="D35" s="257" t="s">
        <v>1430</v>
      </c>
      <c r="E35" s="117" t="s">
        <v>1431</v>
      </c>
      <c r="F35" s="34" t="s">
        <v>34</v>
      </c>
      <c r="G35" s="117" t="s">
        <v>1432</v>
      </c>
      <c r="H35" s="35" t="s">
        <v>1422</v>
      </c>
      <c r="I35" s="34"/>
      <c r="J35" s="258">
        <v>955.3</v>
      </c>
      <c r="K35" s="259">
        <v>1</v>
      </c>
      <c r="L35" s="259">
        <v>1</v>
      </c>
      <c r="M35" s="259">
        <v>1</v>
      </c>
      <c r="N35" s="259">
        <v>1</v>
      </c>
      <c r="O35" s="259">
        <v>1</v>
      </c>
      <c r="P35" s="259">
        <v>1</v>
      </c>
      <c r="Q35" s="259"/>
      <c r="R35" s="259"/>
      <c r="S35" s="259"/>
      <c r="T35" s="259"/>
      <c r="U35" s="259"/>
    </row>
    <row r="36" spans="1:21" x14ac:dyDescent="0.25">
      <c r="A36" s="38">
        <f t="shared" si="0"/>
        <v>28</v>
      </c>
      <c r="B36" s="39" t="s">
        <v>1433</v>
      </c>
      <c r="C36" s="39" t="s">
        <v>1434</v>
      </c>
      <c r="D36" s="260" t="s">
        <v>1435</v>
      </c>
      <c r="E36" s="39" t="s">
        <v>1436</v>
      </c>
      <c r="F36" s="39" t="s">
        <v>34</v>
      </c>
      <c r="G36" s="115" t="s">
        <v>1432</v>
      </c>
      <c r="H36" s="40" t="s">
        <v>1422</v>
      </c>
      <c r="I36" s="39"/>
      <c r="J36" s="261">
        <v>2343.81</v>
      </c>
      <c r="K36" s="262">
        <v>1</v>
      </c>
      <c r="L36" s="262">
        <v>1</v>
      </c>
      <c r="M36" s="262">
        <v>1</v>
      </c>
      <c r="N36" s="262">
        <v>1</v>
      </c>
      <c r="O36" s="262">
        <v>1</v>
      </c>
      <c r="P36" s="262">
        <v>1</v>
      </c>
      <c r="Q36" s="262"/>
      <c r="R36" s="262"/>
      <c r="S36" s="262"/>
      <c r="T36" s="262"/>
      <c r="U36" s="262"/>
    </row>
    <row r="37" spans="1:21" x14ac:dyDescent="0.25">
      <c r="A37" s="33">
        <f t="shared" si="0"/>
        <v>29</v>
      </c>
      <c r="B37" s="34" t="s">
        <v>1433</v>
      </c>
      <c r="C37" s="34" t="s">
        <v>1434</v>
      </c>
      <c r="D37" s="257" t="s">
        <v>1435</v>
      </c>
      <c r="E37" s="117" t="s">
        <v>1436</v>
      </c>
      <c r="F37" s="34" t="s">
        <v>34</v>
      </c>
      <c r="G37" s="117" t="s">
        <v>1432</v>
      </c>
      <c r="H37" s="35" t="s">
        <v>1422</v>
      </c>
      <c r="I37" s="34"/>
      <c r="J37" s="258">
        <v>2343.81</v>
      </c>
      <c r="K37" s="259">
        <v>1</v>
      </c>
      <c r="L37" s="259">
        <v>1</v>
      </c>
      <c r="M37" s="259">
        <v>1</v>
      </c>
      <c r="N37" s="259">
        <v>1</v>
      </c>
      <c r="O37" s="259">
        <v>1</v>
      </c>
      <c r="P37" s="259">
        <v>1</v>
      </c>
      <c r="Q37" s="259"/>
      <c r="R37" s="259"/>
      <c r="S37" s="259"/>
      <c r="T37" s="259"/>
      <c r="U37" s="259"/>
    </row>
    <row r="38" spans="1:21" x14ac:dyDescent="0.25">
      <c r="A38" s="38">
        <f t="shared" si="0"/>
        <v>30</v>
      </c>
      <c r="B38" s="39" t="s">
        <v>1433</v>
      </c>
      <c r="C38" s="39" t="s">
        <v>1434</v>
      </c>
      <c r="D38" s="260" t="s">
        <v>1435</v>
      </c>
      <c r="E38" s="39" t="s">
        <v>1436</v>
      </c>
      <c r="F38" s="39" t="s">
        <v>34</v>
      </c>
      <c r="G38" s="115" t="s">
        <v>1432</v>
      </c>
      <c r="H38" s="40" t="s">
        <v>1422</v>
      </c>
      <c r="I38" s="39"/>
      <c r="J38" s="261">
        <v>2343.81</v>
      </c>
      <c r="K38" s="262">
        <v>1</v>
      </c>
      <c r="L38" s="262">
        <v>1</v>
      </c>
      <c r="M38" s="262">
        <v>1</v>
      </c>
      <c r="N38" s="262">
        <v>1</v>
      </c>
      <c r="O38" s="262">
        <v>1</v>
      </c>
      <c r="P38" s="262">
        <v>1</v>
      </c>
      <c r="Q38" s="262"/>
      <c r="R38" s="262"/>
      <c r="S38" s="262"/>
      <c r="T38" s="262"/>
      <c r="U38" s="262"/>
    </row>
    <row r="39" spans="1:21" x14ac:dyDescent="0.25">
      <c r="A39" s="33">
        <f t="shared" si="0"/>
        <v>31</v>
      </c>
      <c r="B39" s="34" t="s">
        <v>1433</v>
      </c>
      <c r="C39" s="34" t="s">
        <v>1434</v>
      </c>
      <c r="D39" s="257" t="s">
        <v>1435</v>
      </c>
      <c r="E39" s="117" t="s">
        <v>1436</v>
      </c>
      <c r="F39" s="34" t="s">
        <v>34</v>
      </c>
      <c r="G39" s="117" t="s">
        <v>1432</v>
      </c>
      <c r="H39" s="35" t="s">
        <v>1422</v>
      </c>
      <c r="I39" s="34"/>
      <c r="J39" s="258">
        <v>2343.81</v>
      </c>
      <c r="K39" s="259">
        <v>1</v>
      </c>
      <c r="L39" s="259">
        <v>1</v>
      </c>
      <c r="M39" s="259">
        <v>1</v>
      </c>
      <c r="N39" s="259">
        <v>1</v>
      </c>
      <c r="O39" s="259">
        <v>1</v>
      </c>
      <c r="P39" s="259">
        <v>1</v>
      </c>
      <c r="Q39" s="259"/>
      <c r="R39" s="259"/>
      <c r="S39" s="259"/>
      <c r="T39" s="259"/>
      <c r="U39" s="259"/>
    </row>
    <row r="40" spans="1:21" x14ac:dyDescent="0.25">
      <c r="A40" s="38">
        <f t="shared" si="0"/>
        <v>32</v>
      </c>
      <c r="B40" s="39" t="s">
        <v>1437</v>
      </c>
      <c r="C40" s="39" t="s">
        <v>1434</v>
      </c>
      <c r="D40" s="260" t="s">
        <v>1438</v>
      </c>
      <c r="E40" s="39" t="s">
        <v>1439</v>
      </c>
      <c r="F40" s="39" t="s">
        <v>34</v>
      </c>
      <c r="G40" s="115" t="s">
        <v>1440</v>
      </c>
      <c r="H40" s="40" t="s">
        <v>1422</v>
      </c>
      <c r="I40" s="39"/>
      <c r="J40" s="261">
        <v>720.3</v>
      </c>
      <c r="K40" s="262">
        <v>1</v>
      </c>
      <c r="L40" s="262">
        <v>1</v>
      </c>
      <c r="M40" s="262">
        <v>1</v>
      </c>
      <c r="N40" s="262">
        <v>1</v>
      </c>
      <c r="O40" s="262">
        <v>1</v>
      </c>
      <c r="P40" s="262">
        <v>1</v>
      </c>
      <c r="Q40" s="262"/>
      <c r="R40" s="262"/>
      <c r="S40" s="262"/>
      <c r="T40" s="262"/>
      <c r="U40" s="262"/>
    </row>
    <row r="41" spans="1:21" x14ac:dyDescent="0.25">
      <c r="A41" s="33">
        <f t="shared" si="0"/>
        <v>33</v>
      </c>
      <c r="B41" s="34" t="s">
        <v>1437</v>
      </c>
      <c r="C41" s="34" t="s">
        <v>1434</v>
      </c>
      <c r="D41" s="257" t="s">
        <v>1438</v>
      </c>
      <c r="E41" s="117" t="s">
        <v>1439</v>
      </c>
      <c r="F41" s="34" t="s">
        <v>34</v>
      </c>
      <c r="G41" s="117" t="s">
        <v>1440</v>
      </c>
      <c r="H41" s="35" t="s">
        <v>1422</v>
      </c>
      <c r="I41" s="34"/>
      <c r="J41" s="258">
        <v>720.3</v>
      </c>
      <c r="K41" s="259">
        <v>1</v>
      </c>
      <c r="L41" s="259">
        <v>1</v>
      </c>
      <c r="M41" s="259">
        <v>1</v>
      </c>
      <c r="N41" s="259">
        <v>1</v>
      </c>
      <c r="O41" s="259">
        <v>1</v>
      </c>
      <c r="P41" s="259">
        <v>1</v>
      </c>
      <c r="Q41" s="259"/>
      <c r="R41" s="259"/>
      <c r="S41" s="259"/>
      <c r="T41" s="259"/>
      <c r="U41" s="259"/>
    </row>
    <row r="42" spans="1:21" x14ac:dyDescent="0.25">
      <c r="A42" s="38">
        <f t="shared" si="0"/>
        <v>34</v>
      </c>
      <c r="B42" s="39" t="s">
        <v>1437</v>
      </c>
      <c r="C42" s="39" t="s">
        <v>1434</v>
      </c>
      <c r="D42" s="260" t="s">
        <v>1438</v>
      </c>
      <c r="E42" s="39" t="s">
        <v>1439</v>
      </c>
      <c r="F42" s="39" t="s">
        <v>34</v>
      </c>
      <c r="G42" s="115" t="s">
        <v>1440</v>
      </c>
      <c r="H42" s="40" t="s">
        <v>1422</v>
      </c>
      <c r="I42" s="39"/>
      <c r="J42" s="261">
        <v>720.3</v>
      </c>
      <c r="K42" s="262">
        <v>1</v>
      </c>
      <c r="L42" s="262">
        <v>1</v>
      </c>
      <c r="M42" s="262">
        <v>1</v>
      </c>
      <c r="N42" s="262">
        <v>1</v>
      </c>
      <c r="O42" s="262">
        <v>1</v>
      </c>
      <c r="P42" s="262">
        <v>1</v>
      </c>
      <c r="Q42" s="262"/>
      <c r="R42" s="262"/>
      <c r="S42" s="262"/>
      <c r="T42" s="262"/>
      <c r="U42" s="262"/>
    </row>
    <row r="43" spans="1:21" x14ac:dyDescent="0.25">
      <c r="A43" s="33">
        <f t="shared" si="0"/>
        <v>35</v>
      </c>
      <c r="B43" s="34" t="s">
        <v>1437</v>
      </c>
      <c r="C43" s="34" t="s">
        <v>1434</v>
      </c>
      <c r="D43" s="257" t="s">
        <v>1438</v>
      </c>
      <c r="E43" s="117" t="s">
        <v>1439</v>
      </c>
      <c r="F43" s="34" t="s">
        <v>34</v>
      </c>
      <c r="G43" s="117" t="s">
        <v>1440</v>
      </c>
      <c r="H43" s="35" t="s">
        <v>1422</v>
      </c>
      <c r="I43" s="34"/>
      <c r="J43" s="258">
        <v>720.3</v>
      </c>
      <c r="K43" s="259">
        <v>1</v>
      </c>
      <c r="L43" s="259">
        <v>1</v>
      </c>
      <c r="M43" s="259">
        <v>1</v>
      </c>
      <c r="N43" s="259">
        <v>1</v>
      </c>
      <c r="O43" s="259">
        <v>1</v>
      </c>
      <c r="P43" s="259">
        <v>1</v>
      </c>
      <c r="Q43" s="259"/>
      <c r="R43" s="259"/>
      <c r="S43" s="259"/>
      <c r="T43" s="259"/>
      <c r="U43" s="259"/>
    </row>
    <row r="44" spans="1:21" x14ac:dyDescent="0.25">
      <c r="A44" s="38">
        <f t="shared" si="0"/>
        <v>36</v>
      </c>
      <c r="B44" s="39" t="s">
        <v>1441</v>
      </c>
      <c r="C44" s="39" t="s">
        <v>1434</v>
      </c>
      <c r="D44" s="260" t="s">
        <v>1442</v>
      </c>
      <c r="E44" s="39" t="s">
        <v>1443</v>
      </c>
      <c r="F44" s="39" t="s">
        <v>34</v>
      </c>
      <c r="G44" s="115" t="s">
        <v>1444</v>
      </c>
      <c r="H44" s="40" t="s">
        <v>1422</v>
      </c>
      <c r="I44" s="39"/>
      <c r="J44" s="261">
        <v>1213.22</v>
      </c>
      <c r="K44" s="262">
        <v>1</v>
      </c>
      <c r="L44" s="262">
        <v>1</v>
      </c>
      <c r="M44" s="262">
        <v>1</v>
      </c>
      <c r="N44" s="262">
        <v>1</v>
      </c>
      <c r="O44" s="262">
        <v>1</v>
      </c>
      <c r="P44" s="262">
        <v>1</v>
      </c>
      <c r="Q44" s="262"/>
      <c r="R44" s="262"/>
      <c r="S44" s="262"/>
      <c r="T44" s="262"/>
      <c r="U44" s="262"/>
    </row>
    <row r="45" spans="1:21" x14ac:dyDescent="0.25">
      <c r="A45" s="33">
        <f t="shared" si="0"/>
        <v>37</v>
      </c>
      <c r="B45" s="34" t="s">
        <v>1445</v>
      </c>
      <c r="C45" s="34" t="s">
        <v>1022</v>
      </c>
      <c r="D45" s="257" t="s">
        <v>1446</v>
      </c>
      <c r="E45" s="117" t="s">
        <v>1446</v>
      </c>
      <c r="F45" s="34" t="s">
        <v>1418</v>
      </c>
      <c r="G45" s="117" t="s">
        <v>776</v>
      </c>
      <c r="H45" s="35" t="s">
        <v>1422</v>
      </c>
      <c r="I45" s="34"/>
      <c r="J45" s="258">
        <v>604.87</v>
      </c>
      <c r="K45" s="259">
        <v>1</v>
      </c>
      <c r="L45" s="259">
        <v>1</v>
      </c>
      <c r="M45" s="259">
        <v>1</v>
      </c>
      <c r="N45" s="259">
        <v>1</v>
      </c>
      <c r="O45" s="259">
        <v>1</v>
      </c>
      <c r="P45" s="259">
        <v>1</v>
      </c>
      <c r="Q45" s="259"/>
      <c r="R45" s="259"/>
      <c r="S45" s="259"/>
      <c r="T45" s="259"/>
      <c r="U45" s="259"/>
    </row>
    <row r="46" spans="1:21" x14ac:dyDescent="0.25">
      <c r="A46" s="38">
        <f t="shared" si="0"/>
        <v>38</v>
      </c>
      <c r="B46" s="39" t="s">
        <v>1447</v>
      </c>
      <c r="C46" s="39" t="s">
        <v>1022</v>
      </c>
      <c r="D46" s="260" t="s">
        <v>1448</v>
      </c>
      <c r="E46" s="39" t="s">
        <v>1448</v>
      </c>
      <c r="F46" s="39" t="s">
        <v>1418</v>
      </c>
      <c r="G46" s="115" t="s">
        <v>1449</v>
      </c>
      <c r="H46" s="40" t="s">
        <v>1450</v>
      </c>
      <c r="I46" s="39"/>
      <c r="J46" s="261">
        <v>161.44999999999999</v>
      </c>
      <c r="K46" s="262">
        <v>1</v>
      </c>
      <c r="L46" s="262">
        <v>1</v>
      </c>
      <c r="M46" s="262">
        <v>1</v>
      </c>
      <c r="N46" s="262">
        <v>1</v>
      </c>
      <c r="O46" s="262">
        <v>1</v>
      </c>
      <c r="P46" s="262">
        <v>1</v>
      </c>
      <c r="Q46" s="262"/>
      <c r="R46" s="262"/>
      <c r="S46" s="262"/>
      <c r="T46" s="262"/>
      <c r="U46" s="262"/>
    </row>
    <row r="47" spans="1:21" x14ac:dyDescent="0.25">
      <c r="A47" s="33">
        <f t="shared" si="0"/>
        <v>39</v>
      </c>
      <c r="B47" s="34" t="s">
        <v>1451</v>
      </c>
      <c r="C47" s="34" t="s">
        <v>1022</v>
      </c>
      <c r="D47" s="257" t="s">
        <v>1448</v>
      </c>
      <c r="E47" s="117" t="s">
        <v>1448</v>
      </c>
      <c r="F47" s="34" t="s">
        <v>1418</v>
      </c>
      <c r="G47" s="117" t="s">
        <v>1452</v>
      </c>
      <c r="H47" s="35" t="s">
        <v>1450</v>
      </c>
      <c r="I47" s="34"/>
      <c r="J47" s="258">
        <v>161.44999999999999</v>
      </c>
      <c r="K47" s="259">
        <v>1</v>
      </c>
      <c r="L47" s="259">
        <v>1</v>
      </c>
      <c r="M47" s="259">
        <v>1</v>
      </c>
      <c r="N47" s="259">
        <v>1</v>
      </c>
      <c r="O47" s="259">
        <v>1</v>
      </c>
      <c r="P47" s="259">
        <v>1</v>
      </c>
      <c r="Q47" s="259"/>
      <c r="R47" s="259"/>
      <c r="S47" s="259"/>
      <c r="T47" s="259"/>
      <c r="U47" s="259"/>
    </row>
    <row r="48" spans="1:21" x14ac:dyDescent="0.25">
      <c r="A48" s="38">
        <f t="shared" si="0"/>
        <v>40</v>
      </c>
      <c r="B48" s="39" t="s">
        <v>1453</v>
      </c>
      <c r="C48" s="39" t="s">
        <v>1022</v>
      </c>
      <c r="D48" s="260" t="s">
        <v>1448</v>
      </c>
      <c r="E48" s="39" t="s">
        <v>1448</v>
      </c>
      <c r="F48" s="39" t="s">
        <v>1418</v>
      </c>
      <c r="G48" s="115" t="s">
        <v>1449</v>
      </c>
      <c r="H48" s="40" t="s">
        <v>1450</v>
      </c>
      <c r="I48" s="39"/>
      <c r="J48" s="261">
        <v>161.44999999999999</v>
      </c>
      <c r="K48" s="262">
        <v>1</v>
      </c>
      <c r="L48" s="262">
        <v>1</v>
      </c>
      <c r="M48" s="262">
        <v>1</v>
      </c>
      <c r="N48" s="262">
        <v>1</v>
      </c>
      <c r="O48" s="262">
        <v>1</v>
      </c>
      <c r="P48" s="262">
        <v>1</v>
      </c>
      <c r="Q48" s="262"/>
      <c r="R48" s="262"/>
      <c r="S48" s="262"/>
      <c r="T48" s="262"/>
      <c r="U48" s="262"/>
    </row>
    <row r="49" spans="1:21" x14ac:dyDescent="0.25">
      <c r="A49" s="33">
        <f t="shared" si="0"/>
        <v>41</v>
      </c>
      <c r="B49" s="34" t="s">
        <v>1453</v>
      </c>
      <c r="C49" s="34" t="s">
        <v>1022</v>
      </c>
      <c r="D49" s="257" t="s">
        <v>1448</v>
      </c>
      <c r="E49" s="117" t="s">
        <v>1448</v>
      </c>
      <c r="F49" s="34" t="s">
        <v>1418</v>
      </c>
      <c r="G49" s="117" t="s">
        <v>1449</v>
      </c>
      <c r="H49" s="35" t="s">
        <v>1450</v>
      </c>
      <c r="I49" s="34"/>
      <c r="J49" s="258">
        <v>161.44999999999999</v>
      </c>
      <c r="K49" s="259">
        <v>1</v>
      </c>
      <c r="L49" s="259">
        <v>1</v>
      </c>
      <c r="M49" s="259">
        <v>1</v>
      </c>
      <c r="N49" s="259">
        <v>1</v>
      </c>
      <c r="O49" s="259">
        <v>1</v>
      </c>
      <c r="P49" s="259">
        <v>1</v>
      </c>
      <c r="Q49" s="259"/>
      <c r="R49" s="259"/>
      <c r="S49" s="259"/>
      <c r="T49" s="259"/>
      <c r="U49" s="259"/>
    </row>
    <row r="50" spans="1:21" x14ac:dyDescent="0.25">
      <c r="A50" s="38">
        <f t="shared" si="0"/>
        <v>42</v>
      </c>
      <c r="B50" s="39" t="s">
        <v>1454</v>
      </c>
      <c r="C50" s="39" t="s">
        <v>1434</v>
      </c>
      <c r="D50" s="260" t="s">
        <v>1455</v>
      </c>
      <c r="E50" s="39" t="s">
        <v>1456</v>
      </c>
      <c r="F50" s="39" t="s">
        <v>34</v>
      </c>
      <c r="G50" s="115" t="s">
        <v>1457</v>
      </c>
      <c r="H50" s="40" t="s">
        <v>1450</v>
      </c>
      <c r="I50" s="39"/>
      <c r="J50" s="261">
        <v>249.29</v>
      </c>
      <c r="K50" s="262">
        <v>1</v>
      </c>
      <c r="L50" s="262">
        <v>1</v>
      </c>
      <c r="M50" s="262">
        <v>1</v>
      </c>
      <c r="N50" s="262">
        <v>1</v>
      </c>
      <c r="O50" s="262">
        <v>1</v>
      </c>
      <c r="P50" s="262">
        <v>1</v>
      </c>
      <c r="Q50" s="262"/>
      <c r="R50" s="262"/>
      <c r="S50" s="262"/>
      <c r="T50" s="262"/>
      <c r="U50" s="262"/>
    </row>
    <row r="51" spans="1:21" x14ac:dyDescent="0.25">
      <c r="A51" s="33">
        <f t="shared" si="0"/>
        <v>43</v>
      </c>
      <c r="B51" s="34" t="s">
        <v>1454</v>
      </c>
      <c r="C51" s="34" t="s">
        <v>1434</v>
      </c>
      <c r="D51" s="257" t="s">
        <v>1455</v>
      </c>
      <c r="E51" s="117" t="s">
        <v>1456</v>
      </c>
      <c r="F51" s="34" t="s">
        <v>34</v>
      </c>
      <c r="G51" s="117" t="s">
        <v>1457</v>
      </c>
      <c r="H51" s="35" t="s">
        <v>1450</v>
      </c>
      <c r="I51" s="34"/>
      <c r="J51" s="258">
        <v>249.29</v>
      </c>
      <c r="K51" s="259">
        <v>1</v>
      </c>
      <c r="L51" s="259">
        <v>1</v>
      </c>
      <c r="M51" s="259">
        <v>1</v>
      </c>
      <c r="N51" s="259">
        <v>1</v>
      </c>
      <c r="O51" s="259">
        <v>1</v>
      </c>
      <c r="P51" s="259">
        <v>1</v>
      </c>
      <c r="Q51" s="259"/>
      <c r="R51" s="259"/>
      <c r="S51" s="259"/>
      <c r="T51" s="259"/>
      <c r="U51" s="259"/>
    </row>
    <row r="52" spans="1:21" x14ac:dyDescent="0.25">
      <c r="A52" s="38">
        <f t="shared" si="0"/>
        <v>44</v>
      </c>
      <c r="B52" s="39" t="s">
        <v>1454</v>
      </c>
      <c r="C52" s="39" t="s">
        <v>1434</v>
      </c>
      <c r="D52" s="260" t="s">
        <v>1455</v>
      </c>
      <c r="E52" s="39" t="s">
        <v>1456</v>
      </c>
      <c r="F52" s="39" t="s">
        <v>34</v>
      </c>
      <c r="G52" s="115" t="s">
        <v>1457</v>
      </c>
      <c r="H52" s="40" t="s">
        <v>1450</v>
      </c>
      <c r="I52" s="39"/>
      <c r="J52" s="261">
        <v>249.29</v>
      </c>
      <c r="K52" s="262">
        <v>1</v>
      </c>
      <c r="L52" s="262">
        <v>1</v>
      </c>
      <c r="M52" s="262">
        <v>1</v>
      </c>
      <c r="N52" s="262">
        <v>1</v>
      </c>
      <c r="O52" s="262">
        <v>1</v>
      </c>
      <c r="P52" s="262">
        <v>1</v>
      </c>
      <c r="Q52" s="262"/>
      <c r="R52" s="262"/>
      <c r="S52" s="262"/>
      <c r="T52" s="262"/>
      <c r="U52" s="262"/>
    </row>
    <row r="53" spans="1:21" x14ac:dyDescent="0.25">
      <c r="A53" s="33">
        <f t="shared" si="0"/>
        <v>45</v>
      </c>
      <c r="B53" s="34" t="s">
        <v>1458</v>
      </c>
      <c r="C53" s="34" t="s">
        <v>1434</v>
      </c>
      <c r="D53" s="257" t="s">
        <v>1455</v>
      </c>
      <c r="E53" s="117" t="s">
        <v>1456</v>
      </c>
      <c r="F53" s="34" t="s">
        <v>34</v>
      </c>
      <c r="G53" s="117" t="s">
        <v>1457</v>
      </c>
      <c r="H53" s="35" t="s">
        <v>1450</v>
      </c>
      <c r="I53" s="34"/>
      <c r="J53" s="258">
        <v>249.29</v>
      </c>
      <c r="K53" s="259">
        <v>1</v>
      </c>
      <c r="L53" s="259">
        <v>1</v>
      </c>
      <c r="M53" s="259">
        <v>1</v>
      </c>
      <c r="N53" s="259">
        <v>1</v>
      </c>
      <c r="O53" s="259">
        <v>1</v>
      </c>
      <c r="P53" s="259">
        <v>1</v>
      </c>
      <c r="Q53" s="259"/>
      <c r="R53" s="259"/>
      <c r="S53" s="259"/>
      <c r="T53" s="259"/>
      <c r="U53" s="259"/>
    </row>
    <row r="54" spans="1:21" x14ac:dyDescent="0.25">
      <c r="A54" s="38">
        <f t="shared" si="0"/>
        <v>46</v>
      </c>
      <c r="B54" s="39" t="s">
        <v>1459</v>
      </c>
      <c r="C54" s="39" t="s">
        <v>1022</v>
      </c>
      <c r="D54" s="260" t="s">
        <v>1460</v>
      </c>
      <c r="E54" s="39" t="s">
        <v>1460</v>
      </c>
      <c r="F54" s="39" t="s">
        <v>1418</v>
      </c>
      <c r="G54" s="115" t="s">
        <v>776</v>
      </c>
      <c r="H54" s="40" t="s">
        <v>1461</v>
      </c>
      <c r="I54" s="39"/>
      <c r="J54" s="261">
        <v>386.14</v>
      </c>
      <c r="K54" s="262">
        <v>1</v>
      </c>
      <c r="L54" s="262">
        <v>1</v>
      </c>
      <c r="M54" s="262">
        <v>1</v>
      </c>
      <c r="N54" s="262">
        <v>1</v>
      </c>
      <c r="O54" s="262">
        <v>1</v>
      </c>
      <c r="P54" s="262">
        <v>1</v>
      </c>
      <c r="Q54" s="262"/>
      <c r="R54" s="262"/>
      <c r="S54" s="262"/>
      <c r="T54" s="262"/>
      <c r="U54" s="262"/>
    </row>
    <row r="55" spans="1:21" x14ac:dyDescent="0.25">
      <c r="A55" s="33">
        <f t="shared" si="0"/>
        <v>47</v>
      </c>
      <c r="B55" s="34" t="s">
        <v>1459</v>
      </c>
      <c r="C55" s="34" t="s">
        <v>1022</v>
      </c>
      <c r="D55" s="257" t="s">
        <v>1462</v>
      </c>
      <c r="E55" s="117" t="s">
        <v>1462</v>
      </c>
      <c r="F55" s="34" t="s">
        <v>1418</v>
      </c>
      <c r="G55" s="117" t="s">
        <v>776</v>
      </c>
      <c r="H55" s="35" t="s">
        <v>1463</v>
      </c>
      <c r="I55" s="34"/>
      <c r="J55" s="258">
        <v>606.36</v>
      </c>
      <c r="K55" s="259">
        <v>1</v>
      </c>
      <c r="L55" s="259">
        <v>1</v>
      </c>
      <c r="M55" s="259">
        <v>1</v>
      </c>
      <c r="N55" s="259">
        <v>1</v>
      </c>
      <c r="O55" s="259">
        <v>1</v>
      </c>
      <c r="P55" s="259">
        <v>1</v>
      </c>
      <c r="Q55" s="259"/>
      <c r="R55" s="259"/>
      <c r="S55" s="259"/>
      <c r="T55" s="259"/>
      <c r="U55" s="259"/>
    </row>
    <row r="56" spans="1:21" x14ac:dyDescent="0.25">
      <c r="A56" s="38">
        <f t="shared" si="0"/>
        <v>48</v>
      </c>
      <c r="B56" s="39" t="s">
        <v>1464</v>
      </c>
      <c r="C56" s="39" t="s">
        <v>1022</v>
      </c>
      <c r="D56" s="260" t="s">
        <v>1465</v>
      </c>
      <c r="E56" s="39" t="s">
        <v>1465</v>
      </c>
      <c r="F56" s="39" t="s">
        <v>1418</v>
      </c>
      <c r="G56" s="115" t="s">
        <v>1466</v>
      </c>
      <c r="H56" s="40"/>
      <c r="I56" s="39" t="s">
        <v>1467</v>
      </c>
      <c r="J56" s="261">
        <v>77.38</v>
      </c>
      <c r="K56" s="262">
        <v>1</v>
      </c>
      <c r="L56" s="262">
        <v>1</v>
      </c>
      <c r="M56" s="262">
        <v>1</v>
      </c>
      <c r="N56" s="262">
        <v>1</v>
      </c>
      <c r="O56" s="262">
        <v>1</v>
      </c>
      <c r="P56" s="262">
        <v>1</v>
      </c>
      <c r="Q56" s="262"/>
      <c r="R56" s="262"/>
      <c r="S56" s="262"/>
      <c r="T56" s="262"/>
      <c r="U56" s="262"/>
    </row>
    <row r="57" spans="1:21" x14ac:dyDescent="0.25">
      <c r="A57" s="33">
        <f t="shared" si="0"/>
        <v>49</v>
      </c>
      <c r="B57" s="34" t="s">
        <v>1464</v>
      </c>
      <c r="C57" s="34" t="s">
        <v>1022</v>
      </c>
      <c r="D57" s="257" t="s">
        <v>1465</v>
      </c>
      <c r="E57" s="117" t="s">
        <v>1465</v>
      </c>
      <c r="F57" s="34" t="s">
        <v>1418</v>
      </c>
      <c r="G57" s="117" t="s">
        <v>1466</v>
      </c>
      <c r="H57" s="35"/>
      <c r="I57" s="34" t="s">
        <v>1468</v>
      </c>
      <c r="J57" s="258">
        <v>77.38</v>
      </c>
      <c r="K57" s="259">
        <v>1</v>
      </c>
      <c r="L57" s="259">
        <v>1</v>
      </c>
      <c r="M57" s="259">
        <v>1</v>
      </c>
      <c r="N57" s="259">
        <v>1</v>
      </c>
      <c r="O57" s="259">
        <v>1</v>
      </c>
      <c r="P57" s="259">
        <v>1</v>
      </c>
      <c r="Q57" s="259"/>
      <c r="R57" s="259"/>
      <c r="S57" s="259"/>
      <c r="T57" s="259"/>
      <c r="U57" s="259"/>
    </row>
    <row r="58" spans="1:21" x14ac:dyDescent="0.25">
      <c r="A58" s="38">
        <f t="shared" si="0"/>
        <v>50</v>
      </c>
      <c r="B58" s="39" t="s">
        <v>1464</v>
      </c>
      <c r="C58" s="39" t="s">
        <v>1022</v>
      </c>
      <c r="D58" s="260" t="s">
        <v>1465</v>
      </c>
      <c r="E58" s="39" t="s">
        <v>1465</v>
      </c>
      <c r="F58" s="39" t="s">
        <v>1418</v>
      </c>
      <c r="G58" s="115" t="s">
        <v>1466</v>
      </c>
      <c r="H58" s="40"/>
      <c r="I58" s="39" t="s">
        <v>1469</v>
      </c>
      <c r="J58" s="261">
        <v>77.38</v>
      </c>
      <c r="K58" s="262">
        <v>1</v>
      </c>
      <c r="L58" s="262">
        <v>1</v>
      </c>
      <c r="M58" s="262">
        <v>1</v>
      </c>
      <c r="N58" s="262">
        <v>1</v>
      </c>
      <c r="O58" s="262">
        <v>1</v>
      </c>
      <c r="P58" s="262">
        <v>1</v>
      </c>
      <c r="Q58" s="262"/>
      <c r="R58" s="262"/>
      <c r="S58" s="262"/>
      <c r="T58" s="262"/>
      <c r="U58" s="262"/>
    </row>
    <row r="59" spans="1:21" x14ac:dyDescent="0.25">
      <c r="A59" s="33">
        <f t="shared" si="0"/>
        <v>51</v>
      </c>
      <c r="B59" s="34" t="s">
        <v>1464</v>
      </c>
      <c r="C59" s="34" t="s">
        <v>1022</v>
      </c>
      <c r="D59" s="257" t="s">
        <v>1465</v>
      </c>
      <c r="E59" s="117" t="s">
        <v>1465</v>
      </c>
      <c r="F59" s="34" t="s">
        <v>1418</v>
      </c>
      <c r="G59" s="117" t="s">
        <v>1466</v>
      </c>
      <c r="H59" s="35"/>
      <c r="I59" s="34" t="s">
        <v>1470</v>
      </c>
      <c r="J59" s="258">
        <v>77.38</v>
      </c>
      <c r="K59" s="259">
        <v>1</v>
      </c>
      <c r="L59" s="259">
        <v>1</v>
      </c>
      <c r="M59" s="259">
        <v>1</v>
      </c>
      <c r="N59" s="259">
        <v>1</v>
      </c>
      <c r="O59" s="259">
        <v>1</v>
      </c>
      <c r="P59" s="259">
        <v>1</v>
      </c>
      <c r="Q59" s="259"/>
      <c r="R59" s="259"/>
      <c r="S59" s="259"/>
      <c r="T59" s="259"/>
      <c r="U59" s="259"/>
    </row>
    <row r="60" spans="1:21" x14ac:dyDescent="0.25">
      <c r="A60" s="38">
        <f t="shared" si="0"/>
        <v>52</v>
      </c>
      <c r="B60" s="39" t="s">
        <v>1471</v>
      </c>
      <c r="C60" s="39" t="s">
        <v>1022</v>
      </c>
      <c r="D60" s="260" t="s">
        <v>1472</v>
      </c>
      <c r="E60" s="39" t="s">
        <v>1472</v>
      </c>
      <c r="F60" s="39" t="s">
        <v>1418</v>
      </c>
      <c r="G60" s="115" t="s">
        <v>1473</v>
      </c>
      <c r="H60" s="40"/>
      <c r="I60" s="39" t="s">
        <v>1474</v>
      </c>
      <c r="J60" s="261">
        <v>252.22</v>
      </c>
      <c r="K60" s="262">
        <v>1</v>
      </c>
      <c r="L60" s="262">
        <v>0</v>
      </c>
      <c r="M60" s="262">
        <v>0</v>
      </c>
      <c r="N60" s="262">
        <v>1</v>
      </c>
      <c r="O60" s="262">
        <v>1</v>
      </c>
      <c r="P60" s="262">
        <v>1</v>
      </c>
      <c r="Q60" s="262"/>
      <c r="R60" s="262"/>
      <c r="S60" s="262"/>
      <c r="T60" s="262"/>
      <c r="U60" s="262"/>
    </row>
    <row r="61" spans="1:21" x14ac:dyDescent="0.25">
      <c r="A61" s="33">
        <f t="shared" si="0"/>
        <v>53</v>
      </c>
      <c r="B61" s="34" t="s">
        <v>1475</v>
      </c>
      <c r="C61" s="34" t="s">
        <v>1022</v>
      </c>
      <c r="D61" s="257" t="s">
        <v>1476</v>
      </c>
      <c r="E61" s="117" t="s">
        <v>1477</v>
      </c>
      <c r="F61" s="34" t="s">
        <v>1418</v>
      </c>
      <c r="G61" s="117" t="s">
        <v>776</v>
      </c>
      <c r="H61" s="35"/>
      <c r="I61" s="34"/>
      <c r="J61" s="258">
        <v>119.78</v>
      </c>
      <c r="K61" s="259">
        <v>1</v>
      </c>
      <c r="L61" s="259">
        <v>1</v>
      </c>
      <c r="M61" s="259">
        <v>1</v>
      </c>
      <c r="N61" s="259">
        <v>1</v>
      </c>
      <c r="O61" s="259">
        <v>1</v>
      </c>
      <c r="P61" s="259">
        <v>1</v>
      </c>
      <c r="Q61" s="259"/>
      <c r="R61" s="259"/>
      <c r="S61" s="259"/>
      <c r="T61" s="259"/>
      <c r="U61" s="259"/>
    </row>
    <row r="62" spans="1:21" x14ac:dyDescent="0.25">
      <c r="A62" s="38">
        <f t="shared" si="0"/>
        <v>54</v>
      </c>
      <c r="B62" s="39" t="s">
        <v>1478</v>
      </c>
      <c r="C62" s="39"/>
      <c r="D62" s="260"/>
      <c r="E62" s="39"/>
      <c r="F62" s="39"/>
      <c r="G62" s="115" t="s">
        <v>654</v>
      </c>
      <c r="H62" s="40"/>
      <c r="I62" s="39"/>
      <c r="J62" s="261"/>
      <c r="K62" s="262">
        <v>1</v>
      </c>
      <c r="L62" s="262">
        <v>1</v>
      </c>
      <c r="M62" s="262">
        <v>1</v>
      </c>
      <c r="N62" s="262">
        <v>1</v>
      </c>
      <c r="O62" s="262">
        <v>1</v>
      </c>
      <c r="P62" s="262">
        <v>1</v>
      </c>
      <c r="Q62" s="262"/>
      <c r="R62" s="262"/>
      <c r="S62" s="262"/>
      <c r="T62" s="262"/>
      <c r="U62" s="262"/>
    </row>
    <row r="63" spans="1:21" x14ac:dyDescent="0.25">
      <c r="A63" s="33">
        <f t="shared" si="0"/>
        <v>55</v>
      </c>
      <c r="B63" s="34" t="s">
        <v>1479</v>
      </c>
      <c r="C63" s="34" t="s">
        <v>339</v>
      </c>
      <c r="D63" s="257" t="s">
        <v>1480</v>
      </c>
      <c r="E63" s="117" t="s">
        <v>1481</v>
      </c>
      <c r="F63" s="34" t="s">
        <v>34</v>
      </c>
      <c r="G63" s="117" t="s">
        <v>1412</v>
      </c>
      <c r="H63" s="35"/>
      <c r="I63" s="34"/>
      <c r="J63" s="258">
        <v>972</v>
      </c>
      <c r="K63" s="259">
        <v>1</v>
      </c>
      <c r="L63" s="259">
        <v>1</v>
      </c>
      <c r="M63" s="259">
        <v>1</v>
      </c>
      <c r="N63" s="259">
        <v>1</v>
      </c>
      <c r="O63" s="259">
        <v>1</v>
      </c>
      <c r="P63" s="259">
        <v>1</v>
      </c>
      <c r="Q63" s="259"/>
      <c r="R63" s="259"/>
      <c r="S63" s="259"/>
      <c r="T63" s="259"/>
      <c r="U63" s="259"/>
    </row>
    <row r="64" spans="1:21" x14ac:dyDescent="0.25">
      <c r="A64" s="38">
        <f t="shared" si="0"/>
        <v>56</v>
      </c>
      <c r="B64" s="39" t="s">
        <v>1479</v>
      </c>
      <c r="C64" s="39" t="s">
        <v>339</v>
      </c>
      <c r="D64" s="260" t="s">
        <v>1482</v>
      </c>
      <c r="E64" s="39" t="s">
        <v>1483</v>
      </c>
      <c r="F64" s="39" t="s">
        <v>34</v>
      </c>
      <c r="G64" s="115" t="s">
        <v>1415</v>
      </c>
      <c r="H64" s="40"/>
      <c r="I64" s="39"/>
      <c r="J64" s="261">
        <v>1002.04</v>
      </c>
      <c r="K64" s="262">
        <v>1</v>
      </c>
      <c r="L64" s="262">
        <v>1</v>
      </c>
      <c r="M64" s="262">
        <v>1</v>
      </c>
      <c r="N64" s="262">
        <v>1</v>
      </c>
      <c r="O64" s="262">
        <v>1</v>
      </c>
      <c r="P64" s="262">
        <v>1</v>
      </c>
      <c r="Q64" s="262"/>
      <c r="R64" s="262"/>
      <c r="S64" s="262"/>
      <c r="T64" s="262"/>
      <c r="U64" s="262"/>
    </row>
    <row r="65" spans="1:21" x14ac:dyDescent="0.25">
      <c r="A65" s="33">
        <f t="shared" si="0"/>
        <v>57</v>
      </c>
      <c r="B65" s="34" t="s">
        <v>1484</v>
      </c>
      <c r="C65" s="34" t="s">
        <v>1022</v>
      </c>
      <c r="D65" s="257" t="s">
        <v>1485</v>
      </c>
      <c r="E65" s="117" t="s">
        <v>1486</v>
      </c>
      <c r="F65" s="34" t="s">
        <v>1418</v>
      </c>
      <c r="G65" s="117" t="s">
        <v>776</v>
      </c>
      <c r="H65" s="35" t="s">
        <v>1487</v>
      </c>
      <c r="I65" s="34"/>
      <c r="J65" s="258">
        <v>878.48</v>
      </c>
      <c r="K65" s="259">
        <v>1</v>
      </c>
      <c r="L65" s="259">
        <v>1</v>
      </c>
      <c r="M65" s="259">
        <v>1</v>
      </c>
      <c r="N65" s="259">
        <v>1</v>
      </c>
      <c r="O65" s="259">
        <v>1</v>
      </c>
      <c r="P65" s="259">
        <v>1</v>
      </c>
      <c r="Q65" s="259"/>
      <c r="R65" s="259"/>
      <c r="S65" s="259"/>
      <c r="T65" s="259"/>
      <c r="U65" s="259"/>
    </row>
    <row r="66" spans="1:21" ht="15.75" thickBot="1" x14ac:dyDescent="0.3">
      <c r="A66" s="195">
        <f t="shared" si="0"/>
        <v>58</v>
      </c>
      <c r="B66" s="196" t="s">
        <v>1488</v>
      </c>
      <c r="C66" s="196" t="s">
        <v>1489</v>
      </c>
      <c r="D66" s="263" t="s">
        <v>1490</v>
      </c>
      <c r="E66" s="196" t="s">
        <v>1491</v>
      </c>
      <c r="F66" s="196"/>
      <c r="G66" s="198" t="s">
        <v>1492</v>
      </c>
      <c r="H66" s="197"/>
      <c r="I66" s="196"/>
      <c r="J66" s="264">
        <v>619.99</v>
      </c>
      <c r="K66" s="265">
        <v>1</v>
      </c>
      <c r="L66" s="265">
        <v>1</v>
      </c>
      <c r="M66" s="265">
        <v>1</v>
      </c>
      <c r="N66" s="265">
        <v>1</v>
      </c>
      <c r="O66" s="265">
        <v>1</v>
      </c>
      <c r="P66" s="265">
        <v>1</v>
      </c>
      <c r="Q66" s="265"/>
      <c r="R66" s="265"/>
      <c r="S66" s="265"/>
      <c r="T66" s="265"/>
      <c r="U66" s="265"/>
    </row>
  </sheetData>
  <autoFilter ref="K8:U66"/>
  <mergeCells count="15">
    <mergeCell ref="U1:U6"/>
    <mergeCell ref="E3:F3"/>
    <mergeCell ref="A7:J7"/>
    <mergeCell ref="O1:O6"/>
    <mergeCell ref="P1:P6"/>
    <mergeCell ref="Q1:Q6"/>
    <mergeCell ref="R1:R6"/>
    <mergeCell ref="S1:S6"/>
    <mergeCell ref="T1:T6"/>
    <mergeCell ref="A1:B5"/>
    <mergeCell ref="E1:F1"/>
    <mergeCell ref="K1:K6"/>
    <mergeCell ref="L1:L6"/>
    <mergeCell ref="M1:M6"/>
    <mergeCell ref="N1:N6"/>
  </mergeCells>
  <dataValidations count="2">
    <dataValidation allowBlank="1" showInputMessage="1" showErrorMessage="1" errorTitle="Inventory Column:" error="Enter the number &quot;0&quot; in the cell if the item is missing. _x000a__x000a_Enter the number &quot;1&quot; in the cell if the item is accounted for. _x000a__x000a_To exit the cell, click &quot;Cancel&quot;" sqref="M7:U7 K7:L8 K1:U1"/>
    <dataValidation type="whole" allowBlank="1" showInputMessage="1" showErrorMessage="1" errorTitle="Inventory Column:" error="Enter the number &quot;0&quot; in the cell if the item is missing. _x000a__x000a_Enter the number &quot;1&quot; in the cell if the item is accounted for. _x000a__x000a_To exit the cell, click &quot;Cancel&quot;" sqref="K9:U1048576">
      <formula1>0</formula1>
      <formula2>1</formula2>
    </dataValidation>
  </dataValidations>
  <pageMargins left="0.7" right="0.7" top="0.75" bottom="0.75" header="0.3" footer="0.3"/>
  <pageSetup scale="61" fitToHeight="0" orientation="landscape" r:id="rId1"/>
  <headerFooter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02F1209A-7257-48EB-A9D1-91AA2FC3A4B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K67:K1048576 K9:K10 M9:O10 Q9:U10</xm:sqref>
        </x14:conditionalFormatting>
        <x14:conditionalFormatting xmlns:xm="http://schemas.microsoft.com/office/excel/2006/main">
          <x14:cfRule type="iconSet" priority="12" id="{DF888768-A842-463D-9F83-B82B510EAB2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K11:K12 K23:K29 M23:O29 M11:O12 M31:O66 K31:K66 Q31:U66 Q11:U12 Q23:U29</xm:sqref>
        </x14:conditionalFormatting>
        <x14:conditionalFormatting xmlns:xm="http://schemas.microsoft.com/office/excel/2006/main">
          <x14:cfRule type="iconSet" priority="11" id="{E69E9CDD-2E27-44A8-A58D-8630E2B63DC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M67:U1048576</xm:sqref>
        </x14:conditionalFormatting>
        <x14:conditionalFormatting xmlns:xm="http://schemas.microsoft.com/office/excel/2006/main">
          <x14:cfRule type="iconSet" priority="10" id="{4151159C-8ECF-440D-80B1-3B026A5A1D0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K13:K22 M13:O22 Q13:U22</xm:sqref>
        </x14:conditionalFormatting>
        <x14:conditionalFormatting xmlns:xm="http://schemas.microsoft.com/office/excel/2006/main">
          <x14:cfRule type="iconSet" priority="9" id="{DA3C340E-F86A-4654-9698-967927FEB3C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L67:L1048576 L9:L10</xm:sqref>
        </x14:conditionalFormatting>
        <x14:conditionalFormatting xmlns:xm="http://schemas.microsoft.com/office/excel/2006/main">
          <x14:cfRule type="iconSet" priority="8" id="{C3748F9A-32C3-4CCC-99B7-BFA5B7F338C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L11:L12 L23:L29 L31:L66</xm:sqref>
        </x14:conditionalFormatting>
        <x14:conditionalFormatting xmlns:xm="http://schemas.microsoft.com/office/excel/2006/main">
          <x14:cfRule type="iconSet" priority="7" id="{A4EB3CA4-C156-4A3D-87CA-DA5D4F60753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L13:L22</xm:sqref>
        </x14:conditionalFormatting>
        <x14:conditionalFormatting xmlns:xm="http://schemas.microsoft.com/office/excel/2006/main">
          <x14:cfRule type="iconSet" priority="6" id="{9642C377-C304-40C1-83E6-DDD29D46D49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M30:O30 K30 Q30:U30</xm:sqref>
        </x14:conditionalFormatting>
        <x14:conditionalFormatting xmlns:xm="http://schemas.microsoft.com/office/excel/2006/main">
          <x14:cfRule type="iconSet" priority="5" id="{AD237089-867C-485D-A19A-7FDD6F67272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L30</xm:sqref>
        </x14:conditionalFormatting>
        <x14:conditionalFormatting xmlns:xm="http://schemas.microsoft.com/office/excel/2006/main">
          <x14:cfRule type="iconSet" priority="4" id="{2E7ACEE1-D1D5-4BCF-AC3A-BA1240FDA9F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P9:P10</xm:sqref>
        </x14:conditionalFormatting>
        <x14:conditionalFormatting xmlns:xm="http://schemas.microsoft.com/office/excel/2006/main">
          <x14:cfRule type="iconSet" priority="3" id="{3A1D5BC2-0C6A-4DB2-9B44-56A00B05E89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P23:P29 P11:P12 P31:P66</xm:sqref>
        </x14:conditionalFormatting>
        <x14:conditionalFormatting xmlns:xm="http://schemas.microsoft.com/office/excel/2006/main">
          <x14:cfRule type="iconSet" priority="2" id="{BCCB6A94-E00A-46A5-9296-A934E63420D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P13:P22</xm:sqref>
        </x14:conditionalFormatting>
        <x14:conditionalFormatting xmlns:xm="http://schemas.microsoft.com/office/excel/2006/main">
          <x14:cfRule type="iconSet" priority="1" id="{14781FC4-35FC-4C3F-BB7F-34755DE832F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P30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51"/>
  <sheetViews>
    <sheetView zoomScaleNormal="100" workbookViewId="0">
      <pane ySplit="8" topLeftCell="A9" activePane="bottomLeft" state="frozen"/>
      <selection sqref="A1:I30"/>
      <selection pane="bottomLeft" activeCell="P20" sqref="P20"/>
    </sheetView>
  </sheetViews>
  <sheetFormatPr defaultRowHeight="15" x14ac:dyDescent="0.25"/>
  <cols>
    <col min="1" max="1" width="5.28515625" style="184" customWidth="1"/>
    <col min="2" max="2" width="38.5703125" style="185" customWidth="1"/>
    <col min="3" max="3" width="11" style="185" customWidth="1"/>
    <col min="4" max="4" width="13.85546875" style="186" customWidth="1"/>
    <col min="5" max="6" width="10.42578125" style="185" customWidth="1"/>
    <col min="7" max="7" width="19.42578125" style="186" customWidth="1"/>
    <col min="8" max="8" width="10.42578125" style="185" customWidth="1"/>
    <col min="9" max="9" width="14.7109375" style="187" customWidth="1"/>
    <col min="10" max="10" width="0.140625" style="188" customWidth="1"/>
    <col min="11" max="11" width="12.28515625" style="188" hidden="1" customWidth="1"/>
    <col min="12" max="12" width="14.5703125" style="188" hidden="1" customWidth="1"/>
    <col min="13" max="13" width="0.140625" style="188" customWidth="1"/>
    <col min="14" max="14" width="14.42578125" style="188" customWidth="1"/>
    <col min="15" max="15" width="12.7109375" style="188" customWidth="1"/>
    <col min="16" max="16" width="12" style="188" customWidth="1"/>
    <col min="17" max="18" width="15" style="188" customWidth="1"/>
    <col min="19" max="19" width="13.140625" style="188" customWidth="1"/>
    <col min="20" max="20" width="15" style="188" customWidth="1"/>
    <col min="21" max="21" width="15.140625" style="192" customWidth="1"/>
    <col min="22" max="16384" width="9.140625" style="192"/>
  </cols>
  <sheetData>
    <row r="1" spans="1:20" s="189" customFormat="1" ht="15" customHeight="1" thickBot="1" x14ac:dyDescent="0.3">
      <c r="A1" s="89" t="s">
        <v>0</v>
      </c>
      <c r="B1" s="90"/>
      <c r="C1" s="91"/>
      <c r="D1" s="91" t="s">
        <v>1</v>
      </c>
      <c r="E1" s="84" t="s">
        <v>715</v>
      </c>
      <c r="F1" s="92"/>
      <c r="G1" s="2"/>
      <c r="H1" s="2"/>
      <c r="I1" s="3"/>
      <c r="J1" s="73" t="s">
        <v>12</v>
      </c>
      <c r="K1" s="73" t="s">
        <v>5</v>
      </c>
      <c r="L1" s="73" t="s">
        <v>716</v>
      </c>
      <c r="M1" s="73" t="s">
        <v>712</v>
      </c>
      <c r="N1" s="73" t="s">
        <v>713</v>
      </c>
      <c r="O1" s="73" t="s">
        <v>4</v>
      </c>
      <c r="P1" s="73" t="s">
        <v>4</v>
      </c>
      <c r="Q1" s="73" t="s">
        <v>4</v>
      </c>
      <c r="R1" s="73" t="s">
        <v>4</v>
      </c>
      <c r="S1" s="73" t="s">
        <v>4</v>
      </c>
      <c r="T1" s="73" t="s">
        <v>4</v>
      </c>
    </row>
    <row r="2" spans="1:20" s="189" customFormat="1" x14ac:dyDescent="0.25">
      <c r="A2" s="93"/>
      <c r="B2" s="94"/>
      <c r="C2" s="13"/>
      <c r="D2" s="13"/>
      <c r="E2" s="5"/>
      <c r="F2" s="6"/>
      <c r="G2" s="7"/>
      <c r="H2" s="7"/>
      <c r="I2" s="8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s="189" customFormat="1" ht="15.75" thickBot="1" x14ac:dyDescent="0.3">
      <c r="A3" s="93"/>
      <c r="B3" s="94"/>
      <c r="C3" s="13"/>
      <c r="D3" s="13" t="s">
        <v>6</v>
      </c>
      <c r="E3" s="76" t="s">
        <v>717</v>
      </c>
      <c r="F3" s="97"/>
      <c r="G3" s="7"/>
      <c r="H3" s="7"/>
      <c r="I3" s="8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s="189" customFormat="1" x14ac:dyDescent="0.25">
      <c r="A4" s="93"/>
      <c r="B4" s="94"/>
      <c r="C4" s="13"/>
      <c r="D4" s="13"/>
      <c r="E4" s="5"/>
      <c r="F4" s="190"/>
      <c r="G4" s="7"/>
      <c r="H4" s="7"/>
      <c r="I4" s="8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0" s="189" customFormat="1" ht="15.75" thickBot="1" x14ac:dyDescent="0.3">
      <c r="A5" s="93"/>
      <c r="B5" s="94"/>
      <c r="C5" s="13"/>
      <c r="D5" s="13" t="s">
        <v>8</v>
      </c>
      <c r="E5" s="98" t="s">
        <v>718</v>
      </c>
      <c r="F5" s="99" t="s">
        <v>9</v>
      </c>
      <c r="G5" s="7" t="s">
        <v>719</v>
      </c>
      <c r="H5" s="11">
        <f>SUBTOTAL(9,I9:I104)</f>
        <v>145.03999999999996</v>
      </c>
      <c r="I5" s="8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6" spans="1:20" s="189" customFormat="1" ht="15.75" thickBot="1" x14ac:dyDescent="0.3">
      <c r="A6" s="12"/>
      <c r="B6" s="13"/>
      <c r="C6" s="13"/>
      <c r="D6" s="13"/>
      <c r="E6" s="100"/>
      <c r="F6" s="14"/>
      <c r="G6" s="101"/>
      <c r="H6" s="14"/>
      <c r="I6" s="8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</row>
    <row r="7" spans="1:20" s="189" customFormat="1" ht="15.75" thickBot="1" x14ac:dyDescent="0.3">
      <c r="A7" s="102" t="s">
        <v>13</v>
      </c>
      <c r="B7" s="103"/>
      <c r="C7" s="103"/>
      <c r="D7" s="103"/>
      <c r="E7" s="103"/>
      <c r="F7" s="103"/>
      <c r="G7" s="103"/>
      <c r="H7" s="103"/>
      <c r="I7" s="104"/>
      <c r="J7" s="15" t="s">
        <v>16</v>
      </c>
      <c r="K7" s="15" t="s">
        <v>335</v>
      </c>
      <c r="L7" s="191">
        <v>42860</v>
      </c>
      <c r="M7" s="191">
        <v>42923</v>
      </c>
      <c r="N7" s="15" t="s">
        <v>336</v>
      </c>
      <c r="O7" s="15" t="s">
        <v>15</v>
      </c>
      <c r="P7" s="15" t="s">
        <v>15</v>
      </c>
      <c r="Q7" s="15" t="s">
        <v>15</v>
      </c>
      <c r="R7" s="15" t="s">
        <v>15</v>
      </c>
      <c r="S7" s="15" t="s">
        <v>15</v>
      </c>
      <c r="T7" s="15" t="s">
        <v>15</v>
      </c>
    </row>
    <row r="8" spans="1:20" ht="15.75" thickBot="1" x14ac:dyDescent="0.3">
      <c r="A8" s="16" t="s">
        <v>17</v>
      </c>
      <c r="B8" s="17" t="s">
        <v>18</v>
      </c>
      <c r="C8" s="17" t="s">
        <v>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8" t="s">
        <v>25</v>
      </c>
      <c r="J8" s="19">
        <v>42564</v>
      </c>
      <c r="K8" s="19"/>
      <c r="L8" s="20" t="s">
        <v>26</v>
      </c>
      <c r="M8" s="20" t="s">
        <v>26</v>
      </c>
      <c r="N8" s="19">
        <v>43011</v>
      </c>
      <c r="O8" s="20" t="s">
        <v>26</v>
      </c>
      <c r="P8" s="20" t="s">
        <v>26</v>
      </c>
      <c r="Q8" s="20" t="s">
        <v>26</v>
      </c>
      <c r="R8" s="20" t="s">
        <v>26</v>
      </c>
      <c r="S8" s="20" t="s">
        <v>26</v>
      </c>
      <c r="T8" s="20" t="s">
        <v>26</v>
      </c>
    </row>
    <row r="9" spans="1:20" x14ac:dyDescent="0.25">
      <c r="A9" s="28">
        <f>ROW(A9)-8</f>
        <v>1</v>
      </c>
      <c r="B9" s="29" t="s">
        <v>720</v>
      </c>
      <c r="C9" s="29" t="s">
        <v>721</v>
      </c>
      <c r="D9" s="193"/>
      <c r="E9" s="29"/>
      <c r="F9" s="193"/>
      <c r="G9" s="29"/>
      <c r="H9" s="29"/>
      <c r="I9" s="31"/>
      <c r="J9" s="194">
        <v>1</v>
      </c>
      <c r="K9" s="194">
        <v>1</v>
      </c>
      <c r="L9" s="194">
        <v>1</v>
      </c>
      <c r="M9" s="194">
        <v>1</v>
      </c>
      <c r="N9" s="194">
        <v>1</v>
      </c>
      <c r="O9" s="194"/>
      <c r="P9" s="194"/>
      <c r="Q9" s="194"/>
      <c r="R9" s="194"/>
      <c r="S9" s="194"/>
      <c r="T9" s="194"/>
    </row>
    <row r="10" spans="1:20" x14ac:dyDescent="0.25">
      <c r="A10" s="33">
        <f t="shared" ref="A10:A51" si="0">ROW(A10)-8</f>
        <v>2</v>
      </c>
      <c r="B10" s="34" t="s">
        <v>720</v>
      </c>
      <c r="C10" s="34" t="s">
        <v>721</v>
      </c>
      <c r="D10" s="117"/>
      <c r="E10" s="34"/>
      <c r="F10" s="117"/>
      <c r="G10" s="34"/>
      <c r="H10" s="34"/>
      <c r="I10" s="36"/>
      <c r="J10" s="37">
        <v>1</v>
      </c>
      <c r="K10" s="37">
        <v>1</v>
      </c>
      <c r="L10" s="37">
        <v>1</v>
      </c>
      <c r="M10" s="37">
        <v>1</v>
      </c>
      <c r="N10" s="37">
        <v>1</v>
      </c>
      <c r="O10" s="37"/>
      <c r="P10" s="37"/>
      <c r="Q10" s="37"/>
      <c r="R10" s="37"/>
      <c r="S10" s="37"/>
      <c r="T10" s="37"/>
    </row>
    <row r="11" spans="1:20" x14ac:dyDescent="0.25">
      <c r="A11" s="38">
        <f t="shared" si="0"/>
        <v>3</v>
      </c>
      <c r="B11" s="39" t="s">
        <v>722</v>
      </c>
      <c r="C11" s="39" t="s">
        <v>721</v>
      </c>
      <c r="D11" s="115"/>
      <c r="E11" s="39"/>
      <c r="F11" s="115"/>
      <c r="G11" s="39"/>
      <c r="H11" s="39"/>
      <c r="I11" s="41"/>
      <c r="J11" s="42">
        <v>1</v>
      </c>
      <c r="K11" s="42">
        <v>1</v>
      </c>
      <c r="L11" s="42">
        <v>1</v>
      </c>
      <c r="M11" s="42">
        <v>1</v>
      </c>
      <c r="N11" s="42">
        <v>1</v>
      </c>
      <c r="O11" s="42"/>
      <c r="P11" s="42"/>
      <c r="Q11" s="42"/>
      <c r="R11" s="42"/>
      <c r="S11" s="42"/>
      <c r="T11" s="42"/>
    </row>
    <row r="12" spans="1:20" x14ac:dyDescent="0.25">
      <c r="A12" s="33">
        <f t="shared" si="0"/>
        <v>4</v>
      </c>
      <c r="B12" s="34" t="s">
        <v>722</v>
      </c>
      <c r="C12" s="34" t="s">
        <v>721</v>
      </c>
      <c r="D12" s="117"/>
      <c r="E12" s="34"/>
      <c r="F12" s="117"/>
      <c r="G12" s="34"/>
      <c r="H12" s="34"/>
      <c r="I12" s="36"/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7"/>
      <c r="Q12" s="37"/>
      <c r="R12" s="37"/>
      <c r="S12" s="37"/>
      <c r="T12" s="37"/>
    </row>
    <row r="13" spans="1:20" x14ac:dyDescent="0.25">
      <c r="A13" s="38">
        <f t="shared" si="0"/>
        <v>5</v>
      </c>
      <c r="B13" s="39" t="s">
        <v>723</v>
      </c>
      <c r="C13" s="39" t="s">
        <v>724</v>
      </c>
      <c r="D13" s="115"/>
      <c r="E13" s="39"/>
      <c r="F13" s="115"/>
      <c r="G13" s="39" t="s">
        <v>725</v>
      </c>
      <c r="H13" s="39"/>
      <c r="I13" s="41"/>
      <c r="J13" s="42">
        <v>1</v>
      </c>
      <c r="K13" s="42">
        <v>1</v>
      </c>
      <c r="L13" s="42">
        <v>1</v>
      </c>
      <c r="M13" s="42">
        <v>1</v>
      </c>
      <c r="N13" s="42">
        <v>1</v>
      </c>
      <c r="O13" s="42"/>
      <c r="P13" s="42"/>
      <c r="Q13" s="42"/>
      <c r="R13" s="42"/>
      <c r="S13" s="42"/>
      <c r="T13" s="42"/>
    </row>
    <row r="14" spans="1:20" x14ac:dyDescent="0.25">
      <c r="A14" s="33">
        <f t="shared" si="0"/>
        <v>6</v>
      </c>
      <c r="B14" s="34" t="s">
        <v>723</v>
      </c>
      <c r="C14" s="34" t="s">
        <v>724</v>
      </c>
      <c r="D14" s="117"/>
      <c r="E14" s="34"/>
      <c r="F14" s="117"/>
      <c r="G14" s="34" t="s">
        <v>725</v>
      </c>
      <c r="H14" s="34"/>
      <c r="I14" s="36"/>
      <c r="J14" s="37">
        <v>1</v>
      </c>
      <c r="K14" s="37">
        <v>1</v>
      </c>
      <c r="L14" s="37">
        <v>1</v>
      </c>
      <c r="M14" s="37">
        <v>1</v>
      </c>
      <c r="N14" s="37">
        <v>1</v>
      </c>
      <c r="O14" s="37"/>
      <c r="P14" s="37"/>
      <c r="Q14" s="37"/>
      <c r="R14" s="37"/>
      <c r="S14" s="37"/>
      <c r="T14" s="37"/>
    </row>
    <row r="15" spans="1:20" x14ac:dyDescent="0.25">
      <c r="A15" s="38">
        <f t="shared" si="0"/>
        <v>7</v>
      </c>
      <c r="B15" s="39" t="s">
        <v>723</v>
      </c>
      <c r="C15" s="39" t="s">
        <v>724</v>
      </c>
      <c r="D15" s="115"/>
      <c r="E15" s="39"/>
      <c r="F15" s="115"/>
      <c r="G15" s="39" t="s">
        <v>725</v>
      </c>
      <c r="H15" s="39"/>
      <c r="I15" s="41"/>
      <c r="J15" s="42">
        <v>1</v>
      </c>
      <c r="K15" s="42">
        <v>1</v>
      </c>
      <c r="L15" s="42">
        <v>1</v>
      </c>
      <c r="M15" s="42">
        <v>1</v>
      </c>
      <c r="N15" s="42">
        <v>1</v>
      </c>
      <c r="O15" s="42"/>
      <c r="P15" s="42"/>
      <c r="Q15" s="42"/>
      <c r="R15" s="42"/>
      <c r="S15" s="42"/>
      <c r="T15" s="42"/>
    </row>
    <row r="16" spans="1:20" x14ac:dyDescent="0.25">
      <c r="A16" s="33">
        <f t="shared" si="0"/>
        <v>8</v>
      </c>
      <c r="B16" s="34" t="s">
        <v>723</v>
      </c>
      <c r="C16" s="34" t="s">
        <v>724</v>
      </c>
      <c r="D16" s="117"/>
      <c r="E16" s="34"/>
      <c r="F16" s="117"/>
      <c r="G16" s="34" t="s">
        <v>725</v>
      </c>
      <c r="H16" s="34"/>
      <c r="I16" s="36"/>
      <c r="J16" s="37">
        <v>1</v>
      </c>
      <c r="K16" s="37">
        <v>1</v>
      </c>
      <c r="L16" s="37">
        <v>1</v>
      </c>
      <c r="M16" s="37">
        <v>1</v>
      </c>
      <c r="N16" s="37">
        <v>1</v>
      </c>
      <c r="O16" s="37"/>
      <c r="P16" s="37"/>
      <c r="Q16" s="37"/>
      <c r="R16" s="37"/>
      <c r="S16" s="37"/>
      <c r="T16" s="37"/>
    </row>
    <row r="17" spans="1:20" x14ac:dyDescent="0.25">
      <c r="A17" s="38">
        <f t="shared" si="0"/>
        <v>9</v>
      </c>
      <c r="B17" s="39" t="s">
        <v>723</v>
      </c>
      <c r="C17" s="39" t="s">
        <v>724</v>
      </c>
      <c r="D17" s="115"/>
      <c r="E17" s="39"/>
      <c r="F17" s="115"/>
      <c r="G17" s="39" t="s">
        <v>725</v>
      </c>
      <c r="H17" s="39"/>
      <c r="I17" s="41"/>
      <c r="J17" s="42">
        <v>1</v>
      </c>
      <c r="K17" s="42">
        <v>1</v>
      </c>
      <c r="L17" s="42">
        <v>1</v>
      </c>
      <c r="M17" s="42">
        <v>1</v>
      </c>
      <c r="N17" s="42">
        <v>1</v>
      </c>
      <c r="O17" s="42"/>
      <c r="P17" s="42"/>
      <c r="Q17" s="42"/>
      <c r="R17" s="42"/>
      <c r="S17" s="42"/>
      <c r="T17" s="42"/>
    </row>
    <row r="18" spans="1:20" x14ac:dyDescent="0.25">
      <c r="A18" s="33">
        <f t="shared" si="0"/>
        <v>10</v>
      </c>
      <c r="B18" s="34" t="s">
        <v>723</v>
      </c>
      <c r="C18" s="34" t="s">
        <v>724</v>
      </c>
      <c r="D18" s="117"/>
      <c r="E18" s="34"/>
      <c r="F18" s="117"/>
      <c r="G18" s="34" t="s">
        <v>725</v>
      </c>
      <c r="H18" s="34"/>
      <c r="I18" s="36"/>
      <c r="J18" s="37">
        <v>1</v>
      </c>
      <c r="K18" s="37">
        <v>1</v>
      </c>
      <c r="L18" s="37">
        <v>1</v>
      </c>
      <c r="M18" s="37">
        <v>1</v>
      </c>
      <c r="N18" s="37">
        <v>1</v>
      </c>
      <c r="O18" s="37"/>
      <c r="P18" s="37"/>
      <c r="Q18" s="37"/>
      <c r="R18" s="37"/>
      <c r="S18" s="37"/>
      <c r="T18" s="37"/>
    </row>
    <row r="19" spans="1:20" x14ac:dyDescent="0.25">
      <c r="A19" s="38">
        <f t="shared" si="0"/>
        <v>11</v>
      </c>
      <c r="B19" s="39" t="s">
        <v>723</v>
      </c>
      <c r="C19" s="39" t="s">
        <v>724</v>
      </c>
      <c r="D19" s="115"/>
      <c r="E19" s="39"/>
      <c r="F19" s="115"/>
      <c r="G19" s="39" t="s">
        <v>726</v>
      </c>
      <c r="H19" s="39"/>
      <c r="I19" s="41"/>
      <c r="J19" s="42">
        <v>1</v>
      </c>
      <c r="K19" s="42">
        <v>1</v>
      </c>
      <c r="L19" s="42">
        <v>1</v>
      </c>
      <c r="M19" s="42">
        <v>1</v>
      </c>
      <c r="N19" s="42">
        <v>1</v>
      </c>
      <c r="O19" s="42"/>
      <c r="P19" s="42"/>
      <c r="Q19" s="42"/>
      <c r="R19" s="42"/>
      <c r="S19" s="42"/>
      <c r="T19" s="42"/>
    </row>
    <row r="20" spans="1:20" x14ac:dyDescent="0.25">
      <c r="A20" s="33">
        <f t="shared" si="0"/>
        <v>12</v>
      </c>
      <c r="B20" s="34" t="s">
        <v>723</v>
      </c>
      <c r="C20" s="34" t="s">
        <v>724</v>
      </c>
      <c r="D20" s="117"/>
      <c r="E20" s="34"/>
      <c r="F20" s="117"/>
      <c r="G20" s="34" t="s">
        <v>726</v>
      </c>
      <c r="H20" s="34"/>
      <c r="I20" s="36"/>
      <c r="J20" s="37">
        <v>1</v>
      </c>
      <c r="K20" s="37">
        <v>1</v>
      </c>
      <c r="L20" s="37">
        <v>1</v>
      </c>
      <c r="M20" s="37">
        <v>1</v>
      </c>
      <c r="N20" s="37">
        <v>1</v>
      </c>
      <c r="O20" s="37"/>
      <c r="P20" s="37"/>
      <c r="Q20" s="37"/>
      <c r="R20" s="37"/>
      <c r="S20" s="37"/>
      <c r="T20" s="37"/>
    </row>
    <row r="21" spans="1:20" x14ac:dyDescent="0.25">
      <c r="A21" s="38">
        <f t="shared" si="0"/>
        <v>13</v>
      </c>
      <c r="B21" s="39" t="s">
        <v>723</v>
      </c>
      <c r="C21" s="39" t="s">
        <v>724</v>
      </c>
      <c r="D21" s="115"/>
      <c r="E21" s="39"/>
      <c r="F21" s="115"/>
      <c r="G21" s="39" t="s">
        <v>726</v>
      </c>
      <c r="H21" s="39"/>
      <c r="I21" s="41"/>
      <c r="J21" s="42">
        <v>1</v>
      </c>
      <c r="K21" s="42">
        <v>1</v>
      </c>
      <c r="L21" s="42">
        <v>1</v>
      </c>
      <c r="M21" s="42">
        <v>1</v>
      </c>
      <c r="N21" s="42">
        <v>1</v>
      </c>
      <c r="O21" s="42"/>
      <c r="P21" s="42"/>
      <c r="Q21" s="42"/>
      <c r="R21" s="42"/>
      <c r="S21" s="42"/>
      <c r="T21" s="42"/>
    </row>
    <row r="22" spans="1:20" x14ac:dyDescent="0.25">
      <c r="A22" s="33">
        <f t="shared" si="0"/>
        <v>14</v>
      </c>
      <c r="B22" s="34" t="s">
        <v>723</v>
      </c>
      <c r="C22" s="34" t="s">
        <v>724</v>
      </c>
      <c r="D22" s="117"/>
      <c r="E22" s="34"/>
      <c r="F22" s="117"/>
      <c r="G22" s="34" t="s">
        <v>726</v>
      </c>
      <c r="H22" s="34"/>
      <c r="I22" s="36"/>
      <c r="J22" s="37">
        <v>1</v>
      </c>
      <c r="K22" s="37">
        <v>1</v>
      </c>
      <c r="L22" s="37">
        <v>1</v>
      </c>
      <c r="M22" s="37">
        <v>1</v>
      </c>
      <c r="N22" s="37">
        <v>1</v>
      </c>
      <c r="O22" s="37"/>
      <c r="P22" s="37"/>
      <c r="Q22" s="37"/>
      <c r="R22" s="37"/>
      <c r="S22" s="37"/>
      <c r="T22" s="37"/>
    </row>
    <row r="23" spans="1:20" x14ac:dyDescent="0.25">
      <c r="A23" s="38">
        <f t="shared" si="0"/>
        <v>15</v>
      </c>
      <c r="B23" s="39" t="s">
        <v>723</v>
      </c>
      <c r="C23" s="39" t="s">
        <v>724</v>
      </c>
      <c r="D23" s="115"/>
      <c r="E23" s="39"/>
      <c r="F23" s="115"/>
      <c r="G23" s="39" t="s">
        <v>726</v>
      </c>
      <c r="H23" s="39"/>
      <c r="I23" s="41"/>
      <c r="J23" s="42">
        <v>1</v>
      </c>
      <c r="K23" s="42">
        <v>1</v>
      </c>
      <c r="L23" s="42">
        <v>1</v>
      </c>
      <c r="M23" s="42">
        <v>1</v>
      </c>
      <c r="N23" s="42">
        <v>1</v>
      </c>
      <c r="O23" s="42"/>
      <c r="P23" s="42"/>
      <c r="Q23" s="42"/>
      <c r="R23" s="42"/>
      <c r="S23" s="42"/>
      <c r="T23" s="42"/>
    </row>
    <row r="24" spans="1:20" x14ac:dyDescent="0.25">
      <c r="A24" s="33">
        <f t="shared" si="0"/>
        <v>16</v>
      </c>
      <c r="B24" s="34" t="s">
        <v>723</v>
      </c>
      <c r="C24" s="34" t="s">
        <v>724</v>
      </c>
      <c r="D24" s="117"/>
      <c r="E24" s="34"/>
      <c r="F24" s="117"/>
      <c r="G24" s="34" t="s">
        <v>726</v>
      </c>
      <c r="H24" s="34"/>
      <c r="I24" s="36"/>
      <c r="J24" s="37">
        <v>1</v>
      </c>
      <c r="K24" s="37">
        <v>1</v>
      </c>
      <c r="L24" s="37">
        <v>1</v>
      </c>
      <c r="M24" s="37">
        <v>1</v>
      </c>
      <c r="N24" s="37">
        <v>1</v>
      </c>
      <c r="O24" s="37"/>
      <c r="P24" s="37"/>
      <c r="Q24" s="37"/>
      <c r="R24" s="37"/>
      <c r="S24" s="37"/>
      <c r="T24" s="37"/>
    </row>
    <row r="25" spans="1:20" x14ac:dyDescent="0.25">
      <c r="A25" s="38">
        <f t="shared" si="0"/>
        <v>17</v>
      </c>
      <c r="B25" s="39" t="s">
        <v>727</v>
      </c>
      <c r="C25" s="39" t="s">
        <v>721</v>
      </c>
      <c r="D25" s="115"/>
      <c r="E25" s="39"/>
      <c r="F25" s="115"/>
      <c r="G25" s="39"/>
      <c r="H25" s="39"/>
      <c r="I25" s="41"/>
      <c r="J25" s="42">
        <v>1</v>
      </c>
      <c r="K25" s="42">
        <v>1</v>
      </c>
      <c r="L25" s="42">
        <v>1</v>
      </c>
      <c r="M25" s="42">
        <v>1</v>
      </c>
      <c r="N25" s="42">
        <v>1</v>
      </c>
      <c r="O25" s="42"/>
      <c r="P25" s="42"/>
      <c r="Q25" s="42"/>
      <c r="R25" s="42"/>
      <c r="S25" s="42"/>
      <c r="T25" s="42"/>
    </row>
    <row r="26" spans="1:20" x14ac:dyDescent="0.25">
      <c r="A26" s="33">
        <f t="shared" si="0"/>
        <v>18</v>
      </c>
      <c r="B26" s="34" t="s">
        <v>727</v>
      </c>
      <c r="C26" s="34" t="s">
        <v>721</v>
      </c>
      <c r="D26" s="117"/>
      <c r="E26" s="34"/>
      <c r="F26" s="117"/>
      <c r="G26" s="34"/>
      <c r="H26" s="34"/>
      <c r="I26" s="36"/>
      <c r="J26" s="37">
        <v>1</v>
      </c>
      <c r="K26" s="37">
        <v>1</v>
      </c>
      <c r="L26" s="37">
        <v>1</v>
      </c>
      <c r="M26" s="37">
        <v>1</v>
      </c>
      <c r="N26" s="37">
        <v>1</v>
      </c>
      <c r="O26" s="37"/>
      <c r="P26" s="37"/>
      <c r="Q26" s="37"/>
      <c r="R26" s="37"/>
      <c r="S26" s="37"/>
      <c r="T26" s="37"/>
    </row>
    <row r="27" spans="1:20" x14ac:dyDescent="0.25">
      <c r="A27" s="38">
        <f t="shared" si="0"/>
        <v>19</v>
      </c>
      <c r="B27" s="39" t="s">
        <v>727</v>
      </c>
      <c r="C27" s="39" t="s">
        <v>721</v>
      </c>
      <c r="D27" s="115"/>
      <c r="E27" s="39"/>
      <c r="F27" s="115"/>
      <c r="G27" s="39"/>
      <c r="H27" s="39"/>
      <c r="I27" s="41"/>
      <c r="J27" s="42">
        <v>1</v>
      </c>
      <c r="K27" s="42">
        <v>1</v>
      </c>
      <c r="L27" s="42">
        <v>1</v>
      </c>
      <c r="M27" s="42">
        <v>1</v>
      </c>
      <c r="N27" s="42">
        <v>1</v>
      </c>
      <c r="O27" s="42"/>
      <c r="P27" s="42"/>
      <c r="Q27" s="42"/>
      <c r="R27" s="42"/>
      <c r="S27" s="42"/>
      <c r="T27" s="42"/>
    </row>
    <row r="28" spans="1:20" x14ac:dyDescent="0.25">
      <c r="A28" s="33">
        <f t="shared" si="0"/>
        <v>20</v>
      </c>
      <c r="B28" s="34" t="s">
        <v>728</v>
      </c>
      <c r="C28" s="34" t="s">
        <v>729</v>
      </c>
      <c r="D28" s="117" t="s">
        <v>730</v>
      </c>
      <c r="E28" s="34" t="s">
        <v>731</v>
      </c>
      <c r="F28" s="117" t="s">
        <v>34</v>
      </c>
      <c r="G28" s="34" t="s">
        <v>732</v>
      </c>
      <c r="H28" s="34"/>
      <c r="I28" s="36">
        <v>13.63</v>
      </c>
      <c r="J28" s="37">
        <v>1</v>
      </c>
      <c r="K28" s="37">
        <v>1</v>
      </c>
      <c r="L28" s="37">
        <v>0</v>
      </c>
      <c r="M28" s="37">
        <v>1</v>
      </c>
      <c r="N28" s="37">
        <v>1</v>
      </c>
      <c r="O28" s="37"/>
      <c r="P28" s="37"/>
      <c r="Q28" s="37"/>
      <c r="R28" s="37"/>
      <c r="S28" s="37"/>
      <c r="T28" s="37"/>
    </row>
    <row r="29" spans="1:20" x14ac:dyDescent="0.25">
      <c r="A29" s="38">
        <f t="shared" si="0"/>
        <v>21</v>
      </c>
      <c r="B29" s="39" t="s">
        <v>728</v>
      </c>
      <c r="C29" s="39" t="s">
        <v>729</v>
      </c>
      <c r="D29" s="115" t="s">
        <v>730</v>
      </c>
      <c r="E29" s="39" t="s">
        <v>731</v>
      </c>
      <c r="F29" s="115" t="s">
        <v>34</v>
      </c>
      <c r="G29" s="39" t="s">
        <v>732</v>
      </c>
      <c r="H29" s="39"/>
      <c r="I29" s="41">
        <v>13.63</v>
      </c>
      <c r="J29" s="42">
        <v>1</v>
      </c>
      <c r="K29" s="42">
        <v>0</v>
      </c>
      <c r="L29" s="42">
        <v>0</v>
      </c>
      <c r="M29" s="42">
        <v>1</v>
      </c>
      <c r="N29" s="42">
        <v>1</v>
      </c>
      <c r="O29" s="42"/>
      <c r="P29" s="42"/>
      <c r="Q29" s="42"/>
      <c r="R29" s="42"/>
      <c r="S29" s="42"/>
      <c r="T29" s="42"/>
    </row>
    <row r="30" spans="1:20" x14ac:dyDescent="0.25">
      <c r="A30" s="33">
        <f t="shared" si="0"/>
        <v>22</v>
      </c>
      <c r="B30" s="34" t="s">
        <v>733</v>
      </c>
      <c r="C30" s="34"/>
      <c r="D30" s="117"/>
      <c r="E30" s="34"/>
      <c r="F30" s="117"/>
      <c r="G30" s="34" t="s">
        <v>734</v>
      </c>
      <c r="H30" s="34"/>
      <c r="I30" s="36"/>
      <c r="J30" s="37">
        <v>1</v>
      </c>
      <c r="K30" s="37">
        <v>1</v>
      </c>
      <c r="L30" s="37">
        <v>1</v>
      </c>
      <c r="M30" s="37">
        <v>1</v>
      </c>
      <c r="N30" s="37">
        <v>1</v>
      </c>
      <c r="O30" s="37"/>
      <c r="P30" s="37"/>
      <c r="Q30" s="37"/>
      <c r="R30" s="37"/>
      <c r="S30" s="37"/>
      <c r="T30" s="37"/>
    </row>
    <row r="31" spans="1:20" x14ac:dyDescent="0.25">
      <c r="A31" s="38">
        <f t="shared" si="0"/>
        <v>23</v>
      </c>
      <c r="B31" s="39" t="s">
        <v>735</v>
      </c>
      <c r="C31" s="39"/>
      <c r="D31" s="115"/>
      <c r="E31" s="39"/>
      <c r="F31" s="115"/>
      <c r="G31" s="39" t="s">
        <v>736</v>
      </c>
      <c r="H31" s="39"/>
      <c r="I31" s="41"/>
      <c r="J31" s="42">
        <v>1</v>
      </c>
      <c r="K31" s="42">
        <v>1</v>
      </c>
      <c r="L31" s="42">
        <v>1</v>
      </c>
      <c r="M31" s="42">
        <v>1</v>
      </c>
      <c r="N31" s="42">
        <v>1</v>
      </c>
      <c r="O31" s="42"/>
      <c r="P31" s="42"/>
      <c r="Q31" s="42"/>
      <c r="R31" s="42"/>
      <c r="S31" s="42"/>
      <c r="T31" s="42"/>
    </row>
    <row r="32" spans="1:20" x14ac:dyDescent="0.25">
      <c r="A32" s="33">
        <f t="shared" si="0"/>
        <v>24</v>
      </c>
      <c r="B32" s="34" t="s">
        <v>737</v>
      </c>
      <c r="C32" s="34"/>
      <c r="D32" s="117"/>
      <c r="E32" s="34"/>
      <c r="F32" s="117"/>
      <c r="G32" s="34" t="s">
        <v>738</v>
      </c>
      <c r="H32" s="34"/>
      <c r="I32" s="36"/>
      <c r="J32" s="37">
        <v>1</v>
      </c>
      <c r="K32" s="37">
        <v>1</v>
      </c>
      <c r="L32" s="37">
        <v>1</v>
      </c>
      <c r="M32" s="37">
        <v>1</v>
      </c>
      <c r="N32" s="37">
        <v>1</v>
      </c>
      <c r="O32" s="37"/>
      <c r="P32" s="37"/>
      <c r="Q32" s="37"/>
      <c r="R32" s="37"/>
      <c r="S32" s="37"/>
      <c r="T32" s="37"/>
    </row>
    <row r="33" spans="1:20" x14ac:dyDescent="0.25">
      <c r="A33" s="38">
        <f t="shared" si="0"/>
        <v>25</v>
      </c>
      <c r="B33" s="39" t="s">
        <v>739</v>
      </c>
      <c r="C33" s="39"/>
      <c r="D33" s="115"/>
      <c r="E33" s="39"/>
      <c r="F33" s="115"/>
      <c r="G33" s="39" t="s">
        <v>740</v>
      </c>
      <c r="H33" s="39"/>
      <c r="I33" s="41"/>
      <c r="J33" s="42">
        <v>1</v>
      </c>
      <c r="K33" s="42">
        <v>1</v>
      </c>
      <c r="L33" s="42">
        <v>0</v>
      </c>
      <c r="M33" s="42">
        <v>1</v>
      </c>
      <c r="N33" s="42">
        <v>1</v>
      </c>
      <c r="O33" s="42"/>
      <c r="P33" s="42"/>
      <c r="Q33" s="42"/>
      <c r="R33" s="42"/>
      <c r="S33" s="42"/>
      <c r="T33" s="42"/>
    </row>
    <row r="34" spans="1:20" x14ac:dyDescent="0.25">
      <c r="A34" s="33">
        <f t="shared" si="0"/>
        <v>26</v>
      </c>
      <c r="B34" s="34" t="s">
        <v>741</v>
      </c>
      <c r="C34" s="34"/>
      <c r="D34" s="117"/>
      <c r="E34" s="34"/>
      <c r="F34" s="117"/>
      <c r="G34" s="34" t="s">
        <v>742</v>
      </c>
      <c r="H34" s="34"/>
      <c r="I34" s="36"/>
      <c r="J34" s="37">
        <v>1</v>
      </c>
      <c r="K34" s="37">
        <v>1</v>
      </c>
      <c r="L34" s="37">
        <v>1</v>
      </c>
      <c r="M34" s="37">
        <v>1</v>
      </c>
      <c r="N34" s="37">
        <v>1</v>
      </c>
      <c r="O34" s="37"/>
      <c r="P34" s="37"/>
      <c r="Q34" s="37"/>
      <c r="R34" s="37"/>
      <c r="S34" s="37"/>
      <c r="T34" s="37"/>
    </row>
    <row r="35" spans="1:20" x14ac:dyDescent="0.25">
      <c r="A35" s="38">
        <f t="shared" si="0"/>
        <v>27</v>
      </c>
      <c r="B35" s="39" t="s">
        <v>743</v>
      </c>
      <c r="C35" s="39"/>
      <c r="D35" s="115"/>
      <c r="E35" s="39" t="s">
        <v>744</v>
      </c>
      <c r="F35" s="115" t="s">
        <v>34</v>
      </c>
      <c r="G35" s="39" t="s">
        <v>745</v>
      </c>
      <c r="H35" s="39"/>
      <c r="I35" s="41">
        <v>17.739999999999998</v>
      </c>
      <c r="J35" s="42">
        <v>1</v>
      </c>
      <c r="K35" s="42">
        <v>1</v>
      </c>
      <c r="L35" s="42">
        <v>1</v>
      </c>
      <c r="M35" s="42">
        <v>1</v>
      </c>
      <c r="N35" s="42">
        <v>1</v>
      </c>
      <c r="O35" s="42"/>
      <c r="P35" s="42"/>
      <c r="Q35" s="42"/>
      <c r="R35" s="42"/>
      <c r="S35" s="42"/>
      <c r="T35" s="42"/>
    </row>
    <row r="36" spans="1:20" x14ac:dyDescent="0.25">
      <c r="A36" s="33">
        <f t="shared" si="0"/>
        <v>28</v>
      </c>
      <c r="B36" s="34" t="s">
        <v>746</v>
      </c>
      <c r="C36" s="34"/>
      <c r="D36" s="117"/>
      <c r="E36" s="34" t="s">
        <v>747</v>
      </c>
      <c r="F36" s="117" t="s">
        <v>34</v>
      </c>
      <c r="G36" s="34" t="s">
        <v>748</v>
      </c>
      <c r="H36" s="34"/>
      <c r="I36" s="36">
        <v>3.44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/>
      <c r="P36" s="37"/>
      <c r="Q36" s="37"/>
      <c r="R36" s="37"/>
      <c r="S36" s="37"/>
      <c r="T36" s="37"/>
    </row>
    <row r="37" spans="1:20" x14ac:dyDescent="0.25">
      <c r="A37" s="38">
        <f t="shared" si="0"/>
        <v>29</v>
      </c>
      <c r="B37" s="39" t="s">
        <v>749</v>
      </c>
      <c r="C37" s="39"/>
      <c r="D37" s="115"/>
      <c r="E37" s="39"/>
      <c r="F37" s="115"/>
      <c r="G37" s="39" t="s">
        <v>750</v>
      </c>
      <c r="H37" s="39"/>
      <c r="I37" s="41"/>
      <c r="J37" s="42">
        <v>1</v>
      </c>
      <c r="K37" s="42">
        <v>1</v>
      </c>
      <c r="L37" s="42">
        <v>1</v>
      </c>
      <c r="M37" s="42">
        <v>1</v>
      </c>
      <c r="N37" s="42">
        <v>1</v>
      </c>
      <c r="O37" s="42"/>
      <c r="P37" s="42"/>
      <c r="Q37" s="42"/>
      <c r="R37" s="42"/>
      <c r="S37" s="42"/>
      <c r="T37" s="42"/>
    </row>
    <row r="38" spans="1:20" x14ac:dyDescent="0.25">
      <c r="A38" s="33">
        <f t="shared" si="0"/>
        <v>30</v>
      </c>
      <c r="B38" s="34" t="s">
        <v>751</v>
      </c>
      <c r="C38" s="34"/>
      <c r="D38" s="117"/>
      <c r="E38" s="34"/>
      <c r="F38" s="117"/>
      <c r="G38" s="34" t="s">
        <v>752</v>
      </c>
      <c r="H38" s="34"/>
      <c r="I38" s="36"/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/>
      <c r="P38" s="37"/>
      <c r="Q38" s="37"/>
      <c r="R38" s="37"/>
      <c r="S38" s="37"/>
      <c r="T38" s="37"/>
    </row>
    <row r="39" spans="1:20" x14ac:dyDescent="0.25">
      <c r="A39" s="38">
        <f t="shared" si="0"/>
        <v>31</v>
      </c>
      <c r="B39" s="39" t="s">
        <v>753</v>
      </c>
      <c r="C39" s="39"/>
      <c r="D39" s="115" t="s">
        <v>754</v>
      </c>
      <c r="E39" s="39" t="s">
        <v>755</v>
      </c>
      <c r="F39" s="115" t="s">
        <v>34</v>
      </c>
      <c r="G39" s="39" t="s">
        <v>756</v>
      </c>
      <c r="H39" s="39"/>
      <c r="I39" s="41">
        <v>22.36</v>
      </c>
      <c r="J39" s="42">
        <v>1</v>
      </c>
      <c r="K39" s="42">
        <v>1</v>
      </c>
      <c r="L39" s="42">
        <v>1</v>
      </c>
      <c r="M39" s="42">
        <v>1</v>
      </c>
      <c r="N39" s="42">
        <v>1</v>
      </c>
      <c r="O39" s="42"/>
      <c r="P39" s="42"/>
      <c r="Q39" s="42"/>
      <c r="R39" s="42"/>
      <c r="S39" s="42"/>
      <c r="T39" s="42"/>
    </row>
    <row r="40" spans="1:20" x14ac:dyDescent="0.25">
      <c r="A40" s="33">
        <f t="shared" si="0"/>
        <v>32</v>
      </c>
      <c r="B40" s="34" t="s">
        <v>753</v>
      </c>
      <c r="C40" s="34"/>
      <c r="D40" s="117" t="s">
        <v>754</v>
      </c>
      <c r="E40" s="34" t="s">
        <v>755</v>
      </c>
      <c r="F40" s="117" t="s">
        <v>34</v>
      </c>
      <c r="G40" s="34" t="s">
        <v>756</v>
      </c>
      <c r="H40" s="34"/>
      <c r="I40" s="36">
        <v>22.36</v>
      </c>
      <c r="J40" s="37">
        <v>1</v>
      </c>
      <c r="K40" s="37">
        <v>1</v>
      </c>
      <c r="L40" s="37">
        <v>1</v>
      </c>
      <c r="M40" s="37">
        <v>1</v>
      </c>
      <c r="N40" s="37">
        <v>1</v>
      </c>
      <c r="O40" s="37"/>
      <c r="P40" s="37"/>
      <c r="Q40" s="37"/>
      <c r="R40" s="37"/>
      <c r="S40" s="37"/>
      <c r="T40" s="37"/>
    </row>
    <row r="41" spans="1:20" x14ac:dyDescent="0.25">
      <c r="A41" s="38">
        <f t="shared" si="0"/>
        <v>33</v>
      </c>
      <c r="B41" s="39" t="s">
        <v>753</v>
      </c>
      <c r="C41" s="39"/>
      <c r="D41" s="115" t="s">
        <v>754</v>
      </c>
      <c r="E41" s="39" t="s">
        <v>755</v>
      </c>
      <c r="F41" s="115" t="s">
        <v>34</v>
      </c>
      <c r="G41" s="39" t="s">
        <v>756</v>
      </c>
      <c r="H41" s="39"/>
      <c r="I41" s="41">
        <v>22.36</v>
      </c>
      <c r="J41" s="42">
        <v>1</v>
      </c>
      <c r="K41" s="42">
        <v>1</v>
      </c>
      <c r="L41" s="42">
        <v>1</v>
      </c>
      <c r="M41" s="42">
        <v>1</v>
      </c>
      <c r="N41" s="42">
        <v>1</v>
      </c>
      <c r="O41" s="42"/>
      <c r="P41" s="42"/>
      <c r="Q41" s="42"/>
      <c r="R41" s="42"/>
      <c r="S41" s="42"/>
      <c r="T41" s="42"/>
    </row>
    <row r="42" spans="1:20" x14ac:dyDescent="0.25">
      <c r="A42" s="33">
        <f t="shared" si="0"/>
        <v>34</v>
      </c>
      <c r="B42" s="34" t="s">
        <v>753</v>
      </c>
      <c r="C42" s="34"/>
      <c r="D42" s="117" t="s">
        <v>754</v>
      </c>
      <c r="E42" s="34" t="s">
        <v>755</v>
      </c>
      <c r="F42" s="117" t="s">
        <v>34</v>
      </c>
      <c r="G42" s="34" t="s">
        <v>756</v>
      </c>
      <c r="H42" s="34"/>
      <c r="I42" s="36">
        <v>22.36</v>
      </c>
      <c r="J42" s="37">
        <v>1</v>
      </c>
      <c r="K42" s="37">
        <v>1</v>
      </c>
      <c r="L42" s="37">
        <v>1</v>
      </c>
      <c r="M42" s="37">
        <v>1</v>
      </c>
      <c r="N42" s="37">
        <v>1</v>
      </c>
      <c r="O42" s="37"/>
      <c r="P42" s="37"/>
      <c r="Q42" s="37"/>
      <c r="R42" s="37"/>
      <c r="S42" s="37"/>
      <c r="T42" s="37"/>
    </row>
    <row r="43" spans="1:20" x14ac:dyDescent="0.25">
      <c r="A43" s="33"/>
      <c r="B43" s="34" t="s">
        <v>753</v>
      </c>
      <c r="C43" s="34" t="s">
        <v>721</v>
      </c>
      <c r="D43" s="117"/>
      <c r="E43" s="34"/>
      <c r="F43" s="117"/>
      <c r="G43" s="34" t="s">
        <v>757</v>
      </c>
      <c r="H43" s="34"/>
      <c r="I43" s="36"/>
      <c r="J43" s="37"/>
      <c r="K43" s="37"/>
      <c r="L43" s="37">
        <v>1</v>
      </c>
      <c r="M43" s="37">
        <v>1</v>
      </c>
      <c r="N43" s="37">
        <v>1</v>
      </c>
      <c r="O43" s="37"/>
      <c r="P43" s="37"/>
      <c r="Q43" s="37"/>
      <c r="R43" s="37"/>
      <c r="S43" s="37"/>
      <c r="T43" s="37"/>
    </row>
    <row r="44" spans="1:20" x14ac:dyDescent="0.25">
      <c r="A44" s="33"/>
      <c r="B44" s="34" t="s">
        <v>753</v>
      </c>
      <c r="C44" s="34" t="s">
        <v>721</v>
      </c>
      <c r="D44" s="117"/>
      <c r="E44" s="34"/>
      <c r="F44" s="117"/>
      <c r="G44" s="34" t="s">
        <v>757</v>
      </c>
      <c r="H44" s="34"/>
      <c r="I44" s="36"/>
      <c r="J44" s="37"/>
      <c r="K44" s="37"/>
      <c r="L44" s="37">
        <v>1</v>
      </c>
      <c r="M44" s="37">
        <v>1</v>
      </c>
      <c r="N44" s="37">
        <v>1</v>
      </c>
      <c r="O44" s="37"/>
      <c r="P44" s="37"/>
      <c r="Q44" s="37"/>
      <c r="R44" s="37"/>
      <c r="S44" s="37"/>
      <c r="T44" s="37"/>
    </row>
    <row r="45" spans="1:20" x14ac:dyDescent="0.25">
      <c r="A45" s="33"/>
      <c r="B45" s="34" t="s">
        <v>753</v>
      </c>
      <c r="C45" s="34" t="s">
        <v>721</v>
      </c>
      <c r="D45" s="117"/>
      <c r="E45" s="34"/>
      <c r="F45" s="117"/>
      <c r="G45" s="34" t="s">
        <v>757</v>
      </c>
      <c r="H45" s="34"/>
      <c r="I45" s="36"/>
      <c r="J45" s="37"/>
      <c r="K45" s="37"/>
      <c r="L45" s="37">
        <v>1</v>
      </c>
      <c r="M45" s="37">
        <v>1</v>
      </c>
      <c r="N45" s="37">
        <v>1</v>
      </c>
      <c r="O45" s="37"/>
      <c r="P45" s="37"/>
      <c r="Q45" s="37"/>
      <c r="R45" s="37"/>
      <c r="S45" s="37"/>
      <c r="T45" s="37"/>
    </row>
    <row r="46" spans="1:20" x14ac:dyDescent="0.25">
      <c r="A46" s="33"/>
      <c r="B46" s="34" t="s">
        <v>753</v>
      </c>
      <c r="C46" s="34" t="s">
        <v>721</v>
      </c>
      <c r="D46" s="117"/>
      <c r="E46" s="34"/>
      <c r="F46" s="117"/>
      <c r="G46" s="34" t="s">
        <v>757</v>
      </c>
      <c r="H46" s="34"/>
      <c r="I46" s="36"/>
      <c r="J46" s="37"/>
      <c r="K46" s="37"/>
      <c r="L46" s="37">
        <v>1</v>
      </c>
      <c r="M46" s="37">
        <v>1</v>
      </c>
      <c r="N46" s="37">
        <v>1</v>
      </c>
      <c r="O46" s="37"/>
      <c r="P46" s="37"/>
      <c r="Q46" s="37"/>
      <c r="R46" s="37"/>
      <c r="S46" s="37"/>
      <c r="T46" s="37"/>
    </row>
    <row r="47" spans="1:20" x14ac:dyDescent="0.25">
      <c r="A47" s="38">
        <f t="shared" si="0"/>
        <v>39</v>
      </c>
      <c r="B47" s="39" t="s">
        <v>758</v>
      </c>
      <c r="C47" s="39"/>
      <c r="D47" s="115" t="s">
        <v>759</v>
      </c>
      <c r="E47" s="39" t="s">
        <v>760</v>
      </c>
      <c r="F47" s="115" t="s">
        <v>34</v>
      </c>
      <c r="G47" s="39" t="s">
        <v>761</v>
      </c>
      <c r="H47" s="39"/>
      <c r="I47" s="41">
        <v>1.79</v>
      </c>
      <c r="J47" s="42">
        <v>1</v>
      </c>
      <c r="K47" s="42">
        <v>1</v>
      </c>
      <c r="L47" s="42">
        <v>1</v>
      </c>
      <c r="M47" s="42">
        <v>1</v>
      </c>
      <c r="N47" s="42">
        <v>1</v>
      </c>
      <c r="O47" s="42"/>
      <c r="P47" s="42"/>
      <c r="Q47" s="42"/>
      <c r="R47" s="42"/>
      <c r="S47" s="42"/>
      <c r="T47" s="42"/>
    </row>
    <row r="48" spans="1:20" x14ac:dyDescent="0.25">
      <c r="A48" s="33">
        <f t="shared" si="0"/>
        <v>40</v>
      </c>
      <c r="B48" s="34" t="s">
        <v>758</v>
      </c>
      <c r="C48" s="34"/>
      <c r="D48" s="117" t="s">
        <v>759</v>
      </c>
      <c r="E48" s="34" t="s">
        <v>760</v>
      </c>
      <c r="F48" s="117" t="s">
        <v>34</v>
      </c>
      <c r="G48" s="34" t="s">
        <v>761</v>
      </c>
      <c r="H48" s="34"/>
      <c r="I48" s="36">
        <v>1.79</v>
      </c>
      <c r="J48" s="37">
        <v>1</v>
      </c>
      <c r="K48" s="37">
        <v>1</v>
      </c>
      <c r="L48" s="37">
        <v>1</v>
      </c>
      <c r="M48" s="37">
        <v>1</v>
      </c>
      <c r="N48" s="37">
        <v>1</v>
      </c>
      <c r="O48" s="37"/>
      <c r="P48" s="37"/>
      <c r="Q48" s="37"/>
      <c r="R48" s="37"/>
      <c r="S48" s="37"/>
      <c r="T48" s="37"/>
    </row>
    <row r="49" spans="1:20" x14ac:dyDescent="0.25">
      <c r="A49" s="38">
        <f t="shared" si="0"/>
        <v>41</v>
      </c>
      <c r="B49" s="39" t="s">
        <v>758</v>
      </c>
      <c r="C49" s="39"/>
      <c r="D49" s="115" t="s">
        <v>759</v>
      </c>
      <c r="E49" s="39" t="s">
        <v>760</v>
      </c>
      <c r="F49" s="115" t="s">
        <v>34</v>
      </c>
      <c r="G49" s="39" t="s">
        <v>761</v>
      </c>
      <c r="H49" s="39"/>
      <c r="I49" s="41">
        <v>1.79</v>
      </c>
      <c r="J49" s="42">
        <v>1</v>
      </c>
      <c r="K49" s="42">
        <v>1</v>
      </c>
      <c r="L49" s="42">
        <v>1</v>
      </c>
      <c r="M49" s="42">
        <v>1</v>
      </c>
      <c r="N49" s="42">
        <v>1</v>
      </c>
      <c r="O49" s="42"/>
      <c r="P49" s="42"/>
      <c r="Q49" s="42"/>
      <c r="R49" s="42"/>
      <c r="S49" s="42"/>
      <c r="T49" s="42"/>
    </row>
    <row r="50" spans="1:20" x14ac:dyDescent="0.25">
      <c r="A50" s="33">
        <f t="shared" si="0"/>
        <v>42</v>
      </c>
      <c r="B50" s="34" t="s">
        <v>758</v>
      </c>
      <c r="C50" s="34"/>
      <c r="D50" s="117" t="s">
        <v>759</v>
      </c>
      <c r="E50" s="34" t="s">
        <v>760</v>
      </c>
      <c r="F50" s="117" t="s">
        <v>34</v>
      </c>
      <c r="G50" s="34" t="s">
        <v>761</v>
      </c>
      <c r="H50" s="34"/>
      <c r="I50" s="36">
        <v>1.79</v>
      </c>
      <c r="J50" s="37">
        <v>1</v>
      </c>
      <c r="K50" s="37">
        <v>1</v>
      </c>
      <c r="L50" s="37">
        <v>1</v>
      </c>
      <c r="M50" s="37">
        <v>1</v>
      </c>
      <c r="N50" s="37">
        <v>1</v>
      </c>
      <c r="O50" s="37"/>
      <c r="P50" s="37"/>
      <c r="Q50" s="37"/>
      <c r="R50" s="37"/>
      <c r="S50" s="37"/>
      <c r="T50" s="37"/>
    </row>
    <row r="51" spans="1:20" ht="15.75" thickBot="1" x14ac:dyDescent="0.3">
      <c r="A51" s="195">
        <f t="shared" si="0"/>
        <v>43</v>
      </c>
      <c r="B51" s="196" t="s">
        <v>762</v>
      </c>
      <c r="C51" s="196" t="s">
        <v>703</v>
      </c>
      <c r="D51" s="197" t="s">
        <v>763</v>
      </c>
      <c r="E51" s="196"/>
      <c r="F51" s="198"/>
      <c r="G51" s="196"/>
      <c r="H51" s="196"/>
      <c r="I51" s="199"/>
      <c r="J51" s="200">
        <v>1</v>
      </c>
      <c r="K51" s="200">
        <v>1</v>
      </c>
      <c r="L51" s="200">
        <v>1</v>
      </c>
      <c r="M51" s="200">
        <v>1</v>
      </c>
      <c r="N51" s="200">
        <v>1</v>
      </c>
      <c r="O51" s="200"/>
      <c r="P51" s="200"/>
      <c r="Q51" s="200"/>
      <c r="R51" s="200"/>
      <c r="S51" s="200"/>
      <c r="T51" s="200"/>
    </row>
  </sheetData>
  <sheetProtection formatCells="0" formatColumns="0" formatRows="0" sort="0" autoFilter="0"/>
  <autoFilter ref="A8:T51"/>
  <mergeCells count="15">
    <mergeCell ref="T1:T6"/>
    <mergeCell ref="E3:F3"/>
    <mergeCell ref="A7:I7"/>
    <mergeCell ref="N1:N6"/>
    <mergeCell ref="O1:O6"/>
    <mergeCell ref="P1:P6"/>
    <mergeCell ref="Q1:Q6"/>
    <mergeCell ref="R1:R6"/>
    <mergeCell ref="S1:S6"/>
    <mergeCell ref="A1:B5"/>
    <mergeCell ref="E1:F1"/>
    <mergeCell ref="J1:J6"/>
    <mergeCell ref="K1:K6"/>
    <mergeCell ref="L1:L6"/>
    <mergeCell ref="M1:M6"/>
  </mergeCells>
  <dataValidations count="2">
    <dataValidation allowBlank="1" showInputMessage="1" showErrorMessage="1" errorTitle="Inventory Column:" error="Enter the number &quot;0&quot; in the cell if the item is missing. _x000a__x000a_Enter the number &quot;1&quot; in the cell if the item is accounted for. _x000a__x000a_To exit the cell, click &quot;Cancel&quot;" sqref="J7:T8 J1:T1"/>
    <dataValidation type="whole" allowBlank="1" showInputMessage="1" showErrorMessage="1" errorTitle="Inventory Column:" error="Enter the number &quot;0&quot; in the cell if the item is missing. _x000a__x000a_Enter the number &quot;1&quot; in the cell if the item is accounted for. _x000a__x000a_To exit the cell, click &quot;Cancel&quot;" sqref="J9:T1048576">
      <formula1>0</formula1>
      <formula2>1</formula2>
    </dataValidation>
  </dataValidations>
  <pageMargins left="0.7" right="0.7" top="0.75" bottom="0.75" header="0.3" footer="0.3"/>
  <pageSetup scale="47" fitToHeight="0" orientation="landscape" r:id="rId1"/>
  <headerFooter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37195533-2495-498B-B30C-183D1901BD2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J52:J1048576 J9:J10 L9:T10</xm:sqref>
        </x14:conditionalFormatting>
        <x14:conditionalFormatting xmlns:xm="http://schemas.microsoft.com/office/excel/2006/main">
          <x14:cfRule type="iconSet" priority="5" id="{4742B6E9-9A50-4C25-8D5F-D1C27E5E54A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K52:T1048576</xm:sqref>
        </x14:conditionalFormatting>
        <x14:conditionalFormatting xmlns:xm="http://schemas.microsoft.com/office/excel/2006/main">
          <x14:cfRule type="iconSet" priority="7" id="{53AF43C5-DD84-4483-AFBC-96D7FABE24F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J11:J42 L11:T42 L45:T51 J45:J51</xm:sqref>
        </x14:conditionalFormatting>
        <x14:conditionalFormatting xmlns:xm="http://schemas.microsoft.com/office/excel/2006/main">
          <x14:cfRule type="iconSet" priority="3" id="{85656F8B-ACD6-494A-AE68-EC9558685BC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K9:K10</xm:sqref>
        </x14:conditionalFormatting>
        <x14:conditionalFormatting xmlns:xm="http://schemas.microsoft.com/office/excel/2006/main">
          <x14:cfRule type="iconSet" priority="4" id="{5D982E69-5B0E-416F-BDA3-4665871D54A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K11:K42 K45:K51</xm:sqref>
        </x14:conditionalFormatting>
        <x14:conditionalFormatting xmlns:xm="http://schemas.microsoft.com/office/excel/2006/main">
          <x14:cfRule type="iconSet" priority="2" id="{534BC9D6-F67B-4D15-A505-BF19EE03C9B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L43:T44 J43:J44</xm:sqref>
        </x14:conditionalFormatting>
        <x14:conditionalFormatting xmlns:xm="http://schemas.microsoft.com/office/excel/2006/main">
          <x14:cfRule type="iconSet" priority="1" id="{EE57F922-565E-411F-8FFD-1F5DAE96324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K43:K44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U30"/>
  <sheetViews>
    <sheetView topLeftCell="C1" zoomScale="90" zoomScaleNormal="90" workbookViewId="0">
      <pane ySplit="8" topLeftCell="A9" activePane="bottomLeft" state="frozen"/>
      <selection activeCell="B35" sqref="B35"/>
      <selection pane="bottomLeft" activeCell="M1" sqref="M1:M6"/>
    </sheetView>
  </sheetViews>
  <sheetFormatPr defaultRowHeight="15" x14ac:dyDescent="0.25"/>
  <cols>
    <col min="1" max="1" width="5.28515625" style="206" customWidth="1"/>
    <col min="2" max="2" width="38.5703125" style="207" customWidth="1"/>
    <col min="3" max="3" width="35" style="207" customWidth="1"/>
    <col min="4" max="4" width="15.7109375" style="208" customWidth="1"/>
    <col min="5" max="6" width="14.5703125" style="207" customWidth="1"/>
    <col min="7" max="7" width="19.42578125" style="208" customWidth="1"/>
    <col min="8" max="8" width="14.7109375" style="207" customWidth="1"/>
    <col min="9" max="9" width="14.5703125" style="209" customWidth="1"/>
    <col min="10" max="10" width="0.28515625" style="210" hidden="1" customWidth="1"/>
    <col min="11" max="12" width="15.85546875" style="210" hidden="1" customWidth="1"/>
    <col min="13" max="20" width="15.85546875" style="210" customWidth="1"/>
    <col min="21" max="21" width="16" customWidth="1"/>
  </cols>
  <sheetData>
    <row r="1" spans="1:21" ht="15" customHeight="1" thickBot="1" x14ac:dyDescent="0.3">
      <c r="A1" s="89" t="s">
        <v>0</v>
      </c>
      <c r="B1" s="90"/>
      <c r="C1" s="91"/>
      <c r="D1" s="201" t="s">
        <v>325</v>
      </c>
      <c r="E1" s="84" t="s">
        <v>764</v>
      </c>
      <c r="F1" s="92"/>
      <c r="G1" s="2"/>
      <c r="H1" s="2"/>
      <c r="I1" s="3"/>
      <c r="J1" s="73" t="s">
        <v>4</v>
      </c>
      <c r="K1" s="73" t="s">
        <v>5</v>
      </c>
      <c r="L1" s="73" t="s">
        <v>716</v>
      </c>
      <c r="M1" s="73" t="s">
        <v>713</v>
      </c>
      <c r="N1" s="73" t="s">
        <v>4</v>
      </c>
      <c r="O1" s="73" t="s">
        <v>4</v>
      </c>
      <c r="P1" s="73" t="s">
        <v>4</v>
      </c>
      <c r="Q1" s="73" t="s">
        <v>4</v>
      </c>
      <c r="R1" s="73" t="s">
        <v>4</v>
      </c>
      <c r="S1" s="73" t="s">
        <v>4</v>
      </c>
      <c r="T1" s="73" t="s">
        <v>4</v>
      </c>
    </row>
    <row r="2" spans="1:21" ht="15" customHeight="1" x14ac:dyDescent="0.25">
      <c r="A2" s="93"/>
      <c r="B2" s="94"/>
      <c r="C2" s="13"/>
      <c r="D2" s="202"/>
      <c r="E2" s="5"/>
      <c r="F2" s="6"/>
      <c r="G2" s="7"/>
      <c r="H2" s="7"/>
      <c r="I2" s="8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1" ht="15" customHeight="1" thickBot="1" x14ac:dyDescent="0.3">
      <c r="A3" s="93"/>
      <c r="B3" s="94"/>
      <c r="C3" s="13"/>
      <c r="D3" s="202" t="s">
        <v>6</v>
      </c>
      <c r="E3" s="76" t="s">
        <v>765</v>
      </c>
      <c r="F3" s="97"/>
      <c r="G3" s="7"/>
      <c r="H3" s="7"/>
      <c r="I3" s="8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1" ht="15" customHeight="1" x14ac:dyDescent="0.25">
      <c r="A4" s="93"/>
      <c r="B4" s="94"/>
      <c r="C4" s="13"/>
      <c r="D4" s="202"/>
      <c r="E4" s="1"/>
      <c r="F4" s="2"/>
      <c r="G4" s="7"/>
      <c r="H4" s="7"/>
      <c r="I4" s="8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</row>
    <row r="5" spans="1:21" ht="15" customHeight="1" thickBot="1" x14ac:dyDescent="0.3">
      <c r="A5" s="93"/>
      <c r="B5" s="94"/>
      <c r="C5" s="13"/>
      <c r="D5" s="202" t="s">
        <v>8</v>
      </c>
      <c r="E5" s="98">
        <v>445</v>
      </c>
      <c r="F5" s="99" t="s">
        <v>9</v>
      </c>
      <c r="G5" s="203" t="s">
        <v>766</v>
      </c>
      <c r="H5" s="11">
        <f>SUBTOTAL(9,I9:I40)</f>
        <v>968.56</v>
      </c>
      <c r="I5" s="8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</row>
    <row r="6" spans="1:21" ht="15.75" thickBot="1" x14ac:dyDescent="0.3">
      <c r="A6" s="12"/>
      <c r="B6" s="13"/>
      <c r="C6" s="13"/>
      <c r="D6" s="13"/>
      <c r="E6" s="100"/>
      <c r="F6" s="14"/>
      <c r="G6" s="101"/>
      <c r="H6" s="14"/>
      <c r="I6" s="8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</row>
    <row r="7" spans="1:21" ht="15.75" thickBot="1" x14ac:dyDescent="0.3">
      <c r="A7" s="102" t="s">
        <v>767</v>
      </c>
      <c r="B7" s="103"/>
      <c r="C7" s="103"/>
      <c r="D7" s="103"/>
      <c r="E7" s="103"/>
      <c r="F7" s="103"/>
      <c r="G7" s="103"/>
      <c r="H7" s="103"/>
      <c r="I7" s="104"/>
      <c r="J7" s="15" t="s">
        <v>16</v>
      </c>
      <c r="K7" s="15" t="s">
        <v>16</v>
      </c>
      <c r="L7" s="15" t="s">
        <v>16</v>
      </c>
      <c r="M7" s="15" t="s">
        <v>336</v>
      </c>
      <c r="N7" s="15" t="s">
        <v>15</v>
      </c>
      <c r="O7" s="15" t="s">
        <v>15</v>
      </c>
      <c r="P7" s="15" t="s">
        <v>15</v>
      </c>
      <c r="Q7" s="15" t="s">
        <v>15</v>
      </c>
      <c r="R7" s="15" t="s">
        <v>15</v>
      </c>
      <c r="S7" s="15" t="s">
        <v>15</v>
      </c>
      <c r="T7" s="15" t="s">
        <v>15</v>
      </c>
    </row>
    <row r="8" spans="1:21" ht="15.75" thickBot="1" x14ac:dyDescent="0.3">
      <c r="A8" s="16" t="s">
        <v>17</v>
      </c>
      <c r="B8" s="17" t="s">
        <v>18</v>
      </c>
      <c r="C8" s="17" t="s">
        <v>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204" t="s">
        <v>25</v>
      </c>
      <c r="J8" s="19">
        <v>42565</v>
      </c>
      <c r="K8" s="19">
        <v>42716</v>
      </c>
      <c r="L8" s="19">
        <v>42858</v>
      </c>
      <c r="M8" s="19">
        <v>43011</v>
      </c>
      <c r="N8" s="19" t="s">
        <v>26</v>
      </c>
      <c r="O8" s="19" t="s">
        <v>26</v>
      </c>
      <c r="P8" s="19" t="s">
        <v>26</v>
      </c>
      <c r="Q8" s="19" t="s">
        <v>26</v>
      </c>
      <c r="R8" s="19" t="s">
        <v>26</v>
      </c>
      <c r="S8" s="19" t="s">
        <v>26</v>
      </c>
      <c r="T8" s="19" t="s">
        <v>26</v>
      </c>
      <c r="U8" s="20" t="s">
        <v>768</v>
      </c>
    </row>
    <row r="9" spans="1:21" s="205" customFormat="1" x14ac:dyDescent="0.25">
      <c r="A9" s="28">
        <f>ROW(A9)-8</f>
        <v>1</v>
      </c>
      <c r="B9" s="29" t="s">
        <v>769</v>
      </c>
      <c r="C9" s="29" t="s">
        <v>770</v>
      </c>
      <c r="D9" s="193"/>
      <c r="E9" s="29"/>
      <c r="F9" s="193" t="s">
        <v>771</v>
      </c>
      <c r="G9" s="29"/>
      <c r="H9" s="29" t="s">
        <v>772</v>
      </c>
      <c r="I9" s="31"/>
      <c r="J9" s="194">
        <v>1</v>
      </c>
      <c r="K9" s="194">
        <v>1</v>
      </c>
      <c r="L9" s="194">
        <v>1</v>
      </c>
      <c r="M9" s="194">
        <v>1</v>
      </c>
      <c r="N9" s="194"/>
      <c r="O9" s="194"/>
      <c r="P9" s="194"/>
      <c r="Q9" s="194"/>
      <c r="R9" s="194"/>
      <c r="S9" s="194"/>
      <c r="T9" s="194"/>
      <c r="U9" s="194" t="s">
        <v>773</v>
      </c>
    </row>
    <row r="10" spans="1:21" s="205" customFormat="1" x14ac:dyDescent="0.25">
      <c r="A10" s="33">
        <f t="shared" ref="A10:A26" si="0">ROW(A10)-8</f>
        <v>2</v>
      </c>
      <c r="B10" s="34" t="s">
        <v>774</v>
      </c>
      <c r="C10" s="34" t="s">
        <v>775</v>
      </c>
      <c r="D10" s="117"/>
      <c r="E10" s="34"/>
      <c r="F10" s="117" t="s">
        <v>771</v>
      </c>
      <c r="G10" s="34" t="s">
        <v>776</v>
      </c>
      <c r="H10" s="34" t="s">
        <v>777</v>
      </c>
      <c r="I10" s="36"/>
      <c r="J10" s="37">
        <v>1</v>
      </c>
      <c r="K10" s="37">
        <v>1</v>
      </c>
      <c r="L10" s="37">
        <v>1</v>
      </c>
      <c r="M10" s="37">
        <v>1</v>
      </c>
      <c r="N10" s="37"/>
      <c r="O10" s="37"/>
      <c r="P10" s="37"/>
      <c r="Q10" s="37"/>
      <c r="R10" s="37"/>
      <c r="S10" s="37"/>
      <c r="T10" s="37"/>
      <c r="U10" s="37"/>
    </row>
    <row r="11" spans="1:21" s="205" customFormat="1" x14ac:dyDescent="0.25">
      <c r="A11" s="38">
        <f t="shared" si="0"/>
        <v>3</v>
      </c>
      <c r="B11" s="39" t="s">
        <v>778</v>
      </c>
      <c r="C11" s="39" t="s">
        <v>779</v>
      </c>
      <c r="D11" s="115" t="s">
        <v>780</v>
      </c>
      <c r="E11" s="39"/>
      <c r="F11" s="115" t="s">
        <v>771</v>
      </c>
      <c r="G11" s="39"/>
      <c r="H11" s="39" t="s">
        <v>781</v>
      </c>
      <c r="I11" s="41"/>
      <c r="J11" s="42">
        <v>1</v>
      </c>
      <c r="K11" s="42">
        <v>1</v>
      </c>
      <c r="L11" s="42">
        <v>1</v>
      </c>
      <c r="M11" s="42">
        <v>1</v>
      </c>
      <c r="N11" s="42"/>
      <c r="O11" s="42"/>
      <c r="P11" s="42"/>
      <c r="Q11" s="42"/>
      <c r="R11" s="42"/>
      <c r="S11" s="42"/>
      <c r="T11" s="42"/>
      <c r="U11" s="42" t="s">
        <v>782</v>
      </c>
    </row>
    <row r="12" spans="1:21" s="205" customFormat="1" x14ac:dyDescent="0.25">
      <c r="A12" s="33">
        <f t="shared" si="0"/>
        <v>4</v>
      </c>
      <c r="B12" s="34" t="s">
        <v>783</v>
      </c>
      <c r="C12" s="34" t="s">
        <v>779</v>
      </c>
      <c r="D12" s="117"/>
      <c r="E12" s="34"/>
      <c r="F12" s="117" t="s">
        <v>771</v>
      </c>
      <c r="G12" s="34" t="s">
        <v>784</v>
      </c>
      <c r="H12" s="34" t="s">
        <v>781</v>
      </c>
      <c r="I12" s="36"/>
      <c r="J12" s="37">
        <v>1</v>
      </c>
      <c r="K12" s="37">
        <v>1</v>
      </c>
      <c r="L12" s="37">
        <v>1</v>
      </c>
      <c r="M12" s="37">
        <v>1</v>
      </c>
      <c r="N12" s="37"/>
      <c r="O12" s="37"/>
      <c r="P12" s="37"/>
      <c r="Q12" s="37"/>
      <c r="R12" s="37"/>
      <c r="S12" s="37"/>
      <c r="T12" s="37"/>
      <c r="U12" s="37" t="s">
        <v>782</v>
      </c>
    </row>
    <row r="13" spans="1:21" s="205" customFormat="1" x14ac:dyDescent="0.25">
      <c r="A13" s="38">
        <f t="shared" si="0"/>
        <v>5</v>
      </c>
      <c r="B13" s="39" t="s">
        <v>778</v>
      </c>
      <c r="C13" s="39" t="s">
        <v>779</v>
      </c>
      <c r="D13" s="115" t="s">
        <v>780</v>
      </c>
      <c r="E13" s="39"/>
      <c r="F13" s="115" t="s">
        <v>771</v>
      </c>
      <c r="G13" s="39"/>
      <c r="H13" s="39" t="s">
        <v>785</v>
      </c>
      <c r="I13" s="41"/>
      <c r="J13" s="42">
        <v>1</v>
      </c>
      <c r="K13" s="42">
        <v>1</v>
      </c>
      <c r="L13" s="42">
        <v>1</v>
      </c>
      <c r="M13" s="42">
        <v>1</v>
      </c>
      <c r="N13" s="42"/>
      <c r="O13" s="42"/>
      <c r="P13" s="42"/>
      <c r="Q13" s="42"/>
      <c r="R13" s="42"/>
      <c r="S13" s="42"/>
      <c r="T13" s="42"/>
      <c r="U13" s="42" t="s">
        <v>786</v>
      </c>
    </row>
    <row r="14" spans="1:21" s="205" customFormat="1" x14ac:dyDescent="0.25">
      <c r="A14" s="33">
        <f t="shared" si="0"/>
        <v>6</v>
      </c>
      <c r="B14" s="34" t="s">
        <v>783</v>
      </c>
      <c r="C14" s="34" t="s">
        <v>779</v>
      </c>
      <c r="D14" s="117"/>
      <c r="E14" s="34"/>
      <c r="F14" s="117" t="s">
        <v>771</v>
      </c>
      <c r="G14" s="34" t="s">
        <v>784</v>
      </c>
      <c r="H14" s="34" t="s">
        <v>785</v>
      </c>
      <c r="I14" s="36"/>
      <c r="J14" s="37">
        <v>1</v>
      </c>
      <c r="K14" s="37">
        <v>1</v>
      </c>
      <c r="L14" s="37">
        <v>1</v>
      </c>
      <c r="M14" s="37">
        <v>1</v>
      </c>
      <c r="N14" s="37"/>
      <c r="O14" s="37"/>
      <c r="P14" s="37"/>
      <c r="Q14" s="37"/>
      <c r="R14" s="37"/>
      <c r="S14" s="37"/>
      <c r="T14" s="37"/>
      <c r="U14" s="37" t="s">
        <v>787</v>
      </c>
    </row>
    <row r="15" spans="1:21" s="205" customFormat="1" x14ac:dyDescent="0.25">
      <c r="A15" s="38">
        <f t="shared" si="0"/>
        <v>7</v>
      </c>
      <c r="B15" s="39" t="s">
        <v>788</v>
      </c>
      <c r="C15" s="39" t="s">
        <v>779</v>
      </c>
      <c r="D15" s="115" t="s">
        <v>789</v>
      </c>
      <c r="E15" s="39"/>
      <c r="F15" s="115" t="s">
        <v>771</v>
      </c>
      <c r="G15" s="39"/>
      <c r="H15" s="39" t="s">
        <v>790</v>
      </c>
      <c r="I15" s="41"/>
      <c r="J15" s="42">
        <v>1</v>
      </c>
      <c r="K15" s="42">
        <v>1</v>
      </c>
      <c r="L15" s="42">
        <v>1</v>
      </c>
      <c r="M15" s="42">
        <v>1</v>
      </c>
      <c r="N15" s="42"/>
      <c r="O15" s="42"/>
      <c r="P15" s="42"/>
      <c r="Q15" s="42"/>
      <c r="R15" s="42"/>
      <c r="S15" s="42"/>
      <c r="T15" s="42"/>
      <c r="U15" s="42" t="s">
        <v>791</v>
      </c>
    </row>
    <row r="16" spans="1:21" s="205" customFormat="1" x14ac:dyDescent="0.25">
      <c r="A16" s="33">
        <f t="shared" si="0"/>
        <v>8</v>
      </c>
      <c r="B16" s="34" t="s">
        <v>792</v>
      </c>
      <c r="C16" s="34" t="s">
        <v>779</v>
      </c>
      <c r="D16" s="117"/>
      <c r="E16" s="34"/>
      <c r="F16" s="117" t="s">
        <v>771</v>
      </c>
      <c r="G16" s="34" t="s">
        <v>793</v>
      </c>
      <c r="H16" s="34" t="s">
        <v>794</v>
      </c>
      <c r="I16" s="36"/>
      <c r="J16" s="37">
        <v>1</v>
      </c>
      <c r="K16" s="37">
        <v>1</v>
      </c>
      <c r="L16" s="37">
        <v>1</v>
      </c>
      <c r="M16" s="37">
        <v>1</v>
      </c>
      <c r="N16" s="37"/>
      <c r="O16" s="37"/>
      <c r="P16" s="37"/>
      <c r="Q16" s="37"/>
      <c r="R16" s="37"/>
      <c r="S16" s="37"/>
      <c r="T16" s="37"/>
      <c r="U16" s="37" t="s">
        <v>795</v>
      </c>
    </row>
    <row r="17" spans="1:21" s="205" customFormat="1" x14ac:dyDescent="0.25">
      <c r="A17" s="38">
        <f t="shared" si="0"/>
        <v>9</v>
      </c>
      <c r="B17" s="39" t="s">
        <v>788</v>
      </c>
      <c r="C17" s="39" t="s">
        <v>779</v>
      </c>
      <c r="D17" s="115" t="s">
        <v>789</v>
      </c>
      <c r="E17" s="39"/>
      <c r="F17" s="115" t="s">
        <v>771</v>
      </c>
      <c r="G17" s="39"/>
      <c r="H17" s="39" t="s">
        <v>796</v>
      </c>
      <c r="I17" s="41"/>
      <c r="J17" s="42">
        <v>1</v>
      </c>
      <c r="K17" s="42">
        <v>1</v>
      </c>
      <c r="L17" s="42">
        <v>1</v>
      </c>
      <c r="M17" s="42">
        <v>1</v>
      </c>
      <c r="N17" s="42"/>
      <c r="O17" s="42"/>
      <c r="P17" s="42"/>
      <c r="Q17" s="42"/>
      <c r="R17" s="42"/>
      <c r="S17" s="42"/>
      <c r="T17" s="42"/>
      <c r="U17" s="42" t="s">
        <v>797</v>
      </c>
    </row>
    <row r="18" spans="1:21" s="205" customFormat="1" x14ac:dyDescent="0.25">
      <c r="A18" s="33">
        <f t="shared" si="0"/>
        <v>10</v>
      </c>
      <c r="B18" s="34" t="s">
        <v>792</v>
      </c>
      <c r="C18" s="34" t="s">
        <v>779</v>
      </c>
      <c r="D18" s="117"/>
      <c r="E18" s="34"/>
      <c r="F18" s="117" t="s">
        <v>771</v>
      </c>
      <c r="G18" s="34" t="s">
        <v>793</v>
      </c>
      <c r="H18" s="34" t="s">
        <v>798</v>
      </c>
      <c r="I18" s="36"/>
      <c r="J18" s="37">
        <v>1</v>
      </c>
      <c r="K18" s="37">
        <v>1</v>
      </c>
      <c r="L18" s="37">
        <v>1</v>
      </c>
      <c r="M18" s="37">
        <v>1</v>
      </c>
      <c r="N18" s="37"/>
      <c r="O18" s="37"/>
      <c r="P18" s="37"/>
      <c r="Q18" s="37"/>
      <c r="R18" s="37"/>
      <c r="S18" s="37"/>
      <c r="T18" s="37"/>
      <c r="U18" s="37" t="s">
        <v>799</v>
      </c>
    </row>
    <row r="19" spans="1:21" s="205" customFormat="1" x14ac:dyDescent="0.25">
      <c r="A19" s="38">
        <f t="shared" si="0"/>
        <v>11</v>
      </c>
      <c r="B19" s="39" t="s">
        <v>800</v>
      </c>
      <c r="C19" s="39" t="s">
        <v>771</v>
      </c>
      <c r="D19" s="115" t="s">
        <v>801</v>
      </c>
      <c r="E19" s="39"/>
      <c r="F19" s="115" t="s">
        <v>771</v>
      </c>
      <c r="G19" s="39"/>
      <c r="H19" s="39" t="s">
        <v>802</v>
      </c>
      <c r="I19" s="41"/>
      <c r="J19" s="42">
        <v>1</v>
      </c>
      <c r="K19" s="42">
        <v>1</v>
      </c>
      <c r="L19" s="42">
        <v>1</v>
      </c>
      <c r="M19" s="42">
        <v>1</v>
      </c>
      <c r="N19" s="42"/>
      <c r="O19" s="42"/>
      <c r="P19" s="42"/>
      <c r="Q19" s="42"/>
      <c r="R19" s="42"/>
      <c r="S19" s="42"/>
      <c r="T19" s="42"/>
      <c r="U19" s="42" t="s">
        <v>803</v>
      </c>
    </row>
    <row r="20" spans="1:21" s="205" customFormat="1" x14ac:dyDescent="0.25">
      <c r="A20" s="33">
        <f t="shared" si="0"/>
        <v>12</v>
      </c>
      <c r="B20" s="34" t="s">
        <v>804</v>
      </c>
      <c r="C20" s="34" t="s">
        <v>805</v>
      </c>
      <c r="D20" s="117" t="s">
        <v>609</v>
      </c>
      <c r="E20" s="34"/>
      <c r="F20" s="117" t="s">
        <v>608</v>
      </c>
      <c r="G20" s="34" t="s">
        <v>595</v>
      </c>
      <c r="H20" s="34"/>
      <c r="I20" s="36"/>
      <c r="J20" s="37">
        <v>1</v>
      </c>
      <c r="K20" s="37">
        <v>1</v>
      </c>
      <c r="L20" s="37">
        <v>1</v>
      </c>
      <c r="M20" s="37">
        <v>1</v>
      </c>
      <c r="N20" s="37"/>
      <c r="O20" s="37"/>
      <c r="P20" s="37"/>
      <c r="Q20" s="37"/>
      <c r="R20" s="37"/>
      <c r="S20" s="37"/>
      <c r="T20" s="37"/>
      <c r="U20" s="37"/>
    </row>
    <row r="21" spans="1:21" s="205" customFormat="1" x14ac:dyDescent="0.25">
      <c r="A21" s="38">
        <f t="shared" si="0"/>
        <v>13</v>
      </c>
      <c r="B21" s="39" t="s">
        <v>804</v>
      </c>
      <c r="C21" s="39" t="s">
        <v>805</v>
      </c>
      <c r="D21" s="115" t="s">
        <v>610</v>
      </c>
      <c r="E21" s="39"/>
      <c r="F21" s="115" t="s">
        <v>608</v>
      </c>
      <c r="G21" s="39" t="s">
        <v>598</v>
      </c>
      <c r="H21" s="39"/>
      <c r="I21" s="41"/>
      <c r="J21" s="42">
        <v>1</v>
      </c>
      <c r="K21" s="42">
        <v>1</v>
      </c>
      <c r="L21" s="42">
        <v>1</v>
      </c>
      <c r="M21" s="42">
        <v>1</v>
      </c>
      <c r="N21" s="42"/>
      <c r="O21" s="42"/>
      <c r="P21" s="42"/>
      <c r="Q21" s="42"/>
      <c r="R21" s="42"/>
      <c r="S21" s="42"/>
      <c r="T21" s="42"/>
      <c r="U21" s="42"/>
    </row>
    <row r="22" spans="1:21" s="205" customFormat="1" x14ac:dyDescent="0.25">
      <c r="A22" s="33">
        <f t="shared" si="0"/>
        <v>14</v>
      </c>
      <c r="B22" s="34" t="s">
        <v>806</v>
      </c>
      <c r="C22" s="34" t="s">
        <v>779</v>
      </c>
      <c r="D22" s="117"/>
      <c r="E22" s="34"/>
      <c r="F22" s="117" t="s">
        <v>771</v>
      </c>
      <c r="G22" s="34" t="s">
        <v>598</v>
      </c>
      <c r="H22" s="34"/>
      <c r="I22" s="36"/>
      <c r="J22" s="37">
        <v>1</v>
      </c>
      <c r="K22" s="37">
        <v>1</v>
      </c>
      <c r="L22" s="37">
        <v>1</v>
      </c>
      <c r="M22" s="37">
        <v>1</v>
      </c>
      <c r="N22" s="37"/>
      <c r="O22" s="37"/>
      <c r="P22" s="37"/>
      <c r="Q22" s="37"/>
      <c r="R22" s="37"/>
      <c r="S22" s="37"/>
      <c r="T22" s="37"/>
      <c r="U22" s="37"/>
    </row>
    <row r="23" spans="1:21" s="205" customFormat="1" x14ac:dyDescent="0.25">
      <c r="A23" s="38">
        <f t="shared" si="0"/>
        <v>15</v>
      </c>
      <c r="B23" s="39" t="s">
        <v>807</v>
      </c>
      <c r="C23" s="39" t="s">
        <v>779</v>
      </c>
      <c r="D23" s="115" t="s">
        <v>808</v>
      </c>
      <c r="E23" s="39"/>
      <c r="F23" s="115" t="s">
        <v>771</v>
      </c>
      <c r="G23" s="39"/>
      <c r="H23" s="39" t="s">
        <v>809</v>
      </c>
      <c r="I23" s="41"/>
      <c r="J23" s="42">
        <v>1</v>
      </c>
      <c r="K23" s="42">
        <v>1</v>
      </c>
      <c r="L23" s="42">
        <v>1</v>
      </c>
      <c r="M23" s="42">
        <v>1</v>
      </c>
      <c r="N23" s="42"/>
      <c r="O23" s="42"/>
      <c r="P23" s="42"/>
      <c r="Q23" s="42"/>
      <c r="R23" s="42"/>
      <c r="S23" s="42"/>
      <c r="T23" s="42"/>
      <c r="U23" s="42"/>
    </row>
    <row r="24" spans="1:21" s="205" customFormat="1" x14ac:dyDescent="0.25">
      <c r="A24" s="33">
        <f t="shared" si="0"/>
        <v>16</v>
      </c>
      <c r="B24" s="34" t="s">
        <v>810</v>
      </c>
      <c r="C24" s="34" t="s">
        <v>779</v>
      </c>
      <c r="D24" s="117"/>
      <c r="E24" s="34"/>
      <c r="F24" s="117" t="s">
        <v>771</v>
      </c>
      <c r="G24" s="34" t="s">
        <v>598</v>
      </c>
      <c r="H24" s="34"/>
      <c r="I24" s="36"/>
      <c r="J24" s="37">
        <v>1</v>
      </c>
      <c r="K24" s="37">
        <v>1</v>
      </c>
      <c r="L24" s="37">
        <v>1</v>
      </c>
      <c r="M24" s="37">
        <v>1</v>
      </c>
      <c r="N24" s="37"/>
      <c r="O24" s="37"/>
      <c r="P24" s="37"/>
      <c r="Q24" s="37"/>
      <c r="R24" s="37"/>
      <c r="S24" s="37"/>
      <c r="T24" s="37"/>
      <c r="U24" s="37"/>
    </row>
    <row r="25" spans="1:21" s="205" customFormat="1" x14ac:dyDescent="0.25">
      <c r="A25" s="38">
        <f t="shared" si="0"/>
        <v>17</v>
      </c>
      <c r="B25" s="39" t="s">
        <v>811</v>
      </c>
      <c r="C25" s="39" t="s">
        <v>779</v>
      </c>
      <c r="D25" s="115"/>
      <c r="E25" s="39" t="s">
        <v>812</v>
      </c>
      <c r="F25" s="115"/>
      <c r="G25" s="39"/>
      <c r="H25" s="39"/>
      <c r="I25" s="41"/>
      <c r="J25" s="42">
        <v>1</v>
      </c>
      <c r="K25" s="42">
        <v>1</v>
      </c>
      <c r="L25" s="42">
        <v>1</v>
      </c>
      <c r="M25" s="42">
        <v>1</v>
      </c>
      <c r="N25" s="42"/>
      <c r="O25" s="42"/>
      <c r="P25" s="42"/>
      <c r="Q25" s="42"/>
      <c r="R25" s="42"/>
      <c r="S25" s="42"/>
      <c r="T25" s="42"/>
      <c r="U25" s="42"/>
    </row>
    <row r="26" spans="1:21" s="205" customFormat="1" ht="15.75" thickBot="1" x14ac:dyDescent="0.3">
      <c r="A26" s="145">
        <f t="shared" si="0"/>
        <v>18</v>
      </c>
      <c r="B26" s="146" t="s">
        <v>811</v>
      </c>
      <c r="C26" s="146" t="s">
        <v>779</v>
      </c>
      <c r="D26" s="149"/>
      <c r="E26" s="146" t="s">
        <v>812</v>
      </c>
      <c r="F26" s="149"/>
      <c r="G26" s="146"/>
      <c r="H26" s="146"/>
      <c r="I26" s="150"/>
      <c r="J26" s="141">
        <v>1</v>
      </c>
      <c r="K26" s="141">
        <v>1</v>
      </c>
      <c r="L26" s="141">
        <v>1</v>
      </c>
      <c r="M26" s="141">
        <v>1</v>
      </c>
      <c r="N26" s="141"/>
      <c r="O26" s="141"/>
      <c r="P26" s="141"/>
      <c r="Q26" s="141"/>
      <c r="R26" s="141"/>
      <c r="S26" s="141"/>
      <c r="T26" s="141"/>
      <c r="U26" s="141"/>
    </row>
    <row r="27" spans="1:21" s="205" customFormat="1" ht="15.75" thickBot="1" x14ac:dyDescent="0.3">
      <c r="A27" s="22"/>
      <c r="B27" s="23"/>
      <c r="C27" s="23"/>
      <c r="D27" s="24" t="s">
        <v>320</v>
      </c>
      <c r="E27" s="23"/>
      <c r="F27" s="105"/>
      <c r="G27" s="23"/>
      <c r="H27" s="23"/>
      <c r="I27" s="25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spans="1:21" s="205" customFormat="1" x14ac:dyDescent="0.25">
      <c r="A28" s="44">
        <f>ROW(A28)-9</f>
        <v>19</v>
      </c>
      <c r="B28" s="45" t="s">
        <v>813</v>
      </c>
      <c r="C28" s="45" t="s">
        <v>703</v>
      </c>
      <c r="D28" s="126">
        <v>4824</v>
      </c>
      <c r="E28" s="45" t="s">
        <v>814</v>
      </c>
      <c r="F28" s="126" t="s">
        <v>146</v>
      </c>
      <c r="G28" s="45" t="s">
        <v>815</v>
      </c>
      <c r="H28" s="45"/>
      <c r="I28" s="47">
        <v>730.4</v>
      </c>
      <c r="J28" s="32">
        <v>1</v>
      </c>
      <c r="K28" s="32">
        <v>1</v>
      </c>
      <c r="L28" s="32">
        <v>1</v>
      </c>
      <c r="M28" s="32">
        <v>1</v>
      </c>
      <c r="N28" s="32"/>
      <c r="O28" s="32"/>
      <c r="P28" s="32"/>
      <c r="Q28" s="32"/>
      <c r="R28" s="32"/>
      <c r="S28" s="32"/>
      <c r="T28" s="32"/>
      <c r="U28" s="32"/>
    </row>
    <row r="29" spans="1:21" s="205" customFormat="1" x14ac:dyDescent="0.25">
      <c r="A29" s="33">
        <f>ROW(A29)-9</f>
        <v>20</v>
      </c>
      <c r="B29" s="34" t="s">
        <v>816</v>
      </c>
      <c r="C29" s="34" t="s">
        <v>703</v>
      </c>
      <c r="D29" s="117">
        <v>695</v>
      </c>
      <c r="E29" s="34" t="s">
        <v>710</v>
      </c>
      <c r="F29" s="117" t="s">
        <v>146</v>
      </c>
      <c r="G29" s="34" t="s">
        <v>711</v>
      </c>
      <c r="H29" s="34"/>
      <c r="I29" s="36">
        <v>237.16</v>
      </c>
      <c r="J29" s="37">
        <v>1</v>
      </c>
      <c r="K29" s="37">
        <v>1</v>
      </c>
      <c r="L29" s="37">
        <v>1</v>
      </c>
      <c r="M29" s="37">
        <v>1</v>
      </c>
      <c r="N29" s="37"/>
      <c r="O29" s="37"/>
      <c r="P29" s="37"/>
      <c r="Q29" s="37"/>
      <c r="R29" s="37"/>
      <c r="S29" s="37"/>
      <c r="T29" s="37"/>
      <c r="U29" s="37"/>
    </row>
    <row r="30" spans="1:21" s="205" customFormat="1" ht="15.75" thickBot="1" x14ac:dyDescent="0.3">
      <c r="A30" s="195">
        <f>ROW(A30)-9</f>
        <v>21</v>
      </c>
      <c r="B30" s="196" t="s">
        <v>696</v>
      </c>
      <c r="C30" s="196" t="s">
        <v>697</v>
      </c>
      <c r="D30" s="198" t="s">
        <v>698</v>
      </c>
      <c r="E30" s="196" t="s">
        <v>699</v>
      </c>
      <c r="F30" s="198" t="s">
        <v>146</v>
      </c>
      <c r="G30" s="196" t="s">
        <v>700</v>
      </c>
      <c r="H30" s="196"/>
      <c r="I30" s="199">
        <v>1</v>
      </c>
      <c r="J30" s="200">
        <v>0</v>
      </c>
      <c r="K30" s="200">
        <v>1</v>
      </c>
      <c r="L30" s="200">
        <v>1</v>
      </c>
      <c r="M30" s="200">
        <v>1</v>
      </c>
      <c r="N30" s="200"/>
      <c r="O30" s="200"/>
      <c r="P30" s="200"/>
      <c r="Q30" s="200"/>
      <c r="R30" s="200"/>
      <c r="S30" s="200"/>
      <c r="T30" s="200"/>
      <c r="U30" s="200"/>
    </row>
  </sheetData>
  <autoFilter ref="J8:T30"/>
  <mergeCells count="15">
    <mergeCell ref="T1:T6"/>
    <mergeCell ref="E3:F3"/>
    <mergeCell ref="A7:I7"/>
    <mergeCell ref="N1:N6"/>
    <mergeCell ref="O1:O6"/>
    <mergeCell ref="P1:P6"/>
    <mergeCell ref="Q1:Q6"/>
    <mergeCell ref="R1:R6"/>
    <mergeCell ref="S1:S6"/>
    <mergeCell ref="A1:B5"/>
    <mergeCell ref="E1:F1"/>
    <mergeCell ref="J1:J6"/>
    <mergeCell ref="K1:K6"/>
    <mergeCell ref="L1:L6"/>
    <mergeCell ref="M1:M6"/>
  </mergeCells>
  <dataValidations count="2">
    <dataValidation allowBlank="1" showInputMessage="1" showErrorMessage="1" errorTitle="Inventory Column:" error="Enter the number &quot;0&quot; in the cell if the item is missing. _x000a__x000a_Enter the number &quot;1&quot; in the cell if the item is accounted for. _x000a__x000a_To exit the cell, click &quot;Cancel&quot;" sqref="J1:T8"/>
    <dataValidation type="whole" allowBlank="1" showInputMessage="1" showErrorMessage="1" errorTitle="Inventory Column:" error="Enter the number &quot;0&quot; in the cell if the item is missing. _x000a__x000a_Enter the number &quot;1&quot; in the cell if the item is accounted for. _x000a__x000a_To exit the cell, click &quot;Cancel&quot;" sqref="J9:J1048576 K9:T30 U20:U30">
      <formula1>0</formula1>
      <formula2>1</formula2>
    </dataValidation>
  </dataValidations>
  <pageMargins left="0.25" right="0.25" top="0.75" bottom="0.75" header="0.3" footer="0.3"/>
  <pageSetup scale="37" fitToHeight="0" orientation="landscape" r:id="rId1"/>
  <headerFooter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D4C3687F-7BC2-47F1-999D-89901672145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J31:J1048576 J9:T10</xm:sqref>
        </x14:conditionalFormatting>
        <x14:conditionalFormatting xmlns:xm="http://schemas.microsoft.com/office/excel/2006/main">
          <x14:cfRule type="iconSet" priority="4" id="{F538D240-7236-46A9-ACD3-CB4310A8247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K31:T1048576</xm:sqref>
        </x14:conditionalFormatting>
        <x14:conditionalFormatting xmlns:xm="http://schemas.microsoft.com/office/excel/2006/main">
          <x14:cfRule type="iconSet" priority="5" id="{4F307CF2-5DC3-45F0-B2D2-87318B52F7F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J11:T28 U20:U28</xm:sqref>
        </x14:conditionalFormatting>
        <x14:conditionalFormatting xmlns:xm="http://schemas.microsoft.com/office/excel/2006/main">
          <x14:cfRule type="iconSet" priority="6" id="{99FC3F25-6A8B-4057-ADBD-96AB03466F0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J29:U30</xm:sqref>
        </x14:conditionalFormatting>
        <x14:conditionalFormatting xmlns:xm="http://schemas.microsoft.com/office/excel/2006/main">
          <x14:cfRule type="iconSet" priority="1" id="{AD73F207-938B-49B8-B17C-696CD6C63EC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U9:U10</xm:sqref>
        </x14:conditionalFormatting>
        <x14:conditionalFormatting xmlns:xm="http://schemas.microsoft.com/office/excel/2006/main">
          <x14:cfRule type="iconSet" priority="2" id="{B7967C66-4024-4941-940B-953ED337089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U11:U19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77"/>
  <sheetViews>
    <sheetView zoomScale="90" zoomScaleNormal="90" workbookViewId="0">
      <pane ySplit="8" topLeftCell="A9" activePane="bottomLeft" state="frozen"/>
      <selection sqref="A1:I30"/>
      <selection pane="bottomLeft" activeCell="D56" sqref="D56"/>
    </sheetView>
  </sheetViews>
  <sheetFormatPr defaultRowHeight="15" x14ac:dyDescent="0.25"/>
  <cols>
    <col min="1" max="1" width="5.28515625" style="206" customWidth="1"/>
    <col min="2" max="2" width="38.5703125" style="207" customWidth="1"/>
    <col min="3" max="3" width="35" style="207" customWidth="1"/>
    <col min="4" max="4" width="15.7109375" style="208" customWidth="1"/>
    <col min="5" max="6" width="14.5703125" style="207" customWidth="1"/>
    <col min="7" max="7" width="19.42578125" style="208" customWidth="1"/>
    <col min="8" max="8" width="14.7109375" style="207" customWidth="1"/>
    <col min="9" max="9" width="14.5703125" style="209" customWidth="1"/>
    <col min="10" max="10" width="0.140625" style="210" hidden="1" customWidth="1"/>
    <col min="11" max="11" width="4.5703125" style="210" hidden="1" customWidth="1"/>
    <col min="12" max="13" width="15.85546875" style="210" hidden="1" customWidth="1"/>
    <col min="14" max="20" width="15.85546875" style="210" customWidth="1"/>
  </cols>
  <sheetData>
    <row r="1" spans="1:20" ht="15" customHeight="1" thickBot="1" x14ac:dyDescent="0.3">
      <c r="A1" s="89" t="s">
        <v>0</v>
      </c>
      <c r="B1" s="90"/>
      <c r="C1" s="91"/>
      <c r="D1" s="91" t="s">
        <v>325</v>
      </c>
      <c r="E1" s="84" t="s">
        <v>817</v>
      </c>
      <c r="F1" s="92"/>
      <c r="G1" s="2"/>
      <c r="H1" s="2"/>
      <c r="I1" s="3"/>
      <c r="J1" s="73" t="s">
        <v>12</v>
      </c>
      <c r="K1" s="73" t="s">
        <v>5</v>
      </c>
      <c r="L1" s="73" t="s">
        <v>716</v>
      </c>
      <c r="M1" s="73" t="s">
        <v>712</v>
      </c>
      <c r="N1" s="73" t="s">
        <v>713</v>
      </c>
      <c r="O1" s="73" t="s">
        <v>4</v>
      </c>
      <c r="P1" s="73" t="s">
        <v>4</v>
      </c>
      <c r="Q1" s="73" t="s">
        <v>4</v>
      </c>
      <c r="R1" s="73" t="s">
        <v>4</v>
      </c>
      <c r="S1" s="73" t="s">
        <v>4</v>
      </c>
      <c r="T1" s="73" t="s">
        <v>4</v>
      </c>
    </row>
    <row r="2" spans="1:20" ht="15" customHeight="1" x14ac:dyDescent="0.25">
      <c r="A2" s="93"/>
      <c r="B2" s="94"/>
      <c r="C2" s="13"/>
      <c r="D2" s="13"/>
      <c r="E2" s="5"/>
      <c r="F2" s="6"/>
      <c r="G2" s="7"/>
      <c r="H2" s="7"/>
      <c r="I2" s="8"/>
      <c r="J2" s="95"/>
      <c r="K2" s="74"/>
      <c r="L2" s="95"/>
      <c r="M2" s="95"/>
      <c r="N2" s="95"/>
      <c r="O2" s="95"/>
      <c r="P2" s="95"/>
      <c r="Q2" s="95"/>
      <c r="R2" s="95"/>
      <c r="S2" s="95"/>
      <c r="T2" s="95"/>
    </row>
    <row r="3" spans="1:20" ht="15" customHeight="1" thickBot="1" x14ac:dyDescent="0.3">
      <c r="A3" s="93"/>
      <c r="B3" s="94"/>
      <c r="C3" s="13"/>
      <c r="D3" s="13" t="s">
        <v>331</v>
      </c>
      <c r="E3" s="76" t="s">
        <v>818</v>
      </c>
      <c r="F3" s="97"/>
      <c r="G3" s="7"/>
      <c r="H3" s="7"/>
      <c r="I3" s="8"/>
      <c r="J3" s="95"/>
      <c r="K3" s="74"/>
      <c r="L3" s="95"/>
      <c r="M3" s="95"/>
      <c r="N3" s="95"/>
      <c r="O3" s="95"/>
      <c r="P3" s="95"/>
      <c r="Q3" s="95"/>
      <c r="R3" s="95"/>
      <c r="S3" s="95"/>
      <c r="T3" s="95"/>
    </row>
    <row r="4" spans="1:20" ht="15" customHeight="1" x14ac:dyDescent="0.25">
      <c r="A4" s="93"/>
      <c r="B4" s="94"/>
      <c r="C4" s="13"/>
      <c r="D4" s="13"/>
      <c r="E4" s="1"/>
      <c r="F4" s="2"/>
      <c r="G4" s="7"/>
      <c r="H4" s="7"/>
      <c r="I4" s="8"/>
      <c r="J4" s="95"/>
      <c r="K4" s="74"/>
      <c r="L4" s="95"/>
      <c r="M4" s="95"/>
      <c r="N4" s="95"/>
      <c r="O4" s="95"/>
      <c r="P4" s="95"/>
      <c r="Q4" s="95"/>
      <c r="R4" s="95"/>
      <c r="S4" s="95"/>
      <c r="T4" s="95"/>
    </row>
    <row r="5" spans="1:20" ht="15" customHeight="1" thickBot="1" x14ac:dyDescent="0.3">
      <c r="A5" s="93"/>
      <c r="B5" s="94"/>
      <c r="C5" s="13"/>
      <c r="D5" s="13" t="s">
        <v>333</v>
      </c>
      <c r="E5" s="98">
        <v>712</v>
      </c>
      <c r="F5" s="99" t="s">
        <v>334</v>
      </c>
      <c r="G5" s="7" t="s">
        <v>10</v>
      </c>
      <c r="H5" s="11">
        <f>SUBTOTAL(9,I9:I100)</f>
        <v>28184.429999999997</v>
      </c>
      <c r="I5" s="8"/>
      <c r="J5" s="95"/>
      <c r="K5" s="74"/>
      <c r="L5" s="95"/>
      <c r="M5" s="95"/>
      <c r="N5" s="95"/>
      <c r="O5" s="95"/>
      <c r="P5" s="95"/>
      <c r="Q5" s="95"/>
      <c r="R5" s="95"/>
      <c r="S5" s="95"/>
      <c r="T5" s="95"/>
    </row>
    <row r="6" spans="1:20" ht="15.75" thickBot="1" x14ac:dyDescent="0.3">
      <c r="A6" s="12"/>
      <c r="B6" s="13"/>
      <c r="C6" s="13"/>
      <c r="D6" s="13"/>
      <c r="E6" s="100"/>
      <c r="F6" s="14"/>
      <c r="G6" s="101"/>
      <c r="H6" s="14"/>
      <c r="I6" s="8"/>
      <c r="J6" s="95"/>
      <c r="K6" s="75"/>
      <c r="L6" s="95"/>
      <c r="M6" s="95"/>
      <c r="N6" s="95"/>
      <c r="O6" s="95"/>
      <c r="P6" s="95"/>
      <c r="Q6" s="95"/>
      <c r="R6" s="95"/>
      <c r="S6" s="95"/>
      <c r="T6" s="95"/>
    </row>
    <row r="7" spans="1:20" ht="15.75" thickBot="1" x14ac:dyDescent="0.3">
      <c r="A7" s="102" t="s">
        <v>13</v>
      </c>
      <c r="B7" s="103"/>
      <c r="C7" s="103"/>
      <c r="D7" s="103"/>
      <c r="E7" s="103"/>
      <c r="F7" s="103"/>
      <c r="G7" s="103"/>
      <c r="H7" s="103"/>
      <c r="I7" s="104"/>
      <c r="J7" s="15" t="s">
        <v>16</v>
      </c>
      <c r="K7" s="15" t="s">
        <v>335</v>
      </c>
      <c r="L7" s="15" t="s">
        <v>16</v>
      </c>
      <c r="M7" s="15" t="s">
        <v>16</v>
      </c>
      <c r="N7" s="15" t="s">
        <v>336</v>
      </c>
      <c r="O7" s="15" t="s">
        <v>15</v>
      </c>
      <c r="P7" s="15" t="s">
        <v>15</v>
      </c>
      <c r="Q7" s="15" t="s">
        <v>15</v>
      </c>
      <c r="R7" s="15" t="s">
        <v>15</v>
      </c>
      <c r="S7" s="15" t="s">
        <v>15</v>
      </c>
      <c r="T7" s="15" t="s">
        <v>15</v>
      </c>
    </row>
    <row r="8" spans="1:20" ht="15.75" thickBot="1" x14ac:dyDescent="0.3">
      <c r="A8" s="16" t="s">
        <v>17</v>
      </c>
      <c r="B8" s="17" t="s">
        <v>18</v>
      </c>
      <c r="C8" s="17" t="s">
        <v>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8" t="s">
        <v>25</v>
      </c>
      <c r="J8" s="19">
        <v>42564</v>
      </c>
      <c r="K8" s="19"/>
      <c r="L8" s="19">
        <v>42858</v>
      </c>
      <c r="M8" s="19">
        <v>42923</v>
      </c>
      <c r="N8" s="19">
        <v>43011</v>
      </c>
      <c r="O8" s="20" t="s">
        <v>26</v>
      </c>
      <c r="P8" s="20" t="s">
        <v>26</v>
      </c>
      <c r="Q8" s="20" t="s">
        <v>26</v>
      </c>
      <c r="R8" s="20" t="s">
        <v>26</v>
      </c>
      <c r="S8" s="20" t="s">
        <v>26</v>
      </c>
      <c r="T8" s="20" t="s">
        <v>26</v>
      </c>
    </row>
    <row r="9" spans="1:20" s="205" customFormat="1" ht="15" customHeight="1" x14ac:dyDescent="0.25">
      <c r="A9" s="28">
        <f>ROW(A9)-8</f>
        <v>1</v>
      </c>
      <c r="B9" s="29" t="s">
        <v>819</v>
      </c>
      <c r="C9" s="29" t="s">
        <v>820</v>
      </c>
      <c r="D9" s="193">
        <v>7101313</v>
      </c>
      <c r="E9" s="29" t="s">
        <v>821</v>
      </c>
      <c r="F9" s="193" t="s">
        <v>34</v>
      </c>
      <c r="G9" s="29" t="s">
        <v>822</v>
      </c>
      <c r="H9" s="29"/>
      <c r="I9" s="31">
        <v>73.86</v>
      </c>
      <c r="J9" s="194">
        <v>1</v>
      </c>
      <c r="K9" s="194">
        <v>1</v>
      </c>
      <c r="L9" s="194">
        <v>1</v>
      </c>
      <c r="M9" s="194">
        <v>1</v>
      </c>
      <c r="N9" s="194">
        <v>1</v>
      </c>
      <c r="O9" s="194"/>
      <c r="P9" s="194"/>
      <c r="Q9" s="194"/>
      <c r="R9" s="194"/>
      <c r="S9" s="194"/>
      <c r="T9" s="194"/>
    </row>
    <row r="10" spans="1:20" s="205" customFormat="1" ht="15" customHeight="1" x14ac:dyDescent="0.25">
      <c r="A10" s="33">
        <f t="shared" ref="A10:A73" si="0">ROW(A10)-8</f>
        <v>2</v>
      </c>
      <c r="B10" s="34" t="s">
        <v>819</v>
      </c>
      <c r="C10" s="34" t="s">
        <v>820</v>
      </c>
      <c r="D10" s="117">
        <v>7101313</v>
      </c>
      <c r="E10" s="34" t="s">
        <v>821</v>
      </c>
      <c r="F10" s="117" t="s">
        <v>34</v>
      </c>
      <c r="G10" s="34" t="s">
        <v>822</v>
      </c>
      <c r="H10" s="34"/>
      <c r="I10" s="36">
        <v>73.86</v>
      </c>
      <c r="J10" s="37">
        <v>1</v>
      </c>
      <c r="K10" s="37">
        <v>1</v>
      </c>
      <c r="L10" s="37">
        <v>1</v>
      </c>
      <c r="M10" s="37">
        <v>1</v>
      </c>
      <c r="N10" s="37">
        <v>1</v>
      </c>
      <c r="O10" s="37"/>
      <c r="P10" s="37"/>
      <c r="Q10" s="37"/>
      <c r="R10" s="37"/>
      <c r="S10" s="37"/>
      <c r="T10" s="37"/>
    </row>
    <row r="11" spans="1:20" s="205" customFormat="1" x14ac:dyDescent="0.25">
      <c r="A11" s="38">
        <f t="shared" si="0"/>
        <v>3</v>
      </c>
      <c r="B11" s="39" t="s">
        <v>819</v>
      </c>
      <c r="C11" s="39" t="s">
        <v>820</v>
      </c>
      <c r="D11" s="115">
        <v>7101313</v>
      </c>
      <c r="E11" s="39" t="s">
        <v>821</v>
      </c>
      <c r="F11" s="115" t="s">
        <v>34</v>
      </c>
      <c r="G11" s="39" t="s">
        <v>822</v>
      </c>
      <c r="H11" s="39"/>
      <c r="I11" s="41">
        <v>73.86</v>
      </c>
      <c r="J11" s="42">
        <v>1</v>
      </c>
      <c r="K11" s="42">
        <v>0</v>
      </c>
      <c r="L11" s="42">
        <v>0</v>
      </c>
      <c r="M11" s="42">
        <v>1</v>
      </c>
      <c r="N11" s="42">
        <v>1</v>
      </c>
      <c r="O11" s="42"/>
      <c r="P11" s="42"/>
      <c r="Q11" s="42"/>
      <c r="R11" s="42"/>
      <c r="S11" s="42"/>
      <c r="T11" s="42"/>
    </row>
    <row r="12" spans="1:20" s="205" customFormat="1" x14ac:dyDescent="0.25">
      <c r="A12" s="33">
        <f t="shared" si="0"/>
        <v>4</v>
      </c>
      <c r="B12" s="34" t="s">
        <v>819</v>
      </c>
      <c r="C12" s="34" t="s">
        <v>820</v>
      </c>
      <c r="D12" s="117">
        <v>7101313</v>
      </c>
      <c r="E12" s="34" t="s">
        <v>821</v>
      </c>
      <c r="F12" s="117" t="s">
        <v>34</v>
      </c>
      <c r="G12" s="34" t="s">
        <v>822</v>
      </c>
      <c r="H12" s="34"/>
      <c r="I12" s="36">
        <v>73.86</v>
      </c>
      <c r="J12" s="37">
        <v>1</v>
      </c>
      <c r="K12" s="37">
        <v>0</v>
      </c>
      <c r="L12" s="37">
        <v>0</v>
      </c>
      <c r="M12" s="37">
        <v>1</v>
      </c>
      <c r="N12" s="37">
        <v>1</v>
      </c>
      <c r="O12" s="37"/>
      <c r="P12" s="37"/>
      <c r="Q12" s="37"/>
      <c r="R12" s="37"/>
      <c r="S12" s="37"/>
      <c r="T12" s="37"/>
    </row>
    <row r="13" spans="1:20" s="205" customFormat="1" ht="15" customHeight="1" x14ac:dyDescent="0.25">
      <c r="A13" s="38">
        <f t="shared" si="0"/>
        <v>5</v>
      </c>
      <c r="B13" s="39" t="s">
        <v>823</v>
      </c>
      <c r="C13" s="39" t="s">
        <v>820</v>
      </c>
      <c r="D13" s="115">
        <v>7101314</v>
      </c>
      <c r="E13" s="39" t="s">
        <v>824</v>
      </c>
      <c r="F13" s="115" t="s">
        <v>34</v>
      </c>
      <c r="G13" s="39" t="s">
        <v>825</v>
      </c>
      <c r="H13" s="39"/>
      <c r="I13" s="41">
        <v>85.64</v>
      </c>
      <c r="J13" s="42">
        <v>1</v>
      </c>
      <c r="K13" s="42">
        <v>1</v>
      </c>
      <c r="L13" s="42">
        <v>1</v>
      </c>
      <c r="M13" s="42">
        <v>1</v>
      </c>
      <c r="N13" s="42">
        <v>1</v>
      </c>
      <c r="O13" s="42"/>
      <c r="P13" s="42"/>
      <c r="Q13" s="42"/>
      <c r="R13" s="42"/>
      <c r="S13" s="42"/>
      <c r="T13" s="42"/>
    </row>
    <row r="14" spans="1:20" s="205" customFormat="1" ht="15" customHeight="1" x14ac:dyDescent="0.25">
      <c r="A14" s="33">
        <f t="shared" si="0"/>
        <v>6</v>
      </c>
      <c r="B14" s="34" t="s">
        <v>823</v>
      </c>
      <c r="C14" s="34" t="s">
        <v>820</v>
      </c>
      <c r="D14" s="117">
        <v>7101314</v>
      </c>
      <c r="E14" s="34" t="s">
        <v>824</v>
      </c>
      <c r="F14" s="117" t="s">
        <v>34</v>
      </c>
      <c r="G14" s="34" t="s">
        <v>825</v>
      </c>
      <c r="H14" s="34"/>
      <c r="I14" s="36">
        <v>85.64</v>
      </c>
      <c r="J14" s="37">
        <v>1</v>
      </c>
      <c r="K14" s="37">
        <v>1</v>
      </c>
      <c r="L14" s="37">
        <v>1</v>
      </c>
      <c r="M14" s="37">
        <v>1</v>
      </c>
      <c r="N14" s="37">
        <v>1</v>
      </c>
      <c r="O14" s="37"/>
      <c r="P14" s="37"/>
      <c r="Q14" s="37"/>
      <c r="R14" s="37"/>
      <c r="S14" s="37"/>
      <c r="T14" s="37"/>
    </row>
    <row r="15" spans="1:20" s="205" customFormat="1" ht="15" customHeight="1" x14ac:dyDescent="0.25">
      <c r="A15" s="38">
        <f t="shared" si="0"/>
        <v>7</v>
      </c>
      <c r="B15" s="39" t="s">
        <v>823</v>
      </c>
      <c r="C15" s="39" t="s">
        <v>820</v>
      </c>
      <c r="D15" s="115">
        <v>7101314</v>
      </c>
      <c r="E15" s="39" t="s">
        <v>824</v>
      </c>
      <c r="F15" s="115" t="s">
        <v>34</v>
      </c>
      <c r="G15" s="39" t="s">
        <v>825</v>
      </c>
      <c r="H15" s="39"/>
      <c r="I15" s="41">
        <v>85.64</v>
      </c>
      <c r="J15" s="42">
        <v>1</v>
      </c>
      <c r="K15" s="42">
        <v>1</v>
      </c>
      <c r="L15" s="42">
        <v>1</v>
      </c>
      <c r="M15" s="42">
        <v>1</v>
      </c>
      <c r="N15" s="42">
        <v>1</v>
      </c>
      <c r="O15" s="42"/>
      <c r="P15" s="42"/>
      <c r="Q15" s="42"/>
      <c r="R15" s="42"/>
      <c r="S15" s="42"/>
      <c r="T15" s="42"/>
    </row>
    <row r="16" spans="1:20" s="205" customFormat="1" ht="15" customHeight="1" x14ac:dyDescent="0.25">
      <c r="A16" s="33">
        <f t="shared" si="0"/>
        <v>8</v>
      </c>
      <c r="B16" s="34" t="s">
        <v>823</v>
      </c>
      <c r="C16" s="34" t="s">
        <v>820</v>
      </c>
      <c r="D16" s="117">
        <v>7101314</v>
      </c>
      <c r="E16" s="34" t="s">
        <v>824</v>
      </c>
      <c r="F16" s="117" t="s">
        <v>34</v>
      </c>
      <c r="G16" s="34" t="s">
        <v>825</v>
      </c>
      <c r="H16" s="34"/>
      <c r="I16" s="36">
        <v>85.64</v>
      </c>
      <c r="J16" s="37">
        <v>1</v>
      </c>
      <c r="K16" s="37">
        <v>1</v>
      </c>
      <c r="L16" s="37">
        <v>1</v>
      </c>
      <c r="M16" s="37">
        <v>1</v>
      </c>
      <c r="N16" s="37">
        <v>1</v>
      </c>
      <c r="O16" s="37"/>
      <c r="P16" s="37"/>
      <c r="Q16" s="37"/>
      <c r="R16" s="37"/>
      <c r="S16" s="37"/>
      <c r="T16" s="37"/>
    </row>
    <row r="17" spans="1:20" s="205" customFormat="1" ht="15" customHeight="1" x14ac:dyDescent="0.25">
      <c r="A17" s="38">
        <f t="shared" si="0"/>
        <v>9</v>
      </c>
      <c r="B17" s="39" t="s">
        <v>826</v>
      </c>
      <c r="C17" s="39" t="s">
        <v>820</v>
      </c>
      <c r="D17" s="115">
        <v>7101315</v>
      </c>
      <c r="E17" s="39" t="s">
        <v>827</v>
      </c>
      <c r="F17" s="115" t="s">
        <v>34</v>
      </c>
      <c r="G17" s="39" t="s">
        <v>828</v>
      </c>
      <c r="H17" s="39"/>
      <c r="I17" s="41">
        <v>120.23</v>
      </c>
      <c r="J17" s="42">
        <v>1</v>
      </c>
      <c r="K17" s="42">
        <v>1</v>
      </c>
      <c r="L17" s="42">
        <v>1</v>
      </c>
      <c r="M17" s="42">
        <v>1</v>
      </c>
      <c r="N17" s="42">
        <v>1</v>
      </c>
      <c r="O17" s="42"/>
      <c r="P17" s="42"/>
      <c r="Q17" s="42"/>
      <c r="R17" s="42"/>
      <c r="S17" s="42"/>
      <c r="T17" s="42"/>
    </row>
    <row r="18" spans="1:20" s="205" customFormat="1" ht="15" customHeight="1" x14ac:dyDescent="0.25">
      <c r="A18" s="33">
        <f t="shared" si="0"/>
        <v>10</v>
      </c>
      <c r="B18" s="34" t="s">
        <v>826</v>
      </c>
      <c r="C18" s="34" t="s">
        <v>820</v>
      </c>
      <c r="D18" s="117">
        <v>7101315</v>
      </c>
      <c r="E18" s="34" t="s">
        <v>827</v>
      </c>
      <c r="F18" s="117" t="s">
        <v>34</v>
      </c>
      <c r="G18" s="34" t="s">
        <v>828</v>
      </c>
      <c r="H18" s="34"/>
      <c r="I18" s="36">
        <v>120.23</v>
      </c>
      <c r="J18" s="37">
        <v>1</v>
      </c>
      <c r="K18" s="37">
        <v>1</v>
      </c>
      <c r="L18" s="37">
        <v>1</v>
      </c>
      <c r="M18" s="37">
        <v>1</v>
      </c>
      <c r="N18" s="37">
        <v>1</v>
      </c>
      <c r="O18" s="37"/>
      <c r="P18" s="37"/>
      <c r="Q18" s="37"/>
      <c r="R18" s="37"/>
      <c r="S18" s="37"/>
      <c r="T18" s="37"/>
    </row>
    <row r="19" spans="1:20" s="205" customFormat="1" ht="15" customHeight="1" x14ac:dyDescent="0.25">
      <c r="A19" s="38">
        <f t="shared" si="0"/>
        <v>11</v>
      </c>
      <c r="B19" s="39" t="s">
        <v>829</v>
      </c>
      <c r="C19" s="39" t="s">
        <v>820</v>
      </c>
      <c r="D19" s="115">
        <v>7100800</v>
      </c>
      <c r="E19" s="39" t="s">
        <v>830</v>
      </c>
      <c r="F19" s="115" t="s">
        <v>34</v>
      </c>
      <c r="G19" s="39" t="s">
        <v>831</v>
      </c>
      <c r="H19" s="39"/>
      <c r="I19" s="41">
        <v>257.45</v>
      </c>
      <c r="J19" s="42">
        <v>1</v>
      </c>
      <c r="K19" s="42">
        <v>1</v>
      </c>
      <c r="L19" s="42">
        <v>1</v>
      </c>
      <c r="M19" s="42">
        <v>1</v>
      </c>
      <c r="N19" s="42">
        <v>1</v>
      </c>
      <c r="O19" s="42"/>
      <c r="P19" s="42"/>
      <c r="Q19" s="42"/>
      <c r="R19" s="42"/>
      <c r="S19" s="42"/>
      <c r="T19" s="42"/>
    </row>
    <row r="20" spans="1:20" s="205" customFormat="1" ht="15" customHeight="1" x14ac:dyDescent="0.25">
      <c r="A20" s="33">
        <f t="shared" si="0"/>
        <v>12</v>
      </c>
      <c r="B20" s="34" t="s">
        <v>829</v>
      </c>
      <c r="C20" s="34" t="s">
        <v>820</v>
      </c>
      <c r="D20" s="117">
        <v>7100800</v>
      </c>
      <c r="E20" s="34" t="s">
        <v>830</v>
      </c>
      <c r="F20" s="117" t="s">
        <v>34</v>
      </c>
      <c r="G20" s="34" t="s">
        <v>831</v>
      </c>
      <c r="H20" s="34"/>
      <c r="I20" s="36">
        <v>257.45</v>
      </c>
      <c r="J20" s="37">
        <v>1</v>
      </c>
      <c r="K20" s="37">
        <v>1</v>
      </c>
      <c r="L20" s="37">
        <v>1</v>
      </c>
      <c r="M20" s="37">
        <v>1</v>
      </c>
      <c r="N20" s="37">
        <v>1</v>
      </c>
      <c r="O20" s="37"/>
      <c r="P20" s="37"/>
      <c r="Q20" s="37"/>
      <c r="R20" s="37"/>
      <c r="S20" s="37"/>
      <c r="T20" s="37"/>
    </row>
    <row r="21" spans="1:20" s="205" customFormat="1" ht="15" customHeight="1" x14ac:dyDescent="0.25">
      <c r="A21" s="38">
        <f t="shared" si="0"/>
        <v>13</v>
      </c>
      <c r="B21" s="39" t="s">
        <v>829</v>
      </c>
      <c r="C21" s="39" t="s">
        <v>820</v>
      </c>
      <c r="D21" s="115">
        <v>7100800</v>
      </c>
      <c r="E21" s="39" t="s">
        <v>830</v>
      </c>
      <c r="F21" s="115" t="s">
        <v>34</v>
      </c>
      <c r="G21" s="39" t="s">
        <v>831</v>
      </c>
      <c r="H21" s="39"/>
      <c r="I21" s="41">
        <v>257.45</v>
      </c>
      <c r="J21" s="42">
        <v>1</v>
      </c>
      <c r="K21" s="42">
        <v>1</v>
      </c>
      <c r="L21" s="42">
        <v>1</v>
      </c>
      <c r="M21" s="42">
        <v>1</v>
      </c>
      <c r="N21" s="42">
        <v>1</v>
      </c>
      <c r="O21" s="42"/>
      <c r="P21" s="42"/>
      <c r="Q21" s="42"/>
      <c r="R21" s="42"/>
      <c r="S21" s="42"/>
      <c r="T21" s="42"/>
    </row>
    <row r="22" spans="1:20" s="205" customFormat="1" ht="15" customHeight="1" x14ac:dyDescent="0.25">
      <c r="A22" s="33">
        <f t="shared" si="0"/>
        <v>14</v>
      </c>
      <c r="B22" s="34" t="s">
        <v>829</v>
      </c>
      <c r="C22" s="34" t="s">
        <v>820</v>
      </c>
      <c r="D22" s="117">
        <v>7100800</v>
      </c>
      <c r="E22" s="34" t="s">
        <v>830</v>
      </c>
      <c r="F22" s="117" t="s">
        <v>34</v>
      </c>
      <c r="G22" s="34" t="s">
        <v>831</v>
      </c>
      <c r="H22" s="34"/>
      <c r="I22" s="36">
        <v>257.45</v>
      </c>
      <c r="J22" s="37">
        <v>1</v>
      </c>
      <c r="K22" s="37">
        <v>1</v>
      </c>
      <c r="L22" s="37">
        <v>1</v>
      </c>
      <c r="M22" s="37">
        <v>1</v>
      </c>
      <c r="N22" s="37">
        <v>1</v>
      </c>
      <c r="O22" s="37"/>
      <c r="P22" s="37"/>
      <c r="Q22" s="37"/>
      <c r="R22" s="37"/>
      <c r="S22" s="37"/>
      <c r="T22" s="37"/>
    </row>
    <row r="23" spans="1:20" s="205" customFormat="1" ht="15" customHeight="1" x14ac:dyDescent="0.25">
      <c r="A23" s="38">
        <f t="shared" si="0"/>
        <v>15</v>
      </c>
      <c r="B23" s="39" t="s">
        <v>832</v>
      </c>
      <c r="C23" s="39" t="s">
        <v>820</v>
      </c>
      <c r="D23" s="115">
        <v>8500826</v>
      </c>
      <c r="E23" s="39" t="s">
        <v>833</v>
      </c>
      <c r="F23" s="115" t="s">
        <v>34</v>
      </c>
      <c r="G23" s="39" t="s">
        <v>834</v>
      </c>
      <c r="H23" s="39"/>
      <c r="I23" s="41">
        <v>162.69999999999999</v>
      </c>
      <c r="J23" s="42">
        <v>1</v>
      </c>
      <c r="K23" s="42">
        <v>1</v>
      </c>
      <c r="L23" s="42">
        <v>1</v>
      </c>
      <c r="M23" s="42">
        <v>1</v>
      </c>
      <c r="N23" s="42">
        <v>1</v>
      </c>
      <c r="O23" s="42"/>
      <c r="P23" s="42"/>
      <c r="Q23" s="42"/>
      <c r="R23" s="42"/>
      <c r="S23" s="42"/>
      <c r="T23" s="42"/>
    </row>
    <row r="24" spans="1:20" s="205" customFormat="1" ht="15" customHeight="1" x14ac:dyDescent="0.25">
      <c r="A24" s="33">
        <f t="shared" si="0"/>
        <v>16</v>
      </c>
      <c r="B24" s="34" t="s">
        <v>832</v>
      </c>
      <c r="C24" s="34" t="s">
        <v>820</v>
      </c>
      <c r="D24" s="117">
        <v>8500826</v>
      </c>
      <c r="E24" s="34" t="s">
        <v>833</v>
      </c>
      <c r="F24" s="117" t="s">
        <v>34</v>
      </c>
      <c r="G24" s="34" t="s">
        <v>834</v>
      </c>
      <c r="H24" s="34"/>
      <c r="I24" s="36">
        <v>162.69999999999999</v>
      </c>
      <c r="J24" s="37">
        <v>1</v>
      </c>
      <c r="K24" s="37">
        <v>1</v>
      </c>
      <c r="L24" s="37">
        <v>1</v>
      </c>
      <c r="M24" s="37">
        <v>1</v>
      </c>
      <c r="N24" s="37">
        <v>1</v>
      </c>
      <c r="O24" s="37"/>
      <c r="P24" s="37"/>
      <c r="Q24" s="37"/>
      <c r="R24" s="37"/>
      <c r="S24" s="37"/>
      <c r="T24" s="37"/>
    </row>
    <row r="25" spans="1:20" s="211" customFormat="1" ht="15" customHeight="1" x14ac:dyDescent="0.25">
      <c r="A25" s="38">
        <f t="shared" si="0"/>
        <v>17</v>
      </c>
      <c r="B25" s="39" t="s">
        <v>832</v>
      </c>
      <c r="C25" s="39" t="s">
        <v>820</v>
      </c>
      <c r="D25" s="115">
        <v>8500826</v>
      </c>
      <c r="E25" s="39" t="s">
        <v>833</v>
      </c>
      <c r="F25" s="115" t="s">
        <v>34</v>
      </c>
      <c r="G25" s="39" t="s">
        <v>834</v>
      </c>
      <c r="H25" s="39"/>
      <c r="I25" s="41">
        <v>162.69999999999999</v>
      </c>
      <c r="J25" s="42">
        <v>1</v>
      </c>
      <c r="K25" s="42">
        <v>1</v>
      </c>
      <c r="L25" s="42">
        <v>1</v>
      </c>
      <c r="M25" s="42">
        <v>1</v>
      </c>
      <c r="N25" s="42">
        <v>1</v>
      </c>
      <c r="O25" s="42"/>
      <c r="P25" s="42"/>
      <c r="Q25" s="42"/>
      <c r="R25" s="42"/>
      <c r="S25" s="42"/>
      <c r="T25" s="42"/>
    </row>
    <row r="26" spans="1:20" s="211" customFormat="1" ht="15" customHeight="1" x14ac:dyDescent="0.25">
      <c r="A26" s="33">
        <f t="shared" si="0"/>
        <v>18</v>
      </c>
      <c r="B26" s="34" t="s">
        <v>832</v>
      </c>
      <c r="C26" s="34" t="s">
        <v>820</v>
      </c>
      <c r="D26" s="117">
        <v>8500826</v>
      </c>
      <c r="E26" s="34" t="s">
        <v>833</v>
      </c>
      <c r="F26" s="117" t="s">
        <v>34</v>
      </c>
      <c r="G26" s="34" t="s">
        <v>834</v>
      </c>
      <c r="H26" s="34"/>
      <c r="I26" s="36">
        <v>162.69999999999999</v>
      </c>
      <c r="J26" s="37">
        <v>1</v>
      </c>
      <c r="K26" s="37">
        <v>1</v>
      </c>
      <c r="L26" s="37">
        <v>1</v>
      </c>
      <c r="M26" s="37">
        <v>1</v>
      </c>
      <c r="N26" s="37">
        <v>1</v>
      </c>
      <c r="O26" s="37"/>
      <c r="P26" s="37"/>
      <c r="Q26" s="37"/>
      <c r="R26" s="37"/>
      <c r="S26" s="37"/>
      <c r="T26" s="37"/>
    </row>
    <row r="27" spans="1:20" s="211" customFormat="1" ht="15" customHeight="1" x14ac:dyDescent="0.25">
      <c r="A27" s="38">
        <f t="shared" si="0"/>
        <v>19</v>
      </c>
      <c r="B27" s="39" t="s">
        <v>832</v>
      </c>
      <c r="C27" s="39" t="s">
        <v>820</v>
      </c>
      <c r="D27" s="115">
        <v>8500826</v>
      </c>
      <c r="E27" s="39" t="s">
        <v>833</v>
      </c>
      <c r="F27" s="115" t="s">
        <v>34</v>
      </c>
      <c r="G27" s="39" t="s">
        <v>834</v>
      </c>
      <c r="H27" s="39"/>
      <c r="I27" s="41">
        <v>162.69999999999999</v>
      </c>
      <c r="J27" s="42">
        <v>1</v>
      </c>
      <c r="K27" s="42">
        <v>1</v>
      </c>
      <c r="L27" s="42">
        <v>1</v>
      </c>
      <c r="M27" s="42">
        <v>1</v>
      </c>
      <c r="N27" s="42">
        <v>1</v>
      </c>
      <c r="O27" s="42"/>
      <c r="P27" s="42"/>
      <c r="Q27" s="42"/>
      <c r="R27" s="42"/>
      <c r="S27" s="42"/>
      <c r="T27" s="42"/>
    </row>
    <row r="28" spans="1:20" s="205" customFormat="1" ht="15" customHeight="1" x14ac:dyDescent="0.25">
      <c r="A28" s="33">
        <f t="shared" si="0"/>
        <v>20</v>
      </c>
      <c r="B28" s="34" t="s">
        <v>832</v>
      </c>
      <c r="C28" s="34" t="s">
        <v>820</v>
      </c>
      <c r="D28" s="117">
        <v>8500826</v>
      </c>
      <c r="E28" s="34" t="s">
        <v>833</v>
      </c>
      <c r="F28" s="117" t="s">
        <v>34</v>
      </c>
      <c r="G28" s="34" t="s">
        <v>834</v>
      </c>
      <c r="H28" s="34"/>
      <c r="I28" s="36">
        <v>162.69999999999999</v>
      </c>
      <c r="J28" s="37">
        <v>1</v>
      </c>
      <c r="K28" s="37">
        <v>1</v>
      </c>
      <c r="L28" s="37">
        <v>1</v>
      </c>
      <c r="M28" s="37">
        <v>1</v>
      </c>
      <c r="N28" s="37">
        <v>1</v>
      </c>
      <c r="O28" s="37"/>
      <c r="P28" s="37"/>
      <c r="Q28" s="37"/>
      <c r="R28" s="37"/>
      <c r="S28" s="37"/>
      <c r="T28" s="37"/>
    </row>
    <row r="29" spans="1:20" s="205" customFormat="1" ht="15" customHeight="1" x14ac:dyDescent="0.25">
      <c r="A29" s="38">
        <f t="shared" si="0"/>
        <v>21</v>
      </c>
      <c r="B29" s="39" t="s">
        <v>835</v>
      </c>
      <c r="C29" s="39" t="s">
        <v>836</v>
      </c>
      <c r="D29" s="115" t="s">
        <v>837</v>
      </c>
      <c r="E29" s="39" t="s">
        <v>837</v>
      </c>
      <c r="F29" s="115" t="s">
        <v>34</v>
      </c>
      <c r="G29" s="39" t="s">
        <v>838</v>
      </c>
      <c r="H29" s="39"/>
      <c r="I29" s="41">
        <v>263.44</v>
      </c>
      <c r="J29" s="42">
        <v>1</v>
      </c>
      <c r="K29" s="42">
        <v>1</v>
      </c>
      <c r="L29" s="42">
        <v>1</v>
      </c>
      <c r="M29" s="42">
        <v>1</v>
      </c>
      <c r="N29" s="42">
        <v>1</v>
      </c>
      <c r="O29" s="42"/>
      <c r="P29" s="42"/>
      <c r="Q29" s="42"/>
      <c r="R29" s="42"/>
      <c r="S29" s="42"/>
      <c r="T29" s="42"/>
    </row>
    <row r="30" spans="1:20" s="205" customFormat="1" ht="15" customHeight="1" x14ac:dyDescent="0.25">
      <c r="A30" s="33">
        <f t="shared" si="0"/>
        <v>22</v>
      </c>
      <c r="B30" s="34" t="s">
        <v>835</v>
      </c>
      <c r="C30" s="34" t="s">
        <v>836</v>
      </c>
      <c r="D30" s="117" t="s">
        <v>837</v>
      </c>
      <c r="E30" s="34" t="s">
        <v>837</v>
      </c>
      <c r="F30" s="117" t="s">
        <v>34</v>
      </c>
      <c r="G30" s="34" t="s">
        <v>838</v>
      </c>
      <c r="H30" s="34"/>
      <c r="I30" s="36">
        <v>263.44</v>
      </c>
      <c r="J30" s="37">
        <v>1</v>
      </c>
      <c r="K30" s="37">
        <v>1</v>
      </c>
      <c r="L30" s="37">
        <v>1</v>
      </c>
      <c r="M30" s="37">
        <v>1</v>
      </c>
      <c r="N30" s="37">
        <v>1</v>
      </c>
      <c r="O30" s="37"/>
      <c r="P30" s="37"/>
      <c r="Q30" s="37"/>
      <c r="R30" s="37"/>
      <c r="S30" s="37"/>
      <c r="T30" s="37"/>
    </row>
    <row r="31" spans="1:20" s="205" customFormat="1" ht="15" customHeight="1" x14ac:dyDescent="0.25">
      <c r="A31" s="38">
        <f t="shared" si="0"/>
        <v>23</v>
      </c>
      <c r="B31" s="39" t="s">
        <v>835</v>
      </c>
      <c r="C31" s="39" t="s">
        <v>836</v>
      </c>
      <c r="D31" s="115" t="s">
        <v>837</v>
      </c>
      <c r="E31" s="39" t="s">
        <v>837</v>
      </c>
      <c r="F31" s="115" t="s">
        <v>34</v>
      </c>
      <c r="G31" s="39" t="s">
        <v>838</v>
      </c>
      <c r="H31" s="39"/>
      <c r="I31" s="41">
        <v>263.44</v>
      </c>
      <c r="J31" s="42">
        <v>1</v>
      </c>
      <c r="K31" s="42">
        <v>1</v>
      </c>
      <c r="L31" s="42">
        <v>1</v>
      </c>
      <c r="M31" s="42">
        <v>1</v>
      </c>
      <c r="N31" s="42">
        <v>1</v>
      </c>
      <c r="O31" s="42"/>
      <c r="P31" s="42"/>
      <c r="Q31" s="42"/>
      <c r="R31" s="42"/>
      <c r="S31" s="42"/>
      <c r="T31" s="42"/>
    </row>
    <row r="32" spans="1:20" s="205" customFormat="1" ht="15" customHeight="1" x14ac:dyDescent="0.25">
      <c r="A32" s="33">
        <f t="shared" si="0"/>
        <v>24</v>
      </c>
      <c r="B32" s="34" t="s">
        <v>835</v>
      </c>
      <c r="C32" s="34" t="s">
        <v>836</v>
      </c>
      <c r="D32" s="117" t="s">
        <v>837</v>
      </c>
      <c r="E32" s="34" t="s">
        <v>837</v>
      </c>
      <c r="F32" s="117" t="s">
        <v>34</v>
      </c>
      <c r="G32" s="34" t="s">
        <v>838</v>
      </c>
      <c r="H32" s="34"/>
      <c r="I32" s="36">
        <v>263.44</v>
      </c>
      <c r="J32" s="37">
        <v>1</v>
      </c>
      <c r="K32" s="37">
        <v>1</v>
      </c>
      <c r="L32" s="37">
        <v>1</v>
      </c>
      <c r="M32" s="37">
        <v>1</v>
      </c>
      <c r="N32" s="37">
        <v>1</v>
      </c>
      <c r="O32" s="37"/>
      <c r="P32" s="37"/>
      <c r="Q32" s="37"/>
      <c r="R32" s="37"/>
      <c r="S32" s="37"/>
      <c r="T32" s="37"/>
    </row>
    <row r="33" spans="1:20" s="205" customFormat="1" ht="15" customHeight="1" x14ac:dyDescent="0.25">
      <c r="A33" s="38">
        <f t="shared" si="0"/>
        <v>25</v>
      </c>
      <c r="B33" s="39" t="s">
        <v>839</v>
      </c>
      <c r="C33" s="39" t="s">
        <v>820</v>
      </c>
      <c r="D33" s="115">
        <v>8500827</v>
      </c>
      <c r="E33" s="39" t="s">
        <v>840</v>
      </c>
      <c r="F33" s="115" t="s">
        <v>34</v>
      </c>
      <c r="G33" s="39" t="s">
        <v>841</v>
      </c>
      <c r="H33" s="39"/>
      <c r="I33" s="41">
        <v>169.13</v>
      </c>
      <c r="J33" s="42">
        <v>1</v>
      </c>
      <c r="K33" s="42">
        <v>1</v>
      </c>
      <c r="L33" s="42">
        <v>1</v>
      </c>
      <c r="M33" s="42">
        <v>1</v>
      </c>
      <c r="N33" s="42">
        <v>1</v>
      </c>
      <c r="O33" s="42"/>
      <c r="P33" s="42"/>
      <c r="Q33" s="42"/>
      <c r="R33" s="42"/>
      <c r="S33" s="42"/>
      <c r="T33" s="42"/>
    </row>
    <row r="34" spans="1:20" s="205" customFormat="1" ht="15" customHeight="1" x14ac:dyDescent="0.25">
      <c r="A34" s="33">
        <f t="shared" si="0"/>
        <v>26</v>
      </c>
      <c r="B34" s="34" t="s">
        <v>839</v>
      </c>
      <c r="C34" s="34" t="s">
        <v>820</v>
      </c>
      <c r="D34" s="117">
        <v>8500827</v>
      </c>
      <c r="E34" s="34" t="s">
        <v>840</v>
      </c>
      <c r="F34" s="117" t="s">
        <v>34</v>
      </c>
      <c r="G34" s="34" t="s">
        <v>841</v>
      </c>
      <c r="H34" s="34"/>
      <c r="I34" s="36">
        <v>169.13</v>
      </c>
      <c r="J34" s="37">
        <v>1</v>
      </c>
      <c r="K34" s="37">
        <v>0</v>
      </c>
      <c r="L34" s="37">
        <v>1</v>
      </c>
      <c r="M34" s="37">
        <v>1</v>
      </c>
      <c r="N34" s="37">
        <v>1</v>
      </c>
      <c r="O34" s="37"/>
      <c r="P34" s="37"/>
      <c r="Q34" s="37"/>
      <c r="R34" s="37"/>
      <c r="S34" s="37"/>
      <c r="T34" s="37"/>
    </row>
    <row r="35" spans="1:20" s="205" customFormat="1" x14ac:dyDescent="0.25">
      <c r="A35" s="38">
        <f t="shared" si="0"/>
        <v>27</v>
      </c>
      <c r="B35" s="39" t="s">
        <v>839</v>
      </c>
      <c r="C35" s="39" t="s">
        <v>820</v>
      </c>
      <c r="D35" s="115">
        <v>8500827</v>
      </c>
      <c r="E35" s="39" t="s">
        <v>840</v>
      </c>
      <c r="F35" s="115" t="s">
        <v>34</v>
      </c>
      <c r="G35" s="39" t="s">
        <v>841</v>
      </c>
      <c r="H35" s="39"/>
      <c r="I35" s="41">
        <v>169.13</v>
      </c>
      <c r="J35" s="42">
        <v>1</v>
      </c>
      <c r="K35" s="42">
        <v>0</v>
      </c>
      <c r="L35" s="42">
        <v>0</v>
      </c>
      <c r="M35" s="42">
        <v>1</v>
      </c>
      <c r="N35" s="42">
        <v>1</v>
      </c>
      <c r="O35" s="42"/>
      <c r="P35" s="42"/>
      <c r="Q35" s="42"/>
      <c r="R35" s="42"/>
      <c r="S35" s="42"/>
      <c r="T35" s="42"/>
    </row>
    <row r="36" spans="1:20" s="205" customFormat="1" x14ac:dyDescent="0.25">
      <c r="A36" s="33">
        <f t="shared" si="0"/>
        <v>28</v>
      </c>
      <c r="B36" s="34" t="s">
        <v>839</v>
      </c>
      <c r="C36" s="34" t="s">
        <v>820</v>
      </c>
      <c r="D36" s="117">
        <v>8500827</v>
      </c>
      <c r="E36" s="34" t="s">
        <v>840</v>
      </c>
      <c r="F36" s="117" t="s">
        <v>34</v>
      </c>
      <c r="G36" s="34" t="s">
        <v>841</v>
      </c>
      <c r="H36" s="34"/>
      <c r="I36" s="36">
        <v>169.13</v>
      </c>
      <c r="J36" s="37">
        <v>1</v>
      </c>
      <c r="K36" s="37">
        <v>0</v>
      </c>
      <c r="L36" s="37">
        <v>0</v>
      </c>
      <c r="M36" s="37">
        <v>1</v>
      </c>
      <c r="N36" s="37">
        <v>1</v>
      </c>
      <c r="O36" s="37"/>
      <c r="P36" s="37"/>
      <c r="Q36" s="37"/>
      <c r="R36" s="37"/>
      <c r="S36" s="37"/>
      <c r="T36" s="37"/>
    </row>
    <row r="37" spans="1:20" s="205" customFormat="1" ht="15" customHeight="1" x14ac:dyDescent="0.25">
      <c r="A37" s="38">
        <f t="shared" si="0"/>
        <v>29</v>
      </c>
      <c r="B37" s="39" t="s">
        <v>842</v>
      </c>
      <c r="C37" s="39" t="s">
        <v>843</v>
      </c>
      <c r="D37" s="115" t="s">
        <v>844</v>
      </c>
      <c r="E37" s="39" t="s">
        <v>845</v>
      </c>
      <c r="F37" s="115" t="s">
        <v>34</v>
      </c>
      <c r="G37" s="39" t="s">
        <v>846</v>
      </c>
      <c r="H37" s="39"/>
      <c r="I37" s="41">
        <v>283.2</v>
      </c>
      <c r="J37" s="42">
        <v>1</v>
      </c>
      <c r="K37" s="42">
        <v>1</v>
      </c>
      <c r="L37" s="42">
        <v>1</v>
      </c>
      <c r="M37" s="42">
        <v>1</v>
      </c>
      <c r="N37" s="42">
        <v>1</v>
      </c>
      <c r="O37" s="42"/>
      <c r="P37" s="42"/>
      <c r="Q37" s="42"/>
      <c r="R37" s="42"/>
      <c r="S37" s="42"/>
      <c r="T37" s="42"/>
    </row>
    <row r="38" spans="1:20" s="205" customFormat="1" ht="15" customHeight="1" x14ac:dyDescent="0.25">
      <c r="A38" s="33">
        <f t="shared" si="0"/>
        <v>30</v>
      </c>
      <c r="B38" s="34" t="s">
        <v>842</v>
      </c>
      <c r="C38" s="34" t="s">
        <v>843</v>
      </c>
      <c r="D38" s="117" t="s">
        <v>844</v>
      </c>
      <c r="E38" s="34" t="s">
        <v>845</v>
      </c>
      <c r="F38" s="117" t="s">
        <v>34</v>
      </c>
      <c r="G38" s="34" t="s">
        <v>846</v>
      </c>
      <c r="H38" s="34"/>
      <c r="I38" s="36">
        <v>283.2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/>
      <c r="P38" s="37"/>
      <c r="Q38" s="37"/>
      <c r="R38" s="37"/>
      <c r="S38" s="37"/>
      <c r="T38" s="37"/>
    </row>
    <row r="39" spans="1:20" s="205" customFormat="1" ht="15" customHeight="1" x14ac:dyDescent="0.25">
      <c r="A39" s="38">
        <f t="shared" si="0"/>
        <v>31</v>
      </c>
      <c r="B39" s="39" t="s">
        <v>842</v>
      </c>
      <c r="C39" s="39" t="s">
        <v>843</v>
      </c>
      <c r="D39" s="115" t="s">
        <v>844</v>
      </c>
      <c r="E39" s="39" t="s">
        <v>845</v>
      </c>
      <c r="F39" s="115" t="s">
        <v>34</v>
      </c>
      <c r="G39" s="39" t="s">
        <v>846</v>
      </c>
      <c r="H39" s="39"/>
      <c r="I39" s="41">
        <v>283.2</v>
      </c>
      <c r="J39" s="42">
        <v>1</v>
      </c>
      <c r="K39" s="42">
        <v>1</v>
      </c>
      <c r="L39" s="42">
        <v>1</v>
      </c>
      <c r="M39" s="42">
        <v>1</v>
      </c>
      <c r="N39" s="42">
        <v>1</v>
      </c>
      <c r="O39" s="42"/>
      <c r="P39" s="42"/>
      <c r="Q39" s="42"/>
      <c r="R39" s="42"/>
      <c r="S39" s="42"/>
      <c r="T39" s="42"/>
    </row>
    <row r="40" spans="1:20" s="205" customFormat="1" ht="15" customHeight="1" x14ac:dyDescent="0.25">
      <c r="A40" s="33">
        <f t="shared" si="0"/>
        <v>32</v>
      </c>
      <c r="B40" s="34" t="s">
        <v>842</v>
      </c>
      <c r="C40" s="34" t="s">
        <v>843</v>
      </c>
      <c r="D40" s="117" t="s">
        <v>844</v>
      </c>
      <c r="E40" s="34" t="s">
        <v>845</v>
      </c>
      <c r="F40" s="117" t="s">
        <v>34</v>
      </c>
      <c r="G40" s="34" t="s">
        <v>846</v>
      </c>
      <c r="H40" s="34"/>
      <c r="I40" s="36">
        <v>283.2</v>
      </c>
      <c r="J40" s="37">
        <v>1</v>
      </c>
      <c r="K40" s="37">
        <v>1</v>
      </c>
      <c r="L40" s="37">
        <v>1</v>
      </c>
      <c r="M40" s="37">
        <v>1</v>
      </c>
      <c r="N40" s="37">
        <v>1</v>
      </c>
      <c r="O40" s="37"/>
      <c r="P40" s="37"/>
      <c r="Q40" s="37"/>
      <c r="R40" s="37"/>
      <c r="S40" s="37"/>
      <c r="T40" s="37"/>
    </row>
    <row r="41" spans="1:20" s="205" customFormat="1" ht="15" customHeight="1" x14ac:dyDescent="0.25">
      <c r="A41" s="38">
        <f t="shared" si="0"/>
        <v>33</v>
      </c>
      <c r="B41" s="39" t="s">
        <v>847</v>
      </c>
      <c r="C41" s="39" t="s">
        <v>820</v>
      </c>
      <c r="D41" s="115">
        <v>8500828</v>
      </c>
      <c r="E41" s="39" t="s">
        <v>848</v>
      </c>
      <c r="F41" s="115" t="s">
        <v>34</v>
      </c>
      <c r="G41" s="39" t="s">
        <v>849</v>
      </c>
      <c r="H41" s="39"/>
      <c r="I41" s="41">
        <v>303.2</v>
      </c>
      <c r="J41" s="42">
        <v>1</v>
      </c>
      <c r="K41" s="42">
        <v>1</v>
      </c>
      <c r="L41" s="42">
        <v>1</v>
      </c>
      <c r="M41" s="42">
        <v>1</v>
      </c>
      <c r="N41" s="42">
        <v>1</v>
      </c>
      <c r="O41" s="42"/>
      <c r="P41" s="42"/>
      <c r="Q41" s="42"/>
      <c r="R41" s="42"/>
      <c r="S41" s="42"/>
      <c r="T41" s="42"/>
    </row>
    <row r="42" spans="1:20" s="205" customFormat="1" ht="15" customHeight="1" x14ac:dyDescent="0.25">
      <c r="A42" s="33">
        <f t="shared" si="0"/>
        <v>34</v>
      </c>
      <c r="B42" s="34" t="s">
        <v>847</v>
      </c>
      <c r="C42" s="34" t="s">
        <v>820</v>
      </c>
      <c r="D42" s="117">
        <v>8500828</v>
      </c>
      <c r="E42" s="34" t="s">
        <v>848</v>
      </c>
      <c r="F42" s="117" t="s">
        <v>34</v>
      </c>
      <c r="G42" s="34" t="s">
        <v>849</v>
      </c>
      <c r="H42" s="34"/>
      <c r="I42" s="36">
        <v>303.2</v>
      </c>
      <c r="J42" s="37">
        <v>1</v>
      </c>
      <c r="K42" s="37">
        <v>1</v>
      </c>
      <c r="L42" s="37">
        <v>1</v>
      </c>
      <c r="M42" s="37">
        <v>1</v>
      </c>
      <c r="N42" s="37">
        <v>1</v>
      </c>
      <c r="O42" s="37"/>
      <c r="P42" s="37"/>
      <c r="Q42" s="37"/>
      <c r="R42" s="37"/>
      <c r="S42" s="37"/>
      <c r="T42" s="37"/>
    </row>
    <row r="43" spans="1:20" s="205" customFormat="1" ht="15" customHeight="1" x14ac:dyDescent="0.25">
      <c r="A43" s="38">
        <f t="shared" si="0"/>
        <v>35</v>
      </c>
      <c r="B43" s="39" t="s">
        <v>847</v>
      </c>
      <c r="C43" s="39" t="s">
        <v>820</v>
      </c>
      <c r="D43" s="115">
        <v>8500828</v>
      </c>
      <c r="E43" s="39" t="s">
        <v>848</v>
      </c>
      <c r="F43" s="115" t="s">
        <v>34</v>
      </c>
      <c r="G43" s="39" t="s">
        <v>849</v>
      </c>
      <c r="H43" s="39"/>
      <c r="I43" s="41">
        <v>303.2</v>
      </c>
      <c r="J43" s="42">
        <v>1</v>
      </c>
      <c r="K43" s="42">
        <v>1</v>
      </c>
      <c r="L43" s="42">
        <v>1</v>
      </c>
      <c r="M43" s="42">
        <v>1</v>
      </c>
      <c r="N43" s="42">
        <v>1</v>
      </c>
      <c r="O43" s="42"/>
      <c r="P43" s="42"/>
      <c r="Q43" s="42"/>
      <c r="R43" s="42"/>
      <c r="S43" s="42"/>
      <c r="T43" s="42"/>
    </row>
    <row r="44" spans="1:20" ht="15" customHeight="1" x14ac:dyDescent="0.25">
      <c r="A44" s="33">
        <f t="shared" si="0"/>
        <v>36</v>
      </c>
      <c r="B44" s="34" t="s">
        <v>847</v>
      </c>
      <c r="C44" s="34" t="s">
        <v>820</v>
      </c>
      <c r="D44" s="117">
        <v>8500828</v>
      </c>
      <c r="E44" s="34" t="s">
        <v>848</v>
      </c>
      <c r="F44" s="117" t="s">
        <v>34</v>
      </c>
      <c r="G44" s="34" t="s">
        <v>849</v>
      </c>
      <c r="H44" s="34"/>
      <c r="I44" s="36">
        <v>303.2</v>
      </c>
      <c r="J44" s="37">
        <v>1</v>
      </c>
      <c r="K44" s="37">
        <v>1</v>
      </c>
      <c r="L44" s="37">
        <v>1</v>
      </c>
      <c r="M44" s="37">
        <v>1</v>
      </c>
      <c r="N44" s="37">
        <v>1</v>
      </c>
      <c r="O44" s="37"/>
      <c r="P44" s="37"/>
      <c r="Q44" s="37"/>
      <c r="R44" s="37"/>
      <c r="S44" s="37"/>
      <c r="T44" s="37"/>
    </row>
    <row r="45" spans="1:20" ht="15" customHeight="1" x14ac:dyDescent="0.25">
      <c r="A45" s="38">
        <f t="shared" si="0"/>
        <v>37</v>
      </c>
      <c r="B45" s="39" t="s">
        <v>850</v>
      </c>
      <c r="C45" s="39" t="s">
        <v>820</v>
      </c>
      <c r="D45" s="115" t="s">
        <v>851</v>
      </c>
      <c r="E45" s="39" t="s">
        <v>852</v>
      </c>
      <c r="F45" s="115" t="s">
        <v>34</v>
      </c>
      <c r="G45" s="39" t="s">
        <v>853</v>
      </c>
      <c r="H45" s="39"/>
      <c r="I45" s="41">
        <v>225.25</v>
      </c>
      <c r="J45" s="42">
        <v>1</v>
      </c>
      <c r="K45" s="42">
        <v>1</v>
      </c>
      <c r="L45" s="42">
        <v>1</v>
      </c>
      <c r="M45" s="42">
        <v>1</v>
      </c>
      <c r="N45" s="42">
        <v>1</v>
      </c>
      <c r="O45" s="42"/>
      <c r="P45" s="42"/>
      <c r="Q45" s="42"/>
      <c r="R45" s="42"/>
      <c r="S45" s="42"/>
      <c r="T45" s="42"/>
    </row>
    <row r="46" spans="1:20" ht="15" customHeight="1" x14ac:dyDescent="0.25">
      <c r="A46" s="33">
        <f t="shared" si="0"/>
        <v>38</v>
      </c>
      <c r="B46" s="34" t="s">
        <v>850</v>
      </c>
      <c r="C46" s="34" t="s">
        <v>820</v>
      </c>
      <c r="D46" s="117" t="s">
        <v>851</v>
      </c>
      <c r="E46" s="34" t="s">
        <v>852</v>
      </c>
      <c r="F46" s="117" t="s">
        <v>34</v>
      </c>
      <c r="G46" s="34" t="s">
        <v>853</v>
      </c>
      <c r="H46" s="34"/>
      <c r="I46" s="36">
        <v>225.25</v>
      </c>
      <c r="J46" s="37">
        <v>1</v>
      </c>
      <c r="K46" s="37">
        <v>1</v>
      </c>
      <c r="L46" s="37">
        <v>1</v>
      </c>
      <c r="M46" s="37">
        <v>1</v>
      </c>
      <c r="N46" s="37">
        <v>1</v>
      </c>
      <c r="O46" s="37"/>
      <c r="P46" s="37"/>
      <c r="Q46" s="37"/>
      <c r="R46" s="37"/>
      <c r="S46" s="37"/>
      <c r="T46" s="37"/>
    </row>
    <row r="47" spans="1:20" x14ac:dyDescent="0.25">
      <c r="A47" s="38">
        <f t="shared" si="0"/>
        <v>39</v>
      </c>
      <c r="B47" s="39" t="s">
        <v>850</v>
      </c>
      <c r="C47" s="39" t="s">
        <v>820</v>
      </c>
      <c r="D47" s="115" t="s">
        <v>851</v>
      </c>
      <c r="E47" s="39" t="s">
        <v>852</v>
      </c>
      <c r="F47" s="115" t="s">
        <v>34</v>
      </c>
      <c r="G47" s="39" t="s">
        <v>853</v>
      </c>
      <c r="H47" s="39"/>
      <c r="I47" s="41">
        <v>225.25</v>
      </c>
      <c r="J47" s="42">
        <v>1</v>
      </c>
      <c r="K47" s="42">
        <v>1</v>
      </c>
      <c r="L47" s="42">
        <v>0</v>
      </c>
      <c r="M47" s="42">
        <v>1</v>
      </c>
      <c r="N47" s="42">
        <v>1</v>
      </c>
      <c r="O47" s="42"/>
      <c r="P47" s="42"/>
      <c r="Q47" s="42"/>
      <c r="R47" s="42"/>
      <c r="S47" s="42"/>
      <c r="T47" s="42"/>
    </row>
    <row r="48" spans="1:20" x14ac:dyDescent="0.25">
      <c r="A48" s="33">
        <f t="shared" si="0"/>
        <v>40</v>
      </c>
      <c r="B48" s="34" t="s">
        <v>850</v>
      </c>
      <c r="C48" s="34" t="s">
        <v>820</v>
      </c>
      <c r="D48" s="117" t="s">
        <v>851</v>
      </c>
      <c r="E48" s="34" t="s">
        <v>852</v>
      </c>
      <c r="F48" s="117" t="s">
        <v>34</v>
      </c>
      <c r="G48" s="34" t="s">
        <v>853</v>
      </c>
      <c r="H48" s="34"/>
      <c r="I48" s="36">
        <v>225.25</v>
      </c>
      <c r="J48" s="37">
        <v>1</v>
      </c>
      <c r="K48" s="37">
        <v>1</v>
      </c>
      <c r="L48" s="37">
        <v>0</v>
      </c>
      <c r="M48" s="37">
        <v>1</v>
      </c>
      <c r="N48" s="37">
        <v>1</v>
      </c>
      <c r="O48" s="37"/>
      <c r="P48" s="37"/>
      <c r="Q48" s="37"/>
      <c r="R48" s="37"/>
      <c r="S48" s="37"/>
      <c r="T48" s="37"/>
    </row>
    <row r="49" spans="1:20" ht="15" customHeight="1" x14ac:dyDescent="0.25">
      <c r="A49" s="38">
        <f t="shared" si="0"/>
        <v>41</v>
      </c>
      <c r="B49" s="39" t="s">
        <v>854</v>
      </c>
      <c r="C49" s="39" t="s">
        <v>820</v>
      </c>
      <c r="D49" s="115">
        <v>7984201</v>
      </c>
      <c r="E49" s="39" t="s">
        <v>855</v>
      </c>
      <c r="F49" s="115" t="s">
        <v>34</v>
      </c>
      <c r="G49" s="39" t="s">
        <v>856</v>
      </c>
      <c r="H49" s="39"/>
      <c r="I49" s="41">
        <v>357.83</v>
      </c>
      <c r="J49" s="42">
        <v>1</v>
      </c>
      <c r="K49" s="42">
        <v>1</v>
      </c>
      <c r="L49" s="42">
        <v>1</v>
      </c>
      <c r="M49" s="42">
        <v>1</v>
      </c>
      <c r="N49" s="42">
        <v>1</v>
      </c>
      <c r="O49" s="42"/>
      <c r="P49" s="42"/>
      <c r="Q49" s="42"/>
      <c r="R49" s="42"/>
      <c r="S49" s="42"/>
      <c r="T49" s="42"/>
    </row>
    <row r="50" spans="1:20" ht="15" customHeight="1" x14ac:dyDescent="0.25">
      <c r="A50" s="33">
        <f t="shared" si="0"/>
        <v>42</v>
      </c>
      <c r="B50" s="34" t="s">
        <v>854</v>
      </c>
      <c r="C50" s="34" t="s">
        <v>820</v>
      </c>
      <c r="D50" s="117">
        <v>7984201</v>
      </c>
      <c r="E50" s="34" t="s">
        <v>855</v>
      </c>
      <c r="F50" s="117" t="s">
        <v>34</v>
      </c>
      <c r="G50" s="34" t="s">
        <v>856</v>
      </c>
      <c r="H50" s="34"/>
      <c r="I50" s="36">
        <v>357.83</v>
      </c>
      <c r="J50" s="37">
        <v>1</v>
      </c>
      <c r="K50" s="37">
        <v>1</v>
      </c>
      <c r="L50" s="37">
        <v>1</v>
      </c>
      <c r="M50" s="37">
        <v>1</v>
      </c>
      <c r="N50" s="37">
        <v>1</v>
      </c>
      <c r="O50" s="37"/>
      <c r="P50" s="37"/>
      <c r="Q50" s="37"/>
      <c r="R50" s="37"/>
      <c r="S50" s="37"/>
      <c r="T50" s="37"/>
    </row>
    <row r="51" spans="1:20" ht="15" customHeight="1" x14ac:dyDescent="0.25">
      <c r="A51" s="38">
        <f t="shared" si="0"/>
        <v>43</v>
      </c>
      <c r="B51" s="39" t="s">
        <v>854</v>
      </c>
      <c r="C51" s="39" t="s">
        <v>820</v>
      </c>
      <c r="D51" s="115">
        <v>7984201</v>
      </c>
      <c r="E51" s="39" t="s">
        <v>855</v>
      </c>
      <c r="F51" s="115" t="s">
        <v>34</v>
      </c>
      <c r="G51" s="39" t="s">
        <v>856</v>
      </c>
      <c r="H51" s="39"/>
      <c r="I51" s="41">
        <v>357.83</v>
      </c>
      <c r="J51" s="42">
        <v>1</v>
      </c>
      <c r="K51" s="42">
        <v>1</v>
      </c>
      <c r="L51" s="42">
        <v>1</v>
      </c>
      <c r="M51" s="42">
        <v>1</v>
      </c>
      <c r="N51" s="42">
        <v>1</v>
      </c>
      <c r="O51" s="42"/>
      <c r="P51" s="42"/>
      <c r="Q51" s="42"/>
      <c r="R51" s="42"/>
      <c r="S51" s="42"/>
      <c r="T51" s="42"/>
    </row>
    <row r="52" spans="1:20" ht="15" customHeight="1" x14ac:dyDescent="0.25">
      <c r="A52" s="33">
        <f t="shared" si="0"/>
        <v>44</v>
      </c>
      <c r="B52" s="34" t="s">
        <v>854</v>
      </c>
      <c r="C52" s="34" t="s">
        <v>820</v>
      </c>
      <c r="D52" s="117">
        <v>7984201</v>
      </c>
      <c r="E52" s="34" t="s">
        <v>855</v>
      </c>
      <c r="F52" s="117" t="s">
        <v>34</v>
      </c>
      <c r="G52" s="34" t="s">
        <v>856</v>
      </c>
      <c r="H52" s="34"/>
      <c r="I52" s="36">
        <v>357.83</v>
      </c>
      <c r="J52" s="37">
        <v>1</v>
      </c>
      <c r="K52" s="37">
        <v>1</v>
      </c>
      <c r="L52" s="37">
        <v>1</v>
      </c>
      <c r="M52" s="37">
        <v>1</v>
      </c>
      <c r="N52" s="37">
        <v>1</v>
      </c>
      <c r="O52" s="37"/>
      <c r="P52" s="37"/>
      <c r="Q52" s="37"/>
      <c r="R52" s="37"/>
      <c r="S52" s="37"/>
      <c r="T52" s="37"/>
    </row>
    <row r="53" spans="1:20" ht="15" customHeight="1" x14ac:dyDescent="0.25">
      <c r="A53" s="38">
        <f t="shared" si="0"/>
        <v>45</v>
      </c>
      <c r="B53" s="39" t="s">
        <v>854</v>
      </c>
      <c r="C53" s="39" t="s">
        <v>820</v>
      </c>
      <c r="D53" s="115">
        <v>7984201</v>
      </c>
      <c r="E53" s="39" t="s">
        <v>855</v>
      </c>
      <c r="F53" s="115" t="s">
        <v>34</v>
      </c>
      <c r="G53" s="39" t="s">
        <v>856</v>
      </c>
      <c r="H53" s="39"/>
      <c r="I53" s="41">
        <v>357.83</v>
      </c>
      <c r="J53" s="42">
        <v>1</v>
      </c>
      <c r="K53" s="42">
        <v>1</v>
      </c>
      <c r="L53" s="42">
        <v>1</v>
      </c>
      <c r="M53" s="42">
        <v>1</v>
      </c>
      <c r="N53" s="42">
        <v>1</v>
      </c>
      <c r="O53" s="42"/>
      <c r="P53" s="42"/>
      <c r="Q53" s="42"/>
      <c r="R53" s="42"/>
      <c r="S53" s="42"/>
      <c r="T53" s="42"/>
    </row>
    <row r="54" spans="1:20" ht="15" customHeight="1" x14ac:dyDescent="0.25">
      <c r="A54" s="33">
        <f t="shared" si="0"/>
        <v>46</v>
      </c>
      <c r="B54" s="34" t="s">
        <v>854</v>
      </c>
      <c r="C54" s="34" t="s">
        <v>820</v>
      </c>
      <c r="D54" s="117">
        <v>7984201</v>
      </c>
      <c r="E54" s="34" t="s">
        <v>855</v>
      </c>
      <c r="F54" s="117" t="s">
        <v>34</v>
      </c>
      <c r="G54" s="34" t="s">
        <v>856</v>
      </c>
      <c r="H54" s="34"/>
      <c r="I54" s="36">
        <v>357.83</v>
      </c>
      <c r="J54" s="37">
        <v>1</v>
      </c>
      <c r="K54" s="37">
        <v>1</v>
      </c>
      <c r="L54" s="37">
        <v>1</v>
      </c>
      <c r="M54" s="37">
        <v>1</v>
      </c>
      <c r="N54" s="37">
        <v>1</v>
      </c>
      <c r="O54" s="37"/>
      <c r="P54" s="37"/>
      <c r="Q54" s="37"/>
      <c r="R54" s="37"/>
      <c r="S54" s="37"/>
      <c r="T54" s="37"/>
    </row>
    <row r="55" spans="1:20" ht="15" customHeight="1" x14ac:dyDescent="0.25">
      <c r="A55" s="38">
        <f t="shared" si="0"/>
        <v>47</v>
      </c>
      <c r="B55" s="39" t="s">
        <v>854</v>
      </c>
      <c r="C55" s="39" t="s">
        <v>820</v>
      </c>
      <c r="D55" s="115">
        <v>7984201</v>
      </c>
      <c r="E55" s="39" t="s">
        <v>855</v>
      </c>
      <c r="F55" s="115" t="s">
        <v>34</v>
      </c>
      <c r="G55" s="39" t="s">
        <v>856</v>
      </c>
      <c r="H55" s="39"/>
      <c r="I55" s="41">
        <v>357.83</v>
      </c>
      <c r="J55" s="42">
        <v>1</v>
      </c>
      <c r="K55" s="42">
        <v>1</v>
      </c>
      <c r="L55" s="42">
        <v>1</v>
      </c>
      <c r="M55" s="42">
        <v>1</v>
      </c>
      <c r="N55" s="42">
        <v>1</v>
      </c>
      <c r="O55" s="42"/>
      <c r="P55" s="42"/>
      <c r="Q55" s="42"/>
      <c r="R55" s="42"/>
      <c r="S55" s="42"/>
      <c r="T55" s="42"/>
    </row>
    <row r="56" spans="1:20" ht="15" customHeight="1" x14ac:dyDescent="0.25">
      <c r="A56" s="33">
        <f t="shared" si="0"/>
        <v>48</v>
      </c>
      <c r="B56" s="34" t="s">
        <v>854</v>
      </c>
      <c r="C56" s="34" t="s">
        <v>820</v>
      </c>
      <c r="D56" s="117">
        <v>7984201</v>
      </c>
      <c r="E56" s="34" t="s">
        <v>855</v>
      </c>
      <c r="F56" s="117" t="s">
        <v>34</v>
      </c>
      <c r="G56" s="34" t="s">
        <v>856</v>
      </c>
      <c r="H56" s="34"/>
      <c r="I56" s="36">
        <v>357.83</v>
      </c>
      <c r="J56" s="37">
        <v>1</v>
      </c>
      <c r="K56" s="37">
        <v>1</v>
      </c>
      <c r="L56" s="37">
        <v>1</v>
      </c>
      <c r="M56" s="37">
        <v>1</v>
      </c>
      <c r="N56" s="37">
        <v>1</v>
      </c>
      <c r="O56" s="37"/>
      <c r="P56" s="37"/>
      <c r="Q56" s="37"/>
      <c r="R56" s="37"/>
      <c r="S56" s="37"/>
      <c r="T56" s="37"/>
    </row>
    <row r="57" spans="1:20" ht="15" customHeight="1" x14ac:dyDescent="0.25">
      <c r="A57" s="38">
        <f t="shared" si="0"/>
        <v>49</v>
      </c>
      <c r="B57" s="39" t="s">
        <v>857</v>
      </c>
      <c r="C57" s="39" t="s">
        <v>858</v>
      </c>
      <c r="D57" s="115" t="s">
        <v>859</v>
      </c>
      <c r="E57" s="39" t="s">
        <v>860</v>
      </c>
      <c r="F57" s="115" t="s">
        <v>34</v>
      </c>
      <c r="G57" s="39" t="s">
        <v>861</v>
      </c>
      <c r="H57" s="39"/>
      <c r="I57" s="41">
        <v>1222.48</v>
      </c>
      <c r="J57" s="42">
        <v>1</v>
      </c>
      <c r="K57" s="42">
        <v>1</v>
      </c>
      <c r="L57" s="42">
        <v>1</v>
      </c>
      <c r="M57" s="42">
        <v>1</v>
      </c>
      <c r="N57" s="42">
        <v>1</v>
      </c>
      <c r="O57" s="42"/>
      <c r="P57" s="42"/>
      <c r="Q57" s="42"/>
      <c r="R57" s="42"/>
      <c r="S57" s="42"/>
      <c r="T57" s="42"/>
    </row>
    <row r="58" spans="1:20" ht="15" customHeight="1" x14ac:dyDescent="0.25">
      <c r="A58" s="33">
        <f t="shared" si="0"/>
        <v>50</v>
      </c>
      <c r="B58" s="34" t="s">
        <v>857</v>
      </c>
      <c r="C58" s="34" t="s">
        <v>858</v>
      </c>
      <c r="D58" s="117" t="s">
        <v>859</v>
      </c>
      <c r="E58" s="34" t="s">
        <v>860</v>
      </c>
      <c r="F58" s="117" t="s">
        <v>34</v>
      </c>
      <c r="G58" s="34" t="s">
        <v>861</v>
      </c>
      <c r="H58" s="34"/>
      <c r="I58" s="36">
        <v>1222.48</v>
      </c>
      <c r="J58" s="37">
        <v>1</v>
      </c>
      <c r="K58" s="37">
        <v>1</v>
      </c>
      <c r="L58" s="37">
        <v>1</v>
      </c>
      <c r="M58" s="37">
        <v>1</v>
      </c>
      <c r="N58" s="37">
        <v>1</v>
      </c>
      <c r="O58" s="37"/>
      <c r="P58" s="37"/>
      <c r="Q58" s="37"/>
      <c r="R58" s="37"/>
      <c r="S58" s="37"/>
      <c r="T58" s="37"/>
    </row>
    <row r="59" spans="1:20" ht="15" customHeight="1" x14ac:dyDescent="0.25">
      <c r="A59" s="38">
        <f t="shared" si="0"/>
        <v>51</v>
      </c>
      <c r="B59" s="39" t="s">
        <v>857</v>
      </c>
      <c r="C59" s="39" t="s">
        <v>858</v>
      </c>
      <c r="D59" s="115" t="s">
        <v>859</v>
      </c>
      <c r="E59" s="39" t="s">
        <v>860</v>
      </c>
      <c r="F59" s="115" t="s">
        <v>34</v>
      </c>
      <c r="G59" s="39" t="s">
        <v>861</v>
      </c>
      <c r="H59" s="39"/>
      <c r="I59" s="41">
        <v>1222.48</v>
      </c>
      <c r="J59" s="42">
        <v>1</v>
      </c>
      <c r="K59" s="42">
        <v>1</v>
      </c>
      <c r="L59" s="42">
        <v>1</v>
      </c>
      <c r="M59" s="42">
        <v>1</v>
      </c>
      <c r="N59" s="42">
        <v>1</v>
      </c>
      <c r="O59" s="42"/>
      <c r="P59" s="42"/>
      <c r="Q59" s="42"/>
      <c r="R59" s="42"/>
      <c r="S59" s="42"/>
      <c r="T59" s="42"/>
    </row>
    <row r="60" spans="1:20" ht="15" customHeight="1" x14ac:dyDescent="0.25">
      <c r="A60" s="33">
        <f t="shared" si="0"/>
        <v>52</v>
      </c>
      <c r="B60" s="34" t="s">
        <v>857</v>
      </c>
      <c r="C60" s="34" t="s">
        <v>858</v>
      </c>
      <c r="D60" s="117" t="s">
        <v>859</v>
      </c>
      <c r="E60" s="34" t="s">
        <v>860</v>
      </c>
      <c r="F60" s="117" t="s">
        <v>34</v>
      </c>
      <c r="G60" s="34" t="s">
        <v>861</v>
      </c>
      <c r="H60" s="34"/>
      <c r="I60" s="36">
        <v>1222.48</v>
      </c>
      <c r="J60" s="37">
        <v>1</v>
      </c>
      <c r="K60" s="37">
        <v>1</v>
      </c>
      <c r="L60" s="37">
        <v>1</v>
      </c>
      <c r="M60" s="37">
        <v>1</v>
      </c>
      <c r="N60" s="37">
        <v>1</v>
      </c>
      <c r="O60" s="37"/>
      <c r="P60" s="37"/>
      <c r="Q60" s="37"/>
      <c r="R60" s="37"/>
      <c r="S60" s="37"/>
      <c r="T60" s="37"/>
    </row>
    <row r="61" spans="1:20" ht="15" customHeight="1" x14ac:dyDescent="0.25">
      <c r="A61" s="38">
        <f t="shared" si="0"/>
        <v>53</v>
      </c>
      <c r="B61" s="39" t="s">
        <v>862</v>
      </c>
      <c r="C61" s="39" t="s">
        <v>820</v>
      </c>
      <c r="D61" s="115">
        <v>7984202</v>
      </c>
      <c r="E61" s="39" t="s">
        <v>863</v>
      </c>
      <c r="F61" s="115" t="s">
        <v>34</v>
      </c>
      <c r="G61" s="39" t="s">
        <v>864</v>
      </c>
      <c r="H61" s="39"/>
      <c r="I61" s="41">
        <v>500.1</v>
      </c>
      <c r="J61" s="42">
        <v>1</v>
      </c>
      <c r="K61" s="42">
        <v>1</v>
      </c>
      <c r="L61" s="42">
        <v>1</v>
      </c>
      <c r="M61" s="42">
        <v>1</v>
      </c>
      <c r="N61" s="42">
        <v>1</v>
      </c>
      <c r="O61" s="42"/>
      <c r="P61" s="42"/>
      <c r="Q61" s="42"/>
      <c r="R61" s="42"/>
      <c r="S61" s="42"/>
      <c r="T61" s="42"/>
    </row>
    <row r="62" spans="1:20" x14ac:dyDescent="0.25">
      <c r="A62" s="33">
        <f t="shared" si="0"/>
        <v>54</v>
      </c>
      <c r="B62" s="34" t="s">
        <v>862</v>
      </c>
      <c r="C62" s="34" t="s">
        <v>820</v>
      </c>
      <c r="D62" s="117">
        <v>7984202</v>
      </c>
      <c r="E62" s="34" t="s">
        <v>863</v>
      </c>
      <c r="F62" s="117" t="s">
        <v>34</v>
      </c>
      <c r="G62" s="34" t="s">
        <v>864</v>
      </c>
      <c r="H62" s="34"/>
      <c r="I62" s="36">
        <v>500.1</v>
      </c>
      <c r="J62" s="37">
        <v>1</v>
      </c>
      <c r="K62" s="37">
        <v>1</v>
      </c>
      <c r="L62" s="37">
        <v>0</v>
      </c>
      <c r="M62" s="37">
        <v>1</v>
      </c>
      <c r="N62" s="37">
        <v>1</v>
      </c>
      <c r="O62" s="37"/>
      <c r="P62" s="37"/>
      <c r="Q62" s="37"/>
      <c r="R62" s="37"/>
      <c r="S62" s="37"/>
      <c r="T62" s="37"/>
    </row>
    <row r="63" spans="1:20" x14ac:dyDescent="0.25">
      <c r="A63" s="38">
        <f t="shared" si="0"/>
        <v>55</v>
      </c>
      <c r="B63" s="39" t="s">
        <v>862</v>
      </c>
      <c r="C63" s="39" t="s">
        <v>820</v>
      </c>
      <c r="D63" s="115">
        <v>7984202</v>
      </c>
      <c r="E63" s="39" t="s">
        <v>863</v>
      </c>
      <c r="F63" s="115" t="s">
        <v>34</v>
      </c>
      <c r="G63" s="39" t="s">
        <v>864</v>
      </c>
      <c r="H63" s="39"/>
      <c r="I63" s="41">
        <v>500.1</v>
      </c>
      <c r="J63" s="42">
        <v>1</v>
      </c>
      <c r="K63" s="42">
        <v>1</v>
      </c>
      <c r="L63" s="42">
        <v>0</v>
      </c>
      <c r="M63" s="42">
        <v>1</v>
      </c>
      <c r="N63" s="42">
        <v>1</v>
      </c>
      <c r="O63" s="42"/>
      <c r="P63" s="42"/>
      <c r="Q63" s="42"/>
      <c r="R63" s="42"/>
      <c r="S63" s="42"/>
      <c r="T63" s="42"/>
    </row>
    <row r="64" spans="1:20" x14ac:dyDescent="0.25">
      <c r="A64" s="33">
        <f t="shared" si="0"/>
        <v>56</v>
      </c>
      <c r="B64" s="34" t="s">
        <v>862</v>
      </c>
      <c r="C64" s="34" t="s">
        <v>820</v>
      </c>
      <c r="D64" s="117">
        <v>7984202</v>
      </c>
      <c r="E64" s="34" t="s">
        <v>863</v>
      </c>
      <c r="F64" s="117" t="s">
        <v>34</v>
      </c>
      <c r="G64" s="34" t="s">
        <v>864</v>
      </c>
      <c r="H64" s="34"/>
      <c r="I64" s="36">
        <v>500.1</v>
      </c>
      <c r="J64" s="37">
        <v>1</v>
      </c>
      <c r="K64" s="37">
        <v>1</v>
      </c>
      <c r="L64" s="37">
        <v>0</v>
      </c>
      <c r="M64" s="37">
        <v>1</v>
      </c>
      <c r="N64" s="37">
        <v>1</v>
      </c>
      <c r="O64" s="37"/>
      <c r="P64" s="37"/>
      <c r="Q64" s="37"/>
      <c r="R64" s="37"/>
      <c r="S64" s="37"/>
      <c r="T64" s="37"/>
    </row>
    <row r="65" spans="1:20" ht="15" customHeight="1" x14ac:dyDescent="0.25">
      <c r="A65" s="38">
        <f t="shared" si="0"/>
        <v>57</v>
      </c>
      <c r="B65" s="39" t="s">
        <v>865</v>
      </c>
      <c r="C65" s="39" t="s">
        <v>866</v>
      </c>
      <c r="D65" s="115" t="s">
        <v>867</v>
      </c>
      <c r="E65" s="39" t="s">
        <v>868</v>
      </c>
      <c r="F65" s="115" t="s">
        <v>34</v>
      </c>
      <c r="G65" s="39" t="s">
        <v>869</v>
      </c>
      <c r="H65" s="39"/>
      <c r="I65" s="41">
        <v>986.73</v>
      </c>
      <c r="J65" s="42">
        <v>1</v>
      </c>
      <c r="K65" s="42">
        <v>1</v>
      </c>
      <c r="L65" s="42">
        <v>1</v>
      </c>
      <c r="M65" s="42">
        <v>1</v>
      </c>
      <c r="N65" s="42">
        <v>1</v>
      </c>
      <c r="O65" s="42"/>
      <c r="P65" s="42"/>
      <c r="Q65" s="42"/>
      <c r="R65" s="42"/>
      <c r="S65" s="42"/>
      <c r="T65" s="42"/>
    </row>
    <row r="66" spans="1:20" ht="15" customHeight="1" x14ac:dyDescent="0.25">
      <c r="A66" s="33">
        <f t="shared" si="0"/>
        <v>58</v>
      </c>
      <c r="B66" s="34" t="s">
        <v>865</v>
      </c>
      <c r="C66" s="34" t="s">
        <v>866</v>
      </c>
      <c r="D66" s="117" t="s">
        <v>867</v>
      </c>
      <c r="E66" s="34" t="s">
        <v>868</v>
      </c>
      <c r="F66" s="117" t="s">
        <v>34</v>
      </c>
      <c r="G66" s="34" t="s">
        <v>869</v>
      </c>
      <c r="H66" s="34"/>
      <c r="I66" s="36">
        <v>986.73</v>
      </c>
      <c r="J66" s="37">
        <v>1</v>
      </c>
      <c r="K66" s="37">
        <v>1</v>
      </c>
      <c r="L66" s="37">
        <v>1</v>
      </c>
      <c r="M66" s="37">
        <v>1</v>
      </c>
      <c r="N66" s="37">
        <v>1</v>
      </c>
      <c r="O66" s="37"/>
      <c r="P66" s="37"/>
      <c r="Q66" s="37"/>
      <c r="R66" s="37"/>
      <c r="S66" s="37"/>
      <c r="T66" s="37"/>
    </row>
    <row r="67" spans="1:20" ht="15" customHeight="1" x14ac:dyDescent="0.25">
      <c r="A67" s="38">
        <f t="shared" si="0"/>
        <v>59</v>
      </c>
      <c r="B67" s="39" t="s">
        <v>865</v>
      </c>
      <c r="C67" s="39" t="s">
        <v>866</v>
      </c>
      <c r="D67" s="115" t="s">
        <v>867</v>
      </c>
      <c r="E67" s="39" t="s">
        <v>868</v>
      </c>
      <c r="F67" s="115" t="s">
        <v>34</v>
      </c>
      <c r="G67" s="39" t="s">
        <v>869</v>
      </c>
      <c r="H67" s="39"/>
      <c r="I67" s="41">
        <v>986.73</v>
      </c>
      <c r="J67" s="42">
        <v>1</v>
      </c>
      <c r="K67" s="42">
        <v>1</v>
      </c>
      <c r="L67" s="42">
        <v>1</v>
      </c>
      <c r="M67" s="42">
        <v>1</v>
      </c>
      <c r="N67" s="42">
        <v>1</v>
      </c>
      <c r="O67" s="42"/>
      <c r="P67" s="42"/>
      <c r="Q67" s="42"/>
      <c r="R67" s="42"/>
      <c r="S67" s="42"/>
      <c r="T67" s="42"/>
    </row>
    <row r="68" spans="1:20" ht="15" customHeight="1" x14ac:dyDescent="0.25">
      <c r="A68" s="33">
        <f t="shared" si="0"/>
        <v>60</v>
      </c>
      <c r="B68" s="34" t="s">
        <v>865</v>
      </c>
      <c r="C68" s="34" t="s">
        <v>866</v>
      </c>
      <c r="D68" s="117" t="s">
        <v>867</v>
      </c>
      <c r="E68" s="34" t="s">
        <v>868</v>
      </c>
      <c r="F68" s="117" t="s">
        <v>34</v>
      </c>
      <c r="G68" s="34" t="s">
        <v>869</v>
      </c>
      <c r="H68" s="34"/>
      <c r="I68" s="36">
        <v>986.73</v>
      </c>
      <c r="J68" s="37">
        <v>1</v>
      </c>
      <c r="K68" s="37">
        <v>1</v>
      </c>
      <c r="L68" s="37">
        <v>1</v>
      </c>
      <c r="M68" s="37">
        <v>1</v>
      </c>
      <c r="N68" s="37">
        <v>1</v>
      </c>
      <c r="O68" s="37"/>
      <c r="P68" s="37"/>
      <c r="Q68" s="37"/>
      <c r="R68" s="37"/>
      <c r="S68" s="37"/>
      <c r="T68" s="37"/>
    </row>
    <row r="69" spans="1:20" ht="15" customHeight="1" x14ac:dyDescent="0.25">
      <c r="A69" s="38">
        <f t="shared" si="0"/>
        <v>61</v>
      </c>
      <c r="B69" s="39" t="s">
        <v>870</v>
      </c>
      <c r="C69" s="39" t="s">
        <v>871</v>
      </c>
      <c r="D69" s="115" t="s">
        <v>872</v>
      </c>
      <c r="E69" s="39" t="s">
        <v>873</v>
      </c>
      <c r="F69" s="115" t="s">
        <v>34</v>
      </c>
      <c r="G69" s="39" t="s">
        <v>874</v>
      </c>
      <c r="H69" s="39"/>
      <c r="I69" s="41">
        <v>959.9</v>
      </c>
      <c r="J69" s="42">
        <v>1</v>
      </c>
      <c r="K69" s="42">
        <v>1</v>
      </c>
      <c r="L69" s="42">
        <v>1</v>
      </c>
      <c r="M69" s="42">
        <v>1</v>
      </c>
      <c r="N69" s="42">
        <v>1</v>
      </c>
      <c r="O69" s="42"/>
      <c r="P69" s="42"/>
      <c r="Q69" s="42"/>
      <c r="R69" s="42"/>
      <c r="S69" s="42"/>
      <c r="T69" s="42"/>
    </row>
    <row r="70" spans="1:20" ht="15" customHeight="1" x14ac:dyDescent="0.25">
      <c r="A70" s="33">
        <f t="shared" si="0"/>
        <v>62</v>
      </c>
      <c r="B70" s="34" t="s">
        <v>870</v>
      </c>
      <c r="C70" s="34" t="s">
        <v>871</v>
      </c>
      <c r="D70" s="117" t="s">
        <v>872</v>
      </c>
      <c r="E70" s="34" t="s">
        <v>873</v>
      </c>
      <c r="F70" s="117" t="s">
        <v>34</v>
      </c>
      <c r="G70" s="34" t="s">
        <v>874</v>
      </c>
      <c r="H70" s="34"/>
      <c r="I70" s="36">
        <v>959.9</v>
      </c>
      <c r="J70" s="37">
        <v>1</v>
      </c>
      <c r="K70" s="37">
        <v>1</v>
      </c>
      <c r="L70" s="37">
        <v>1</v>
      </c>
      <c r="M70" s="37">
        <v>1</v>
      </c>
      <c r="N70" s="37">
        <v>1</v>
      </c>
      <c r="O70" s="37"/>
      <c r="P70" s="37"/>
      <c r="Q70" s="37"/>
      <c r="R70" s="37"/>
      <c r="S70" s="37"/>
      <c r="T70" s="37"/>
    </row>
    <row r="71" spans="1:20" ht="15" customHeight="1" x14ac:dyDescent="0.25">
      <c r="A71" s="38">
        <f t="shared" si="0"/>
        <v>63</v>
      </c>
      <c r="B71" s="39" t="s">
        <v>870</v>
      </c>
      <c r="C71" s="39" t="s">
        <v>871</v>
      </c>
      <c r="D71" s="115" t="s">
        <v>872</v>
      </c>
      <c r="E71" s="39" t="s">
        <v>873</v>
      </c>
      <c r="F71" s="115" t="s">
        <v>34</v>
      </c>
      <c r="G71" s="39" t="s">
        <v>874</v>
      </c>
      <c r="H71" s="39"/>
      <c r="I71" s="41">
        <v>959.9</v>
      </c>
      <c r="J71" s="42">
        <v>1</v>
      </c>
      <c r="K71" s="42">
        <v>1</v>
      </c>
      <c r="L71" s="42">
        <v>1</v>
      </c>
      <c r="M71" s="42">
        <v>1</v>
      </c>
      <c r="N71" s="42">
        <v>1</v>
      </c>
      <c r="O71" s="42"/>
      <c r="P71" s="42"/>
      <c r="Q71" s="42"/>
      <c r="R71" s="42"/>
      <c r="S71" s="42"/>
      <c r="T71" s="42"/>
    </row>
    <row r="72" spans="1:20" ht="15" customHeight="1" x14ac:dyDescent="0.25">
      <c r="A72" s="33">
        <f t="shared" si="0"/>
        <v>64</v>
      </c>
      <c r="B72" s="34" t="s">
        <v>870</v>
      </c>
      <c r="C72" s="34" t="s">
        <v>871</v>
      </c>
      <c r="D72" s="117" t="s">
        <v>872</v>
      </c>
      <c r="E72" s="34" t="s">
        <v>873</v>
      </c>
      <c r="F72" s="117" t="s">
        <v>34</v>
      </c>
      <c r="G72" s="34" t="s">
        <v>874</v>
      </c>
      <c r="H72" s="34"/>
      <c r="I72" s="36">
        <v>959.9</v>
      </c>
      <c r="J72" s="37">
        <v>1</v>
      </c>
      <c r="K72" s="37">
        <v>1</v>
      </c>
      <c r="L72" s="37">
        <v>1</v>
      </c>
      <c r="M72" s="37">
        <v>1</v>
      </c>
      <c r="N72" s="37">
        <v>1</v>
      </c>
      <c r="O72" s="37"/>
      <c r="P72" s="37"/>
      <c r="Q72" s="37"/>
      <c r="R72" s="37"/>
      <c r="S72" s="37"/>
      <c r="T72" s="37"/>
    </row>
    <row r="73" spans="1:20" ht="15" customHeight="1" x14ac:dyDescent="0.25">
      <c r="A73" s="38">
        <f t="shared" si="0"/>
        <v>65</v>
      </c>
      <c r="B73" s="39" t="s">
        <v>875</v>
      </c>
      <c r="C73" s="39" t="s">
        <v>526</v>
      </c>
      <c r="D73" s="115" t="s">
        <v>876</v>
      </c>
      <c r="E73" s="39" t="s">
        <v>877</v>
      </c>
      <c r="F73" s="115" t="s">
        <v>34</v>
      </c>
      <c r="G73" s="39" t="s">
        <v>793</v>
      </c>
      <c r="H73" s="39"/>
      <c r="I73" s="41">
        <v>329.63</v>
      </c>
      <c r="J73" s="42">
        <v>1</v>
      </c>
      <c r="K73" s="42">
        <v>1</v>
      </c>
      <c r="L73" s="42"/>
      <c r="M73" s="42">
        <v>1</v>
      </c>
      <c r="N73" s="42">
        <v>1</v>
      </c>
      <c r="O73" s="42"/>
      <c r="P73" s="42"/>
      <c r="Q73" s="42"/>
      <c r="R73" s="42"/>
      <c r="S73" s="42"/>
      <c r="T73" s="42"/>
    </row>
    <row r="74" spans="1:20" ht="15" customHeight="1" x14ac:dyDescent="0.25">
      <c r="A74" s="33">
        <f>ROW(A74)-8</f>
        <v>66</v>
      </c>
      <c r="B74" s="34" t="s">
        <v>875</v>
      </c>
      <c r="C74" s="34" t="s">
        <v>878</v>
      </c>
      <c r="D74" s="34" t="s">
        <v>879</v>
      </c>
      <c r="E74" s="34" t="s">
        <v>879</v>
      </c>
      <c r="F74" s="117" t="s">
        <v>34</v>
      </c>
      <c r="G74" s="34" t="s">
        <v>880</v>
      </c>
      <c r="H74" s="34"/>
      <c r="I74" s="36">
        <v>415</v>
      </c>
      <c r="J74" s="37">
        <v>1</v>
      </c>
      <c r="K74" s="37">
        <v>1</v>
      </c>
      <c r="L74" s="37"/>
      <c r="M74" s="37">
        <v>1</v>
      </c>
      <c r="N74" s="37">
        <v>1</v>
      </c>
      <c r="O74" s="37"/>
      <c r="P74" s="37"/>
      <c r="Q74" s="37"/>
      <c r="R74" s="37"/>
      <c r="S74" s="37"/>
      <c r="T74" s="37"/>
    </row>
    <row r="75" spans="1:20" ht="15" customHeight="1" x14ac:dyDescent="0.25">
      <c r="A75" s="38">
        <f>ROW(A75)-8</f>
        <v>67</v>
      </c>
      <c r="B75" s="39" t="s">
        <v>875</v>
      </c>
      <c r="C75" s="39" t="s">
        <v>878</v>
      </c>
      <c r="D75" s="115"/>
      <c r="E75" s="39" t="s">
        <v>881</v>
      </c>
      <c r="F75" s="115" t="s">
        <v>34</v>
      </c>
      <c r="G75" s="39" t="s">
        <v>784</v>
      </c>
      <c r="H75" s="39"/>
      <c r="I75" s="41">
        <v>528.16</v>
      </c>
      <c r="J75" s="42">
        <v>1</v>
      </c>
      <c r="K75" s="42">
        <v>1</v>
      </c>
      <c r="L75" s="42"/>
      <c r="M75" s="42">
        <v>1</v>
      </c>
      <c r="N75" s="42">
        <v>1</v>
      </c>
      <c r="O75" s="42"/>
      <c r="P75" s="42"/>
      <c r="Q75" s="42"/>
      <c r="R75" s="42"/>
      <c r="S75" s="42"/>
      <c r="T75" s="42"/>
    </row>
    <row r="76" spans="1:20" ht="15" customHeight="1" x14ac:dyDescent="0.25">
      <c r="A76" s="33">
        <f>ROW(A76)-8</f>
        <v>68</v>
      </c>
      <c r="B76" s="34" t="s">
        <v>875</v>
      </c>
      <c r="C76" s="34" t="s">
        <v>878</v>
      </c>
      <c r="D76" s="117"/>
      <c r="E76" s="34" t="s">
        <v>882</v>
      </c>
      <c r="F76" s="117" t="s">
        <v>34</v>
      </c>
      <c r="G76" s="34" t="s">
        <v>883</v>
      </c>
      <c r="H76" s="34"/>
      <c r="I76" s="36">
        <v>528.16</v>
      </c>
      <c r="J76" s="37">
        <v>1</v>
      </c>
      <c r="K76" s="37">
        <v>1</v>
      </c>
      <c r="L76" s="37"/>
      <c r="M76" s="37">
        <v>1</v>
      </c>
      <c r="N76" s="37">
        <v>1</v>
      </c>
      <c r="O76" s="37"/>
      <c r="P76" s="37"/>
      <c r="Q76" s="37"/>
      <c r="R76" s="37"/>
      <c r="S76" s="37"/>
      <c r="T76" s="37"/>
    </row>
    <row r="77" spans="1:20" ht="15.75" customHeight="1" thickBot="1" x14ac:dyDescent="0.3">
      <c r="A77" s="195">
        <f>ROW(A77)-8</f>
        <v>69</v>
      </c>
      <c r="B77" s="196" t="s">
        <v>762</v>
      </c>
      <c r="C77" s="196" t="s">
        <v>703</v>
      </c>
      <c r="D77" s="198" t="s">
        <v>763</v>
      </c>
      <c r="E77" s="196" t="s">
        <v>884</v>
      </c>
      <c r="F77" s="198" t="s">
        <v>34</v>
      </c>
      <c r="G77" s="196"/>
      <c r="H77" s="196"/>
      <c r="I77" s="199">
        <v>982.66</v>
      </c>
      <c r="J77" s="200">
        <v>1</v>
      </c>
      <c r="K77" s="200">
        <v>1</v>
      </c>
      <c r="L77" s="200"/>
      <c r="M77" s="200">
        <v>1</v>
      </c>
      <c r="N77" s="200">
        <v>1</v>
      </c>
      <c r="O77" s="200"/>
      <c r="P77" s="200"/>
      <c r="Q77" s="200"/>
      <c r="R77" s="200"/>
      <c r="S77" s="200"/>
      <c r="T77" s="200"/>
    </row>
  </sheetData>
  <autoFilter ref="J8:T77"/>
  <mergeCells count="15">
    <mergeCell ref="T1:T6"/>
    <mergeCell ref="E3:F3"/>
    <mergeCell ref="A7:I7"/>
    <mergeCell ref="N1:N6"/>
    <mergeCell ref="O1:O6"/>
    <mergeCell ref="P1:P6"/>
    <mergeCell ref="Q1:Q6"/>
    <mergeCell ref="R1:R6"/>
    <mergeCell ref="S1:S6"/>
    <mergeCell ref="A1:B5"/>
    <mergeCell ref="E1:F1"/>
    <mergeCell ref="J1:J6"/>
    <mergeCell ref="K1:K6"/>
    <mergeCell ref="L1:L6"/>
    <mergeCell ref="M1:M6"/>
  </mergeCells>
  <dataValidations count="2">
    <dataValidation allowBlank="1" showInputMessage="1" showErrorMessage="1" errorTitle="Inventory Column:" error="Enter the number &quot;0&quot; in the cell if the item is missing. _x000a__x000a_Enter the number &quot;1&quot; in the cell if the item is accounted for. _x000a__x000a_To exit the cell, click &quot;Cancel&quot;" sqref="L7:T7 J7:K8 J1:T1"/>
    <dataValidation type="whole" allowBlank="1" showInputMessage="1" showErrorMessage="1" errorTitle="Inventory Column:" error="Enter the number &quot;0&quot; in the cell if the item is missing. _x000a__x000a_Enter the number &quot;1&quot; in the cell if the item is accounted for. _x000a__x000a_To exit the cell, click &quot;Cancel&quot;" sqref="J9:K1048576 L9:T77">
      <formula1>0</formula1>
      <formula2>1</formula2>
    </dataValidation>
  </dataValidations>
  <pageMargins left="0.7" right="0.7" top="0.75" bottom="0.75" header="0.3" footer="0.3"/>
  <pageSetup scale="71" fitToHeight="0" orientation="landscape" r:id="rId1"/>
  <headerFooter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D395E38F-117A-436F-9EE1-2AECBEB015D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J78:J1048576 J9:J10 L9:T10</xm:sqref>
        </x14:conditionalFormatting>
        <x14:conditionalFormatting xmlns:xm="http://schemas.microsoft.com/office/excel/2006/main">
          <x14:cfRule type="iconSet" priority="9" id="{DEC06BE4-5B7A-48A6-B6E8-20238EBF908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L78:T1048576</xm:sqref>
        </x14:conditionalFormatting>
        <x14:conditionalFormatting xmlns:xm="http://schemas.microsoft.com/office/excel/2006/main">
          <x14:cfRule type="iconSet" priority="11" id="{749CB02C-11C7-4A72-AC80-C0446594DF1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J11:J27 J44:J45 L11:T27 L44:T45</xm:sqref>
        </x14:conditionalFormatting>
        <x14:conditionalFormatting xmlns:xm="http://schemas.microsoft.com/office/excel/2006/main">
          <x14:cfRule type="iconSet" priority="8" id="{5C15D482-60CE-4B0A-BCF1-FC7F62E8236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J46:J61 J70:J77 L70:T77 L46:T61</xm:sqref>
        </x14:conditionalFormatting>
        <x14:conditionalFormatting xmlns:xm="http://schemas.microsoft.com/office/excel/2006/main">
          <x14:cfRule type="iconSet" priority="7" id="{CE79AEBB-E81B-460D-AFAE-094B1BAD215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J28:J43 L28:T43</xm:sqref>
        </x14:conditionalFormatting>
        <x14:conditionalFormatting xmlns:xm="http://schemas.microsoft.com/office/excel/2006/main">
          <x14:cfRule type="iconSet" priority="6" id="{9534EDDE-5299-47F0-B8C1-C04AC0FDD65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J62:J69 L62:T69</xm:sqref>
        </x14:conditionalFormatting>
        <x14:conditionalFormatting xmlns:xm="http://schemas.microsoft.com/office/excel/2006/main">
          <x14:cfRule type="iconSet" priority="4" id="{84AA7B6B-F662-47C4-BCE2-3BA643A3C23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K78:K1048576 K9:K10</xm:sqref>
        </x14:conditionalFormatting>
        <x14:conditionalFormatting xmlns:xm="http://schemas.microsoft.com/office/excel/2006/main">
          <x14:cfRule type="iconSet" priority="5" id="{B47E9EEF-58B4-4FDE-9806-A45C1F66751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K11:K27 K44:K45</xm:sqref>
        </x14:conditionalFormatting>
        <x14:conditionalFormatting xmlns:xm="http://schemas.microsoft.com/office/excel/2006/main">
          <x14:cfRule type="iconSet" priority="3" id="{E3A91F8A-83BA-430E-B845-AFA719D3D3D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K46:K61 K70:K77</xm:sqref>
        </x14:conditionalFormatting>
        <x14:conditionalFormatting xmlns:xm="http://schemas.microsoft.com/office/excel/2006/main">
          <x14:cfRule type="iconSet" priority="2" id="{E6DAF5C0-F837-4740-AF8C-35B0D9E6833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K28:K43</xm:sqref>
        </x14:conditionalFormatting>
        <x14:conditionalFormatting xmlns:xm="http://schemas.microsoft.com/office/excel/2006/main">
          <x14:cfRule type="iconSet" priority="1" id="{0E9CE6A8-3A77-48D4-8ED0-C1894C036AD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K62:K69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T140"/>
  <sheetViews>
    <sheetView zoomScale="90" zoomScaleNormal="90" zoomScaleSheetLayoutView="100" workbookViewId="0">
      <pane ySplit="8" topLeftCell="A9" activePane="bottomLeft" state="frozen"/>
      <selection sqref="A1:I30"/>
      <selection pane="bottomLeft" activeCell="O18" sqref="O18"/>
    </sheetView>
  </sheetViews>
  <sheetFormatPr defaultRowHeight="15" x14ac:dyDescent="0.25"/>
  <cols>
    <col min="1" max="1" width="5.28515625" style="206" customWidth="1"/>
    <col min="2" max="2" width="38.5703125" style="207" customWidth="1"/>
    <col min="3" max="3" width="15.7109375" style="207" customWidth="1"/>
    <col min="4" max="4" width="15.7109375" style="208" customWidth="1"/>
    <col min="5" max="6" width="14.5703125" style="207" customWidth="1"/>
    <col min="7" max="7" width="14.42578125" style="208" customWidth="1"/>
    <col min="8" max="8" width="14.7109375" style="207" customWidth="1"/>
    <col min="9" max="9" width="14.28515625" style="209" customWidth="1"/>
    <col min="10" max="11" width="0.42578125" style="210" hidden="1" customWidth="1"/>
    <col min="12" max="12" width="16.28515625" style="210" hidden="1" customWidth="1"/>
    <col min="13" max="13" width="15.28515625" style="210" hidden="1" customWidth="1"/>
    <col min="14" max="14" width="15.28515625" style="210" customWidth="1"/>
    <col min="15" max="15" width="11.28515625" style="210" customWidth="1"/>
    <col min="16" max="16" width="12" style="210" customWidth="1"/>
    <col min="17" max="17" width="12.5703125" style="210" customWidth="1"/>
    <col min="18" max="18" width="12.42578125" style="210" customWidth="1"/>
    <col min="19" max="19" width="15.140625" style="210" customWidth="1"/>
    <col min="20" max="20" width="10.5703125" style="210" customWidth="1"/>
  </cols>
  <sheetData>
    <row r="1" spans="1:20" ht="15" customHeight="1" thickBot="1" x14ac:dyDescent="0.3">
      <c r="A1" s="89" t="s">
        <v>0</v>
      </c>
      <c r="B1" s="90"/>
      <c r="C1" s="91"/>
      <c r="D1" s="201" t="s">
        <v>1</v>
      </c>
      <c r="E1" s="84" t="s">
        <v>885</v>
      </c>
      <c r="F1" s="92"/>
      <c r="G1" s="2"/>
      <c r="H1" s="2"/>
      <c r="I1" s="3"/>
      <c r="J1" s="73" t="s">
        <v>12</v>
      </c>
      <c r="K1" s="73" t="s">
        <v>5</v>
      </c>
      <c r="L1" s="73" t="s">
        <v>716</v>
      </c>
      <c r="M1" s="73" t="s">
        <v>712</v>
      </c>
      <c r="N1" s="73" t="s">
        <v>713</v>
      </c>
      <c r="O1" s="73" t="s">
        <v>4</v>
      </c>
      <c r="P1" s="73" t="s">
        <v>4</v>
      </c>
      <c r="Q1" s="73" t="s">
        <v>4</v>
      </c>
      <c r="R1" s="73" t="s">
        <v>4</v>
      </c>
      <c r="S1" s="73" t="s">
        <v>4</v>
      </c>
      <c r="T1" s="73" t="s">
        <v>4</v>
      </c>
    </row>
    <row r="2" spans="1:20" ht="15" customHeight="1" x14ac:dyDescent="0.25">
      <c r="A2" s="93"/>
      <c r="B2" s="94"/>
      <c r="C2" s="13"/>
      <c r="D2" s="202"/>
      <c r="E2" s="5"/>
      <c r="F2" s="6"/>
      <c r="G2" s="7"/>
      <c r="H2" s="7"/>
      <c r="I2" s="8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5" customHeight="1" thickBot="1" x14ac:dyDescent="0.3">
      <c r="A3" s="93"/>
      <c r="B3" s="94"/>
      <c r="C3" s="13"/>
      <c r="D3" s="202" t="s">
        <v>6</v>
      </c>
      <c r="E3" s="76" t="s">
        <v>886</v>
      </c>
      <c r="F3" s="97"/>
      <c r="G3" s="7"/>
      <c r="H3" s="7"/>
      <c r="I3" s="8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ht="15" customHeight="1" x14ac:dyDescent="0.25">
      <c r="A4" s="93"/>
      <c r="B4" s="94"/>
      <c r="C4" s="13"/>
      <c r="D4" s="202"/>
      <c r="E4" s="1"/>
      <c r="F4" s="2"/>
      <c r="G4" s="7"/>
      <c r="H4" s="7"/>
      <c r="I4" s="8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</row>
    <row r="5" spans="1:20" ht="15" customHeight="1" thickBot="1" x14ac:dyDescent="0.3">
      <c r="A5" s="93"/>
      <c r="B5" s="94"/>
      <c r="C5" s="13"/>
      <c r="D5" s="202" t="s">
        <v>8</v>
      </c>
      <c r="E5" s="98">
        <v>692</v>
      </c>
      <c r="F5" s="99" t="s">
        <v>9</v>
      </c>
      <c r="G5" s="203" t="s">
        <v>766</v>
      </c>
      <c r="H5" s="11">
        <f>SUBTOTAL(9,I9:I201)</f>
        <v>2939.39</v>
      </c>
      <c r="I5" s="8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</row>
    <row r="6" spans="1:20" ht="15.75" thickBot="1" x14ac:dyDescent="0.3">
      <c r="A6" s="12"/>
      <c r="B6" s="13"/>
      <c r="C6" s="13"/>
      <c r="D6" s="13"/>
      <c r="E6" s="100"/>
      <c r="F6" s="14"/>
      <c r="G6" s="101"/>
      <c r="H6" s="14"/>
      <c r="I6" s="8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</row>
    <row r="7" spans="1:20" ht="15.75" thickBot="1" x14ac:dyDescent="0.3">
      <c r="A7" s="102" t="s">
        <v>13</v>
      </c>
      <c r="B7" s="103"/>
      <c r="C7" s="103"/>
      <c r="D7" s="103"/>
      <c r="E7" s="103"/>
      <c r="F7" s="103"/>
      <c r="G7" s="103"/>
      <c r="H7" s="103"/>
      <c r="I7" s="104"/>
      <c r="J7" s="15" t="s">
        <v>16</v>
      </c>
      <c r="K7" s="15" t="s">
        <v>335</v>
      </c>
      <c r="L7" s="15" t="s">
        <v>335</v>
      </c>
      <c r="M7" s="15" t="s">
        <v>335</v>
      </c>
      <c r="N7" s="15" t="s">
        <v>336</v>
      </c>
      <c r="O7" s="15" t="s">
        <v>15</v>
      </c>
      <c r="P7" s="15" t="s">
        <v>15</v>
      </c>
      <c r="Q7" s="15" t="s">
        <v>15</v>
      </c>
      <c r="R7" s="15" t="s">
        <v>15</v>
      </c>
      <c r="S7" s="15" t="s">
        <v>15</v>
      </c>
      <c r="T7" s="15" t="s">
        <v>15</v>
      </c>
    </row>
    <row r="8" spans="1:20" ht="15.75" thickBot="1" x14ac:dyDescent="0.3">
      <c r="A8" s="16" t="s">
        <v>17</v>
      </c>
      <c r="B8" s="17" t="s">
        <v>18</v>
      </c>
      <c r="C8" s="17" t="s">
        <v>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8" t="s">
        <v>25</v>
      </c>
      <c r="J8" s="19">
        <v>42565</v>
      </c>
      <c r="K8" s="19"/>
      <c r="L8" s="19">
        <v>42864</v>
      </c>
      <c r="M8" s="20" t="s">
        <v>26</v>
      </c>
      <c r="N8" s="19">
        <v>43011</v>
      </c>
      <c r="O8" s="20" t="s">
        <v>26</v>
      </c>
      <c r="P8" s="20" t="s">
        <v>26</v>
      </c>
      <c r="Q8" s="20" t="s">
        <v>26</v>
      </c>
      <c r="R8" s="20" t="s">
        <v>26</v>
      </c>
      <c r="S8" s="20" t="s">
        <v>26</v>
      </c>
      <c r="T8" s="20" t="s">
        <v>26</v>
      </c>
    </row>
    <row r="9" spans="1:20" s="205" customFormat="1" ht="15" customHeight="1" x14ac:dyDescent="0.25">
      <c r="A9" s="28">
        <f>ROW(A9)-8</f>
        <v>1</v>
      </c>
      <c r="B9" s="29" t="s">
        <v>887</v>
      </c>
      <c r="C9" s="29" t="s">
        <v>888</v>
      </c>
      <c r="D9" s="193" t="s">
        <v>889</v>
      </c>
      <c r="E9" s="29" t="s">
        <v>890</v>
      </c>
      <c r="F9" s="193" t="s">
        <v>34</v>
      </c>
      <c r="G9" s="29" t="s">
        <v>891</v>
      </c>
      <c r="H9" s="29" t="s">
        <v>892</v>
      </c>
      <c r="I9" s="31">
        <v>104.58</v>
      </c>
      <c r="J9" s="194">
        <v>1</v>
      </c>
      <c r="K9" s="194">
        <v>1</v>
      </c>
      <c r="L9" s="194">
        <v>1</v>
      </c>
      <c r="M9" s="194">
        <v>1</v>
      </c>
      <c r="N9" s="194">
        <v>1</v>
      </c>
      <c r="O9" s="194"/>
      <c r="P9" s="194"/>
      <c r="Q9" s="194"/>
      <c r="R9" s="194"/>
      <c r="S9" s="194"/>
      <c r="T9" s="194"/>
    </row>
    <row r="10" spans="1:20" s="205" customFormat="1" ht="15" customHeight="1" x14ac:dyDescent="0.25">
      <c r="A10" s="33">
        <f t="shared" ref="A10:A73" si="0">ROW(A10)-8</f>
        <v>2</v>
      </c>
      <c r="B10" s="34" t="s">
        <v>887</v>
      </c>
      <c r="C10" s="34" t="s">
        <v>888</v>
      </c>
      <c r="D10" s="117" t="s">
        <v>889</v>
      </c>
      <c r="E10" s="34" t="s">
        <v>890</v>
      </c>
      <c r="F10" s="117" t="s">
        <v>34</v>
      </c>
      <c r="G10" s="34" t="s">
        <v>891</v>
      </c>
      <c r="H10" s="34" t="s">
        <v>893</v>
      </c>
      <c r="I10" s="36">
        <v>104.58</v>
      </c>
      <c r="J10" s="37">
        <v>1</v>
      </c>
      <c r="K10" s="37">
        <v>1</v>
      </c>
      <c r="L10" s="37">
        <v>1</v>
      </c>
      <c r="M10" s="37">
        <v>1</v>
      </c>
      <c r="N10" s="37">
        <v>1</v>
      </c>
      <c r="O10" s="37"/>
      <c r="P10" s="37"/>
      <c r="Q10" s="37"/>
      <c r="R10" s="37"/>
      <c r="S10" s="37"/>
      <c r="T10" s="37"/>
    </row>
    <row r="11" spans="1:20" s="205" customFormat="1" ht="15" customHeight="1" x14ac:dyDescent="0.25">
      <c r="A11" s="38">
        <f t="shared" si="0"/>
        <v>3</v>
      </c>
      <c r="B11" s="39" t="s">
        <v>894</v>
      </c>
      <c r="C11" s="39" t="s">
        <v>888</v>
      </c>
      <c r="D11" s="115" t="s">
        <v>895</v>
      </c>
      <c r="E11" s="39" t="s">
        <v>896</v>
      </c>
      <c r="F11" s="115" t="s">
        <v>34</v>
      </c>
      <c r="G11" s="39" t="s">
        <v>55</v>
      </c>
      <c r="H11" s="39"/>
      <c r="I11" s="41">
        <v>143.88999999999999</v>
      </c>
      <c r="J11" s="42">
        <v>1</v>
      </c>
      <c r="K11" s="42">
        <v>1</v>
      </c>
      <c r="L11" s="42">
        <v>1</v>
      </c>
      <c r="M11" s="42">
        <v>1</v>
      </c>
      <c r="N11" s="42">
        <v>1</v>
      </c>
      <c r="O11" s="42"/>
      <c r="P11" s="42"/>
      <c r="Q11" s="42"/>
      <c r="R11" s="42"/>
      <c r="S11" s="42"/>
      <c r="T11" s="42"/>
    </row>
    <row r="12" spans="1:20" s="205" customFormat="1" ht="15" customHeight="1" x14ac:dyDescent="0.25">
      <c r="A12" s="33">
        <f t="shared" si="0"/>
        <v>4</v>
      </c>
      <c r="B12" s="34" t="s">
        <v>894</v>
      </c>
      <c r="C12" s="34" t="s">
        <v>888</v>
      </c>
      <c r="D12" s="117" t="s">
        <v>895</v>
      </c>
      <c r="E12" s="34" t="s">
        <v>896</v>
      </c>
      <c r="F12" s="117" t="s">
        <v>34</v>
      </c>
      <c r="G12" s="34" t="s">
        <v>445</v>
      </c>
      <c r="H12" s="34"/>
      <c r="I12" s="36">
        <v>143.88999999999999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7"/>
      <c r="Q12" s="37"/>
      <c r="R12" s="37"/>
      <c r="S12" s="37"/>
      <c r="T12" s="37"/>
    </row>
    <row r="13" spans="1:20" s="205" customFormat="1" x14ac:dyDescent="0.25">
      <c r="A13" s="38">
        <f t="shared" si="0"/>
        <v>5</v>
      </c>
      <c r="B13" s="39" t="s">
        <v>897</v>
      </c>
      <c r="C13" s="39" t="s">
        <v>898</v>
      </c>
      <c r="D13" s="115" t="s">
        <v>899</v>
      </c>
      <c r="E13" s="39" t="s">
        <v>900</v>
      </c>
      <c r="F13" s="115" t="s">
        <v>34</v>
      </c>
      <c r="G13" s="39" t="s">
        <v>793</v>
      </c>
      <c r="H13" s="39"/>
      <c r="I13" s="41"/>
      <c r="J13" s="42">
        <v>1</v>
      </c>
      <c r="K13" s="42">
        <v>1</v>
      </c>
      <c r="L13" s="42">
        <v>1</v>
      </c>
      <c r="M13" s="42">
        <v>1</v>
      </c>
      <c r="N13" s="42">
        <v>1</v>
      </c>
      <c r="O13" s="42"/>
      <c r="P13" s="42"/>
      <c r="Q13" s="42"/>
      <c r="R13" s="42"/>
      <c r="S13" s="42"/>
      <c r="T13" s="42"/>
    </row>
    <row r="14" spans="1:20" s="205" customFormat="1" x14ac:dyDescent="0.25">
      <c r="A14" s="33">
        <f t="shared" si="0"/>
        <v>6</v>
      </c>
      <c r="B14" s="34" t="s">
        <v>897</v>
      </c>
      <c r="C14" s="34" t="s">
        <v>898</v>
      </c>
      <c r="D14" s="117" t="s">
        <v>899</v>
      </c>
      <c r="E14" s="34" t="s">
        <v>900</v>
      </c>
      <c r="F14" s="117" t="s">
        <v>34</v>
      </c>
      <c r="G14" s="34" t="s">
        <v>793</v>
      </c>
      <c r="H14" s="34"/>
      <c r="I14" s="36"/>
      <c r="J14" s="37">
        <v>1</v>
      </c>
      <c r="K14" s="37">
        <v>1</v>
      </c>
      <c r="L14" s="37">
        <v>1</v>
      </c>
      <c r="M14" s="37">
        <v>1</v>
      </c>
      <c r="N14" s="37">
        <v>1</v>
      </c>
      <c r="O14" s="37"/>
      <c r="P14" s="37"/>
      <c r="Q14" s="37"/>
      <c r="R14" s="37"/>
      <c r="S14" s="37"/>
      <c r="T14" s="37"/>
    </row>
    <row r="15" spans="1:20" s="205" customFormat="1" x14ac:dyDescent="0.25">
      <c r="A15" s="38">
        <f t="shared" si="0"/>
        <v>7</v>
      </c>
      <c r="B15" s="39" t="s">
        <v>901</v>
      </c>
      <c r="C15" s="39" t="s">
        <v>902</v>
      </c>
      <c r="D15" s="115" t="s">
        <v>903</v>
      </c>
      <c r="E15" s="39" t="s">
        <v>904</v>
      </c>
      <c r="F15" s="115" t="s">
        <v>34</v>
      </c>
      <c r="G15" s="39" t="s">
        <v>793</v>
      </c>
      <c r="H15" s="39"/>
      <c r="I15" s="41">
        <v>406.32</v>
      </c>
      <c r="J15" s="42">
        <v>1</v>
      </c>
      <c r="K15" s="42">
        <v>1</v>
      </c>
      <c r="L15" s="42">
        <v>1</v>
      </c>
      <c r="M15" s="42">
        <v>1</v>
      </c>
      <c r="N15" s="42">
        <v>1</v>
      </c>
      <c r="O15" s="42"/>
      <c r="P15" s="42"/>
      <c r="Q15" s="42"/>
      <c r="R15" s="42"/>
      <c r="S15" s="42"/>
      <c r="T15" s="42"/>
    </row>
    <row r="16" spans="1:20" s="205" customFormat="1" x14ac:dyDescent="0.25">
      <c r="A16" s="33">
        <f t="shared" si="0"/>
        <v>8</v>
      </c>
      <c r="B16" s="34" t="s">
        <v>901</v>
      </c>
      <c r="C16" s="34" t="s">
        <v>902</v>
      </c>
      <c r="D16" s="117" t="s">
        <v>903</v>
      </c>
      <c r="E16" s="34" t="s">
        <v>904</v>
      </c>
      <c r="F16" s="117" t="s">
        <v>34</v>
      </c>
      <c r="G16" s="34" t="s">
        <v>793</v>
      </c>
      <c r="H16" s="34"/>
      <c r="I16" s="36">
        <v>406.32</v>
      </c>
      <c r="J16" s="37">
        <v>1</v>
      </c>
      <c r="K16" s="37">
        <v>1</v>
      </c>
      <c r="L16" s="37">
        <v>1</v>
      </c>
      <c r="M16" s="37">
        <v>1</v>
      </c>
      <c r="N16" s="37">
        <v>1</v>
      </c>
      <c r="O16" s="37"/>
      <c r="P16" s="37"/>
      <c r="Q16" s="37"/>
      <c r="R16" s="37"/>
      <c r="S16" s="37"/>
      <c r="T16" s="37"/>
    </row>
    <row r="17" spans="1:20" s="205" customFormat="1" ht="15" customHeight="1" x14ac:dyDescent="0.25">
      <c r="A17" s="38">
        <f t="shared" si="0"/>
        <v>9</v>
      </c>
      <c r="B17" s="39" t="s">
        <v>905</v>
      </c>
      <c r="C17" s="39" t="s">
        <v>721</v>
      </c>
      <c r="D17" s="115"/>
      <c r="E17" s="39"/>
      <c r="F17" s="115"/>
      <c r="G17" s="39" t="s">
        <v>906</v>
      </c>
      <c r="H17" s="39"/>
      <c r="I17" s="41"/>
      <c r="J17" s="42">
        <v>1</v>
      </c>
      <c r="K17" s="42">
        <v>1</v>
      </c>
      <c r="L17" s="42">
        <v>1</v>
      </c>
      <c r="M17" s="42">
        <v>1</v>
      </c>
      <c r="N17" s="42">
        <v>1</v>
      </c>
      <c r="O17" s="42"/>
      <c r="P17" s="42"/>
      <c r="Q17" s="42"/>
      <c r="R17" s="42"/>
      <c r="S17" s="42"/>
      <c r="T17" s="42"/>
    </row>
    <row r="18" spans="1:20" s="205" customFormat="1" ht="15" customHeight="1" x14ac:dyDescent="0.25">
      <c r="A18" s="33">
        <f t="shared" si="0"/>
        <v>10</v>
      </c>
      <c r="B18" s="34" t="s">
        <v>905</v>
      </c>
      <c r="C18" s="34" t="s">
        <v>721</v>
      </c>
      <c r="D18" s="117"/>
      <c r="E18" s="34"/>
      <c r="F18" s="117"/>
      <c r="G18" s="34" t="s">
        <v>906</v>
      </c>
      <c r="H18" s="34"/>
      <c r="I18" s="36"/>
      <c r="J18" s="37">
        <v>1</v>
      </c>
      <c r="K18" s="37">
        <v>1</v>
      </c>
      <c r="L18" s="37">
        <v>1</v>
      </c>
      <c r="M18" s="37">
        <v>1</v>
      </c>
      <c r="N18" s="37">
        <v>1</v>
      </c>
      <c r="O18" s="37"/>
      <c r="P18" s="37"/>
      <c r="Q18" s="37"/>
      <c r="R18" s="37"/>
      <c r="S18" s="37"/>
      <c r="T18" s="37"/>
    </row>
    <row r="19" spans="1:20" s="205" customFormat="1" ht="15" customHeight="1" x14ac:dyDescent="0.25">
      <c r="A19" s="38">
        <f t="shared" si="0"/>
        <v>11</v>
      </c>
      <c r="B19" s="39" t="s">
        <v>905</v>
      </c>
      <c r="C19" s="39" t="s">
        <v>721</v>
      </c>
      <c r="D19" s="115"/>
      <c r="E19" s="39"/>
      <c r="F19" s="115"/>
      <c r="G19" s="39" t="s">
        <v>906</v>
      </c>
      <c r="H19" s="39"/>
      <c r="I19" s="41"/>
      <c r="J19" s="42">
        <v>1</v>
      </c>
      <c r="K19" s="42">
        <v>1</v>
      </c>
      <c r="L19" s="42">
        <v>1</v>
      </c>
      <c r="M19" s="42">
        <v>1</v>
      </c>
      <c r="N19" s="42">
        <v>1</v>
      </c>
      <c r="O19" s="42"/>
      <c r="P19" s="42"/>
      <c r="Q19" s="42"/>
      <c r="R19" s="42"/>
      <c r="S19" s="42"/>
      <c r="T19" s="42"/>
    </row>
    <row r="20" spans="1:20" s="205" customFormat="1" ht="15" customHeight="1" x14ac:dyDescent="0.25">
      <c r="A20" s="33">
        <f t="shared" si="0"/>
        <v>12</v>
      </c>
      <c r="B20" s="34" t="s">
        <v>905</v>
      </c>
      <c r="C20" s="34" t="s">
        <v>721</v>
      </c>
      <c r="D20" s="117"/>
      <c r="E20" s="34"/>
      <c r="F20" s="117"/>
      <c r="G20" s="34" t="s">
        <v>906</v>
      </c>
      <c r="H20" s="34"/>
      <c r="I20" s="36"/>
      <c r="J20" s="37">
        <v>1</v>
      </c>
      <c r="K20" s="37">
        <v>1</v>
      </c>
      <c r="L20" s="37">
        <v>1</v>
      </c>
      <c r="M20" s="37">
        <v>1</v>
      </c>
      <c r="N20" s="37">
        <v>1</v>
      </c>
      <c r="O20" s="37"/>
      <c r="P20" s="37"/>
      <c r="Q20" s="37"/>
      <c r="R20" s="37"/>
      <c r="S20" s="37"/>
      <c r="T20" s="37"/>
    </row>
    <row r="21" spans="1:20" s="205" customFormat="1" ht="15" customHeight="1" x14ac:dyDescent="0.25">
      <c r="A21" s="38">
        <f t="shared" si="0"/>
        <v>13</v>
      </c>
      <c r="B21" s="39" t="s">
        <v>905</v>
      </c>
      <c r="C21" s="39" t="s">
        <v>721</v>
      </c>
      <c r="D21" s="115"/>
      <c r="E21" s="39"/>
      <c r="F21" s="115"/>
      <c r="G21" s="39" t="s">
        <v>906</v>
      </c>
      <c r="H21" s="39"/>
      <c r="I21" s="41"/>
      <c r="J21" s="42">
        <v>1</v>
      </c>
      <c r="K21" s="42">
        <v>1</v>
      </c>
      <c r="L21" s="42">
        <v>1</v>
      </c>
      <c r="M21" s="42">
        <v>1</v>
      </c>
      <c r="N21" s="42">
        <v>1</v>
      </c>
      <c r="O21" s="42"/>
      <c r="P21" s="42"/>
      <c r="Q21" s="42"/>
      <c r="R21" s="42"/>
      <c r="S21" s="42"/>
      <c r="T21" s="42"/>
    </row>
    <row r="22" spans="1:20" s="205" customFormat="1" ht="15" customHeight="1" x14ac:dyDescent="0.25">
      <c r="A22" s="33">
        <f t="shared" si="0"/>
        <v>14</v>
      </c>
      <c r="B22" s="34" t="s">
        <v>905</v>
      </c>
      <c r="C22" s="34" t="s">
        <v>721</v>
      </c>
      <c r="D22" s="117"/>
      <c r="E22" s="34"/>
      <c r="F22" s="117"/>
      <c r="G22" s="34" t="s">
        <v>906</v>
      </c>
      <c r="H22" s="34"/>
      <c r="I22" s="36"/>
      <c r="J22" s="37">
        <v>1</v>
      </c>
      <c r="K22" s="37">
        <v>0</v>
      </c>
      <c r="L22" s="37">
        <v>1</v>
      </c>
      <c r="M22" s="37">
        <v>1</v>
      </c>
      <c r="N22" s="37">
        <v>1</v>
      </c>
      <c r="O22" s="37"/>
      <c r="P22" s="37"/>
      <c r="Q22" s="37"/>
      <c r="R22" s="37"/>
      <c r="S22" s="37"/>
      <c r="T22" s="37"/>
    </row>
    <row r="23" spans="1:20" s="212" customFormat="1" ht="15" customHeight="1" x14ac:dyDescent="0.25">
      <c r="A23" s="160">
        <f t="shared" si="0"/>
        <v>15</v>
      </c>
      <c r="B23" s="161" t="s">
        <v>905</v>
      </c>
      <c r="C23" s="161" t="s">
        <v>721</v>
      </c>
      <c r="D23" s="164"/>
      <c r="E23" s="161"/>
      <c r="F23" s="164"/>
      <c r="G23" s="161" t="s">
        <v>906</v>
      </c>
      <c r="H23" s="161"/>
      <c r="I23" s="165"/>
      <c r="J23" s="42">
        <v>1</v>
      </c>
      <c r="K23" s="42">
        <v>0</v>
      </c>
      <c r="L23" s="42">
        <v>0</v>
      </c>
      <c r="M23" s="42">
        <v>0</v>
      </c>
      <c r="N23" s="144">
        <v>0</v>
      </c>
      <c r="O23" s="144"/>
      <c r="P23" s="144"/>
      <c r="Q23" s="144"/>
      <c r="R23" s="144"/>
      <c r="S23" s="144"/>
      <c r="T23" s="144"/>
    </row>
    <row r="24" spans="1:20" s="212" customFormat="1" ht="15" customHeight="1" x14ac:dyDescent="0.25">
      <c r="A24" s="160">
        <f t="shared" si="0"/>
        <v>16</v>
      </c>
      <c r="B24" s="161" t="s">
        <v>905</v>
      </c>
      <c r="C24" s="161" t="s">
        <v>721</v>
      </c>
      <c r="D24" s="164"/>
      <c r="E24" s="161"/>
      <c r="F24" s="164"/>
      <c r="G24" s="161" t="s">
        <v>906</v>
      </c>
      <c r="H24" s="161"/>
      <c r="I24" s="165"/>
      <c r="J24" s="37">
        <v>1</v>
      </c>
      <c r="K24" s="37">
        <v>0</v>
      </c>
      <c r="L24" s="37">
        <v>0</v>
      </c>
      <c r="M24" s="37">
        <v>0</v>
      </c>
      <c r="N24" s="144">
        <v>0</v>
      </c>
      <c r="O24" s="144"/>
      <c r="P24" s="144"/>
      <c r="Q24" s="144"/>
      <c r="R24" s="144"/>
      <c r="S24" s="144"/>
      <c r="T24" s="144"/>
    </row>
    <row r="25" spans="1:20" s="211" customFormat="1" ht="15" customHeight="1" x14ac:dyDescent="0.25">
      <c r="A25" s="38">
        <f t="shared" si="0"/>
        <v>17</v>
      </c>
      <c r="B25" s="39" t="s">
        <v>907</v>
      </c>
      <c r="C25" s="39" t="s">
        <v>721</v>
      </c>
      <c r="D25" s="115"/>
      <c r="E25" s="39"/>
      <c r="F25" s="115"/>
      <c r="G25" s="39" t="s">
        <v>908</v>
      </c>
      <c r="H25" s="39"/>
      <c r="I25" s="41"/>
      <c r="J25" s="42">
        <v>1</v>
      </c>
      <c r="K25" s="42">
        <v>1</v>
      </c>
      <c r="L25" s="42">
        <v>1</v>
      </c>
      <c r="M25" s="42">
        <v>1</v>
      </c>
      <c r="N25" s="42">
        <v>1</v>
      </c>
      <c r="O25" s="42"/>
      <c r="P25" s="42"/>
      <c r="Q25" s="42"/>
      <c r="R25" s="42"/>
      <c r="S25" s="42"/>
      <c r="T25" s="42"/>
    </row>
    <row r="26" spans="1:20" s="211" customFormat="1" ht="15" customHeight="1" x14ac:dyDescent="0.25">
      <c r="A26" s="33">
        <f t="shared" si="0"/>
        <v>18</v>
      </c>
      <c r="B26" s="34" t="s">
        <v>907</v>
      </c>
      <c r="C26" s="34" t="s">
        <v>721</v>
      </c>
      <c r="D26" s="117"/>
      <c r="E26" s="34"/>
      <c r="F26" s="117"/>
      <c r="G26" s="34" t="s">
        <v>908</v>
      </c>
      <c r="H26" s="34"/>
      <c r="I26" s="36"/>
      <c r="J26" s="37">
        <v>1</v>
      </c>
      <c r="K26" s="37">
        <v>1</v>
      </c>
      <c r="L26" s="37">
        <v>1</v>
      </c>
      <c r="M26" s="37">
        <v>1</v>
      </c>
      <c r="N26" s="37">
        <v>1</v>
      </c>
      <c r="O26" s="37"/>
      <c r="P26" s="37"/>
      <c r="Q26" s="37"/>
      <c r="R26" s="37"/>
      <c r="S26" s="37"/>
      <c r="T26" s="37"/>
    </row>
    <row r="27" spans="1:20" s="211" customFormat="1" ht="15" customHeight="1" x14ac:dyDescent="0.25">
      <c r="A27" s="38">
        <f t="shared" si="0"/>
        <v>19</v>
      </c>
      <c r="B27" s="39" t="s">
        <v>907</v>
      </c>
      <c r="C27" s="39" t="s">
        <v>721</v>
      </c>
      <c r="D27" s="115"/>
      <c r="E27" s="39"/>
      <c r="F27" s="115"/>
      <c r="G27" s="39" t="s">
        <v>908</v>
      </c>
      <c r="H27" s="39"/>
      <c r="I27" s="41"/>
      <c r="J27" s="42">
        <v>1</v>
      </c>
      <c r="K27" s="42">
        <v>1</v>
      </c>
      <c r="L27" s="42">
        <v>1</v>
      </c>
      <c r="M27" s="42">
        <v>1</v>
      </c>
      <c r="N27" s="42">
        <v>1</v>
      </c>
      <c r="O27" s="42"/>
      <c r="P27" s="42"/>
      <c r="Q27" s="42"/>
      <c r="R27" s="42"/>
      <c r="S27" s="42"/>
      <c r="T27" s="42"/>
    </row>
    <row r="28" spans="1:20" s="211" customFormat="1" ht="15" customHeight="1" x14ac:dyDescent="0.25">
      <c r="A28" s="33">
        <f t="shared" si="0"/>
        <v>20</v>
      </c>
      <c r="B28" s="34" t="s">
        <v>907</v>
      </c>
      <c r="C28" s="34" t="s">
        <v>721</v>
      </c>
      <c r="D28" s="117"/>
      <c r="E28" s="34"/>
      <c r="F28" s="117"/>
      <c r="G28" s="34" t="s">
        <v>908</v>
      </c>
      <c r="H28" s="34"/>
      <c r="I28" s="36"/>
      <c r="J28" s="37">
        <v>1</v>
      </c>
      <c r="K28" s="37">
        <v>1</v>
      </c>
      <c r="L28" s="37">
        <v>1</v>
      </c>
      <c r="M28" s="37">
        <v>1</v>
      </c>
      <c r="N28" s="37">
        <v>1</v>
      </c>
      <c r="O28" s="37"/>
      <c r="P28" s="37"/>
      <c r="Q28" s="37"/>
      <c r="R28" s="37"/>
      <c r="S28" s="37"/>
      <c r="T28" s="37"/>
    </row>
    <row r="29" spans="1:20" s="211" customFormat="1" ht="15" customHeight="1" x14ac:dyDescent="0.25">
      <c r="A29" s="38">
        <f t="shared" si="0"/>
        <v>21</v>
      </c>
      <c r="B29" s="39" t="s">
        <v>907</v>
      </c>
      <c r="C29" s="39" t="s">
        <v>721</v>
      </c>
      <c r="D29" s="115"/>
      <c r="E29" s="39"/>
      <c r="F29" s="115"/>
      <c r="G29" s="39" t="s">
        <v>908</v>
      </c>
      <c r="H29" s="39"/>
      <c r="I29" s="41"/>
      <c r="J29" s="42">
        <v>1</v>
      </c>
      <c r="K29" s="42">
        <v>1</v>
      </c>
      <c r="L29" s="42">
        <v>1</v>
      </c>
      <c r="M29" s="42">
        <v>1</v>
      </c>
      <c r="N29" s="42">
        <v>1</v>
      </c>
      <c r="O29" s="42"/>
      <c r="P29" s="42"/>
      <c r="Q29" s="42"/>
      <c r="R29" s="42"/>
      <c r="S29" s="42"/>
      <c r="T29" s="42"/>
    </row>
    <row r="30" spans="1:20" x14ac:dyDescent="0.25">
      <c r="A30" s="33">
        <f t="shared" si="0"/>
        <v>22</v>
      </c>
      <c r="B30" s="34" t="s">
        <v>907</v>
      </c>
      <c r="C30" s="34" t="s">
        <v>721</v>
      </c>
      <c r="D30" s="117"/>
      <c r="E30" s="34"/>
      <c r="F30" s="117"/>
      <c r="G30" s="34" t="s">
        <v>908</v>
      </c>
      <c r="H30" s="34"/>
      <c r="I30" s="36"/>
      <c r="J30" s="37">
        <v>0</v>
      </c>
      <c r="K30" s="37">
        <v>1</v>
      </c>
      <c r="L30" s="37">
        <v>1</v>
      </c>
      <c r="M30" s="37">
        <v>1</v>
      </c>
      <c r="N30" s="37">
        <v>1</v>
      </c>
      <c r="O30" s="37"/>
      <c r="P30" s="37"/>
      <c r="Q30" s="37"/>
      <c r="R30" s="37"/>
      <c r="S30" s="37"/>
      <c r="T30" s="37"/>
    </row>
    <row r="31" spans="1:20" x14ac:dyDescent="0.25">
      <c r="A31" s="38">
        <f t="shared" si="0"/>
        <v>23</v>
      </c>
      <c r="B31" s="39" t="s">
        <v>907</v>
      </c>
      <c r="C31" s="39" t="s">
        <v>721</v>
      </c>
      <c r="D31" s="115"/>
      <c r="E31" s="39"/>
      <c r="F31" s="115"/>
      <c r="G31" s="39" t="s">
        <v>908</v>
      </c>
      <c r="H31" s="39"/>
      <c r="I31" s="41"/>
      <c r="J31" s="42">
        <v>0</v>
      </c>
      <c r="K31" s="42">
        <v>1</v>
      </c>
      <c r="L31" s="42">
        <v>1</v>
      </c>
      <c r="M31" s="42">
        <v>1</v>
      </c>
      <c r="N31" s="42">
        <v>1</v>
      </c>
      <c r="O31" s="42"/>
      <c r="P31" s="42"/>
      <c r="Q31" s="42"/>
      <c r="R31" s="42"/>
      <c r="S31" s="42"/>
      <c r="T31" s="42"/>
    </row>
    <row r="32" spans="1:20" s="213" customFormat="1" x14ac:dyDescent="0.25">
      <c r="A32" s="160">
        <f t="shared" si="0"/>
        <v>24</v>
      </c>
      <c r="B32" s="161" t="s">
        <v>907</v>
      </c>
      <c r="C32" s="161" t="s">
        <v>721</v>
      </c>
      <c r="D32" s="164"/>
      <c r="E32" s="161"/>
      <c r="F32" s="164"/>
      <c r="G32" s="161" t="s">
        <v>908</v>
      </c>
      <c r="H32" s="161"/>
      <c r="I32" s="165"/>
      <c r="J32" s="37">
        <v>0</v>
      </c>
      <c r="K32" s="37">
        <v>0</v>
      </c>
      <c r="L32" s="37">
        <v>0</v>
      </c>
      <c r="M32" s="37">
        <v>0</v>
      </c>
      <c r="N32" s="144">
        <v>0</v>
      </c>
      <c r="O32" s="144"/>
      <c r="P32" s="144"/>
      <c r="Q32" s="144"/>
      <c r="R32" s="144"/>
      <c r="S32" s="144"/>
      <c r="T32" s="144"/>
    </row>
    <row r="33" spans="1:20" ht="15" customHeight="1" x14ac:dyDescent="0.25">
      <c r="A33" s="38">
        <f t="shared" si="0"/>
        <v>25</v>
      </c>
      <c r="B33" s="39" t="s">
        <v>909</v>
      </c>
      <c r="C33" s="39" t="s">
        <v>721</v>
      </c>
      <c r="D33" s="115"/>
      <c r="E33" s="39"/>
      <c r="F33" s="115"/>
      <c r="G33" s="39" t="s">
        <v>910</v>
      </c>
      <c r="H33" s="39"/>
      <c r="I33" s="41"/>
      <c r="J33" s="42">
        <v>1</v>
      </c>
      <c r="K33" s="42">
        <v>1</v>
      </c>
      <c r="L33" s="42">
        <v>1</v>
      </c>
      <c r="M33" s="42">
        <v>1</v>
      </c>
      <c r="N33" s="42">
        <v>1</v>
      </c>
      <c r="O33" s="42"/>
      <c r="P33" s="42"/>
      <c r="Q33" s="42"/>
      <c r="R33" s="42"/>
      <c r="S33" s="42"/>
      <c r="T33" s="42"/>
    </row>
    <row r="34" spans="1:20" ht="15" customHeight="1" x14ac:dyDescent="0.25">
      <c r="A34" s="33">
        <f t="shared" si="0"/>
        <v>26</v>
      </c>
      <c r="B34" s="34" t="s">
        <v>909</v>
      </c>
      <c r="C34" s="34" t="s">
        <v>721</v>
      </c>
      <c r="D34" s="117"/>
      <c r="E34" s="34"/>
      <c r="F34" s="117"/>
      <c r="G34" s="34" t="s">
        <v>910</v>
      </c>
      <c r="H34" s="34"/>
      <c r="I34" s="36"/>
      <c r="J34" s="37">
        <v>1</v>
      </c>
      <c r="K34" s="37">
        <v>1</v>
      </c>
      <c r="L34" s="37">
        <v>1</v>
      </c>
      <c r="M34" s="37">
        <v>1</v>
      </c>
      <c r="N34" s="37">
        <v>1</v>
      </c>
      <c r="O34" s="37"/>
      <c r="P34" s="37"/>
      <c r="Q34" s="37"/>
      <c r="R34" s="37"/>
      <c r="S34" s="37"/>
      <c r="T34" s="37"/>
    </row>
    <row r="35" spans="1:20" ht="15" customHeight="1" x14ac:dyDescent="0.25">
      <c r="A35" s="38">
        <f t="shared" si="0"/>
        <v>27</v>
      </c>
      <c r="B35" s="39" t="s">
        <v>909</v>
      </c>
      <c r="C35" s="39" t="s">
        <v>721</v>
      </c>
      <c r="D35" s="115"/>
      <c r="E35" s="39"/>
      <c r="F35" s="115"/>
      <c r="G35" s="39" t="s">
        <v>911</v>
      </c>
      <c r="H35" s="39"/>
      <c r="I35" s="41"/>
      <c r="J35" s="42">
        <v>1</v>
      </c>
      <c r="K35" s="42">
        <v>1</v>
      </c>
      <c r="L35" s="42">
        <v>1</v>
      </c>
      <c r="M35" s="42">
        <v>1</v>
      </c>
      <c r="N35" s="42">
        <v>1</v>
      </c>
      <c r="O35" s="42"/>
      <c r="P35" s="42"/>
      <c r="Q35" s="42"/>
      <c r="R35" s="42"/>
      <c r="S35" s="42"/>
      <c r="T35" s="42"/>
    </row>
    <row r="36" spans="1:20" ht="15" customHeight="1" x14ac:dyDescent="0.25">
      <c r="A36" s="33">
        <f t="shared" si="0"/>
        <v>28</v>
      </c>
      <c r="B36" s="34" t="s">
        <v>909</v>
      </c>
      <c r="C36" s="34" t="s">
        <v>721</v>
      </c>
      <c r="D36" s="117"/>
      <c r="E36" s="34"/>
      <c r="F36" s="117"/>
      <c r="G36" s="34" t="s">
        <v>912</v>
      </c>
      <c r="H36" s="34"/>
      <c r="I36" s="36"/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/>
      <c r="P36" s="37"/>
      <c r="Q36" s="37"/>
      <c r="R36" s="37"/>
      <c r="S36" s="37"/>
      <c r="T36" s="37"/>
    </row>
    <row r="37" spans="1:20" ht="15" customHeight="1" x14ac:dyDescent="0.25">
      <c r="A37" s="38">
        <f t="shared" si="0"/>
        <v>29</v>
      </c>
      <c r="B37" s="39" t="s">
        <v>909</v>
      </c>
      <c r="C37" s="39" t="s">
        <v>721</v>
      </c>
      <c r="D37" s="115"/>
      <c r="E37" s="39"/>
      <c r="F37" s="115"/>
      <c r="G37" s="39" t="s">
        <v>913</v>
      </c>
      <c r="H37" s="39"/>
      <c r="I37" s="41"/>
      <c r="J37" s="42">
        <v>1</v>
      </c>
      <c r="K37" s="42">
        <v>1</v>
      </c>
      <c r="L37" s="42">
        <v>1</v>
      </c>
      <c r="M37" s="42">
        <v>1</v>
      </c>
      <c r="N37" s="42">
        <v>1</v>
      </c>
      <c r="O37" s="42"/>
      <c r="P37" s="42"/>
      <c r="Q37" s="42"/>
      <c r="R37" s="42"/>
      <c r="S37" s="42"/>
      <c r="T37" s="42"/>
    </row>
    <row r="38" spans="1:20" ht="15" customHeight="1" x14ac:dyDescent="0.25">
      <c r="A38" s="33">
        <f t="shared" si="0"/>
        <v>30</v>
      </c>
      <c r="B38" s="34" t="s">
        <v>909</v>
      </c>
      <c r="C38" s="34" t="s">
        <v>721</v>
      </c>
      <c r="D38" s="117"/>
      <c r="E38" s="34"/>
      <c r="F38" s="117"/>
      <c r="G38" s="34" t="s">
        <v>914</v>
      </c>
      <c r="H38" s="34"/>
      <c r="I38" s="36"/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/>
      <c r="P38" s="37"/>
      <c r="Q38" s="37"/>
      <c r="R38" s="37"/>
      <c r="S38" s="37"/>
      <c r="T38" s="37"/>
    </row>
    <row r="39" spans="1:20" ht="15" customHeight="1" x14ac:dyDescent="0.25">
      <c r="A39" s="38">
        <f t="shared" si="0"/>
        <v>31</v>
      </c>
      <c r="B39" s="39" t="s">
        <v>915</v>
      </c>
      <c r="C39" s="39" t="s">
        <v>721</v>
      </c>
      <c r="D39" s="115"/>
      <c r="E39" s="39"/>
      <c r="F39" s="115"/>
      <c r="G39" s="39" t="s">
        <v>916</v>
      </c>
      <c r="H39" s="39"/>
      <c r="I39" s="41"/>
      <c r="J39" s="42">
        <v>1</v>
      </c>
      <c r="K39" s="42">
        <v>1</v>
      </c>
      <c r="L39" s="42">
        <v>1</v>
      </c>
      <c r="M39" s="42">
        <v>1</v>
      </c>
      <c r="N39" s="42">
        <v>1</v>
      </c>
      <c r="O39" s="42"/>
      <c r="P39" s="42"/>
      <c r="Q39" s="42"/>
      <c r="R39" s="42"/>
      <c r="S39" s="42"/>
      <c r="T39" s="42"/>
    </row>
    <row r="40" spans="1:20" ht="15" customHeight="1" x14ac:dyDescent="0.25">
      <c r="A40" s="33">
        <f t="shared" si="0"/>
        <v>32</v>
      </c>
      <c r="B40" s="34" t="s">
        <v>915</v>
      </c>
      <c r="C40" s="34" t="s">
        <v>721</v>
      </c>
      <c r="D40" s="117"/>
      <c r="E40" s="34"/>
      <c r="F40" s="117"/>
      <c r="G40" s="34" t="s">
        <v>916</v>
      </c>
      <c r="H40" s="34"/>
      <c r="I40" s="36"/>
      <c r="J40" s="37">
        <v>1</v>
      </c>
      <c r="K40" s="37">
        <v>1</v>
      </c>
      <c r="L40" s="37">
        <v>1</v>
      </c>
      <c r="M40" s="37">
        <v>1</v>
      </c>
      <c r="N40" s="37">
        <v>1</v>
      </c>
      <c r="O40" s="37"/>
      <c r="P40" s="37"/>
      <c r="Q40" s="37"/>
      <c r="R40" s="37"/>
      <c r="S40" s="37"/>
      <c r="T40" s="37"/>
    </row>
    <row r="41" spans="1:20" ht="15" customHeight="1" x14ac:dyDescent="0.25">
      <c r="A41" s="38">
        <f t="shared" si="0"/>
        <v>33</v>
      </c>
      <c r="B41" s="39" t="s">
        <v>915</v>
      </c>
      <c r="C41" s="39" t="s">
        <v>721</v>
      </c>
      <c r="D41" s="115"/>
      <c r="E41" s="39"/>
      <c r="F41" s="115"/>
      <c r="G41" s="39" t="s">
        <v>916</v>
      </c>
      <c r="H41" s="39"/>
      <c r="I41" s="41"/>
      <c r="J41" s="42">
        <v>1</v>
      </c>
      <c r="K41" s="42">
        <v>1</v>
      </c>
      <c r="L41" s="42">
        <v>1</v>
      </c>
      <c r="M41" s="42">
        <v>1</v>
      </c>
      <c r="N41" s="42">
        <v>1</v>
      </c>
      <c r="O41" s="42"/>
      <c r="P41" s="42"/>
      <c r="Q41" s="42"/>
      <c r="R41" s="42"/>
      <c r="S41" s="42"/>
      <c r="T41" s="42"/>
    </row>
    <row r="42" spans="1:20" ht="15" customHeight="1" x14ac:dyDescent="0.25">
      <c r="A42" s="33">
        <f t="shared" si="0"/>
        <v>34</v>
      </c>
      <c r="B42" s="34" t="s">
        <v>915</v>
      </c>
      <c r="C42" s="34" t="s">
        <v>721</v>
      </c>
      <c r="D42" s="117"/>
      <c r="E42" s="34"/>
      <c r="F42" s="117"/>
      <c r="G42" s="34" t="s">
        <v>916</v>
      </c>
      <c r="H42" s="34"/>
      <c r="I42" s="36"/>
      <c r="J42" s="37">
        <v>1</v>
      </c>
      <c r="K42" s="37">
        <v>1</v>
      </c>
      <c r="L42" s="37">
        <v>1</v>
      </c>
      <c r="M42" s="37">
        <v>1</v>
      </c>
      <c r="N42" s="37">
        <v>1</v>
      </c>
      <c r="O42" s="37"/>
      <c r="P42" s="37"/>
      <c r="Q42" s="37"/>
      <c r="R42" s="37"/>
      <c r="S42" s="37"/>
      <c r="T42" s="37"/>
    </row>
    <row r="43" spans="1:20" ht="15" customHeight="1" x14ac:dyDescent="0.25">
      <c r="A43" s="38">
        <f t="shared" si="0"/>
        <v>35</v>
      </c>
      <c r="B43" s="39" t="s">
        <v>915</v>
      </c>
      <c r="C43" s="39" t="s">
        <v>721</v>
      </c>
      <c r="D43" s="115"/>
      <c r="E43" s="39"/>
      <c r="F43" s="115"/>
      <c r="G43" s="39" t="s">
        <v>916</v>
      </c>
      <c r="H43" s="39"/>
      <c r="I43" s="41"/>
      <c r="J43" s="42">
        <v>1</v>
      </c>
      <c r="K43" s="42">
        <v>1</v>
      </c>
      <c r="L43" s="42">
        <v>1</v>
      </c>
      <c r="M43" s="42">
        <v>1</v>
      </c>
      <c r="N43" s="42">
        <v>1</v>
      </c>
      <c r="O43" s="42"/>
      <c r="P43" s="42"/>
      <c r="Q43" s="42"/>
      <c r="R43" s="42"/>
      <c r="S43" s="42"/>
      <c r="T43" s="42"/>
    </row>
    <row r="44" spans="1:20" ht="15" customHeight="1" x14ac:dyDescent="0.25">
      <c r="A44" s="33">
        <f t="shared" si="0"/>
        <v>36</v>
      </c>
      <c r="B44" s="34" t="s">
        <v>915</v>
      </c>
      <c r="C44" s="34" t="s">
        <v>721</v>
      </c>
      <c r="D44" s="117"/>
      <c r="E44" s="34"/>
      <c r="F44" s="117"/>
      <c r="G44" s="34" t="s">
        <v>916</v>
      </c>
      <c r="H44" s="34"/>
      <c r="I44" s="36"/>
      <c r="J44" s="37">
        <v>1</v>
      </c>
      <c r="K44" s="37">
        <v>1</v>
      </c>
      <c r="L44" s="37">
        <v>1</v>
      </c>
      <c r="M44" s="37">
        <v>1</v>
      </c>
      <c r="N44" s="37">
        <v>1</v>
      </c>
      <c r="O44" s="37"/>
      <c r="P44" s="37"/>
      <c r="Q44" s="37"/>
      <c r="R44" s="37"/>
      <c r="S44" s="37"/>
      <c r="T44" s="37"/>
    </row>
    <row r="45" spans="1:20" ht="15" customHeight="1" x14ac:dyDescent="0.25">
      <c r="A45" s="38">
        <f t="shared" si="0"/>
        <v>37</v>
      </c>
      <c r="B45" s="39" t="s">
        <v>915</v>
      </c>
      <c r="C45" s="39" t="s">
        <v>721</v>
      </c>
      <c r="D45" s="115"/>
      <c r="E45" s="39"/>
      <c r="F45" s="115"/>
      <c r="G45" s="39" t="s">
        <v>916</v>
      </c>
      <c r="H45" s="39"/>
      <c r="I45" s="41"/>
      <c r="J45" s="42">
        <v>1</v>
      </c>
      <c r="K45" s="42">
        <v>1</v>
      </c>
      <c r="L45" s="42">
        <v>1</v>
      </c>
      <c r="M45" s="42">
        <v>1</v>
      </c>
      <c r="N45" s="42">
        <v>1</v>
      </c>
      <c r="O45" s="42"/>
      <c r="P45" s="42"/>
      <c r="Q45" s="42"/>
      <c r="R45" s="42"/>
      <c r="S45" s="42"/>
      <c r="T45" s="42"/>
    </row>
    <row r="46" spans="1:20" ht="15" customHeight="1" x14ac:dyDescent="0.25">
      <c r="A46" s="33">
        <f t="shared" si="0"/>
        <v>38</v>
      </c>
      <c r="B46" s="34" t="s">
        <v>915</v>
      </c>
      <c r="C46" s="34" t="s">
        <v>721</v>
      </c>
      <c r="D46" s="117"/>
      <c r="E46" s="34"/>
      <c r="F46" s="117"/>
      <c r="G46" s="34" t="s">
        <v>916</v>
      </c>
      <c r="H46" s="34"/>
      <c r="I46" s="36"/>
      <c r="J46" s="37">
        <v>1</v>
      </c>
      <c r="K46" s="37">
        <v>1</v>
      </c>
      <c r="L46" s="37">
        <v>1</v>
      </c>
      <c r="M46" s="37">
        <v>1</v>
      </c>
      <c r="N46" s="37">
        <v>1</v>
      </c>
      <c r="O46" s="37"/>
      <c r="P46" s="37"/>
      <c r="Q46" s="37"/>
      <c r="R46" s="37"/>
      <c r="S46" s="37"/>
      <c r="T46" s="37"/>
    </row>
    <row r="47" spans="1:20" s="213" customFormat="1" ht="15" customHeight="1" x14ac:dyDescent="0.25">
      <c r="A47" s="160">
        <f t="shared" si="0"/>
        <v>39</v>
      </c>
      <c r="B47" s="161" t="s">
        <v>915</v>
      </c>
      <c r="C47" s="161" t="s">
        <v>721</v>
      </c>
      <c r="D47" s="164"/>
      <c r="E47" s="161"/>
      <c r="F47" s="164"/>
      <c r="G47" s="161" t="s">
        <v>916</v>
      </c>
      <c r="H47" s="161"/>
      <c r="I47" s="165"/>
      <c r="J47" s="42">
        <v>0</v>
      </c>
      <c r="K47" s="42">
        <v>0</v>
      </c>
      <c r="L47" s="42">
        <v>0</v>
      </c>
      <c r="M47" s="42">
        <v>0</v>
      </c>
      <c r="N47" s="144">
        <v>0</v>
      </c>
      <c r="O47" s="144"/>
      <c r="P47" s="144"/>
      <c r="Q47" s="144"/>
      <c r="R47" s="144"/>
      <c r="S47" s="144"/>
      <c r="T47" s="144"/>
    </row>
    <row r="48" spans="1:20" ht="15" customHeight="1" x14ac:dyDescent="0.25">
      <c r="A48" s="33">
        <f t="shared" si="0"/>
        <v>40</v>
      </c>
      <c r="B48" s="34" t="s">
        <v>917</v>
      </c>
      <c r="C48" s="34"/>
      <c r="D48" s="117"/>
      <c r="E48" s="34"/>
      <c r="F48" s="117"/>
      <c r="G48" s="34" t="s">
        <v>918</v>
      </c>
      <c r="H48" s="34"/>
      <c r="I48" s="36"/>
      <c r="J48" s="37">
        <v>1</v>
      </c>
      <c r="K48" s="37">
        <v>1</v>
      </c>
      <c r="L48" s="37">
        <v>1</v>
      </c>
      <c r="M48" s="37">
        <v>1</v>
      </c>
      <c r="N48" s="37">
        <v>1</v>
      </c>
      <c r="O48" s="37"/>
      <c r="P48" s="37"/>
      <c r="Q48" s="37"/>
      <c r="R48" s="37"/>
      <c r="S48" s="37"/>
      <c r="T48" s="37"/>
    </row>
    <row r="49" spans="1:20" ht="15" customHeight="1" x14ac:dyDescent="0.25">
      <c r="A49" s="38">
        <f t="shared" si="0"/>
        <v>41</v>
      </c>
      <c r="B49" s="39" t="s">
        <v>917</v>
      </c>
      <c r="C49" s="39"/>
      <c r="D49" s="115"/>
      <c r="E49" s="39"/>
      <c r="F49" s="115"/>
      <c r="G49" s="39" t="s">
        <v>918</v>
      </c>
      <c r="H49" s="39"/>
      <c r="I49" s="41"/>
      <c r="J49" s="42">
        <v>1</v>
      </c>
      <c r="K49" s="42">
        <v>1</v>
      </c>
      <c r="L49" s="42">
        <v>1</v>
      </c>
      <c r="M49" s="42">
        <v>1</v>
      </c>
      <c r="N49" s="42">
        <v>1</v>
      </c>
      <c r="O49" s="42"/>
      <c r="P49" s="42"/>
      <c r="Q49" s="42"/>
      <c r="R49" s="42"/>
      <c r="S49" s="42"/>
      <c r="T49" s="42"/>
    </row>
    <row r="50" spans="1:20" ht="15" customHeight="1" x14ac:dyDescent="0.25">
      <c r="A50" s="33">
        <f t="shared" si="0"/>
        <v>42</v>
      </c>
      <c r="B50" s="34" t="s">
        <v>917</v>
      </c>
      <c r="C50" s="34"/>
      <c r="D50" s="117"/>
      <c r="E50" s="34"/>
      <c r="F50" s="117"/>
      <c r="G50" s="34" t="s">
        <v>918</v>
      </c>
      <c r="H50" s="34"/>
      <c r="I50" s="36"/>
      <c r="J50" s="37">
        <v>1</v>
      </c>
      <c r="K50" s="37">
        <v>1</v>
      </c>
      <c r="L50" s="37">
        <v>1</v>
      </c>
      <c r="M50" s="37">
        <v>1</v>
      </c>
      <c r="N50" s="37">
        <v>1</v>
      </c>
      <c r="O50" s="37"/>
      <c r="P50" s="37"/>
      <c r="Q50" s="37"/>
      <c r="R50" s="37"/>
      <c r="S50" s="37"/>
      <c r="T50" s="37"/>
    </row>
    <row r="51" spans="1:20" ht="15" customHeight="1" x14ac:dyDescent="0.25">
      <c r="A51" s="38">
        <f t="shared" si="0"/>
        <v>43</v>
      </c>
      <c r="B51" s="39" t="s">
        <v>919</v>
      </c>
      <c r="C51" s="39"/>
      <c r="D51" s="115" t="s">
        <v>920</v>
      </c>
      <c r="E51" s="39" t="s">
        <v>921</v>
      </c>
      <c r="F51" s="115"/>
      <c r="G51" s="39" t="s">
        <v>922</v>
      </c>
      <c r="H51" s="39"/>
      <c r="I51" s="41"/>
      <c r="J51" s="42">
        <v>1</v>
      </c>
      <c r="K51" s="42">
        <v>1</v>
      </c>
      <c r="L51" s="42">
        <v>1</v>
      </c>
      <c r="M51" s="42">
        <v>1</v>
      </c>
      <c r="N51" s="42">
        <v>1</v>
      </c>
      <c r="O51" s="42"/>
      <c r="P51" s="42"/>
      <c r="Q51" s="42"/>
      <c r="R51" s="42"/>
      <c r="S51" s="42"/>
      <c r="T51" s="42"/>
    </row>
    <row r="52" spans="1:20" ht="15" customHeight="1" x14ac:dyDescent="0.25">
      <c r="A52" s="33">
        <f t="shared" si="0"/>
        <v>44</v>
      </c>
      <c r="B52" s="34" t="s">
        <v>919</v>
      </c>
      <c r="C52" s="34"/>
      <c r="D52" s="117" t="s">
        <v>920</v>
      </c>
      <c r="E52" s="34" t="s">
        <v>921</v>
      </c>
      <c r="F52" s="117"/>
      <c r="G52" s="34" t="s">
        <v>922</v>
      </c>
      <c r="H52" s="34"/>
      <c r="I52" s="36"/>
      <c r="J52" s="37">
        <v>1</v>
      </c>
      <c r="K52" s="37">
        <v>1</v>
      </c>
      <c r="L52" s="37">
        <v>1</v>
      </c>
      <c r="M52" s="37">
        <v>1</v>
      </c>
      <c r="N52" s="37">
        <v>1</v>
      </c>
      <c r="O52" s="37"/>
      <c r="P52" s="37"/>
      <c r="Q52" s="37"/>
      <c r="R52" s="37"/>
      <c r="S52" s="37"/>
      <c r="T52" s="37"/>
    </row>
    <row r="53" spans="1:20" ht="15" customHeight="1" x14ac:dyDescent="0.25">
      <c r="A53" s="38">
        <f t="shared" si="0"/>
        <v>45</v>
      </c>
      <c r="B53" s="39" t="s">
        <v>923</v>
      </c>
      <c r="C53" s="39"/>
      <c r="D53" s="115" t="s">
        <v>924</v>
      </c>
      <c r="E53" s="39" t="s">
        <v>925</v>
      </c>
      <c r="F53" s="115"/>
      <c r="G53" s="39" t="s">
        <v>926</v>
      </c>
      <c r="H53" s="39"/>
      <c r="I53" s="41"/>
      <c r="J53" s="42">
        <v>1</v>
      </c>
      <c r="K53" s="42">
        <v>1</v>
      </c>
      <c r="L53" s="42">
        <v>1</v>
      </c>
      <c r="M53" s="42">
        <v>1</v>
      </c>
      <c r="N53" s="42">
        <v>1</v>
      </c>
      <c r="O53" s="42"/>
      <c r="P53" s="42"/>
      <c r="Q53" s="42"/>
      <c r="R53" s="42"/>
      <c r="S53" s="42"/>
      <c r="T53" s="42"/>
    </row>
    <row r="54" spans="1:20" ht="15" customHeight="1" x14ac:dyDescent="0.25">
      <c r="A54" s="33">
        <f t="shared" si="0"/>
        <v>46</v>
      </c>
      <c r="B54" s="34" t="s">
        <v>923</v>
      </c>
      <c r="C54" s="34"/>
      <c r="D54" s="117" t="s">
        <v>924</v>
      </c>
      <c r="E54" s="34" t="s">
        <v>925</v>
      </c>
      <c r="F54" s="117"/>
      <c r="G54" s="34" t="s">
        <v>926</v>
      </c>
      <c r="H54" s="34"/>
      <c r="I54" s="36"/>
      <c r="J54" s="37">
        <v>1</v>
      </c>
      <c r="K54" s="37">
        <v>1</v>
      </c>
      <c r="L54" s="37">
        <v>1</v>
      </c>
      <c r="M54" s="37">
        <v>1</v>
      </c>
      <c r="N54" s="37">
        <v>1</v>
      </c>
      <c r="O54" s="37"/>
      <c r="P54" s="37"/>
      <c r="Q54" s="37"/>
      <c r="R54" s="37"/>
      <c r="S54" s="37"/>
      <c r="T54" s="37"/>
    </row>
    <row r="55" spans="1:20" ht="15" customHeight="1" x14ac:dyDescent="0.25">
      <c r="A55" s="38">
        <f t="shared" si="0"/>
        <v>47</v>
      </c>
      <c r="B55" s="39" t="s">
        <v>917</v>
      </c>
      <c r="C55" s="39"/>
      <c r="D55" s="115"/>
      <c r="E55" s="39"/>
      <c r="F55" s="115"/>
      <c r="G55" s="39" t="s">
        <v>927</v>
      </c>
      <c r="H55" s="39"/>
      <c r="I55" s="41"/>
      <c r="J55" s="42">
        <v>1</v>
      </c>
      <c r="K55" s="42">
        <v>1</v>
      </c>
      <c r="L55" s="42">
        <v>1</v>
      </c>
      <c r="M55" s="42">
        <v>1</v>
      </c>
      <c r="N55" s="42">
        <v>1</v>
      </c>
      <c r="O55" s="42"/>
      <c r="P55" s="42"/>
      <c r="Q55" s="42"/>
      <c r="R55" s="42"/>
      <c r="S55" s="42"/>
      <c r="T55" s="42"/>
    </row>
    <row r="56" spans="1:20" ht="15" customHeight="1" x14ac:dyDescent="0.25">
      <c r="A56" s="33">
        <f t="shared" si="0"/>
        <v>48</v>
      </c>
      <c r="B56" s="34" t="s">
        <v>917</v>
      </c>
      <c r="C56" s="34"/>
      <c r="D56" s="117"/>
      <c r="E56" s="34"/>
      <c r="F56" s="117"/>
      <c r="G56" s="34" t="s">
        <v>927</v>
      </c>
      <c r="H56" s="34"/>
      <c r="I56" s="36"/>
      <c r="J56" s="37">
        <v>1</v>
      </c>
      <c r="K56" s="37">
        <v>1</v>
      </c>
      <c r="L56" s="37">
        <v>1</v>
      </c>
      <c r="M56" s="37">
        <v>1</v>
      </c>
      <c r="N56" s="37">
        <v>1</v>
      </c>
      <c r="O56" s="37"/>
      <c r="P56" s="37"/>
      <c r="Q56" s="37"/>
      <c r="R56" s="37"/>
      <c r="S56" s="37"/>
      <c r="T56" s="37"/>
    </row>
    <row r="57" spans="1:20" x14ac:dyDescent="0.25">
      <c r="A57" s="38">
        <f t="shared" si="0"/>
        <v>49</v>
      </c>
      <c r="B57" s="39" t="s">
        <v>917</v>
      </c>
      <c r="C57" s="39"/>
      <c r="D57" s="115"/>
      <c r="E57" s="39"/>
      <c r="F57" s="115"/>
      <c r="G57" s="39" t="s">
        <v>927</v>
      </c>
      <c r="H57" s="39"/>
      <c r="I57" s="41"/>
      <c r="J57" s="42">
        <v>1</v>
      </c>
      <c r="K57" s="42">
        <v>1</v>
      </c>
      <c r="L57" s="42">
        <v>1</v>
      </c>
      <c r="M57" s="42">
        <v>1</v>
      </c>
      <c r="N57" s="42">
        <v>1</v>
      </c>
      <c r="O57" s="42"/>
      <c r="P57" s="42"/>
      <c r="Q57" s="42"/>
      <c r="R57" s="42"/>
      <c r="S57" s="42"/>
      <c r="T57" s="42"/>
    </row>
    <row r="58" spans="1:20" ht="15" customHeight="1" x14ac:dyDescent="0.25">
      <c r="A58" s="33">
        <f t="shared" si="0"/>
        <v>50</v>
      </c>
      <c r="B58" s="34" t="s">
        <v>928</v>
      </c>
      <c r="C58" s="34"/>
      <c r="D58" s="117" t="s">
        <v>920</v>
      </c>
      <c r="E58" s="34" t="s">
        <v>929</v>
      </c>
      <c r="F58" s="117" t="s">
        <v>34</v>
      </c>
      <c r="G58" s="34" t="s">
        <v>930</v>
      </c>
      <c r="H58" s="34"/>
      <c r="I58" s="36"/>
      <c r="J58" s="37">
        <v>1</v>
      </c>
      <c r="K58" s="37">
        <v>1</v>
      </c>
      <c r="L58" s="37">
        <v>1</v>
      </c>
      <c r="M58" s="37">
        <v>1</v>
      </c>
      <c r="N58" s="37">
        <v>1</v>
      </c>
      <c r="O58" s="37"/>
      <c r="P58" s="37"/>
      <c r="Q58" s="37"/>
      <c r="R58" s="37"/>
      <c r="S58" s="37"/>
      <c r="T58" s="37"/>
    </row>
    <row r="59" spans="1:20" ht="15" customHeight="1" x14ac:dyDescent="0.25">
      <c r="A59" s="38">
        <f t="shared" si="0"/>
        <v>51</v>
      </c>
      <c r="B59" s="39" t="s">
        <v>928</v>
      </c>
      <c r="C59" s="39"/>
      <c r="D59" s="115" t="s">
        <v>920</v>
      </c>
      <c r="E59" s="39" t="s">
        <v>929</v>
      </c>
      <c r="F59" s="115" t="s">
        <v>34</v>
      </c>
      <c r="G59" s="39" t="s">
        <v>930</v>
      </c>
      <c r="H59" s="39"/>
      <c r="I59" s="41"/>
      <c r="J59" s="42">
        <v>1</v>
      </c>
      <c r="K59" s="42">
        <v>1</v>
      </c>
      <c r="L59" s="42">
        <v>1</v>
      </c>
      <c r="M59" s="42">
        <v>1</v>
      </c>
      <c r="N59" s="42">
        <v>1</v>
      </c>
      <c r="O59" s="42"/>
      <c r="P59" s="42"/>
      <c r="Q59" s="42"/>
      <c r="R59" s="42"/>
      <c r="S59" s="42"/>
      <c r="T59" s="42"/>
    </row>
    <row r="60" spans="1:20" ht="15" customHeight="1" x14ac:dyDescent="0.25">
      <c r="A60" s="33">
        <f t="shared" si="0"/>
        <v>52</v>
      </c>
      <c r="B60" s="34" t="s">
        <v>931</v>
      </c>
      <c r="C60" s="34" t="s">
        <v>721</v>
      </c>
      <c r="D60" s="117"/>
      <c r="E60" s="34" t="s">
        <v>629</v>
      </c>
      <c r="F60" s="117"/>
      <c r="G60" s="34" t="s">
        <v>932</v>
      </c>
      <c r="H60" s="34"/>
      <c r="I60" s="36"/>
      <c r="J60" s="37">
        <v>1</v>
      </c>
      <c r="K60" s="37">
        <v>1</v>
      </c>
      <c r="L60" s="37">
        <v>1</v>
      </c>
      <c r="M60" s="37">
        <v>1</v>
      </c>
      <c r="N60" s="37">
        <v>1</v>
      </c>
      <c r="O60" s="37"/>
      <c r="P60" s="37"/>
      <c r="Q60" s="37"/>
      <c r="R60" s="37"/>
      <c r="S60" s="37"/>
      <c r="T60" s="37"/>
    </row>
    <row r="61" spans="1:20" ht="15" customHeight="1" x14ac:dyDescent="0.25">
      <c r="A61" s="38">
        <f t="shared" si="0"/>
        <v>53</v>
      </c>
      <c r="B61" s="39" t="s">
        <v>931</v>
      </c>
      <c r="C61" s="39" t="s">
        <v>721</v>
      </c>
      <c r="D61" s="115"/>
      <c r="E61" s="39" t="s">
        <v>629</v>
      </c>
      <c r="F61" s="115"/>
      <c r="G61" s="39" t="s">
        <v>932</v>
      </c>
      <c r="H61" s="39"/>
      <c r="I61" s="41"/>
      <c r="J61" s="42">
        <v>1</v>
      </c>
      <c r="K61" s="42">
        <v>1</v>
      </c>
      <c r="L61" s="42">
        <v>1</v>
      </c>
      <c r="M61" s="42">
        <v>1</v>
      </c>
      <c r="N61" s="42">
        <v>1</v>
      </c>
      <c r="O61" s="42"/>
      <c r="P61" s="42"/>
      <c r="Q61" s="42"/>
      <c r="R61" s="42"/>
      <c r="S61" s="42"/>
      <c r="T61" s="42"/>
    </row>
    <row r="62" spans="1:20" ht="15" customHeight="1" x14ac:dyDescent="0.25">
      <c r="A62" s="33">
        <f t="shared" si="0"/>
        <v>54</v>
      </c>
      <c r="B62" s="34" t="s">
        <v>931</v>
      </c>
      <c r="C62" s="34" t="s">
        <v>721</v>
      </c>
      <c r="D62" s="117"/>
      <c r="E62" s="34" t="s">
        <v>629</v>
      </c>
      <c r="F62" s="117"/>
      <c r="G62" s="34" t="s">
        <v>932</v>
      </c>
      <c r="H62" s="34"/>
      <c r="I62" s="36"/>
      <c r="J62" s="37">
        <v>1</v>
      </c>
      <c r="K62" s="37">
        <v>1</v>
      </c>
      <c r="L62" s="37">
        <v>1</v>
      </c>
      <c r="M62" s="37">
        <v>1</v>
      </c>
      <c r="N62" s="37">
        <v>1</v>
      </c>
      <c r="O62" s="37"/>
      <c r="P62" s="37"/>
      <c r="Q62" s="37"/>
      <c r="R62" s="37"/>
      <c r="S62" s="37"/>
      <c r="T62" s="37"/>
    </row>
    <row r="63" spans="1:20" ht="15" customHeight="1" x14ac:dyDescent="0.25">
      <c r="A63" s="38">
        <f t="shared" si="0"/>
        <v>55</v>
      </c>
      <c r="B63" s="39" t="s">
        <v>931</v>
      </c>
      <c r="C63" s="39" t="s">
        <v>721</v>
      </c>
      <c r="D63" s="115"/>
      <c r="E63" s="39" t="s">
        <v>629</v>
      </c>
      <c r="F63" s="115"/>
      <c r="G63" s="39" t="s">
        <v>932</v>
      </c>
      <c r="H63" s="39"/>
      <c r="I63" s="41"/>
      <c r="J63" s="42">
        <v>1</v>
      </c>
      <c r="K63" s="42">
        <v>1</v>
      </c>
      <c r="L63" s="42">
        <v>1</v>
      </c>
      <c r="M63" s="42">
        <v>1</v>
      </c>
      <c r="N63" s="42">
        <v>1</v>
      </c>
      <c r="O63" s="42"/>
      <c r="P63" s="42"/>
      <c r="Q63" s="42"/>
      <c r="R63" s="42"/>
      <c r="S63" s="42"/>
      <c r="T63" s="42"/>
    </row>
    <row r="64" spans="1:20" ht="15" customHeight="1" x14ac:dyDescent="0.25">
      <c r="A64" s="33">
        <f t="shared" si="0"/>
        <v>56</v>
      </c>
      <c r="B64" s="34" t="s">
        <v>917</v>
      </c>
      <c r="C64" s="34" t="s">
        <v>721</v>
      </c>
      <c r="D64" s="117" t="s">
        <v>933</v>
      </c>
      <c r="E64" s="34" t="s">
        <v>629</v>
      </c>
      <c r="F64" s="117"/>
      <c r="G64" s="34" t="s">
        <v>934</v>
      </c>
      <c r="H64" s="34"/>
      <c r="I64" s="36"/>
      <c r="J64" s="37">
        <v>1</v>
      </c>
      <c r="K64" s="37">
        <v>1</v>
      </c>
      <c r="L64" s="37">
        <v>1</v>
      </c>
      <c r="M64" s="37">
        <v>1</v>
      </c>
      <c r="N64" s="37">
        <v>1</v>
      </c>
      <c r="O64" s="37"/>
      <c r="P64" s="37"/>
      <c r="Q64" s="37"/>
      <c r="R64" s="37"/>
      <c r="S64" s="37"/>
      <c r="T64" s="37"/>
    </row>
    <row r="65" spans="1:20" ht="15" customHeight="1" x14ac:dyDescent="0.25">
      <c r="A65" s="38">
        <f t="shared" si="0"/>
        <v>57</v>
      </c>
      <c r="B65" s="39" t="s">
        <v>917</v>
      </c>
      <c r="C65" s="39" t="s">
        <v>721</v>
      </c>
      <c r="D65" s="115" t="s">
        <v>933</v>
      </c>
      <c r="E65" s="39" t="s">
        <v>629</v>
      </c>
      <c r="F65" s="115"/>
      <c r="G65" s="39" t="s">
        <v>934</v>
      </c>
      <c r="H65" s="39"/>
      <c r="I65" s="41"/>
      <c r="J65" s="42">
        <v>1</v>
      </c>
      <c r="K65" s="42">
        <v>1</v>
      </c>
      <c r="L65" s="42">
        <v>1</v>
      </c>
      <c r="M65" s="42">
        <v>1</v>
      </c>
      <c r="N65" s="42">
        <v>1</v>
      </c>
      <c r="O65" s="42"/>
      <c r="P65" s="42"/>
      <c r="Q65" s="42"/>
      <c r="R65" s="42"/>
      <c r="S65" s="42"/>
      <c r="T65" s="42"/>
    </row>
    <row r="66" spans="1:20" ht="15" customHeight="1" x14ac:dyDescent="0.25">
      <c r="A66" s="33">
        <f t="shared" si="0"/>
        <v>58</v>
      </c>
      <c r="B66" s="34" t="s">
        <v>917</v>
      </c>
      <c r="C66" s="34" t="s">
        <v>721</v>
      </c>
      <c r="D66" s="117" t="s">
        <v>933</v>
      </c>
      <c r="E66" s="34" t="s">
        <v>629</v>
      </c>
      <c r="F66" s="117"/>
      <c r="G66" s="34" t="s">
        <v>934</v>
      </c>
      <c r="H66" s="34"/>
      <c r="I66" s="36"/>
      <c r="J66" s="37">
        <v>1</v>
      </c>
      <c r="K66" s="37">
        <v>1</v>
      </c>
      <c r="L66" s="37">
        <v>1</v>
      </c>
      <c r="M66" s="37">
        <v>1</v>
      </c>
      <c r="N66" s="37">
        <v>1</v>
      </c>
      <c r="O66" s="37"/>
      <c r="P66" s="37"/>
      <c r="Q66" s="37"/>
      <c r="R66" s="37"/>
      <c r="S66" s="37"/>
      <c r="T66" s="37"/>
    </row>
    <row r="67" spans="1:20" ht="15" customHeight="1" x14ac:dyDescent="0.25">
      <c r="A67" s="38">
        <f t="shared" si="0"/>
        <v>59</v>
      </c>
      <c r="B67" s="39" t="s">
        <v>917</v>
      </c>
      <c r="C67" s="39" t="s">
        <v>721</v>
      </c>
      <c r="D67" s="115" t="s">
        <v>933</v>
      </c>
      <c r="E67" s="39" t="s">
        <v>629</v>
      </c>
      <c r="F67" s="115"/>
      <c r="G67" s="39" t="s">
        <v>934</v>
      </c>
      <c r="H67" s="39"/>
      <c r="I67" s="41"/>
      <c r="J67" s="42">
        <v>1</v>
      </c>
      <c r="K67" s="42">
        <v>1</v>
      </c>
      <c r="L67" s="42">
        <v>1</v>
      </c>
      <c r="M67" s="42">
        <v>1</v>
      </c>
      <c r="N67" s="42">
        <v>1</v>
      </c>
      <c r="O67" s="42"/>
      <c r="P67" s="42"/>
      <c r="Q67" s="42"/>
      <c r="R67" s="42"/>
      <c r="S67" s="42"/>
      <c r="T67" s="42"/>
    </row>
    <row r="68" spans="1:20" ht="15" customHeight="1" x14ac:dyDescent="0.25">
      <c r="A68" s="33">
        <f t="shared" si="0"/>
        <v>60</v>
      </c>
      <c r="B68" s="34" t="s">
        <v>917</v>
      </c>
      <c r="C68" s="34" t="s">
        <v>721</v>
      </c>
      <c r="D68" s="117" t="s">
        <v>933</v>
      </c>
      <c r="E68" s="34" t="s">
        <v>629</v>
      </c>
      <c r="F68" s="117"/>
      <c r="G68" s="34" t="s">
        <v>934</v>
      </c>
      <c r="H68" s="34"/>
      <c r="I68" s="36"/>
      <c r="J68" s="37">
        <v>1</v>
      </c>
      <c r="K68" s="37">
        <v>1</v>
      </c>
      <c r="L68" s="37">
        <v>1</v>
      </c>
      <c r="M68" s="37">
        <v>1</v>
      </c>
      <c r="N68" s="37">
        <v>1</v>
      </c>
      <c r="O68" s="37"/>
      <c r="P68" s="37"/>
      <c r="Q68" s="37"/>
      <c r="R68" s="37"/>
      <c r="S68" s="37"/>
      <c r="T68" s="37"/>
    </row>
    <row r="69" spans="1:20" ht="15" customHeight="1" x14ac:dyDescent="0.25">
      <c r="A69" s="38">
        <f t="shared" si="0"/>
        <v>61</v>
      </c>
      <c r="B69" s="39" t="s">
        <v>917</v>
      </c>
      <c r="C69" s="39" t="s">
        <v>721</v>
      </c>
      <c r="D69" s="115" t="s">
        <v>933</v>
      </c>
      <c r="E69" s="39" t="s">
        <v>629</v>
      </c>
      <c r="F69" s="115"/>
      <c r="G69" s="39" t="s">
        <v>934</v>
      </c>
      <c r="H69" s="39"/>
      <c r="I69" s="41"/>
      <c r="J69" s="42">
        <v>1</v>
      </c>
      <c r="K69" s="42">
        <v>1</v>
      </c>
      <c r="L69" s="42">
        <v>1</v>
      </c>
      <c r="M69" s="42">
        <v>1</v>
      </c>
      <c r="N69" s="42">
        <v>1</v>
      </c>
      <c r="O69" s="42"/>
      <c r="P69" s="42"/>
      <c r="Q69" s="42"/>
      <c r="R69" s="42"/>
      <c r="S69" s="42"/>
      <c r="T69" s="42"/>
    </row>
    <row r="70" spans="1:20" ht="15" customHeight="1" x14ac:dyDescent="0.25">
      <c r="A70" s="33">
        <f t="shared" si="0"/>
        <v>62</v>
      </c>
      <c r="B70" s="34" t="s">
        <v>917</v>
      </c>
      <c r="C70" s="34" t="s">
        <v>721</v>
      </c>
      <c r="D70" s="117" t="s">
        <v>933</v>
      </c>
      <c r="E70" s="34" t="s">
        <v>629</v>
      </c>
      <c r="F70" s="117"/>
      <c r="G70" s="34" t="s">
        <v>934</v>
      </c>
      <c r="H70" s="34"/>
      <c r="I70" s="36"/>
      <c r="J70" s="37">
        <v>1</v>
      </c>
      <c r="K70" s="37">
        <v>1</v>
      </c>
      <c r="L70" s="37">
        <v>1</v>
      </c>
      <c r="M70" s="37">
        <v>1</v>
      </c>
      <c r="N70" s="37">
        <v>1</v>
      </c>
      <c r="O70" s="37"/>
      <c r="P70" s="37"/>
      <c r="Q70" s="37"/>
      <c r="R70" s="37"/>
      <c r="S70" s="37"/>
      <c r="T70" s="37"/>
    </row>
    <row r="71" spans="1:20" ht="15" customHeight="1" x14ac:dyDescent="0.25">
      <c r="A71" s="38">
        <f t="shared" si="0"/>
        <v>63</v>
      </c>
      <c r="B71" s="39" t="s">
        <v>917</v>
      </c>
      <c r="C71" s="39" t="s">
        <v>721</v>
      </c>
      <c r="D71" s="115" t="s">
        <v>933</v>
      </c>
      <c r="E71" s="39" t="s">
        <v>629</v>
      </c>
      <c r="F71" s="115"/>
      <c r="G71" s="39" t="s">
        <v>934</v>
      </c>
      <c r="H71" s="39"/>
      <c r="I71" s="41"/>
      <c r="J71" s="42">
        <v>1</v>
      </c>
      <c r="K71" s="42">
        <v>1</v>
      </c>
      <c r="L71" s="42">
        <v>1</v>
      </c>
      <c r="M71" s="42">
        <v>1</v>
      </c>
      <c r="N71" s="42">
        <v>1</v>
      </c>
      <c r="O71" s="42"/>
      <c r="P71" s="42"/>
      <c r="Q71" s="42"/>
      <c r="R71" s="42"/>
      <c r="S71" s="42"/>
      <c r="T71" s="42"/>
    </row>
    <row r="72" spans="1:20" ht="15" customHeight="1" x14ac:dyDescent="0.25">
      <c r="A72" s="33">
        <f t="shared" si="0"/>
        <v>64</v>
      </c>
      <c r="B72" s="34" t="s">
        <v>917</v>
      </c>
      <c r="C72" s="34"/>
      <c r="D72" s="117" t="s">
        <v>933</v>
      </c>
      <c r="E72" s="34" t="s">
        <v>935</v>
      </c>
      <c r="F72" s="117" t="s">
        <v>34</v>
      </c>
      <c r="G72" s="34" t="s">
        <v>936</v>
      </c>
      <c r="H72" s="34"/>
      <c r="I72" s="36">
        <v>25.63</v>
      </c>
      <c r="J72" s="37">
        <v>1</v>
      </c>
      <c r="K72" s="37">
        <v>1</v>
      </c>
      <c r="L72" s="37">
        <v>1</v>
      </c>
      <c r="M72" s="37">
        <v>1</v>
      </c>
      <c r="N72" s="37">
        <v>1</v>
      </c>
      <c r="O72" s="37"/>
      <c r="P72" s="37"/>
      <c r="Q72" s="37"/>
      <c r="R72" s="37"/>
      <c r="S72" s="37"/>
      <c r="T72" s="37"/>
    </row>
    <row r="73" spans="1:20" ht="15" customHeight="1" x14ac:dyDescent="0.25">
      <c r="A73" s="38">
        <f t="shared" si="0"/>
        <v>65</v>
      </c>
      <c r="B73" s="39" t="s">
        <v>928</v>
      </c>
      <c r="C73" s="39"/>
      <c r="D73" s="115" t="s">
        <v>920</v>
      </c>
      <c r="E73" s="39" t="s">
        <v>937</v>
      </c>
      <c r="F73" s="115" t="s">
        <v>34</v>
      </c>
      <c r="G73" s="39" t="s">
        <v>938</v>
      </c>
      <c r="H73" s="39"/>
      <c r="I73" s="41">
        <v>0.43</v>
      </c>
      <c r="J73" s="42">
        <v>1</v>
      </c>
      <c r="K73" s="42">
        <v>1</v>
      </c>
      <c r="L73" s="42">
        <v>1</v>
      </c>
      <c r="M73" s="42">
        <v>1</v>
      </c>
      <c r="N73" s="42">
        <v>1</v>
      </c>
      <c r="O73" s="42"/>
      <c r="P73" s="42"/>
      <c r="Q73" s="42"/>
      <c r="R73" s="42"/>
      <c r="S73" s="42"/>
      <c r="T73" s="42"/>
    </row>
    <row r="74" spans="1:20" ht="15" customHeight="1" x14ac:dyDescent="0.25">
      <c r="A74" s="33">
        <f t="shared" ref="A74:A137" si="1">ROW(A74)-8</f>
        <v>66</v>
      </c>
      <c r="B74" s="34" t="s">
        <v>928</v>
      </c>
      <c r="C74" s="34"/>
      <c r="D74" s="117" t="s">
        <v>920</v>
      </c>
      <c r="E74" s="34" t="s">
        <v>937</v>
      </c>
      <c r="F74" s="117" t="s">
        <v>34</v>
      </c>
      <c r="G74" s="34" t="s">
        <v>938</v>
      </c>
      <c r="H74" s="34"/>
      <c r="I74" s="36">
        <v>0.43</v>
      </c>
      <c r="J74" s="37">
        <v>1</v>
      </c>
      <c r="K74" s="37">
        <v>1</v>
      </c>
      <c r="L74" s="37">
        <v>1</v>
      </c>
      <c r="M74" s="37">
        <v>1</v>
      </c>
      <c r="N74" s="37">
        <v>1</v>
      </c>
      <c r="O74" s="37"/>
      <c r="P74" s="37"/>
      <c r="Q74" s="37"/>
      <c r="R74" s="37"/>
      <c r="S74" s="37"/>
      <c r="T74" s="37"/>
    </row>
    <row r="75" spans="1:20" ht="15" customHeight="1" x14ac:dyDescent="0.25">
      <c r="A75" s="38">
        <f t="shared" si="1"/>
        <v>67</v>
      </c>
      <c r="B75" s="39" t="s">
        <v>928</v>
      </c>
      <c r="C75" s="39"/>
      <c r="D75" s="115" t="s">
        <v>920</v>
      </c>
      <c r="E75" s="39" t="s">
        <v>937</v>
      </c>
      <c r="F75" s="115" t="s">
        <v>34</v>
      </c>
      <c r="G75" s="39" t="s">
        <v>938</v>
      </c>
      <c r="H75" s="39"/>
      <c r="I75" s="41">
        <v>0.43</v>
      </c>
      <c r="J75" s="42">
        <v>1</v>
      </c>
      <c r="K75" s="42">
        <v>1</v>
      </c>
      <c r="L75" s="42">
        <v>1</v>
      </c>
      <c r="M75" s="42">
        <v>1</v>
      </c>
      <c r="N75" s="42">
        <v>1</v>
      </c>
      <c r="O75" s="42"/>
      <c r="P75" s="42"/>
      <c r="Q75" s="42"/>
      <c r="R75" s="42"/>
      <c r="S75" s="42"/>
      <c r="T75" s="42"/>
    </row>
    <row r="76" spans="1:20" ht="15" customHeight="1" x14ac:dyDescent="0.25">
      <c r="A76" s="33">
        <f t="shared" si="1"/>
        <v>68</v>
      </c>
      <c r="B76" s="34" t="s">
        <v>928</v>
      </c>
      <c r="C76" s="34"/>
      <c r="D76" s="117" t="s">
        <v>920</v>
      </c>
      <c r="E76" s="34" t="s">
        <v>937</v>
      </c>
      <c r="F76" s="117" t="s">
        <v>34</v>
      </c>
      <c r="G76" s="34" t="s">
        <v>938</v>
      </c>
      <c r="H76" s="34"/>
      <c r="I76" s="36">
        <v>0.43</v>
      </c>
      <c r="J76" s="37">
        <v>1</v>
      </c>
      <c r="K76" s="37">
        <v>1</v>
      </c>
      <c r="L76" s="37">
        <v>1</v>
      </c>
      <c r="M76" s="37">
        <v>1</v>
      </c>
      <c r="N76" s="37">
        <v>1</v>
      </c>
      <c r="O76" s="37"/>
      <c r="P76" s="37"/>
      <c r="Q76" s="37"/>
      <c r="R76" s="37"/>
      <c r="S76" s="37"/>
      <c r="T76" s="37"/>
    </row>
    <row r="77" spans="1:20" ht="15" customHeight="1" x14ac:dyDescent="0.25">
      <c r="A77" s="38">
        <f t="shared" si="1"/>
        <v>69</v>
      </c>
      <c r="B77" s="39" t="s">
        <v>928</v>
      </c>
      <c r="C77" s="39"/>
      <c r="D77" s="115" t="s">
        <v>920</v>
      </c>
      <c r="E77" s="39" t="s">
        <v>937</v>
      </c>
      <c r="F77" s="115" t="s">
        <v>34</v>
      </c>
      <c r="G77" s="39" t="s">
        <v>938</v>
      </c>
      <c r="H77" s="39"/>
      <c r="I77" s="41">
        <v>0.43</v>
      </c>
      <c r="J77" s="42">
        <v>1</v>
      </c>
      <c r="K77" s="42">
        <v>1</v>
      </c>
      <c r="L77" s="42">
        <v>1</v>
      </c>
      <c r="M77" s="42">
        <v>1</v>
      </c>
      <c r="N77" s="42">
        <v>1</v>
      </c>
      <c r="O77" s="42"/>
      <c r="P77" s="42"/>
      <c r="Q77" s="42"/>
      <c r="R77" s="42"/>
      <c r="S77" s="42"/>
      <c r="T77" s="42"/>
    </row>
    <row r="78" spans="1:20" ht="15" customHeight="1" x14ac:dyDescent="0.25">
      <c r="A78" s="33">
        <f t="shared" si="1"/>
        <v>70</v>
      </c>
      <c r="B78" s="34" t="s">
        <v>928</v>
      </c>
      <c r="C78" s="34"/>
      <c r="D78" s="117" t="s">
        <v>920</v>
      </c>
      <c r="E78" s="34" t="s">
        <v>937</v>
      </c>
      <c r="F78" s="117" t="s">
        <v>34</v>
      </c>
      <c r="G78" s="34" t="s">
        <v>938</v>
      </c>
      <c r="H78" s="34"/>
      <c r="I78" s="36">
        <v>0.43</v>
      </c>
      <c r="J78" s="37">
        <v>1</v>
      </c>
      <c r="K78" s="37">
        <v>1</v>
      </c>
      <c r="L78" s="37">
        <v>1</v>
      </c>
      <c r="M78" s="37">
        <v>1</v>
      </c>
      <c r="N78" s="37">
        <v>1</v>
      </c>
      <c r="O78" s="37"/>
      <c r="P78" s="37"/>
      <c r="Q78" s="37"/>
      <c r="R78" s="37"/>
      <c r="S78" s="37"/>
      <c r="T78" s="37"/>
    </row>
    <row r="79" spans="1:20" ht="15" customHeight="1" x14ac:dyDescent="0.25">
      <c r="A79" s="38">
        <f t="shared" si="1"/>
        <v>71</v>
      </c>
      <c r="B79" s="39" t="s">
        <v>928</v>
      </c>
      <c r="C79" s="39"/>
      <c r="D79" s="115" t="s">
        <v>920</v>
      </c>
      <c r="E79" s="39" t="s">
        <v>937</v>
      </c>
      <c r="F79" s="115" t="s">
        <v>34</v>
      </c>
      <c r="G79" s="39" t="s">
        <v>938</v>
      </c>
      <c r="H79" s="39"/>
      <c r="I79" s="41">
        <v>0.43</v>
      </c>
      <c r="J79" s="42">
        <v>1</v>
      </c>
      <c r="K79" s="42">
        <v>1</v>
      </c>
      <c r="L79" s="42">
        <v>1</v>
      </c>
      <c r="M79" s="42">
        <v>1</v>
      </c>
      <c r="N79" s="42">
        <v>1</v>
      </c>
      <c r="O79" s="42"/>
      <c r="P79" s="42"/>
      <c r="Q79" s="42"/>
      <c r="R79" s="42"/>
      <c r="S79" s="42"/>
      <c r="T79" s="42"/>
    </row>
    <row r="80" spans="1:20" ht="15" customHeight="1" x14ac:dyDescent="0.25">
      <c r="A80" s="33">
        <f t="shared" si="1"/>
        <v>72</v>
      </c>
      <c r="B80" s="34" t="s">
        <v>928</v>
      </c>
      <c r="C80" s="34"/>
      <c r="D80" s="117" t="s">
        <v>920</v>
      </c>
      <c r="E80" s="34" t="s">
        <v>937</v>
      </c>
      <c r="F80" s="117" t="s">
        <v>34</v>
      </c>
      <c r="G80" s="34" t="s">
        <v>938</v>
      </c>
      <c r="H80" s="34"/>
      <c r="I80" s="36">
        <v>0.43</v>
      </c>
      <c r="J80" s="37">
        <v>1</v>
      </c>
      <c r="K80" s="37">
        <v>1</v>
      </c>
      <c r="L80" s="37">
        <v>1</v>
      </c>
      <c r="M80" s="37">
        <v>1</v>
      </c>
      <c r="N80" s="37">
        <v>1</v>
      </c>
      <c r="O80" s="37"/>
      <c r="P80" s="37"/>
      <c r="Q80" s="37"/>
      <c r="R80" s="37"/>
      <c r="S80" s="37"/>
      <c r="T80" s="37"/>
    </row>
    <row r="81" spans="1:20" ht="15" customHeight="1" x14ac:dyDescent="0.25">
      <c r="A81" s="38">
        <f t="shared" si="1"/>
        <v>73</v>
      </c>
      <c r="B81" s="39" t="s">
        <v>939</v>
      </c>
      <c r="C81" s="39"/>
      <c r="D81" s="115" t="s">
        <v>940</v>
      </c>
      <c r="E81" s="39" t="s">
        <v>941</v>
      </c>
      <c r="F81" s="115" t="s">
        <v>34</v>
      </c>
      <c r="G81" s="39" t="s">
        <v>942</v>
      </c>
      <c r="H81" s="39"/>
      <c r="I81" s="41"/>
      <c r="J81" s="42">
        <v>1</v>
      </c>
      <c r="K81" s="42">
        <v>1</v>
      </c>
      <c r="L81" s="42">
        <v>1</v>
      </c>
      <c r="M81" s="42">
        <v>1</v>
      </c>
      <c r="N81" s="42">
        <v>1</v>
      </c>
      <c r="O81" s="42"/>
      <c r="P81" s="42"/>
      <c r="Q81" s="42"/>
      <c r="R81" s="42"/>
      <c r="S81" s="42"/>
      <c r="T81" s="42"/>
    </row>
    <row r="82" spans="1:20" ht="15" customHeight="1" x14ac:dyDescent="0.25">
      <c r="A82" s="33">
        <f t="shared" si="1"/>
        <v>74</v>
      </c>
      <c r="B82" s="34" t="s">
        <v>939</v>
      </c>
      <c r="C82" s="34"/>
      <c r="D82" s="117" t="s">
        <v>940</v>
      </c>
      <c r="E82" s="34" t="s">
        <v>941</v>
      </c>
      <c r="F82" s="117" t="s">
        <v>34</v>
      </c>
      <c r="G82" s="34" t="s">
        <v>942</v>
      </c>
      <c r="H82" s="34"/>
      <c r="I82" s="36"/>
      <c r="J82" s="37">
        <v>1</v>
      </c>
      <c r="K82" s="37">
        <v>1</v>
      </c>
      <c r="L82" s="37">
        <v>1</v>
      </c>
      <c r="M82" s="37">
        <v>1</v>
      </c>
      <c r="N82" s="37">
        <v>1</v>
      </c>
      <c r="O82" s="37"/>
      <c r="P82" s="37"/>
      <c r="Q82" s="37"/>
      <c r="R82" s="37"/>
      <c r="S82" s="37"/>
      <c r="T82" s="37"/>
    </row>
    <row r="83" spans="1:20" ht="15" customHeight="1" x14ac:dyDescent="0.25">
      <c r="A83" s="38">
        <f t="shared" si="1"/>
        <v>75</v>
      </c>
      <c r="B83" s="39" t="s">
        <v>939</v>
      </c>
      <c r="C83" s="39"/>
      <c r="D83" s="115" t="s">
        <v>940</v>
      </c>
      <c r="E83" s="39" t="s">
        <v>941</v>
      </c>
      <c r="F83" s="115" t="s">
        <v>34</v>
      </c>
      <c r="G83" s="39" t="s">
        <v>942</v>
      </c>
      <c r="H83" s="39"/>
      <c r="I83" s="41"/>
      <c r="J83" s="42">
        <v>1</v>
      </c>
      <c r="K83" s="42">
        <v>1</v>
      </c>
      <c r="L83" s="42">
        <v>1</v>
      </c>
      <c r="M83" s="42">
        <v>1</v>
      </c>
      <c r="N83" s="42">
        <v>1</v>
      </c>
      <c r="O83" s="42"/>
      <c r="P83" s="42"/>
      <c r="Q83" s="42"/>
      <c r="R83" s="42"/>
      <c r="S83" s="42"/>
      <c r="T83" s="42"/>
    </row>
    <row r="84" spans="1:20" ht="15" customHeight="1" x14ac:dyDescent="0.25">
      <c r="A84" s="33">
        <f t="shared" si="1"/>
        <v>76</v>
      </c>
      <c r="B84" s="34" t="s">
        <v>939</v>
      </c>
      <c r="C84" s="34"/>
      <c r="D84" s="117" t="s">
        <v>940</v>
      </c>
      <c r="E84" s="34" t="s">
        <v>941</v>
      </c>
      <c r="F84" s="117" t="s">
        <v>34</v>
      </c>
      <c r="G84" s="34" t="s">
        <v>942</v>
      </c>
      <c r="H84" s="34"/>
      <c r="I84" s="36"/>
      <c r="J84" s="37">
        <v>1</v>
      </c>
      <c r="K84" s="37">
        <v>1</v>
      </c>
      <c r="L84" s="37">
        <v>1</v>
      </c>
      <c r="M84" s="37">
        <v>1</v>
      </c>
      <c r="N84" s="37">
        <v>1</v>
      </c>
      <c r="O84" s="37"/>
      <c r="P84" s="37"/>
      <c r="Q84" s="37"/>
      <c r="R84" s="37"/>
      <c r="S84" s="37"/>
      <c r="T84" s="37"/>
    </row>
    <row r="85" spans="1:20" ht="15" customHeight="1" x14ac:dyDescent="0.25">
      <c r="A85" s="38">
        <f t="shared" si="1"/>
        <v>77</v>
      </c>
      <c r="B85" s="39" t="s">
        <v>939</v>
      </c>
      <c r="C85" s="39"/>
      <c r="D85" s="115" t="s">
        <v>940</v>
      </c>
      <c r="E85" s="39" t="s">
        <v>941</v>
      </c>
      <c r="F85" s="115" t="s">
        <v>34</v>
      </c>
      <c r="G85" s="39" t="s">
        <v>942</v>
      </c>
      <c r="H85" s="39"/>
      <c r="I85" s="41"/>
      <c r="J85" s="42">
        <v>1</v>
      </c>
      <c r="K85" s="42">
        <v>1</v>
      </c>
      <c r="L85" s="42">
        <v>1</v>
      </c>
      <c r="M85" s="42">
        <v>1</v>
      </c>
      <c r="N85" s="42">
        <v>1</v>
      </c>
      <c r="O85" s="42"/>
      <c r="P85" s="42"/>
      <c r="Q85" s="42"/>
      <c r="R85" s="42"/>
      <c r="S85" s="42"/>
      <c r="T85" s="42"/>
    </row>
    <row r="86" spans="1:20" ht="15" customHeight="1" x14ac:dyDescent="0.25">
      <c r="A86" s="33">
        <f t="shared" si="1"/>
        <v>78</v>
      </c>
      <c r="B86" s="34" t="s">
        <v>939</v>
      </c>
      <c r="C86" s="34"/>
      <c r="D86" s="117" t="s">
        <v>940</v>
      </c>
      <c r="E86" s="34" t="s">
        <v>941</v>
      </c>
      <c r="F86" s="117" t="s">
        <v>34</v>
      </c>
      <c r="G86" s="34" t="s">
        <v>942</v>
      </c>
      <c r="H86" s="34"/>
      <c r="I86" s="36"/>
      <c r="J86" s="37">
        <v>1</v>
      </c>
      <c r="K86" s="37">
        <v>1</v>
      </c>
      <c r="L86" s="37">
        <v>1</v>
      </c>
      <c r="M86" s="37">
        <v>1</v>
      </c>
      <c r="N86" s="37">
        <v>1</v>
      </c>
      <c r="O86" s="37"/>
      <c r="P86" s="37"/>
      <c r="Q86" s="37"/>
      <c r="R86" s="37"/>
      <c r="S86" s="37"/>
      <c r="T86" s="37"/>
    </row>
    <row r="87" spans="1:20" ht="15" customHeight="1" x14ac:dyDescent="0.25">
      <c r="A87" s="38">
        <f t="shared" si="1"/>
        <v>79</v>
      </c>
      <c r="B87" s="39" t="s">
        <v>939</v>
      </c>
      <c r="C87" s="39"/>
      <c r="D87" s="115" t="s">
        <v>940</v>
      </c>
      <c r="E87" s="39" t="s">
        <v>941</v>
      </c>
      <c r="F87" s="115" t="s">
        <v>34</v>
      </c>
      <c r="G87" s="39" t="s">
        <v>942</v>
      </c>
      <c r="H87" s="39"/>
      <c r="I87" s="41"/>
      <c r="J87" s="42">
        <v>1</v>
      </c>
      <c r="K87" s="42">
        <v>1</v>
      </c>
      <c r="L87" s="42">
        <v>1</v>
      </c>
      <c r="M87" s="42">
        <v>1</v>
      </c>
      <c r="N87" s="42">
        <v>1</v>
      </c>
      <c r="O87" s="42"/>
      <c r="P87" s="42"/>
      <c r="Q87" s="42"/>
      <c r="R87" s="42"/>
      <c r="S87" s="42"/>
      <c r="T87" s="42"/>
    </row>
    <row r="88" spans="1:20" ht="15" customHeight="1" x14ac:dyDescent="0.25">
      <c r="A88" s="33">
        <f t="shared" si="1"/>
        <v>80</v>
      </c>
      <c r="B88" s="34" t="s">
        <v>939</v>
      </c>
      <c r="C88" s="34"/>
      <c r="D88" s="117" t="s">
        <v>940</v>
      </c>
      <c r="E88" s="34" t="s">
        <v>941</v>
      </c>
      <c r="F88" s="117" t="s">
        <v>34</v>
      </c>
      <c r="G88" s="34" t="s">
        <v>942</v>
      </c>
      <c r="H88" s="34"/>
      <c r="I88" s="36"/>
      <c r="J88" s="37">
        <v>1</v>
      </c>
      <c r="K88" s="37">
        <v>1</v>
      </c>
      <c r="L88" s="37">
        <v>1</v>
      </c>
      <c r="M88" s="37">
        <v>1</v>
      </c>
      <c r="N88" s="37">
        <v>1</v>
      </c>
      <c r="O88" s="37"/>
      <c r="P88" s="37"/>
      <c r="Q88" s="37"/>
      <c r="R88" s="37"/>
      <c r="S88" s="37"/>
      <c r="T88" s="37"/>
    </row>
    <row r="89" spans="1:20" ht="15" customHeight="1" x14ac:dyDescent="0.25">
      <c r="A89" s="38">
        <f t="shared" si="1"/>
        <v>81</v>
      </c>
      <c r="B89" s="39" t="s">
        <v>917</v>
      </c>
      <c r="C89" s="39"/>
      <c r="D89" s="115"/>
      <c r="E89" s="39"/>
      <c r="F89" s="115"/>
      <c r="G89" s="39" t="s">
        <v>943</v>
      </c>
      <c r="H89" s="39"/>
      <c r="I89" s="41"/>
      <c r="J89" s="42">
        <v>1</v>
      </c>
      <c r="K89" s="42">
        <v>1</v>
      </c>
      <c r="L89" s="42">
        <v>1</v>
      </c>
      <c r="M89" s="42">
        <v>1</v>
      </c>
      <c r="N89" s="42">
        <v>1</v>
      </c>
      <c r="O89" s="42"/>
      <c r="P89" s="42"/>
      <c r="Q89" s="42"/>
      <c r="R89" s="42"/>
      <c r="S89" s="42"/>
      <c r="T89" s="42"/>
    </row>
    <row r="90" spans="1:20" ht="15" customHeight="1" x14ac:dyDescent="0.25">
      <c r="A90" s="33">
        <f t="shared" si="1"/>
        <v>82</v>
      </c>
      <c r="B90" s="34" t="s">
        <v>917</v>
      </c>
      <c r="C90" s="34"/>
      <c r="D90" s="117"/>
      <c r="E90" s="34"/>
      <c r="F90" s="117"/>
      <c r="G90" s="34" t="s">
        <v>943</v>
      </c>
      <c r="H90" s="34"/>
      <c r="I90" s="36"/>
      <c r="J90" s="37">
        <v>1</v>
      </c>
      <c r="K90" s="37">
        <v>1</v>
      </c>
      <c r="L90" s="37">
        <v>1</v>
      </c>
      <c r="M90" s="37">
        <v>1</v>
      </c>
      <c r="N90" s="37">
        <v>1</v>
      </c>
      <c r="O90" s="37"/>
      <c r="P90" s="37"/>
      <c r="Q90" s="37"/>
      <c r="R90" s="37"/>
      <c r="S90" s="37"/>
      <c r="T90" s="37"/>
    </row>
    <row r="91" spans="1:20" ht="15" customHeight="1" x14ac:dyDescent="0.25">
      <c r="A91" s="38">
        <f t="shared" si="1"/>
        <v>83</v>
      </c>
      <c r="B91" s="39" t="s">
        <v>928</v>
      </c>
      <c r="C91" s="39"/>
      <c r="D91" s="115"/>
      <c r="E91" s="39"/>
      <c r="F91" s="115"/>
      <c r="G91" s="39" t="s">
        <v>944</v>
      </c>
      <c r="H91" s="39"/>
      <c r="I91" s="41"/>
      <c r="J91" s="42">
        <v>1</v>
      </c>
      <c r="K91" s="42">
        <v>1</v>
      </c>
      <c r="L91" s="42">
        <v>1</v>
      </c>
      <c r="M91" s="42">
        <v>1</v>
      </c>
      <c r="N91" s="42">
        <v>1</v>
      </c>
      <c r="O91" s="42"/>
      <c r="P91" s="42"/>
      <c r="Q91" s="42"/>
      <c r="R91" s="42"/>
      <c r="S91" s="42"/>
      <c r="T91" s="42"/>
    </row>
    <row r="92" spans="1:20" ht="15" customHeight="1" x14ac:dyDescent="0.25">
      <c r="A92" s="33">
        <f t="shared" si="1"/>
        <v>84</v>
      </c>
      <c r="B92" s="34" t="s">
        <v>928</v>
      </c>
      <c r="C92" s="34"/>
      <c r="D92" s="117"/>
      <c r="E92" s="34"/>
      <c r="F92" s="117"/>
      <c r="G92" s="34" t="s">
        <v>944</v>
      </c>
      <c r="H92" s="34"/>
      <c r="I92" s="36"/>
      <c r="J92" s="37">
        <v>1</v>
      </c>
      <c r="K92" s="37">
        <v>1</v>
      </c>
      <c r="L92" s="37">
        <v>1</v>
      </c>
      <c r="M92" s="37">
        <v>1</v>
      </c>
      <c r="N92" s="37">
        <v>1</v>
      </c>
      <c r="O92" s="37"/>
      <c r="P92" s="37"/>
      <c r="Q92" s="37"/>
      <c r="R92" s="37"/>
      <c r="S92" s="37"/>
      <c r="T92" s="37"/>
    </row>
    <row r="93" spans="1:20" ht="15" customHeight="1" x14ac:dyDescent="0.25">
      <c r="A93" s="38">
        <f t="shared" si="1"/>
        <v>85</v>
      </c>
      <c r="B93" s="39" t="s">
        <v>931</v>
      </c>
      <c r="C93" s="39" t="s">
        <v>721</v>
      </c>
      <c r="D93" s="115"/>
      <c r="E93" s="39"/>
      <c r="F93" s="115"/>
      <c r="G93" s="39" t="s">
        <v>945</v>
      </c>
      <c r="H93" s="39"/>
      <c r="I93" s="41"/>
      <c r="J93" s="42">
        <v>1</v>
      </c>
      <c r="K93" s="42">
        <v>1</v>
      </c>
      <c r="L93" s="42">
        <v>1</v>
      </c>
      <c r="M93" s="42">
        <v>1</v>
      </c>
      <c r="N93" s="42">
        <v>1</v>
      </c>
      <c r="O93" s="42"/>
      <c r="P93" s="42"/>
      <c r="Q93" s="42"/>
      <c r="R93" s="42"/>
      <c r="S93" s="42"/>
      <c r="T93" s="42"/>
    </row>
    <row r="94" spans="1:20" ht="15" customHeight="1" x14ac:dyDescent="0.25">
      <c r="A94" s="33">
        <f t="shared" si="1"/>
        <v>86</v>
      </c>
      <c r="B94" s="34" t="s">
        <v>931</v>
      </c>
      <c r="C94" s="34" t="s">
        <v>721</v>
      </c>
      <c r="D94" s="117"/>
      <c r="E94" s="34"/>
      <c r="F94" s="117"/>
      <c r="G94" s="34" t="s">
        <v>945</v>
      </c>
      <c r="H94" s="34"/>
      <c r="I94" s="36"/>
      <c r="J94" s="37">
        <v>1</v>
      </c>
      <c r="K94" s="37">
        <v>1</v>
      </c>
      <c r="L94" s="37">
        <v>1</v>
      </c>
      <c r="M94" s="37">
        <v>1</v>
      </c>
      <c r="N94" s="37">
        <v>1</v>
      </c>
      <c r="O94" s="37"/>
      <c r="P94" s="37"/>
      <c r="Q94" s="37"/>
      <c r="R94" s="37"/>
      <c r="S94" s="37"/>
      <c r="T94" s="37"/>
    </row>
    <row r="95" spans="1:20" ht="15" customHeight="1" x14ac:dyDescent="0.25">
      <c r="A95" s="38">
        <f t="shared" si="1"/>
        <v>87</v>
      </c>
      <c r="B95" s="39" t="s">
        <v>931</v>
      </c>
      <c r="C95" s="39" t="s">
        <v>721</v>
      </c>
      <c r="D95" s="115"/>
      <c r="E95" s="39"/>
      <c r="F95" s="115"/>
      <c r="G95" s="39" t="s">
        <v>945</v>
      </c>
      <c r="H95" s="39"/>
      <c r="I95" s="41"/>
      <c r="J95" s="42">
        <v>1</v>
      </c>
      <c r="K95" s="42">
        <v>1</v>
      </c>
      <c r="L95" s="42">
        <v>1</v>
      </c>
      <c r="M95" s="42">
        <v>1</v>
      </c>
      <c r="N95" s="42">
        <v>1</v>
      </c>
      <c r="O95" s="42"/>
      <c r="P95" s="42"/>
      <c r="Q95" s="42"/>
      <c r="R95" s="42"/>
      <c r="S95" s="42"/>
      <c r="T95" s="42"/>
    </row>
    <row r="96" spans="1:20" ht="15" customHeight="1" x14ac:dyDescent="0.25">
      <c r="A96" s="33">
        <f t="shared" si="1"/>
        <v>88</v>
      </c>
      <c r="B96" s="34" t="s">
        <v>931</v>
      </c>
      <c r="C96" s="34" t="s">
        <v>721</v>
      </c>
      <c r="D96" s="117"/>
      <c r="E96" s="34"/>
      <c r="F96" s="117"/>
      <c r="G96" s="34" t="s">
        <v>945</v>
      </c>
      <c r="H96" s="34"/>
      <c r="I96" s="36"/>
      <c r="J96" s="37">
        <v>1</v>
      </c>
      <c r="K96" s="37">
        <v>1</v>
      </c>
      <c r="L96" s="37">
        <v>1</v>
      </c>
      <c r="M96" s="37">
        <v>1</v>
      </c>
      <c r="N96" s="37">
        <v>1</v>
      </c>
      <c r="O96" s="37"/>
      <c r="P96" s="37"/>
      <c r="Q96" s="37"/>
      <c r="R96" s="37"/>
      <c r="S96" s="37"/>
      <c r="T96" s="37"/>
    </row>
    <row r="97" spans="1:20" s="213" customFormat="1" ht="15" customHeight="1" x14ac:dyDescent="0.25">
      <c r="A97" s="160">
        <f t="shared" si="1"/>
        <v>89</v>
      </c>
      <c r="B97" s="161" t="s">
        <v>931</v>
      </c>
      <c r="C97" s="161" t="s">
        <v>721</v>
      </c>
      <c r="D97" s="164"/>
      <c r="E97" s="161"/>
      <c r="F97" s="164"/>
      <c r="G97" s="161" t="s">
        <v>945</v>
      </c>
      <c r="H97" s="161"/>
      <c r="I97" s="165"/>
      <c r="J97" s="42">
        <v>1</v>
      </c>
      <c r="K97" s="42">
        <v>1</v>
      </c>
      <c r="L97" s="42">
        <v>0</v>
      </c>
      <c r="M97" s="42">
        <v>0</v>
      </c>
      <c r="N97" s="144">
        <v>0</v>
      </c>
      <c r="O97" s="144"/>
      <c r="P97" s="144"/>
      <c r="Q97" s="144"/>
      <c r="R97" s="144"/>
      <c r="S97" s="144"/>
      <c r="T97" s="144"/>
    </row>
    <row r="98" spans="1:20" ht="15" customHeight="1" x14ac:dyDescent="0.25">
      <c r="A98" s="33">
        <f t="shared" si="1"/>
        <v>90</v>
      </c>
      <c r="B98" s="34" t="s">
        <v>917</v>
      </c>
      <c r="C98" s="34"/>
      <c r="D98" s="117"/>
      <c r="E98" s="34" t="s">
        <v>946</v>
      </c>
      <c r="F98" s="117" t="s">
        <v>34</v>
      </c>
      <c r="G98" s="34" t="s">
        <v>947</v>
      </c>
      <c r="H98" s="34"/>
      <c r="I98" s="36">
        <v>243.3</v>
      </c>
      <c r="J98" s="37">
        <v>1</v>
      </c>
      <c r="K98" s="37">
        <v>1</v>
      </c>
      <c r="L98" s="37">
        <v>1</v>
      </c>
      <c r="M98" s="37">
        <v>1</v>
      </c>
      <c r="N98" s="37">
        <v>1</v>
      </c>
      <c r="O98" s="37"/>
      <c r="P98" s="37"/>
      <c r="Q98" s="37"/>
      <c r="R98" s="37"/>
      <c r="S98" s="37"/>
      <c r="T98" s="37"/>
    </row>
    <row r="99" spans="1:20" ht="15" customHeight="1" x14ac:dyDescent="0.25">
      <c r="A99" s="38">
        <f t="shared" si="1"/>
        <v>91</v>
      </c>
      <c r="B99" s="39" t="s">
        <v>917</v>
      </c>
      <c r="C99" s="39"/>
      <c r="D99" s="115"/>
      <c r="E99" s="39" t="s">
        <v>946</v>
      </c>
      <c r="F99" s="115" t="s">
        <v>34</v>
      </c>
      <c r="G99" s="39" t="s">
        <v>947</v>
      </c>
      <c r="H99" s="39"/>
      <c r="I99" s="41">
        <v>243.3</v>
      </c>
      <c r="J99" s="42">
        <v>1</v>
      </c>
      <c r="K99" s="42">
        <v>1</v>
      </c>
      <c r="L99" s="42">
        <v>1</v>
      </c>
      <c r="M99" s="42">
        <v>1</v>
      </c>
      <c r="N99" s="42">
        <v>1</v>
      </c>
      <c r="O99" s="42"/>
      <c r="P99" s="42"/>
      <c r="Q99" s="42"/>
      <c r="R99" s="42"/>
      <c r="S99" s="42"/>
      <c r="T99" s="42"/>
    </row>
    <row r="100" spans="1:20" ht="15" customHeight="1" x14ac:dyDescent="0.25">
      <c r="A100" s="33">
        <f t="shared" si="1"/>
        <v>92</v>
      </c>
      <c r="B100" s="34" t="s">
        <v>917</v>
      </c>
      <c r="C100" s="34"/>
      <c r="D100" s="117"/>
      <c r="E100" s="34" t="s">
        <v>946</v>
      </c>
      <c r="F100" s="117" t="s">
        <v>34</v>
      </c>
      <c r="G100" s="34" t="s">
        <v>947</v>
      </c>
      <c r="H100" s="34"/>
      <c r="I100" s="36">
        <v>243.3</v>
      </c>
      <c r="J100" s="37">
        <v>1</v>
      </c>
      <c r="K100" s="37">
        <v>1</v>
      </c>
      <c r="L100" s="37">
        <v>1</v>
      </c>
      <c r="M100" s="37">
        <v>1</v>
      </c>
      <c r="N100" s="37">
        <v>1</v>
      </c>
      <c r="O100" s="37"/>
      <c r="P100" s="37"/>
      <c r="Q100" s="37"/>
      <c r="R100" s="37"/>
      <c r="S100" s="37"/>
      <c r="T100" s="37"/>
    </row>
    <row r="101" spans="1:20" ht="15" customHeight="1" x14ac:dyDescent="0.25">
      <c r="A101" s="38">
        <f t="shared" si="1"/>
        <v>93</v>
      </c>
      <c r="B101" s="39" t="s">
        <v>917</v>
      </c>
      <c r="C101" s="39"/>
      <c r="D101" s="115"/>
      <c r="E101" s="39" t="s">
        <v>946</v>
      </c>
      <c r="F101" s="115" t="s">
        <v>34</v>
      </c>
      <c r="G101" s="39" t="s">
        <v>947</v>
      </c>
      <c r="H101" s="39"/>
      <c r="I101" s="41">
        <v>243.3</v>
      </c>
      <c r="J101" s="42">
        <v>1</v>
      </c>
      <c r="K101" s="42">
        <v>1</v>
      </c>
      <c r="L101" s="42">
        <v>1</v>
      </c>
      <c r="M101" s="42">
        <v>1</v>
      </c>
      <c r="N101" s="42">
        <v>1</v>
      </c>
      <c r="O101" s="42"/>
      <c r="P101" s="42"/>
      <c r="Q101" s="42"/>
      <c r="R101" s="42"/>
      <c r="S101" s="42"/>
      <c r="T101" s="42"/>
    </row>
    <row r="102" spans="1:20" ht="15" customHeight="1" x14ac:dyDescent="0.25">
      <c r="A102" s="33">
        <f t="shared" si="1"/>
        <v>94</v>
      </c>
      <c r="B102" s="34" t="s">
        <v>917</v>
      </c>
      <c r="C102" s="34"/>
      <c r="D102" s="117"/>
      <c r="E102" s="34" t="s">
        <v>946</v>
      </c>
      <c r="F102" s="117" t="s">
        <v>34</v>
      </c>
      <c r="G102" s="34" t="s">
        <v>947</v>
      </c>
      <c r="H102" s="34"/>
      <c r="I102" s="36">
        <v>243.3</v>
      </c>
      <c r="J102" s="37">
        <v>1</v>
      </c>
      <c r="K102" s="37">
        <v>1</v>
      </c>
      <c r="L102" s="37">
        <v>1</v>
      </c>
      <c r="M102" s="37">
        <v>1</v>
      </c>
      <c r="N102" s="37">
        <v>1</v>
      </c>
      <c r="O102" s="37"/>
      <c r="P102" s="37"/>
      <c r="Q102" s="37"/>
      <c r="R102" s="37"/>
      <c r="S102" s="37"/>
      <c r="T102" s="37"/>
    </row>
    <row r="103" spans="1:20" ht="15" customHeight="1" x14ac:dyDescent="0.25">
      <c r="A103" s="38">
        <f t="shared" si="1"/>
        <v>95</v>
      </c>
      <c r="B103" s="39" t="s">
        <v>917</v>
      </c>
      <c r="C103" s="39"/>
      <c r="D103" s="115"/>
      <c r="E103" s="39" t="s">
        <v>946</v>
      </c>
      <c r="F103" s="115" t="s">
        <v>34</v>
      </c>
      <c r="G103" s="39" t="s">
        <v>947</v>
      </c>
      <c r="H103" s="39"/>
      <c r="I103" s="41">
        <v>243.3</v>
      </c>
      <c r="J103" s="42">
        <v>1</v>
      </c>
      <c r="K103" s="42">
        <v>1</v>
      </c>
      <c r="L103" s="42">
        <v>0</v>
      </c>
      <c r="M103" s="42">
        <v>0</v>
      </c>
      <c r="N103" s="42">
        <v>0</v>
      </c>
      <c r="O103" s="42"/>
      <c r="P103" s="42"/>
      <c r="Q103" s="42"/>
      <c r="R103" s="42"/>
      <c r="S103" s="42"/>
      <c r="T103" s="42"/>
    </row>
    <row r="104" spans="1:20" ht="15" customHeight="1" x14ac:dyDescent="0.25">
      <c r="A104" s="33">
        <f t="shared" si="1"/>
        <v>96</v>
      </c>
      <c r="B104" s="34" t="s">
        <v>928</v>
      </c>
      <c r="C104" s="34"/>
      <c r="D104" s="117"/>
      <c r="E104" s="34" t="s">
        <v>948</v>
      </c>
      <c r="F104" s="117" t="s">
        <v>34</v>
      </c>
      <c r="G104" s="34" t="s">
        <v>949</v>
      </c>
      <c r="H104" s="34"/>
      <c r="I104" s="36">
        <v>20.350000000000001</v>
      </c>
      <c r="J104" s="37">
        <v>1</v>
      </c>
      <c r="K104" s="37">
        <v>1</v>
      </c>
      <c r="L104" s="37">
        <v>1</v>
      </c>
      <c r="M104" s="37">
        <v>1</v>
      </c>
      <c r="N104" s="37">
        <v>1</v>
      </c>
      <c r="O104" s="37"/>
      <c r="P104" s="37"/>
      <c r="Q104" s="37"/>
      <c r="R104" s="37"/>
      <c r="S104" s="37"/>
      <c r="T104" s="37"/>
    </row>
    <row r="105" spans="1:20" ht="15" customHeight="1" x14ac:dyDescent="0.25">
      <c r="A105" s="38">
        <f t="shared" si="1"/>
        <v>97</v>
      </c>
      <c r="B105" s="39" t="s">
        <v>928</v>
      </c>
      <c r="C105" s="39"/>
      <c r="D105" s="115"/>
      <c r="E105" s="39" t="s">
        <v>948</v>
      </c>
      <c r="F105" s="115" t="s">
        <v>34</v>
      </c>
      <c r="G105" s="39" t="s">
        <v>949</v>
      </c>
      <c r="H105" s="39"/>
      <c r="I105" s="41">
        <v>20.350000000000001</v>
      </c>
      <c r="J105" s="42">
        <v>1</v>
      </c>
      <c r="K105" s="42">
        <v>1</v>
      </c>
      <c r="L105" s="42">
        <v>1</v>
      </c>
      <c r="M105" s="42">
        <v>1</v>
      </c>
      <c r="N105" s="42">
        <v>1</v>
      </c>
      <c r="O105" s="42"/>
      <c r="P105" s="42"/>
      <c r="Q105" s="42"/>
      <c r="R105" s="42"/>
      <c r="S105" s="42"/>
      <c r="T105" s="42"/>
    </row>
    <row r="106" spans="1:20" ht="15" customHeight="1" x14ac:dyDescent="0.25">
      <c r="A106" s="33">
        <f t="shared" si="1"/>
        <v>98</v>
      </c>
      <c r="B106" s="34" t="s">
        <v>928</v>
      </c>
      <c r="C106" s="34"/>
      <c r="D106" s="117"/>
      <c r="E106" s="34" t="s">
        <v>948</v>
      </c>
      <c r="F106" s="117" t="s">
        <v>34</v>
      </c>
      <c r="G106" s="34" t="s">
        <v>949</v>
      </c>
      <c r="H106" s="34"/>
      <c r="I106" s="36">
        <v>20.350000000000001</v>
      </c>
      <c r="J106" s="37">
        <v>1</v>
      </c>
      <c r="K106" s="37">
        <v>1</v>
      </c>
      <c r="L106" s="37">
        <v>1</v>
      </c>
      <c r="M106" s="37">
        <v>1</v>
      </c>
      <c r="N106" s="37">
        <v>1</v>
      </c>
      <c r="O106" s="37"/>
      <c r="P106" s="37"/>
      <c r="Q106" s="37"/>
      <c r="R106" s="37"/>
      <c r="S106" s="37"/>
      <c r="T106" s="37"/>
    </row>
    <row r="107" spans="1:20" ht="15" customHeight="1" x14ac:dyDescent="0.25">
      <c r="A107" s="38">
        <f t="shared" si="1"/>
        <v>99</v>
      </c>
      <c r="B107" s="39" t="s">
        <v>928</v>
      </c>
      <c r="C107" s="39"/>
      <c r="D107" s="115"/>
      <c r="E107" s="39" t="s">
        <v>948</v>
      </c>
      <c r="F107" s="115" t="s">
        <v>34</v>
      </c>
      <c r="G107" s="39" t="s">
        <v>949</v>
      </c>
      <c r="H107" s="39"/>
      <c r="I107" s="41">
        <v>20.350000000000001</v>
      </c>
      <c r="J107" s="42">
        <v>1</v>
      </c>
      <c r="K107" s="42">
        <v>1</v>
      </c>
      <c r="L107" s="42">
        <v>1</v>
      </c>
      <c r="M107" s="42">
        <v>1</v>
      </c>
      <c r="N107" s="42">
        <v>1</v>
      </c>
      <c r="O107" s="42"/>
      <c r="P107" s="42"/>
      <c r="Q107" s="42"/>
      <c r="R107" s="42"/>
      <c r="S107" s="42"/>
      <c r="T107" s="42"/>
    </row>
    <row r="108" spans="1:20" ht="15" customHeight="1" x14ac:dyDescent="0.25">
      <c r="A108" s="33">
        <f t="shared" si="1"/>
        <v>100</v>
      </c>
      <c r="B108" s="34" t="s">
        <v>928</v>
      </c>
      <c r="C108" s="34"/>
      <c r="D108" s="117"/>
      <c r="E108" s="34" t="s">
        <v>948</v>
      </c>
      <c r="F108" s="117" t="s">
        <v>34</v>
      </c>
      <c r="G108" s="34" t="s">
        <v>949</v>
      </c>
      <c r="H108" s="34"/>
      <c r="I108" s="36">
        <v>20.350000000000001</v>
      </c>
      <c r="J108" s="37">
        <v>1</v>
      </c>
      <c r="K108" s="37">
        <v>1</v>
      </c>
      <c r="L108" s="37">
        <v>1</v>
      </c>
      <c r="M108" s="37">
        <v>1</v>
      </c>
      <c r="N108" s="37">
        <v>1</v>
      </c>
      <c r="O108" s="37"/>
      <c r="P108" s="37"/>
      <c r="Q108" s="37"/>
      <c r="R108" s="37"/>
      <c r="S108" s="37"/>
      <c r="T108" s="37"/>
    </row>
    <row r="109" spans="1:20" ht="15" customHeight="1" x14ac:dyDescent="0.25">
      <c r="A109" s="38">
        <f t="shared" si="1"/>
        <v>101</v>
      </c>
      <c r="B109" s="39" t="s">
        <v>928</v>
      </c>
      <c r="C109" s="39"/>
      <c r="D109" s="115"/>
      <c r="E109" s="39" t="s">
        <v>948</v>
      </c>
      <c r="F109" s="115" t="s">
        <v>34</v>
      </c>
      <c r="G109" s="39" t="s">
        <v>949</v>
      </c>
      <c r="H109" s="39"/>
      <c r="I109" s="41">
        <v>20.350000000000001</v>
      </c>
      <c r="J109" s="42">
        <v>1</v>
      </c>
      <c r="K109" s="42">
        <v>1</v>
      </c>
      <c r="L109" s="42">
        <v>0</v>
      </c>
      <c r="M109" s="42">
        <v>0</v>
      </c>
      <c r="N109" s="42">
        <v>0</v>
      </c>
      <c r="O109" s="42"/>
      <c r="P109" s="42"/>
      <c r="Q109" s="42"/>
      <c r="R109" s="42"/>
      <c r="S109" s="42"/>
      <c r="T109" s="42"/>
    </row>
    <row r="110" spans="1:20" ht="15" customHeight="1" x14ac:dyDescent="0.25">
      <c r="A110" s="33">
        <f t="shared" si="1"/>
        <v>102</v>
      </c>
      <c r="B110" s="34" t="s">
        <v>939</v>
      </c>
      <c r="C110" s="34"/>
      <c r="D110" s="117" t="s">
        <v>950</v>
      </c>
      <c r="E110" s="34" t="s">
        <v>951</v>
      </c>
      <c r="F110" s="117" t="s">
        <v>34</v>
      </c>
      <c r="G110" s="34" t="s">
        <v>952</v>
      </c>
      <c r="H110" s="34"/>
      <c r="I110" s="36">
        <v>3.14</v>
      </c>
      <c r="J110" s="37">
        <v>1</v>
      </c>
      <c r="K110" s="37">
        <v>1</v>
      </c>
      <c r="L110" s="37">
        <v>1</v>
      </c>
      <c r="M110" s="37">
        <v>1</v>
      </c>
      <c r="N110" s="37">
        <v>1</v>
      </c>
      <c r="O110" s="37"/>
      <c r="P110" s="37"/>
      <c r="Q110" s="37"/>
      <c r="R110" s="37"/>
      <c r="S110" s="37"/>
      <c r="T110" s="37"/>
    </row>
    <row r="111" spans="1:20" ht="15" customHeight="1" x14ac:dyDescent="0.25">
      <c r="A111" s="38">
        <f t="shared" si="1"/>
        <v>103</v>
      </c>
      <c r="B111" s="39" t="s">
        <v>939</v>
      </c>
      <c r="C111" s="39"/>
      <c r="D111" s="115" t="s">
        <v>950</v>
      </c>
      <c r="E111" s="39" t="s">
        <v>951</v>
      </c>
      <c r="F111" s="115" t="s">
        <v>34</v>
      </c>
      <c r="G111" s="39" t="s">
        <v>952</v>
      </c>
      <c r="H111" s="39"/>
      <c r="I111" s="41">
        <v>3.14</v>
      </c>
      <c r="J111" s="42">
        <v>1</v>
      </c>
      <c r="K111" s="42">
        <v>1</v>
      </c>
      <c r="L111" s="42">
        <v>1</v>
      </c>
      <c r="M111" s="42">
        <v>1</v>
      </c>
      <c r="N111" s="42">
        <v>1</v>
      </c>
      <c r="O111" s="42"/>
      <c r="P111" s="42"/>
      <c r="Q111" s="42"/>
      <c r="R111" s="42"/>
      <c r="S111" s="42"/>
      <c r="T111" s="42"/>
    </row>
    <row r="112" spans="1:20" ht="15" customHeight="1" x14ac:dyDescent="0.25">
      <c r="A112" s="33">
        <f t="shared" si="1"/>
        <v>104</v>
      </c>
      <c r="B112" s="34" t="s">
        <v>939</v>
      </c>
      <c r="C112" s="34"/>
      <c r="D112" s="117" t="s">
        <v>950</v>
      </c>
      <c r="E112" s="34" t="s">
        <v>951</v>
      </c>
      <c r="F112" s="117" t="s">
        <v>34</v>
      </c>
      <c r="G112" s="34" t="s">
        <v>952</v>
      </c>
      <c r="H112" s="34"/>
      <c r="I112" s="36">
        <v>3.14</v>
      </c>
      <c r="J112" s="37">
        <v>1</v>
      </c>
      <c r="K112" s="37">
        <v>1</v>
      </c>
      <c r="L112" s="37">
        <v>1</v>
      </c>
      <c r="M112" s="37">
        <v>1</v>
      </c>
      <c r="N112" s="37">
        <v>1</v>
      </c>
      <c r="O112" s="37"/>
      <c r="P112" s="37"/>
      <c r="Q112" s="37"/>
      <c r="R112" s="37"/>
      <c r="S112" s="37"/>
      <c r="T112" s="37"/>
    </row>
    <row r="113" spans="1:20" ht="15" customHeight="1" x14ac:dyDescent="0.25">
      <c r="A113" s="38">
        <f t="shared" si="1"/>
        <v>105</v>
      </c>
      <c r="B113" s="39" t="s">
        <v>939</v>
      </c>
      <c r="C113" s="39"/>
      <c r="D113" s="115" t="s">
        <v>950</v>
      </c>
      <c r="E113" s="39" t="s">
        <v>951</v>
      </c>
      <c r="F113" s="115" t="s">
        <v>34</v>
      </c>
      <c r="G113" s="39" t="s">
        <v>952</v>
      </c>
      <c r="H113" s="39"/>
      <c r="I113" s="41">
        <v>3.14</v>
      </c>
      <c r="J113" s="42">
        <v>1</v>
      </c>
      <c r="K113" s="42">
        <v>1</v>
      </c>
      <c r="L113" s="42">
        <v>1</v>
      </c>
      <c r="M113" s="42">
        <v>1</v>
      </c>
      <c r="N113" s="42">
        <v>1</v>
      </c>
      <c r="O113" s="42"/>
      <c r="P113" s="42"/>
      <c r="Q113" s="42"/>
      <c r="R113" s="42"/>
      <c r="S113" s="42"/>
      <c r="T113" s="42"/>
    </row>
    <row r="114" spans="1:20" ht="15" customHeight="1" x14ac:dyDescent="0.25">
      <c r="A114" s="33">
        <f t="shared" si="1"/>
        <v>106</v>
      </c>
      <c r="B114" s="34" t="s">
        <v>939</v>
      </c>
      <c r="C114" s="34"/>
      <c r="D114" s="117" t="s">
        <v>950</v>
      </c>
      <c r="E114" s="34" t="s">
        <v>951</v>
      </c>
      <c r="F114" s="117" t="s">
        <v>34</v>
      </c>
      <c r="G114" s="34" t="s">
        <v>952</v>
      </c>
      <c r="H114" s="34"/>
      <c r="I114" s="36">
        <v>3.14</v>
      </c>
      <c r="J114" s="37">
        <v>1</v>
      </c>
      <c r="K114" s="37">
        <v>1</v>
      </c>
      <c r="L114" s="37">
        <v>1</v>
      </c>
      <c r="M114" s="37">
        <v>1</v>
      </c>
      <c r="N114" s="37">
        <v>1</v>
      </c>
      <c r="O114" s="37"/>
      <c r="P114" s="37"/>
      <c r="Q114" s="37"/>
      <c r="R114" s="37"/>
      <c r="S114" s="37"/>
      <c r="T114" s="37"/>
    </row>
    <row r="115" spans="1:20" ht="15" customHeight="1" x14ac:dyDescent="0.25">
      <c r="A115" s="38">
        <f t="shared" si="1"/>
        <v>107</v>
      </c>
      <c r="B115" s="39" t="s">
        <v>939</v>
      </c>
      <c r="C115" s="39"/>
      <c r="D115" s="115" t="s">
        <v>950</v>
      </c>
      <c r="E115" s="39" t="s">
        <v>951</v>
      </c>
      <c r="F115" s="115" t="s">
        <v>34</v>
      </c>
      <c r="G115" s="39" t="s">
        <v>952</v>
      </c>
      <c r="H115" s="39"/>
      <c r="I115" s="41">
        <v>3.14</v>
      </c>
      <c r="J115" s="42">
        <v>1</v>
      </c>
      <c r="K115" s="42">
        <v>1</v>
      </c>
      <c r="L115" s="42">
        <v>1</v>
      </c>
      <c r="M115" s="42">
        <v>1</v>
      </c>
      <c r="N115" s="42">
        <v>1</v>
      </c>
      <c r="O115" s="42"/>
      <c r="P115" s="42"/>
      <c r="Q115" s="42"/>
      <c r="R115" s="42"/>
      <c r="S115" s="42"/>
      <c r="T115" s="42"/>
    </row>
    <row r="116" spans="1:20" ht="15" customHeight="1" x14ac:dyDescent="0.25">
      <c r="A116" s="33">
        <f t="shared" si="1"/>
        <v>108</v>
      </c>
      <c r="B116" s="34" t="s">
        <v>953</v>
      </c>
      <c r="C116" s="34" t="s">
        <v>721</v>
      </c>
      <c r="D116" s="117"/>
      <c r="E116" s="34"/>
      <c r="F116" s="117"/>
      <c r="G116" s="34" t="s">
        <v>954</v>
      </c>
      <c r="H116" s="34"/>
      <c r="I116" s="36"/>
      <c r="J116" s="37">
        <v>1</v>
      </c>
      <c r="K116" s="37">
        <v>1</v>
      </c>
      <c r="L116" s="37">
        <v>1</v>
      </c>
      <c r="M116" s="37">
        <v>1</v>
      </c>
      <c r="N116" s="37">
        <v>1</v>
      </c>
      <c r="O116" s="37"/>
      <c r="P116" s="37"/>
      <c r="Q116" s="37"/>
      <c r="R116" s="37"/>
      <c r="S116" s="37"/>
      <c r="T116" s="37"/>
    </row>
    <row r="117" spans="1:20" ht="15" customHeight="1" x14ac:dyDescent="0.25">
      <c r="A117" s="38">
        <f t="shared" si="1"/>
        <v>109</v>
      </c>
      <c r="B117" s="39" t="s">
        <v>953</v>
      </c>
      <c r="C117" s="39" t="s">
        <v>721</v>
      </c>
      <c r="D117" s="115"/>
      <c r="E117" s="39"/>
      <c r="F117" s="115"/>
      <c r="G117" s="39" t="s">
        <v>954</v>
      </c>
      <c r="H117" s="39"/>
      <c r="I117" s="41"/>
      <c r="J117" s="42">
        <v>1</v>
      </c>
      <c r="K117" s="42">
        <v>1</v>
      </c>
      <c r="L117" s="42">
        <v>1</v>
      </c>
      <c r="M117" s="42">
        <v>1</v>
      </c>
      <c r="N117" s="42">
        <v>1</v>
      </c>
      <c r="O117" s="42"/>
      <c r="P117" s="42"/>
      <c r="Q117" s="42"/>
      <c r="R117" s="42"/>
      <c r="S117" s="42"/>
      <c r="T117" s="42"/>
    </row>
    <row r="118" spans="1:20" ht="15" customHeight="1" x14ac:dyDescent="0.25">
      <c r="A118" s="33">
        <f t="shared" si="1"/>
        <v>110</v>
      </c>
      <c r="B118" s="34" t="s">
        <v>953</v>
      </c>
      <c r="C118" s="34" t="s">
        <v>721</v>
      </c>
      <c r="D118" s="117"/>
      <c r="E118" s="34"/>
      <c r="F118" s="117"/>
      <c r="G118" s="34" t="s">
        <v>955</v>
      </c>
      <c r="H118" s="34"/>
      <c r="I118" s="36"/>
      <c r="J118" s="37">
        <v>1</v>
      </c>
      <c r="K118" s="37">
        <v>1</v>
      </c>
      <c r="L118" s="37">
        <v>1</v>
      </c>
      <c r="M118" s="37">
        <v>1</v>
      </c>
      <c r="N118" s="37">
        <v>1</v>
      </c>
      <c r="O118" s="37"/>
      <c r="P118" s="37"/>
      <c r="Q118" s="37"/>
      <c r="R118" s="37"/>
      <c r="S118" s="37"/>
      <c r="T118" s="37"/>
    </row>
    <row r="119" spans="1:20" ht="15" customHeight="1" x14ac:dyDescent="0.25">
      <c r="A119" s="38">
        <f t="shared" si="1"/>
        <v>111</v>
      </c>
      <c r="B119" s="39" t="s">
        <v>953</v>
      </c>
      <c r="C119" s="39" t="s">
        <v>721</v>
      </c>
      <c r="D119" s="115"/>
      <c r="E119" s="39"/>
      <c r="F119" s="115"/>
      <c r="G119" s="39" t="s">
        <v>955</v>
      </c>
      <c r="H119" s="39"/>
      <c r="I119" s="41"/>
      <c r="J119" s="42">
        <v>1</v>
      </c>
      <c r="K119" s="42">
        <v>1</v>
      </c>
      <c r="L119" s="42">
        <v>1</v>
      </c>
      <c r="M119" s="42">
        <v>1</v>
      </c>
      <c r="N119" s="42">
        <v>1</v>
      </c>
      <c r="O119" s="42"/>
      <c r="P119" s="42"/>
      <c r="Q119" s="42"/>
      <c r="R119" s="42"/>
      <c r="S119" s="42"/>
      <c r="T119" s="42"/>
    </row>
    <row r="120" spans="1:20" ht="15" customHeight="1" x14ac:dyDescent="0.25">
      <c r="A120" s="33">
        <f t="shared" si="1"/>
        <v>112</v>
      </c>
      <c r="B120" s="34" t="s">
        <v>956</v>
      </c>
      <c r="C120" s="34" t="s">
        <v>957</v>
      </c>
      <c r="D120" s="117"/>
      <c r="E120" s="34"/>
      <c r="F120" s="117"/>
      <c r="G120" s="34" t="s">
        <v>958</v>
      </c>
      <c r="H120" s="34"/>
      <c r="I120" s="36"/>
      <c r="J120" s="37">
        <v>1</v>
      </c>
      <c r="K120" s="37">
        <v>1</v>
      </c>
      <c r="L120" s="37">
        <v>1</v>
      </c>
      <c r="M120" s="37">
        <v>1</v>
      </c>
      <c r="N120" s="37">
        <v>1</v>
      </c>
      <c r="O120" s="37"/>
      <c r="P120" s="37"/>
      <c r="Q120" s="37"/>
      <c r="R120" s="37"/>
      <c r="S120" s="37"/>
      <c r="T120" s="37"/>
    </row>
    <row r="121" spans="1:20" s="213" customFormat="1" ht="15" customHeight="1" x14ac:dyDescent="0.25">
      <c r="A121" s="160">
        <f t="shared" si="1"/>
        <v>113</v>
      </c>
      <c r="B121" s="161" t="s">
        <v>959</v>
      </c>
      <c r="C121" s="161" t="s">
        <v>721</v>
      </c>
      <c r="D121" s="164"/>
      <c r="E121" s="161"/>
      <c r="F121" s="164"/>
      <c r="G121" s="161" t="s">
        <v>960</v>
      </c>
      <c r="H121" s="161"/>
      <c r="I121" s="165"/>
      <c r="J121" s="42">
        <v>1</v>
      </c>
      <c r="K121" s="42">
        <v>1</v>
      </c>
      <c r="L121" s="42">
        <v>0</v>
      </c>
      <c r="M121" s="42">
        <v>0</v>
      </c>
      <c r="N121" s="144">
        <v>0</v>
      </c>
      <c r="O121" s="144"/>
      <c r="P121" s="144"/>
      <c r="Q121" s="144"/>
      <c r="R121" s="144"/>
      <c r="S121" s="144"/>
      <c r="T121" s="144"/>
    </row>
    <row r="122" spans="1:20" s="213" customFormat="1" ht="15" customHeight="1" x14ac:dyDescent="0.25">
      <c r="A122" s="160">
        <f t="shared" si="1"/>
        <v>114</v>
      </c>
      <c r="B122" s="161" t="s">
        <v>959</v>
      </c>
      <c r="C122" s="161" t="s">
        <v>721</v>
      </c>
      <c r="D122" s="164"/>
      <c r="E122" s="161"/>
      <c r="F122" s="164"/>
      <c r="G122" s="161" t="s">
        <v>960</v>
      </c>
      <c r="H122" s="161"/>
      <c r="I122" s="165"/>
      <c r="J122" s="37">
        <v>1</v>
      </c>
      <c r="K122" s="37">
        <v>1</v>
      </c>
      <c r="L122" s="37">
        <v>0</v>
      </c>
      <c r="M122" s="37">
        <v>0</v>
      </c>
      <c r="N122" s="144">
        <v>0</v>
      </c>
      <c r="O122" s="144"/>
      <c r="P122" s="144"/>
      <c r="Q122" s="144"/>
      <c r="R122" s="144"/>
      <c r="S122" s="144"/>
      <c r="T122" s="144"/>
    </row>
    <row r="123" spans="1:20" ht="15" customHeight="1" x14ac:dyDescent="0.25">
      <c r="A123" s="38">
        <f t="shared" si="1"/>
        <v>115</v>
      </c>
      <c r="B123" s="39" t="s">
        <v>961</v>
      </c>
      <c r="C123" s="39" t="s">
        <v>820</v>
      </c>
      <c r="D123" s="115" t="s">
        <v>962</v>
      </c>
      <c r="E123" s="39"/>
      <c r="F123" s="115"/>
      <c r="G123" s="39" t="s">
        <v>963</v>
      </c>
      <c r="H123" s="39"/>
      <c r="I123" s="41"/>
      <c r="J123" s="42">
        <v>1</v>
      </c>
      <c r="K123" s="42">
        <v>1</v>
      </c>
      <c r="L123" s="42">
        <v>1</v>
      </c>
      <c r="M123" s="42">
        <v>1</v>
      </c>
      <c r="N123" s="42">
        <v>1</v>
      </c>
      <c r="O123" s="42"/>
      <c r="P123" s="42"/>
      <c r="Q123" s="42"/>
      <c r="R123" s="42"/>
      <c r="S123" s="42"/>
      <c r="T123" s="42"/>
    </row>
    <row r="124" spans="1:20" ht="15" customHeight="1" x14ac:dyDescent="0.25">
      <c r="A124" s="33">
        <f t="shared" si="1"/>
        <v>116</v>
      </c>
      <c r="B124" s="34" t="s">
        <v>961</v>
      </c>
      <c r="C124" s="34" t="s">
        <v>820</v>
      </c>
      <c r="D124" s="117" t="s">
        <v>962</v>
      </c>
      <c r="E124" s="34"/>
      <c r="F124" s="117"/>
      <c r="G124" s="34" t="s">
        <v>963</v>
      </c>
      <c r="H124" s="34"/>
      <c r="I124" s="36"/>
      <c r="J124" s="37">
        <v>1</v>
      </c>
      <c r="K124" s="37">
        <v>1</v>
      </c>
      <c r="L124" s="37">
        <v>1</v>
      </c>
      <c r="M124" s="37">
        <v>1</v>
      </c>
      <c r="N124" s="37">
        <v>1</v>
      </c>
      <c r="O124" s="37"/>
      <c r="P124" s="37"/>
      <c r="Q124" s="37"/>
      <c r="R124" s="37"/>
      <c r="S124" s="37"/>
      <c r="T124" s="37"/>
    </row>
    <row r="125" spans="1:20" ht="15" customHeight="1" x14ac:dyDescent="0.25">
      <c r="A125" s="38">
        <f t="shared" si="1"/>
        <v>117</v>
      </c>
      <c r="B125" s="39" t="s">
        <v>964</v>
      </c>
      <c r="C125" s="39" t="s">
        <v>965</v>
      </c>
      <c r="D125" s="115"/>
      <c r="E125" s="39"/>
      <c r="F125" s="115"/>
      <c r="G125" s="39" t="s">
        <v>966</v>
      </c>
      <c r="H125" s="39"/>
      <c r="I125" s="41"/>
      <c r="J125" s="42">
        <v>1</v>
      </c>
      <c r="K125" s="42">
        <v>0</v>
      </c>
      <c r="L125" s="42">
        <v>0</v>
      </c>
      <c r="M125" s="42">
        <v>0</v>
      </c>
      <c r="N125" s="42">
        <v>0</v>
      </c>
      <c r="O125" s="42"/>
      <c r="P125" s="42"/>
      <c r="Q125" s="42"/>
      <c r="R125" s="42"/>
      <c r="S125" s="42"/>
      <c r="T125" s="42"/>
    </row>
    <row r="126" spans="1:20" ht="15" customHeight="1" x14ac:dyDescent="0.25">
      <c r="A126" s="33">
        <f t="shared" si="1"/>
        <v>118</v>
      </c>
      <c r="B126" s="34" t="s">
        <v>967</v>
      </c>
      <c r="C126" s="34" t="s">
        <v>703</v>
      </c>
      <c r="D126" s="117" t="s">
        <v>763</v>
      </c>
      <c r="E126" s="34"/>
      <c r="F126" s="117"/>
      <c r="G126" s="34"/>
      <c r="H126" s="34"/>
      <c r="I126" s="36"/>
      <c r="J126" s="37">
        <v>1</v>
      </c>
      <c r="K126" s="37">
        <v>1</v>
      </c>
      <c r="L126" s="37">
        <v>1</v>
      </c>
      <c r="M126" s="37">
        <v>1</v>
      </c>
      <c r="N126" s="37">
        <v>1</v>
      </c>
      <c r="O126" s="37"/>
      <c r="P126" s="37"/>
      <c r="Q126" s="37"/>
      <c r="R126" s="37"/>
      <c r="S126" s="37"/>
      <c r="T126" s="37"/>
    </row>
    <row r="127" spans="1:20" ht="15" customHeight="1" x14ac:dyDescent="0.25">
      <c r="A127" s="38">
        <f t="shared" si="1"/>
        <v>119</v>
      </c>
      <c r="B127" s="39" t="s">
        <v>917</v>
      </c>
      <c r="C127" s="39" t="s">
        <v>721</v>
      </c>
      <c r="D127" s="115"/>
      <c r="E127" s="39"/>
      <c r="F127" s="115"/>
      <c r="G127" s="39" t="s">
        <v>968</v>
      </c>
      <c r="H127" s="39"/>
      <c r="I127" s="41"/>
      <c r="J127" s="42">
        <v>1</v>
      </c>
      <c r="K127" s="42">
        <v>1</v>
      </c>
      <c r="L127" s="42">
        <v>1</v>
      </c>
      <c r="M127" s="42">
        <v>1</v>
      </c>
      <c r="N127" s="42">
        <v>1</v>
      </c>
      <c r="O127" s="42"/>
      <c r="P127" s="42"/>
      <c r="Q127" s="42"/>
      <c r="R127" s="42"/>
      <c r="S127" s="42"/>
      <c r="T127" s="42"/>
    </row>
    <row r="128" spans="1:20" s="219" customFormat="1" ht="15" customHeight="1" x14ac:dyDescent="0.25">
      <c r="A128" s="214">
        <f t="shared" si="1"/>
        <v>120</v>
      </c>
      <c r="B128" s="215" t="s">
        <v>917</v>
      </c>
      <c r="C128" s="215" t="s">
        <v>721</v>
      </c>
      <c r="D128" s="216"/>
      <c r="E128" s="215"/>
      <c r="F128" s="216"/>
      <c r="G128" s="215" t="s">
        <v>968</v>
      </c>
      <c r="H128" s="215"/>
      <c r="I128" s="217"/>
      <c r="J128" s="218">
        <v>1</v>
      </c>
      <c r="K128" s="218">
        <v>1</v>
      </c>
      <c r="L128" s="218">
        <v>1</v>
      </c>
      <c r="M128" s="218">
        <v>1</v>
      </c>
      <c r="N128" s="218">
        <v>1</v>
      </c>
      <c r="O128" s="218"/>
      <c r="P128" s="218"/>
      <c r="Q128" s="218"/>
      <c r="R128" s="218"/>
      <c r="S128" s="218"/>
      <c r="T128" s="218"/>
    </row>
    <row r="129" spans="1:20" ht="15" customHeight="1" x14ac:dyDescent="0.25">
      <c r="A129" s="38">
        <f t="shared" si="1"/>
        <v>121</v>
      </c>
      <c r="B129" s="39" t="s">
        <v>917</v>
      </c>
      <c r="C129" s="39" t="s">
        <v>721</v>
      </c>
      <c r="D129" s="115"/>
      <c r="E129" s="39"/>
      <c r="F129" s="115"/>
      <c r="G129" s="39" t="s">
        <v>968</v>
      </c>
      <c r="H129" s="39"/>
      <c r="I129" s="41"/>
      <c r="J129" s="42">
        <v>1</v>
      </c>
      <c r="K129" s="42">
        <v>1</v>
      </c>
      <c r="L129" s="42">
        <v>1</v>
      </c>
      <c r="M129" s="42">
        <v>1</v>
      </c>
      <c r="N129" s="42">
        <v>1</v>
      </c>
      <c r="O129" s="42"/>
      <c r="P129" s="42"/>
      <c r="Q129" s="42"/>
      <c r="R129" s="42"/>
      <c r="S129" s="42"/>
      <c r="T129" s="42"/>
    </row>
    <row r="130" spans="1:20" ht="15" customHeight="1" x14ac:dyDescent="0.25">
      <c r="A130" s="33">
        <f t="shared" si="1"/>
        <v>122</v>
      </c>
      <c r="B130" s="34" t="s">
        <v>917</v>
      </c>
      <c r="C130" s="34" t="s">
        <v>721</v>
      </c>
      <c r="D130" s="117"/>
      <c r="E130" s="34"/>
      <c r="F130" s="117"/>
      <c r="G130" s="34" t="s">
        <v>968</v>
      </c>
      <c r="H130" s="34"/>
      <c r="I130" s="36"/>
      <c r="J130" s="37">
        <v>1</v>
      </c>
      <c r="K130" s="37">
        <v>1</v>
      </c>
      <c r="L130" s="37">
        <v>1</v>
      </c>
      <c r="M130" s="37">
        <v>1</v>
      </c>
      <c r="N130" s="37">
        <v>1</v>
      </c>
      <c r="O130" s="37"/>
      <c r="P130" s="37"/>
      <c r="Q130" s="37"/>
      <c r="R130" s="37"/>
      <c r="S130" s="37"/>
      <c r="T130" s="37"/>
    </row>
    <row r="131" spans="1:20" ht="15" customHeight="1" x14ac:dyDescent="0.25">
      <c r="A131" s="38">
        <f t="shared" si="1"/>
        <v>123</v>
      </c>
      <c r="B131" s="39" t="s">
        <v>917</v>
      </c>
      <c r="C131" s="39" t="s">
        <v>721</v>
      </c>
      <c r="D131" s="115"/>
      <c r="E131" s="39"/>
      <c r="F131" s="115"/>
      <c r="G131" s="39" t="s">
        <v>968</v>
      </c>
      <c r="H131" s="39"/>
      <c r="I131" s="41"/>
      <c r="J131" s="42">
        <v>1</v>
      </c>
      <c r="K131" s="42">
        <v>1</v>
      </c>
      <c r="L131" s="42">
        <v>1</v>
      </c>
      <c r="M131" s="42">
        <v>1</v>
      </c>
      <c r="N131" s="42">
        <v>1</v>
      </c>
      <c r="O131" s="42"/>
      <c r="P131" s="42"/>
      <c r="Q131" s="42"/>
      <c r="R131" s="42"/>
      <c r="S131" s="42"/>
      <c r="T131" s="42"/>
    </row>
    <row r="132" spans="1:20" ht="15" customHeight="1" x14ac:dyDescent="0.25">
      <c r="A132" s="33">
        <f t="shared" si="1"/>
        <v>124</v>
      </c>
      <c r="B132" s="34" t="s">
        <v>917</v>
      </c>
      <c r="C132" s="34" t="s">
        <v>721</v>
      </c>
      <c r="D132" s="117"/>
      <c r="E132" s="34"/>
      <c r="F132" s="117"/>
      <c r="G132" s="34" t="s">
        <v>968</v>
      </c>
      <c r="H132" s="34"/>
      <c r="I132" s="36"/>
      <c r="J132" s="37">
        <v>1</v>
      </c>
      <c r="K132" s="37">
        <v>1</v>
      </c>
      <c r="L132" s="37">
        <v>1</v>
      </c>
      <c r="M132" s="37">
        <v>1</v>
      </c>
      <c r="N132" s="37">
        <v>1</v>
      </c>
      <c r="O132" s="37"/>
      <c r="P132" s="37"/>
      <c r="Q132" s="37"/>
      <c r="R132" s="37"/>
      <c r="S132" s="37"/>
      <c r="T132" s="37"/>
    </row>
    <row r="133" spans="1:20" ht="15" customHeight="1" x14ac:dyDescent="0.25">
      <c r="A133" s="38">
        <f t="shared" si="1"/>
        <v>125</v>
      </c>
      <c r="B133" s="39" t="s">
        <v>928</v>
      </c>
      <c r="C133" s="39"/>
      <c r="D133" s="115"/>
      <c r="E133" s="39"/>
      <c r="F133" s="115"/>
      <c r="G133" s="39" t="s">
        <v>969</v>
      </c>
      <c r="H133" s="39"/>
      <c r="I133" s="41"/>
      <c r="J133" s="42">
        <v>1</v>
      </c>
      <c r="K133" s="42">
        <v>1</v>
      </c>
      <c r="L133" s="42">
        <v>1</v>
      </c>
      <c r="M133" s="42">
        <v>1</v>
      </c>
      <c r="N133" s="42">
        <v>1</v>
      </c>
      <c r="O133" s="42"/>
      <c r="P133" s="42"/>
      <c r="Q133" s="42"/>
      <c r="R133" s="42"/>
      <c r="S133" s="42"/>
      <c r="T133" s="42"/>
    </row>
    <row r="134" spans="1:20" ht="15" customHeight="1" x14ac:dyDescent="0.25">
      <c r="A134" s="33">
        <f t="shared" si="1"/>
        <v>126</v>
      </c>
      <c r="B134" s="34" t="s">
        <v>928</v>
      </c>
      <c r="C134" s="34"/>
      <c r="D134" s="117"/>
      <c r="E134" s="34"/>
      <c r="F134" s="117"/>
      <c r="G134" s="34" t="s">
        <v>969</v>
      </c>
      <c r="H134" s="34"/>
      <c r="I134" s="36"/>
      <c r="J134" s="37">
        <v>1</v>
      </c>
      <c r="K134" s="37">
        <v>1</v>
      </c>
      <c r="L134" s="37">
        <v>1</v>
      </c>
      <c r="M134" s="37">
        <v>1</v>
      </c>
      <c r="N134" s="37">
        <v>1</v>
      </c>
      <c r="O134" s="37"/>
      <c r="P134" s="37"/>
      <c r="Q134" s="37"/>
      <c r="R134" s="37"/>
      <c r="S134" s="37"/>
      <c r="T134" s="37"/>
    </row>
    <row r="135" spans="1:20" ht="15" customHeight="1" x14ac:dyDescent="0.25">
      <c r="A135" s="38">
        <f t="shared" si="1"/>
        <v>127</v>
      </c>
      <c r="B135" s="39" t="s">
        <v>928</v>
      </c>
      <c r="C135" s="39"/>
      <c r="D135" s="115"/>
      <c r="E135" s="39"/>
      <c r="F135" s="115"/>
      <c r="G135" s="39" t="s">
        <v>969</v>
      </c>
      <c r="H135" s="39"/>
      <c r="I135" s="41"/>
      <c r="J135" s="42">
        <v>1</v>
      </c>
      <c r="K135" s="42">
        <v>1</v>
      </c>
      <c r="L135" s="42">
        <v>1</v>
      </c>
      <c r="M135" s="42">
        <v>1</v>
      </c>
      <c r="N135" s="42">
        <v>1</v>
      </c>
      <c r="O135" s="42"/>
      <c r="P135" s="42"/>
      <c r="Q135" s="42"/>
      <c r="R135" s="42"/>
      <c r="S135" s="42"/>
      <c r="T135" s="42"/>
    </row>
    <row r="136" spans="1:20" ht="15" customHeight="1" x14ac:dyDescent="0.25">
      <c r="A136" s="33">
        <f t="shared" si="1"/>
        <v>128</v>
      </c>
      <c r="B136" s="34" t="s">
        <v>928</v>
      </c>
      <c r="C136" s="34"/>
      <c r="D136" s="117"/>
      <c r="E136" s="34"/>
      <c r="F136" s="117"/>
      <c r="G136" s="34" t="s">
        <v>969</v>
      </c>
      <c r="H136" s="34"/>
      <c r="I136" s="36"/>
      <c r="J136" s="37">
        <v>1</v>
      </c>
      <c r="K136" s="37">
        <v>1</v>
      </c>
      <c r="L136" s="37">
        <v>1</v>
      </c>
      <c r="M136" s="37">
        <v>1</v>
      </c>
      <c r="N136" s="37">
        <v>1</v>
      </c>
      <c r="O136" s="37"/>
      <c r="P136" s="37"/>
      <c r="Q136" s="37"/>
      <c r="R136" s="37"/>
      <c r="S136" s="37"/>
      <c r="T136" s="37"/>
    </row>
    <row r="137" spans="1:20" ht="15" customHeight="1" x14ac:dyDescent="0.25">
      <c r="A137" s="38">
        <f t="shared" si="1"/>
        <v>129</v>
      </c>
      <c r="B137" s="39" t="s">
        <v>928</v>
      </c>
      <c r="C137" s="39"/>
      <c r="D137" s="115"/>
      <c r="E137" s="39"/>
      <c r="F137" s="115"/>
      <c r="G137" s="39" t="s">
        <v>969</v>
      </c>
      <c r="H137" s="39"/>
      <c r="I137" s="41"/>
      <c r="J137" s="42">
        <v>1</v>
      </c>
      <c r="K137" s="42">
        <v>1</v>
      </c>
      <c r="L137" s="42">
        <v>1</v>
      </c>
      <c r="M137" s="42">
        <v>1</v>
      </c>
      <c r="N137" s="42">
        <v>1</v>
      </c>
      <c r="O137" s="42"/>
      <c r="P137" s="42"/>
      <c r="Q137" s="42"/>
      <c r="R137" s="42"/>
      <c r="S137" s="42"/>
      <c r="T137" s="42"/>
    </row>
    <row r="138" spans="1:20" ht="15" customHeight="1" x14ac:dyDescent="0.25">
      <c r="A138" s="33">
        <f>ROW(A138)-8</f>
        <v>130</v>
      </c>
      <c r="B138" s="34" t="s">
        <v>928</v>
      </c>
      <c r="C138" s="34"/>
      <c r="D138" s="117"/>
      <c r="E138" s="34"/>
      <c r="F138" s="117"/>
      <c r="G138" s="34" t="s">
        <v>969</v>
      </c>
      <c r="H138" s="34"/>
      <c r="I138" s="36"/>
      <c r="J138" s="37">
        <v>1</v>
      </c>
      <c r="K138" s="37">
        <v>1</v>
      </c>
      <c r="L138" s="37">
        <v>1</v>
      </c>
      <c r="M138" s="37">
        <v>1</v>
      </c>
      <c r="N138" s="37">
        <v>1</v>
      </c>
      <c r="O138" s="37"/>
      <c r="P138" s="37"/>
      <c r="Q138" s="37"/>
      <c r="R138" s="37"/>
      <c r="S138" s="37"/>
      <c r="T138" s="37"/>
    </row>
    <row r="139" spans="1:20" ht="15.75" hidden="1" customHeight="1" thickBot="1" x14ac:dyDescent="0.3">
      <c r="A139" s="22"/>
      <c r="B139" s="23"/>
      <c r="C139" s="23"/>
      <c r="D139" s="105"/>
      <c r="E139" s="23"/>
      <c r="F139" s="105"/>
      <c r="G139" s="23"/>
      <c r="H139" s="23"/>
      <c r="I139" s="25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</row>
    <row r="140" spans="1:20" ht="15" hidden="1" customHeight="1" thickBot="1" x14ac:dyDescent="0.3">
      <c r="A140" s="220">
        <f>ROW(A140)-9</f>
        <v>131</v>
      </c>
      <c r="B140" s="221" t="s">
        <v>701</v>
      </c>
      <c r="C140" s="221"/>
      <c r="D140" s="222"/>
      <c r="E140" s="221"/>
      <c r="F140" s="222"/>
      <c r="G140" s="221"/>
      <c r="H140" s="221"/>
      <c r="I140" s="223"/>
      <c r="J140" s="224">
        <v>1</v>
      </c>
      <c r="K140" s="224">
        <v>1</v>
      </c>
      <c r="L140" s="224"/>
      <c r="M140" s="224"/>
      <c r="N140" s="224"/>
      <c r="O140" s="224"/>
      <c r="P140" s="224"/>
      <c r="Q140" s="224"/>
      <c r="R140" s="224"/>
      <c r="S140" s="224"/>
      <c r="T140" s="224"/>
    </row>
  </sheetData>
  <autoFilter ref="A8:T138"/>
  <mergeCells count="15">
    <mergeCell ref="T1:T6"/>
    <mergeCell ref="E3:F3"/>
    <mergeCell ref="A7:I7"/>
    <mergeCell ref="N1:N6"/>
    <mergeCell ref="O1:O6"/>
    <mergeCell ref="P1:P6"/>
    <mergeCell ref="Q1:Q6"/>
    <mergeCell ref="R1:R6"/>
    <mergeCell ref="S1:S6"/>
    <mergeCell ref="A1:B5"/>
    <mergeCell ref="E1:F1"/>
    <mergeCell ref="J1:J6"/>
    <mergeCell ref="K1:K6"/>
    <mergeCell ref="L1:L6"/>
    <mergeCell ref="M1:M6"/>
  </mergeCells>
  <dataValidations count="2">
    <dataValidation allowBlank="1" showInputMessage="1" showErrorMessage="1" errorTitle="Inventory Column:" error="Enter the number &quot;0&quot; in the cell if the item is missing. _x000a__x000a_Enter the number &quot;1&quot; in the cell if the item is accounted for. _x000a__x000a_To exit the cell, click &quot;Cancel&quot;" sqref="L7:T7 J7:K8 J1:T1"/>
    <dataValidation type="whole" allowBlank="1" showInputMessage="1" showErrorMessage="1" errorTitle="Inventory Column:" error="Enter the number &quot;0&quot; in the cell if the item is missing. _x000a__x000a_Enter the number &quot;1&quot; in the cell if the item is accounted for. _x000a__x000a_To exit the cell, click &quot;Cancel&quot;" sqref="J9:K1048576 L9:T140">
      <formula1>0</formula1>
      <formula2>1</formula2>
    </dataValidation>
  </dataValidations>
  <pageMargins left="0.7" right="0.7" top="0.75" bottom="0.75" header="0.3" footer="0.3"/>
  <pageSetup scale="82" fitToHeight="0" orientation="landscape" r:id="rId1"/>
  <headerFooter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30FFE152-AF34-48D4-9DB5-174BD5D8E3C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J141:J1048576 J9:J10 L9:T10</xm:sqref>
        </x14:conditionalFormatting>
        <x14:conditionalFormatting xmlns:xm="http://schemas.microsoft.com/office/excel/2006/main">
          <x14:cfRule type="iconSet" priority="11" id="{1A68FE2C-A49E-4AC5-9AD1-CF676C8D43A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L141:T1048576</xm:sqref>
        </x14:conditionalFormatting>
        <x14:conditionalFormatting xmlns:xm="http://schemas.microsoft.com/office/excel/2006/main">
          <x14:cfRule type="iconSet" priority="13" id="{703DA2D6-9FC2-49B7-83D6-DE1D7F64B25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J11:J45 L11:T45</xm:sqref>
        </x14:conditionalFormatting>
        <x14:conditionalFormatting xmlns:xm="http://schemas.microsoft.com/office/excel/2006/main">
          <x14:cfRule type="iconSet" priority="10" id="{646ACA11-119A-4B70-9BBF-A49BA38A40F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J46:J75 L46:T75</xm:sqref>
        </x14:conditionalFormatting>
        <x14:conditionalFormatting xmlns:xm="http://schemas.microsoft.com/office/excel/2006/main">
          <x14:cfRule type="iconSet" priority="9" id="{723E49F9-E1D2-48F8-B431-09BBFD6E588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J76:J138 L76:T138</xm:sqref>
        </x14:conditionalFormatting>
        <x14:conditionalFormatting xmlns:xm="http://schemas.microsoft.com/office/excel/2006/main">
          <x14:cfRule type="iconSet" priority="8" id="{D2B8E9D2-8D93-4BEB-830E-6901A72ECEB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J140 L140:T140</xm:sqref>
        </x14:conditionalFormatting>
        <x14:conditionalFormatting xmlns:xm="http://schemas.microsoft.com/office/excel/2006/main">
          <x14:cfRule type="iconSet" priority="7" id="{73779369-0A34-495F-A09C-2A5927FA706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J139 L139:T139</xm:sqref>
        </x14:conditionalFormatting>
        <x14:conditionalFormatting xmlns:xm="http://schemas.microsoft.com/office/excel/2006/main">
          <x14:cfRule type="iconSet" priority="5" id="{A000D849-F97B-4854-A60E-FA973B8296D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K141:K1048576 K9:K10</xm:sqref>
        </x14:conditionalFormatting>
        <x14:conditionalFormatting xmlns:xm="http://schemas.microsoft.com/office/excel/2006/main">
          <x14:cfRule type="iconSet" priority="6" id="{F9ADFEFA-4940-4FA8-860E-C8E4E69AA3E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K11:K45</xm:sqref>
        </x14:conditionalFormatting>
        <x14:conditionalFormatting xmlns:xm="http://schemas.microsoft.com/office/excel/2006/main">
          <x14:cfRule type="iconSet" priority="4" id="{8CD9FA8B-D564-460E-AF7A-0DC96765C32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K46:K75</xm:sqref>
        </x14:conditionalFormatting>
        <x14:conditionalFormatting xmlns:xm="http://schemas.microsoft.com/office/excel/2006/main">
          <x14:cfRule type="iconSet" priority="3" id="{FFD942C7-82EC-4B11-9B79-0FC7F7100CC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K76:K138</xm:sqref>
        </x14:conditionalFormatting>
        <x14:conditionalFormatting xmlns:xm="http://schemas.microsoft.com/office/excel/2006/main">
          <x14:cfRule type="iconSet" priority="2" id="{9E2D4306-35D3-4AFF-A18F-4A29BC93D5D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K140</xm:sqref>
        </x14:conditionalFormatting>
        <x14:conditionalFormatting xmlns:xm="http://schemas.microsoft.com/office/excel/2006/main">
          <x14:cfRule type="iconSet" priority="1" id="{24685260-AFCF-4119-90AB-54EDB38A035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K139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16"/>
  <sheetViews>
    <sheetView workbookViewId="0">
      <selection activeCell="M1" sqref="M1:M6"/>
    </sheetView>
  </sheetViews>
  <sheetFormatPr defaultRowHeight="15" x14ac:dyDescent="0.25"/>
  <cols>
    <col min="2" max="2" width="32" customWidth="1"/>
    <col min="3" max="3" width="18.7109375" customWidth="1"/>
    <col min="4" max="4" width="17.28515625" customWidth="1"/>
    <col min="5" max="5" width="14.7109375" customWidth="1"/>
    <col min="6" max="6" width="15.5703125" customWidth="1"/>
    <col min="7" max="7" width="20.85546875" customWidth="1"/>
    <col min="8" max="8" width="10.85546875" customWidth="1"/>
    <col min="9" max="9" width="11.85546875" customWidth="1"/>
    <col min="10" max="10" width="17.7109375" hidden="1" customWidth="1"/>
    <col min="11" max="11" width="0.140625" hidden="1" customWidth="1"/>
    <col min="12" max="12" width="16.85546875" hidden="1" customWidth="1"/>
    <col min="13" max="13" width="14" customWidth="1"/>
  </cols>
  <sheetData>
    <row r="1" spans="1:20" ht="15" customHeight="1" thickBot="1" x14ac:dyDescent="0.3">
      <c r="A1" s="89" t="s">
        <v>0</v>
      </c>
      <c r="B1" s="90"/>
      <c r="C1" s="91"/>
      <c r="D1" s="201" t="s">
        <v>970</v>
      </c>
      <c r="E1" s="84" t="s">
        <v>971</v>
      </c>
      <c r="F1" s="92"/>
      <c r="G1" s="2"/>
      <c r="H1" s="2"/>
      <c r="I1" s="3"/>
      <c r="J1" s="73" t="s">
        <v>4</v>
      </c>
      <c r="K1" s="73" t="s">
        <v>716</v>
      </c>
      <c r="L1" s="73" t="s">
        <v>712</v>
      </c>
      <c r="M1" s="73" t="s">
        <v>713</v>
      </c>
      <c r="N1" s="73" t="s">
        <v>4</v>
      </c>
      <c r="O1" s="73" t="s">
        <v>4</v>
      </c>
      <c r="P1" s="73" t="s">
        <v>4</v>
      </c>
      <c r="Q1" s="73" t="s">
        <v>4</v>
      </c>
      <c r="R1" s="73" t="s">
        <v>4</v>
      </c>
      <c r="S1" s="73" t="s">
        <v>4</v>
      </c>
      <c r="T1" s="73" t="s">
        <v>4</v>
      </c>
    </row>
    <row r="2" spans="1:20" ht="15" customHeight="1" x14ac:dyDescent="0.25">
      <c r="A2" s="93"/>
      <c r="B2" s="94"/>
      <c r="C2" s="13"/>
      <c r="D2" s="202"/>
      <c r="E2" s="5"/>
      <c r="F2" s="6"/>
      <c r="G2" s="7"/>
      <c r="H2" s="7"/>
      <c r="I2" s="8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5" customHeight="1" thickBot="1" x14ac:dyDescent="0.3">
      <c r="A3" s="93"/>
      <c r="B3" s="94"/>
      <c r="C3" s="13"/>
      <c r="D3" s="202" t="s">
        <v>6</v>
      </c>
      <c r="E3" s="76" t="s">
        <v>886</v>
      </c>
      <c r="F3" s="97"/>
      <c r="G3" s="7"/>
      <c r="H3" s="7"/>
      <c r="I3" s="8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ht="15" customHeight="1" x14ac:dyDescent="0.25">
      <c r="A4" s="93"/>
      <c r="B4" s="94"/>
      <c r="C4" s="13"/>
      <c r="D4" s="202"/>
      <c r="E4" s="1"/>
      <c r="F4" s="2"/>
      <c r="G4" s="7"/>
      <c r="H4" s="7"/>
      <c r="I4" s="8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</row>
    <row r="5" spans="1:20" ht="15" customHeight="1" thickBot="1" x14ac:dyDescent="0.3">
      <c r="A5" s="93"/>
      <c r="B5" s="94"/>
      <c r="C5" s="13"/>
      <c r="D5" s="202" t="s">
        <v>8</v>
      </c>
      <c r="E5" s="98">
        <v>400</v>
      </c>
      <c r="F5" s="99" t="s">
        <v>9</v>
      </c>
      <c r="G5" s="203" t="s">
        <v>972</v>
      </c>
      <c r="H5" s="11">
        <f>SUBTOTAL(9,I9:I104)</f>
        <v>9038.130000000001</v>
      </c>
      <c r="I5" s="8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</row>
    <row r="6" spans="1:20" ht="15.75" thickBot="1" x14ac:dyDescent="0.3">
      <c r="A6" s="12"/>
      <c r="B6" s="13"/>
      <c r="C6" s="13"/>
      <c r="D6" s="13"/>
      <c r="E6" s="100"/>
      <c r="F6" s="14"/>
      <c r="G6" s="101"/>
      <c r="H6" s="14"/>
      <c r="I6" s="8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</row>
    <row r="7" spans="1:20" ht="15.75" thickBot="1" x14ac:dyDescent="0.3">
      <c r="A7" s="102" t="s">
        <v>13</v>
      </c>
      <c r="B7" s="103"/>
      <c r="C7" s="103"/>
      <c r="D7" s="103"/>
      <c r="E7" s="103"/>
      <c r="F7" s="103"/>
      <c r="G7" s="103"/>
      <c r="H7" s="103"/>
      <c r="I7" s="104"/>
      <c r="J7" s="15" t="s">
        <v>16</v>
      </c>
      <c r="K7" s="15" t="s">
        <v>16</v>
      </c>
      <c r="L7" s="15" t="s">
        <v>16</v>
      </c>
      <c r="M7" s="15" t="s">
        <v>336</v>
      </c>
      <c r="N7" s="15" t="s">
        <v>15</v>
      </c>
      <c r="O7" s="15" t="s">
        <v>15</v>
      </c>
      <c r="P7" s="15" t="s">
        <v>15</v>
      </c>
      <c r="Q7" s="15" t="s">
        <v>15</v>
      </c>
      <c r="R7" s="15" t="s">
        <v>15</v>
      </c>
      <c r="S7" s="15" t="s">
        <v>15</v>
      </c>
      <c r="T7" s="15" t="s">
        <v>15</v>
      </c>
    </row>
    <row r="8" spans="1:20" ht="15.75" thickBot="1" x14ac:dyDescent="0.3">
      <c r="A8" s="16" t="s">
        <v>17</v>
      </c>
      <c r="B8" s="17" t="s">
        <v>18</v>
      </c>
      <c r="C8" s="17" t="s">
        <v>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204" t="s">
        <v>25</v>
      </c>
      <c r="J8" s="19">
        <v>42668</v>
      </c>
      <c r="K8" s="19">
        <v>42857</v>
      </c>
      <c r="L8" s="19">
        <v>42926</v>
      </c>
      <c r="M8" s="19">
        <v>43011</v>
      </c>
      <c r="N8" s="19" t="s">
        <v>26</v>
      </c>
      <c r="O8" s="19" t="s">
        <v>26</v>
      </c>
      <c r="P8" s="19" t="s">
        <v>26</v>
      </c>
      <c r="Q8" s="19" t="s">
        <v>26</v>
      </c>
      <c r="R8" s="19" t="s">
        <v>26</v>
      </c>
      <c r="S8" s="19" t="s">
        <v>26</v>
      </c>
      <c r="T8" s="19" t="s">
        <v>26</v>
      </c>
    </row>
    <row r="9" spans="1:20" s="205" customFormat="1" x14ac:dyDescent="0.25">
      <c r="A9" s="28">
        <f t="shared" ref="A9:A15" si="0">ROW(A9)-8</f>
        <v>1</v>
      </c>
      <c r="B9" s="29" t="s">
        <v>973</v>
      </c>
      <c r="C9" s="29" t="s">
        <v>974</v>
      </c>
      <c r="D9" s="193" t="s">
        <v>975</v>
      </c>
      <c r="E9" s="29" t="s">
        <v>976</v>
      </c>
      <c r="F9" s="193" t="s">
        <v>32</v>
      </c>
      <c r="G9" s="29" t="s">
        <v>977</v>
      </c>
      <c r="H9" s="29"/>
      <c r="I9" s="31">
        <v>6964</v>
      </c>
      <c r="J9" s="194">
        <v>1</v>
      </c>
      <c r="K9" s="194">
        <v>1</v>
      </c>
      <c r="L9" s="194">
        <v>1</v>
      </c>
      <c r="M9" s="194">
        <v>1</v>
      </c>
      <c r="N9" s="194"/>
      <c r="O9" s="194"/>
      <c r="P9" s="194"/>
      <c r="Q9" s="194"/>
      <c r="R9" s="194"/>
      <c r="S9" s="194"/>
      <c r="T9" s="194"/>
    </row>
    <row r="10" spans="1:20" s="205" customFormat="1" x14ac:dyDescent="0.25">
      <c r="A10" s="33">
        <f t="shared" si="0"/>
        <v>2</v>
      </c>
      <c r="B10" s="34" t="s">
        <v>978</v>
      </c>
      <c r="C10" s="34" t="s">
        <v>979</v>
      </c>
      <c r="D10" s="117" t="s">
        <v>980</v>
      </c>
      <c r="E10" s="34" t="s">
        <v>981</v>
      </c>
      <c r="F10" s="117" t="s">
        <v>32</v>
      </c>
      <c r="G10" s="34" t="s">
        <v>982</v>
      </c>
      <c r="H10" s="34"/>
      <c r="I10" s="36">
        <v>489.46</v>
      </c>
      <c r="J10" s="37">
        <v>1</v>
      </c>
      <c r="K10" s="37">
        <v>1</v>
      </c>
      <c r="L10" s="37">
        <v>1</v>
      </c>
      <c r="M10" s="37">
        <v>1</v>
      </c>
      <c r="N10" s="37"/>
      <c r="O10" s="37"/>
      <c r="P10" s="37"/>
      <c r="Q10" s="37"/>
      <c r="R10" s="37"/>
      <c r="S10" s="37"/>
      <c r="T10" s="37"/>
    </row>
    <row r="11" spans="1:20" s="205" customFormat="1" x14ac:dyDescent="0.25">
      <c r="A11" s="38">
        <f t="shared" si="0"/>
        <v>3</v>
      </c>
      <c r="B11" s="39" t="s">
        <v>978</v>
      </c>
      <c r="C11" s="39" t="s">
        <v>979</v>
      </c>
      <c r="D11" s="115" t="s">
        <v>983</v>
      </c>
      <c r="E11" s="39" t="s">
        <v>984</v>
      </c>
      <c r="F11" s="115" t="s">
        <v>32</v>
      </c>
      <c r="G11" s="39" t="s">
        <v>985</v>
      </c>
      <c r="H11" s="39"/>
      <c r="I11" s="41">
        <v>658.16</v>
      </c>
      <c r="J11" s="42">
        <v>1</v>
      </c>
      <c r="K11" s="42">
        <v>1</v>
      </c>
      <c r="L11" s="42">
        <v>1</v>
      </c>
      <c r="M11" s="42">
        <v>1</v>
      </c>
      <c r="N11" s="42"/>
      <c r="O11" s="42"/>
      <c r="P11" s="42"/>
      <c r="Q11" s="42"/>
      <c r="R11" s="42"/>
      <c r="S11" s="42"/>
      <c r="T11" s="42"/>
    </row>
    <row r="12" spans="1:20" s="205" customFormat="1" x14ac:dyDescent="0.25">
      <c r="A12" s="33">
        <f t="shared" si="0"/>
        <v>4</v>
      </c>
      <c r="B12" s="34" t="s">
        <v>986</v>
      </c>
      <c r="C12" s="34" t="s">
        <v>987</v>
      </c>
      <c r="D12" s="117"/>
      <c r="E12" s="34" t="s">
        <v>988</v>
      </c>
      <c r="F12" s="117" t="s">
        <v>32</v>
      </c>
      <c r="G12" s="34" t="s">
        <v>989</v>
      </c>
      <c r="H12" s="34"/>
      <c r="I12" s="36">
        <v>86.81</v>
      </c>
      <c r="J12" s="37">
        <v>1</v>
      </c>
      <c r="K12" s="37">
        <v>1</v>
      </c>
      <c r="L12" s="37">
        <v>1</v>
      </c>
      <c r="M12" s="37">
        <v>1</v>
      </c>
      <c r="N12" s="37"/>
      <c r="O12" s="37"/>
      <c r="P12" s="37"/>
      <c r="Q12" s="37"/>
      <c r="R12" s="37"/>
      <c r="S12" s="37"/>
      <c r="T12" s="37"/>
    </row>
    <row r="13" spans="1:20" s="205" customFormat="1" x14ac:dyDescent="0.25">
      <c r="A13" s="38">
        <f t="shared" si="0"/>
        <v>5</v>
      </c>
      <c r="B13" s="39" t="s">
        <v>990</v>
      </c>
      <c r="C13" s="39" t="s">
        <v>991</v>
      </c>
      <c r="D13" s="115" t="s">
        <v>992</v>
      </c>
      <c r="E13" s="39" t="s">
        <v>993</v>
      </c>
      <c r="F13" s="115" t="s">
        <v>32</v>
      </c>
      <c r="G13" s="39"/>
      <c r="H13" s="39"/>
      <c r="I13" s="41">
        <v>644.17999999999995</v>
      </c>
      <c r="J13" s="42">
        <v>1</v>
      </c>
      <c r="K13" s="42">
        <v>1</v>
      </c>
      <c r="L13" s="42">
        <v>1</v>
      </c>
      <c r="M13" s="42">
        <v>1</v>
      </c>
      <c r="N13" s="42"/>
      <c r="O13" s="42"/>
      <c r="P13" s="42"/>
      <c r="Q13" s="42"/>
      <c r="R13" s="42"/>
      <c r="S13" s="42"/>
      <c r="T13" s="42"/>
    </row>
    <row r="14" spans="1:20" s="205" customFormat="1" x14ac:dyDescent="0.25">
      <c r="A14" s="33">
        <f t="shared" si="0"/>
        <v>6</v>
      </c>
      <c r="B14" s="34" t="s">
        <v>994</v>
      </c>
      <c r="C14" s="34" t="s">
        <v>192</v>
      </c>
      <c r="D14" s="117" t="s">
        <v>995</v>
      </c>
      <c r="E14" s="34" t="s">
        <v>996</v>
      </c>
      <c r="F14" s="117" t="s">
        <v>146</v>
      </c>
      <c r="G14" s="34" t="s">
        <v>997</v>
      </c>
      <c r="H14" s="34"/>
      <c r="I14" s="36">
        <v>97.76</v>
      </c>
      <c r="J14" s="37">
        <v>1</v>
      </c>
      <c r="K14" s="37">
        <v>1</v>
      </c>
      <c r="L14" s="37">
        <v>1</v>
      </c>
      <c r="M14" s="37">
        <v>1</v>
      </c>
      <c r="N14" s="37"/>
      <c r="O14" s="37"/>
      <c r="P14" s="37"/>
      <c r="Q14" s="37"/>
      <c r="R14" s="37"/>
      <c r="S14" s="37"/>
      <c r="T14" s="37"/>
    </row>
    <row r="15" spans="1:20" s="205" customFormat="1" ht="15.75" thickBot="1" x14ac:dyDescent="0.3">
      <c r="A15" s="38">
        <f t="shared" si="0"/>
        <v>7</v>
      </c>
      <c r="B15" s="39" t="s">
        <v>994</v>
      </c>
      <c r="C15" s="39" t="s">
        <v>192</v>
      </c>
      <c r="D15" s="115" t="s">
        <v>995</v>
      </c>
      <c r="E15" s="39" t="s">
        <v>996</v>
      </c>
      <c r="F15" s="115" t="s">
        <v>146</v>
      </c>
      <c r="G15" s="39" t="s">
        <v>997</v>
      </c>
      <c r="H15" s="39"/>
      <c r="I15" s="41">
        <v>97.76</v>
      </c>
      <c r="J15" s="42">
        <v>1</v>
      </c>
      <c r="K15" s="42">
        <v>1</v>
      </c>
      <c r="L15" s="42">
        <v>1</v>
      </c>
      <c r="M15" s="42">
        <v>1</v>
      </c>
      <c r="N15" s="42"/>
      <c r="O15" s="42"/>
      <c r="P15" s="42"/>
      <c r="Q15" s="42"/>
      <c r="R15" s="42"/>
      <c r="S15" s="42"/>
      <c r="T15" s="42"/>
    </row>
    <row r="16" spans="1:20" ht="15.75" thickBot="1" x14ac:dyDescent="0.3">
      <c r="A16" s="22"/>
      <c r="B16" s="23"/>
      <c r="C16" s="23"/>
      <c r="D16" s="24" t="s">
        <v>701</v>
      </c>
      <c r="E16" s="23"/>
      <c r="F16" s="105"/>
      <c r="G16" s="23"/>
      <c r="H16" s="23"/>
      <c r="I16" s="25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</sheetData>
  <mergeCells count="15">
    <mergeCell ref="T1:T6"/>
    <mergeCell ref="E3:F3"/>
    <mergeCell ref="A7:I7"/>
    <mergeCell ref="N1:N6"/>
    <mergeCell ref="O1:O6"/>
    <mergeCell ref="P1:P6"/>
    <mergeCell ref="Q1:Q6"/>
    <mergeCell ref="R1:R6"/>
    <mergeCell ref="S1:S6"/>
    <mergeCell ref="A1:B5"/>
    <mergeCell ref="E1:F1"/>
    <mergeCell ref="J1:J6"/>
    <mergeCell ref="K1:K6"/>
    <mergeCell ref="L1:L6"/>
    <mergeCell ref="M1:M6"/>
  </mergeCells>
  <dataValidations count="2">
    <dataValidation type="whole" allowBlank="1" showInputMessage="1" showErrorMessage="1" errorTitle="Inventory Column:" error="Enter the number &quot;0&quot; in the cell if the item is missing. _x000a__x000a_Enter the number &quot;1&quot; in the cell if the item is accounted for. _x000a__x000a_To exit the cell, click &quot;Cancel&quot;" sqref="J9:T16">
      <formula1>0</formula1>
      <formula2>1</formula2>
    </dataValidation>
    <dataValidation allowBlank="1" showInputMessage="1" showErrorMessage="1" errorTitle="Inventory Column:" error="Enter the number &quot;0&quot; in the cell if the item is missing. _x000a__x000a_Enter the number &quot;1&quot; in the cell if the item is accounted for. _x000a__x000a_To exit the cell, click &quot;Cancel&quot;" sqref="J1:T8"/>
  </dataValidations>
  <pageMargins left="0.7" right="0.7" top="0.75" bottom="0.75" header="0.3" footer="0.3"/>
  <pageSetup scale="50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02F12F8-88DE-4F1C-A51D-97265D76E55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J16:T16</xm:sqref>
        </x14:conditionalFormatting>
        <x14:conditionalFormatting xmlns:xm="http://schemas.microsoft.com/office/excel/2006/main">
          <x14:cfRule type="iconSet" priority="3" id="{F7763CF3-3232-4762-9F9D-EA751B411EC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J9:T10</xm:sqref>
        </x14:conditionalFormatting>
        <x14:conditionalFormatting xmlns:xm="http://schemas.microsoft.com/office/excel/2006/main">
          <x14:cfRule type="iconSet" priority="4" id="{6E00EE13-8345-4EB7-99E1-8671AE07B7E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J11:T13</xm:sqref>
        </x14:conditionalFormatting>
        <x14:conditionalFormatting xmlns:xm="http://schemas.microsoft.com/office/excel/2006/main">
          <x14:cfRule type="iconSet" priority="1" id="{0975A1F0-C60B-4D95-8C52-BB7F3B5DD0B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J14:T15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13</vt:i4>
      </vt:variant>
    </vt:vector>
  </HeadingPairs>
  <TitlesOfParts>
    <vt:vector size="23" baseType="lpstr">
      <vt:lpstr>Electrical Toolboxes</vt:lpstr>
      <vt:lpstr>SB 1_1</vt:lpstr>
      <vt:lpstr>SB 1_2</vt:lpstr>
      <vt:lpstr>SB 1_3</vt:lpstr>
      <vt:lpstr>SB 1_4</vt:lpstr>
      <vt:lpstr>SB 1_5</vt:lpstr>
      <vt:lpstr>SB 1_6</vt:lpstr>
      <vt:lpstr>SB 1_7</vt:lpstr>
      <vt:lpstr>SB 1_8</vt:lpstr>
      <vt:lpstr>SB 1_9</vt:lpstr>
      <vt:lpstr>'Electrical Toolboxes'!Print_Area</vt:lpstr>
      <vt:lpstr>'SB 1_1'!Print_Area</vt:lpstr>
      <vt:lpstr>'SB 1_2'!Print_Area</vt:lpstr>
      <vt:lpstr>'SB 1_3'!Print_Area</vt:lpstr>
      <vt:lpstr>'SB 1_6'!Print_Area</vt:lpstr>
      <vt:lpstr>'SB 1_7'!Print_Area</vt:lpstr>
      <vt:lpstr>'SB 1_1'!Print_Titles</vt:lpstr>
      <vt:lpstr>'SB 1_2'!Print_Titles</vt:lpstr>
      <vt:lpstr>'SB 1_3'!Print_Titles</vt:lpstr>
      <vt:lpstr>'SB 1_4'!Print_Titles</vt:lpstr>
      <vt:lpstr>'SB 1_5'!Print_Titles</vt:lpstr>
      <vt:lpstr>'SB 1_6'!Print_Titles</vt:lpstr>
      <vt:lpstr>'SB 1_7'!Print_Titles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Hernandez</dc:creator>
  <cp:lastModifiedBy>Sergio Hernandez</cp:lastModifiedBy>
  <dcterms:created xsi:type="dcterms:W3CDTF">2018-02-27T16:13:54Z</dcterms:created>
  <dcterms:modified xsi:type="dcterms:W3CDTF">2018-02-27T19:00:05Z</dcterms:modified>
</cp:coreProperties>
</file>