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eredith/Documents/GitHub/athletics/softball/original_data/"/>
    </mc:Choice>
  </mc:AlternateContent>
  <xr:revisionPtr revIDLastSave="0" documentId="13_ncr:1_{A06CF572-1B6D-9A40-84B8-F851AF91EECB}" xr6:coauthVersionLast="45" xr6:coauthVersionMax="45" xr10:uidLastSave="{00000000-0000-0000-0000-000000000000}"/>
  <bookViews>
    <workbookView xWindow="0" yWindow="460" windowWidth="384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<sst xmlns="http://schemas.openxmlformats.org/spreadsheetml/2006/main" count="368" uniqueCount="79">
  <si>
    <t>adminDB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</si>
  <si>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</si>
  <si>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</si>
  <si>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</si>
  <si>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</si>
  <si>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</si>
  <si>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</si>
  <si>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</si>
  <si>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</si>
  <si>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subject_topic_URI</t>
  </si>
  <si>
    <t>subject_topic_2</t>
  </si>
  <si>
    <t>subject_topic_2_URI</t>
  </si>
  <si>
    <t>subject_topic_3</t>
  </si>
  <si>
    <t>subject_topic_3_URI</t>
  </si>
  <si>
    <t>subject_name</t>
  </si>
  <si>
    <t>subject_name_URI</t>
  </si>
  <si>
    <t>subject_name_2</t>
  </si>
  <si>
    <t>subject_name_3</t>
  </si>
  <si>
    <t>subject_name_3_URI</t>
  </si>
  <si>
    <t>subject_name_4</t>
  </si>
  <si>
    <t>subject_name_4_URI</t>
  </si>
  <si>
    <t>subject_geographic</t>
  </si>
  <si>
    <t>coordinates</t>
  </si>
  <si>
    <t>subject_geographic_URI</t>
  </si>
  <si>
    <t>form</t>
  </si>
  <si>
    <t>form_URI</t>
  </si>
  <si>
    <t>form_lcgft</t>
  </si>
  <si>
    <t>repository</t>
  </si>
  <si>
    <t>digital_collection</t>
  </si>
  <si>
    <t>record_source</t>
  </si>
  <si>
    <t>University of Tennessee, Knoxville. Department of Athletics</t>
  </si>
  <si>
    <t>College sports for women</t>
  </si>
  <si>
    <t>College sports</t>
  </si>
  <si>
    <t>http://id.loc.gov/authorities/subjects/sh85028338</t>
  </si>
  <si>
    <t>University of Tennessee (Knoxville campus)</t>
  </si>
  <si>
    <t>Knoxville (Tenn.)</t>
  </si>
  <si>
    <t>booklets</t>
  </si>
  <si>
    <t>University of Tennessee, Knoxville. Libraries</t>
  </si>
  <si>
    <t>1997 Tennessee Lady Volunteer softball diamond dreams</t>
  </si>
  <si>
    <t>Lady Vols softball 1997 media guide</t>
  </si>
  <si>
    <t>In Copyright</t>
  </si>
  <si>
    <t>http://rightsstatements.org/vocab/InC/1.0/</t>
  </si>
  <si>
    <t>Softball</t>
  </si>
  <si>
    <t>http://id.loc.gov/authorities/subjects/sh85124291</t>
  </si>
  <si>
    <t>http://id.loc.gov/authorities/subjects/sh2004010434</t>
  </si>
  <si>
    <t>Beitia, Jim</t>
  </si>
  <si>
    <t>https://www.wikidata.org/wiki/Q99701078</t>
  </si>
  <si>
    <t>Tennessee Lady Volunteers softball</t>
  </si>
  <si>
    <t>https://www.wikidata.org/wiki/Q7700105</t>
  </si>
  <si>
    <t>35.96064, -83.92074</t>
  </si>
  <si>
    <t>http://id.loc.gov/authorities/names/n79109786</t>
  </si>
  <si>
    <t>University of Tennessee, Knoxville. Special Collections</t>
  </si>
  <si>
    <t>University of Tennessee Lady Volunteers Softball Media Guides</t>
  </si>
  <si>
    <t>1998 Tennessee Lady Volunteer softball third time's the charm</t>
  </si>
  <si>
    <t>Lady Vols softball 1998 media guide</t>
  </si>
  <si>
    <t>First class</t>
  </si>
  <si>
    <t>Lady Vols softball 1999 media guide</t>
  </si>
  <si>
    <t>Warehousing a winner</t>
  </si>
  <si>
    <t>Lady Vols Softball 2000 media guide</t>
  </si>
  <si>
    <t>Lady Vols Softball 2001 media guide</t>
  </si>
  <si>
    <t>Lady Vols softball 2002 media guide</t>
  </si>
  <si>
    <t>Weekly, Ralph</t>
  </si>
  <si>
    <t>https://www.wikidata.org/wiki/Q61764475</t>
  </si>
  <si>
    <t>Weekly, Karen</t>
  </si>
  <si>
    <t>https://www.wikidata.org/wiki/Q61779863</t>
  </si>
  <si>
    <t>Lady Vol softball playing a winning hand 2003</t>
  </si>
  <si>
    <t>Lady Vols softball 2003 media guide</t>
  </si>
  <si>
    <t>The orange equation</t>
  </si>
  <si>
    <t>Lady Vols softball 2004 media guide</t>
  </si>
  <si>
    <t>Rising power</t>
  </si>
  <si>
    <t>Lady Vols softball 2005 media guide</t>
  </si>
  <si>
    <t>2006 Tennessee Lady Vol softball magical possibilities</t>
  </si>
  <si>
    <t>Lady Vols softball 2006 media guide</t>
  </si>
  <si>
    <t>Speed zone</t>
  </si>
  <si>
    <t>Lady Vols softball 2007 media guide</t>
  </si>
  <si>
    <t>2007 NCAA Women's College World Series</t>
  </si>
  <si>
    <t>Lady Vols softball 2007 World Series media guide</t>
  </si>
  <si>
    <t>2008 Tennessee Lady Vol softball interlocking success</t>
  </si>
  <si>
    <t>Lady Vols softball 2008 media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</si>
</sst>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rgb="FF343268"/>
      <name val="Calibri"/>
    </font>
    <font>
      <u/>
      <sz val="10"/>
      <color rgb="FF00618E"/>
      <name val="Arial"/>
    </font>
    <font>
      <sz val="10"/>
      <color rgb="FF343268"/>
      <name val="Arial"/>
    </font>
    <font>
      <sz val="10"/>
      <color rgb="FF000000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222222"/>
      <name val="Calibri"/>
    </font>
    <font>
      <sz val="11"/>
      <color rgb="FF1155CC"/>
      <name val="Calibri"/>
    </font>
    <font>
      <u/>
      <sz val="11"/>
      <color rgb="FF1155CC"/>
      <name val="Arial"/>
    </font>
    <font>
      <u/>
      <sz val="10"/>
      <color rgb="FF1155CC"/>
      <name val="Arial"/>
    </font>
    <font>
      <sz val="11"/>
      <color rgb="FF000000"/>
      <name val="Docs-Calibri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rgb="FF1A1AA6"/>
      <name val="Arial"/>
    </font>
    <font>
      <u/>
      <sz val="11"/>
      <color rgb="FF1155CC"/>
      <name val="Arial"/>
    </font>
    <font>
      <u/>
      <sz val="11"/>
      <color rgb="FF1155CC"/>
      <name val="Calibri"/>
    </font>
    <font>
      <sz val="11"/>
      <color rgb="FF1A1AA6"/>
      <name val="Arial"/>
    </font>
    <font>
      <u/>
      <sz val="10"/>
      <color rgb="FF1155CC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4" borderId="0" xfId="0" applyFont="1" applyFill="1" applyAlignment="1"/>
    <xf numFmtId="0" fontId="6" fillId="4" borderId="0" xfId="0" applyFont="1" applyFill="1" applyAlignment="1">
      <alignment horizontal="left"/>
    </xf>
    <xf numFmtId="0" fontId="7" fillId="4" borderId="0" xfId="0" applyFont="1" applyFill="1" applyAlignme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4" borderId="0" xfId="0" applyFont="1" applyFill="1" applyAlignment="1"/>
    <xf numFmtId="0" fontId="12" fillId="4" borderId="0" xfId="0" applyFont="1" applyFill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5" fillId="4" borderId="0" xfId="0" applyFont="1" applyFill="1" applyAlignment="1">
      <alignment horizontal="left"/>
    </xf>
    <xf numFmtId="0" fontId="16" fillId="0" borderId="0" xfId="0" applyFont="1"/>
    <xf numFmtId="0" fontId="17" fillId="0" borderId="0" xfId="0" applyFont="1" applyAlignment="1"/>
    <xf numFmtId="0" fontId="16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8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d.loc.gov/authorities/subjects/sh85124291" TargetMode="External"/><Relationship Id="rId18" Type="http://schemas.openxmlformats.org/officeDocument/2006/relationships/hyperlink" Target="http://id.loc.gov/authorities/subjects/sh85028338" TargetMode="External"/><Relationship Id="rId26" Type="http://schemas.openxmlformats.org/officeDocument/2006/relationships/hyperlink" Target="https://www.wikidata.org/wiki/Q61764475" TargetMode="External"/><Relationship Id="rId39" Type="http://schemas.openxmlformats.org/officeDocument/2006/relationships/hyperlink" Target="http://id.loc.gov/authorities/subjects/sh85124291" TargetMode="External"/><Relationship Id="rId21" Type="http://schemas.openxmlformats.org/officeDocument/2006/relationships/hyperlink" Target="http://id.loc.gov/authorities/subjects/sh2004010434" TargetMode="External"/><Relationship Id="rId34" Type="http://schemas.openxmlformats.org/officeDocument/2006/relationships/hyperlink" Target="http://id.loc.gov/authorities/subjects/sh2004010434" TargetMode="External"/><Relationship Id="rId42" Type="http://schemas.openxmlformats.org/officeDocument/2006/relationships/hyperlink" Target="http://id.loc.gov/authorities/subjects/sh85124291" TargetMode="External"/><Relationship Id="rId47" Type="http://schemas.openxmlformats.org/officeDocument/2006/relationships/hyperlink" Target="http://id.loc.gov/authorities/subjects/sh85028338" TargetMode="External"/><Relationship Id="rId50" Type="http://schemas.openxmlformats.org/officeDocument/2006/relationships/hyperlink" Target="http://id.loc.gov/authorities/subjects/sh85028338" TargetMode="External"/><Relationship Id="rId7" Type="http://schemas.openxmlformats.org/officeDocument/2006/relationships/hyperlink" Target="http://id.loc.gov/authorities/subjects/sh85124291" TargetMode="External"/><Relationship Id="rId2" Type="http://schemas.openxmlformats.org/officeDocument/2006/relationships/hyperlink" Target="http://id.loc.gov/authorities/subjects/sh2004010434" TargetMode="External"/><Relationship Id="rId16" Type="http://schemas.openxmlformats.org/officeDocument/2006/relationships/hyperlink" Target="http://id.loc.gov/authorities/subjects/sh85124291" TargetMode="External"/><Relationship Id="rId29" Type="http://schemas.openxmlformats.org/officeDocument/2006/relationships/hyperlink" Target="http://id.loc.gov/authorities/subjects/sh2004010434" TargetMode="External"/><Relationship Id="rId11" Type="http://schemas.openxmlformats.org/officeDocument/2006/relationships/hyperlink" Target="https://www.wikidata.org/wiki/Q7700105" TargetMode="External"/><Relationship Id="rId24" Type="http://schemas.openxmlformats.org/officeDocument/2006/relationships/hyperlink" Target="http://id.loc.gov/authorities/subjects/sh2004010434" TargetMode="External"/><Relationship Id="rId32" Type="http://schemas.openxmlformats.org/officeDocument/2006/relationships/hyperlink" Target="https://www.wikidata.org/wiki/Q61779863" TargetMode="External"/><Relationship Id="rId37" Type="http://schemas.openxmlformats.org/officeDocument/2006/relationships/hyperlink" Target="http://id.loc.gov/authorities/subjects/sh2004010434" TargetMode="External"/><Relationship Id="rId40" Type="http://schemas.openxmlformats.org/officeDocument/2006/relationships/hyperlink" Target="http://id.loc.gov/authorities/subjects/sh2004010434" TargetMode="External"/><Relationship Id="rId45" Type="http://schemas.openxmlformats.org/officeDocument/2006/relationships/hyperlink" Target="http://id.loc.gov/authorities/subjects/sh85124291" TargetMode="External"/><Relationship Id="rId53" Type="http://schemas.openxmlformats.org/officeDocument/2006/relationships/hyperlink" Target="http://id.loc.gov/authorities/subjects/sh85028338" TargetMode="External"/><Relationship Id="rId5" Type="http://schemas.openxmlformats.org/officeDocument/2006/relationships/hyperlink" Target="https://www.wikidata.org/wiki/Q7700105" TargetMode="External"/><Relationship Id="rId10" Type="http://schemas.openxmlformats.org/officeDocument/2006/relationships/hyperlink" Target="https://www.wikidata.org/wiki/Q99701078" TargetMode="External"/><Relationship Id="rId19" Type="http://schemas.openxmlformats.org/officeDocument/2006/relationships/hyperlink" Target="https://www.wikidata.org/wiki/Q7700105" TargetMode="External"/><Relationship Id="rId31" Type="http://schemas.openxmlformats.org/officeDocument/2006/relationships/hyperlink" Target="https://www.wikidata.org/wiki/Q61764475" TargetMode="External"/><Relationship Id="rId44" Type="http://schemas.openxmlformats.org/officeDocument/2006/relationships/hyperlink" Target="http://id.loc.gov/authorities/subjects/sh85028338" TargetMode="External"/><Relationship Id="rId52" Type="http://schemas.openxmlformats.org/officeDocument/2006/relationships/hyperlink" Target="http://id.loc.gov/authorities/subjects/sh2004010434" TargetMode="External"/><Relationship Id="rId4" Type="http://schemas.openxmlformats.org/officeDocument/2006/relationships/hyperlink" Target="https://www.wikidata.org/wiki/Q99701078" TargetMode="External"/><Relationship Id="rId9" Type="http://schemas.openxmlformats.org/officeDocument/2006/relationships/hyperlink" Target="http://id.loc.gov/authorities/subjects/sh85028338" TargetMode="External"/><Relationship Id="rId14" Type="http://schemas.openxmlformats.org/officeDocument/2006/relationships/hyperlink" Target="http://id.loc.gov/authorities/subjects/sh2004010434" TargetMode="External"/><Relationship Id="rId22" Type="http://schemas.openxmlformats.org/officeDocument/2006/relationships/hyperlink" Target="http://id.loc.gov/authorities/subjects/sh85028338" TargetMode="External"/><Relationship Id="rId27" Type="http://schemas.openxmlformats.org/officeDocument/2006/relationships/hyperlink" Target="https://www.wikidata.org/wiki/Q61779863" TargetMode="External"/><Relationship Id="rId30" Type="http://schemas.openxmlformats.org/officeDocument/2006/relationships/hyperlink" Target="http://id.loc.gov/authorities/subjects/sh85028338" TargetMode="External"/><Relationship Id="rId35" Type="http://schemas.openxmlformats.org/officeDocument/2006/relationships/hyperlink" Target="http://id.loc.gov/authorities/subjects/sh85028338" TargetMode="External"/><Relationship Id="rId43" Type="http://schemas.openxmlformats.org/officeDocument/2006/relationships/hyperlink" Target="http://id.loc.gov/authorities/subjects/sh2004010434" TargetMode="External"/><Relationship Id="rId48" Type="http://schemas.openxmlformats.org/officeDocument/2006/relationships/hyperlink" Target="http://id.loc.gov/authorities/subjects/sh85124291" TargetMode="External"/><Relationship Id="rId8" Type="http://schemas.openxmlformats.org/officeDocument/2006/relationships/hyperlink" Target="http://id.loc.gov/authorities/subjects/sh2004010434" TargetMode="External"/><Relationship Id="rId51" Type="http://schemas.openxmlformats.org/officeDocument/2006/relationships/hyperlink" Target="http://id.loc.gov/authorities/subjects/sh85124291" TargetMode="External"/><Relationship Id="rId3" Type="http://schemas.openxmlformats.org/officeDocument/2006/relationships/hyperlink" Target="http://id.loc.gov/authorities/subjects/sh85028338" TargetMode="External"/><Relationship Id="rId12" Type="http://schemas.openxmlformats.org/officeDocument/2006/relationships/hyperlink" Target="http://id.loc.gov/authorities/names/n79109786" TargetMode="External"/><Relationship Id="rId17" Type="http://schemas.openxmlformats.org/officeDocument/2006/relationships/hyperlink" Target="http://id.loc.gov/authorities/subjects/sh2004010434" TargetMode="External"/><Relationship Id="rId25" Type="http://schemas.openxmlformats.org/officeDocument/2006/relationships/hyperlink" Target="http://id.loc.gov/authorities/subjects/sh85028338" TargetMode="External"/><Relationship Id="rId33" Type="http://schemas.openxmlformats.org/officeDocument/2006/relationships/hyperlink" Target="http://id.loc.gov/authorities/subjects/sh85124291" TargetMode="External"/><Relationship Id="rId38" Type="http://schemas.openxmlformats.org/officeDocument/2006/relationships/hyperlink" Target="http://id.loc.gov/authorities/subjects/sh85028338" TargetMode="External"/><Relationship Id="rId46" Type="http://schemas.openxmlformats.org/officeDocument/2006/relationships/hyperlink" Target="http://id.loc.gov/authorities/subjects/sh2004010434" TargetMode="External"/><Relationship Id="rId20" Type="http://schemas.openxmlformats.org/officeDocument/2006/relationships/hyperlink" Target="http://id.loc.gov/authorities/subjects/sh85124291" TargetMode="External"/><Relationship Id="rId41" Type="http://schemas.openxmlformats.org/officeDocument/2006/relationships/hyperlink" Target="http://id.loc.gov/authorities/subjects/sh85028338" TargetMode="External"/><Relationship Id="rId1" Type="http://schemas.openxmlformats.org/officeDocument/2006/relationships/hyperlink" Target="http://id.loc.gov/authorities/subjects/sh85124291" TargetMode="External"/><Relationship Id="rId6" Type="http://schemas.openxmlformats.org/officeDocument/2006/relationships/hyperlink" Target="http://id.loc.gov/authorities/names/n79109786" TargetMode="External"/><Relationship Id="rId15" Type="http://schemas.openxmlformats.org/officeDocument/2006/relationships/hyperlink" Target="http://id.loc.gov/authorities/subjects/sh85028338" TargetMode="External"/><Relationship Id="rId23" Type="http://schemas.openxmlformats.org/officeDocument/2006/relationships/hyperlink" Target="http://id.loc.gov/authorities/subjects/sh85124291" TargetMode="External"/><Relationship Id="rId28" Type="http://schemas.openxmlformats.org/officeDocument/2006/relationships/hyperlink" Target="http://id.loc.gov/authorities/subjects/sh85124291" TargetMode="External"/><Relationship Id="rId36" Type="http://schemas.openxmlformats.org/officeDocument/2006/relationships/hyperlink" Target="http://id.loc.gov/authorities/subjects/sh85124291" TargetMode="External"/><Relationship Id="rId49" Type="http://schemas.openxmlformats.org/officeDocument/2006/relationships/hyperlink" Target="http://id.loc.gov/authorities/subjects/sh2004010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selection activeCell="A2" sqref="A2:XFD2"/>
    </sheetView>
  </sheetViews>
  <sheetFormatPr baseColWidth="10" defaultColWidth="12.6640625" defaultRowHeight="15" customHeight="1"/>
  <cols>
    <col min="1" max="1" width="19.6640625" customWidth="1"/>
    <col min="2" max="2" width="16.6640625" customWidth="1"/>
    <col min="3" max="3" width="14.1640625" customWidth="1"/>
    <col min="4" max="4" width="21.6640625" customWidth="1"/>
    <col min="5" max="6" width="8" customWidth="1"/>
    <col min="7" max="7" width="9.83203125" customWidth="1"/>
    <col min="8" max="8" width="32.6640625" customWidth="1"/>
    <col min="9" max="9" width="10.6640625" customWidth="1"/>
    <col min="10" max="10" width="38.1640625" customWidth="1"/>
    <col min="11" max="11" width="19.6640625" customWidth="1"/>
    <col min="12" max="12" width="40.1640625" customWidth="1"/>
    <col min="13" max="13" width="12.33203125" customWidth="1"/>
    <col min="14" max="14" width="38.1640625" customWidth="1"/>
    <col min="15" max="16" width="13.5" customWidth="1"/>
    <col min="17" max="17" width="33.6640625" customWidth="1"/>
    <col min="18" max="24" width="16.6640625" customWidth="1"/>
    <col min="25" max="25" width="8" customWidth="1"/>
    <col min="26" max="27" width="7.6640625" hidden="1" customWidth="1"/>
    <col min="28" max="28" width="15.1640625" customWidth="1"/>
    <col min="29" max="29" width="16.6640625" customWidth="1"/>
    <col min="30" max="30" width="15.1640625" customWidth="1"/>
  </cols>
  <sheetData>
    <row r="1" spans="1:30" ht="28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4" t="s">
        <v>11</v>
      </c>
      <c r="M1" s="1" t="s">
        <v>12</v>
      </c>
      <c r="N1" s="4" t="s">
        <v>13</v>
      </c>
      <c r="O1" s="1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4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1" t="s">
        <v>29</v>
      </c>
    </row>
    <row r="2" spans="1:30" ht="64">
      <c r="A2" s="12" t="str">
        <f ca="1">IFERROR(__xludf.DUMMYFUNCTION("IMPORTRANGE(""https://docs.google.com/spreadsheets/d/1VLS2bZ8dvE_8FUmvqblIIshaIO43yfc-UURYRmIcfKQ/edit#gid=0"", ""Items!A2:A15"")"),"lady-vols-softball_1997")</f>
        <v>lady-vols-softball_1997</v>
      </c>
      <c r="B2" s="12" t="s">
        <v>38</v>
      </c>
      <c r="C2" s="12" t="s">
        <v>39</v>
      </c>
      <c r="D2" s="6" t="s">
        <v>30</v>
      </c>
      <c r="E2" s="5">
        <v>1997</v>
      </c>
      <c r="F2" s="5">
        <v>68</v>
      </c>
      <c r="G2" s="13" t="s">
        <v>40</v>
      </c>
      <c r="H2" s="14" t="s">
        <v>41</v>
      </c>
      <c r="I2" s="7" t="s">
        <v>42</v>
      </c>
      <c r="J2" s="8" t="s">
        <v>43</v>
      </c>
      <c r="K2" s="7" t="s">
        <v>31</v>
      </c>
      <c r="L2" s="8" t="s">
        <v>44</v>
      </c>
      <c r="M2" s="6" t="s">
        <v>32</v>
      </c>
      <c r="N2" s="8" t="s">
        <v>33</v>
      </c>
      <c r="O2" s="11" t="s">
        <v>45</v>
      </c>
      <c r="P2" s="15" t="s">
        <v>46</v>
      </c>
      <c r="Q2" s="9" t="s">
        <v>34</v>
      </c>
      <c r="R2" s="10" t="s">
        <v>47</v>
      </c>
      <c r="S2" s="16" t="s">
        <v>48</v>
      </c>
      <c r="T2" s="16"/>
      <c r="U2" s="16"/>
      <c r="V2" s="6" t="s">
        <v>35</v>
      </c>
      <c r="W2" s="17" t="s">
        <v>49</v>
      </c>
      <c r="X2" s="16" t="s">
        <v>50</v>
      </c>
      <c r="Y2" s="18" t="s">
        <v>36</v>
      </c>
      <c r="Z2" s="5"/>
      <c r="AA2" s="5"/>
      <c r="AB2" s="11" t="s">
        <v>51</v>
      </c>
      <c r="AC2" s="11" t="s">
        <v>52</v>
      </c>
      <c r="AD2" s="11" t="s">
        <v>37</v>
      </c>
    </row>
    <row r="3" spans="1:30" ht="64">
      <c r="A3" s="19" t="str">
        <f ca="1">IFERROR(__xludf.DUMMYFUNCTION("""COMPUTED_VALUE"""),"lady-vols-softball_1998")</f>
        <v>lady-vols-softball_1998</v>
      </c>
      <c r="B3" s="12" t="s">
        <v>53</v>
      </c>
      <c r="C3" s="12" t="s">
        <v>54</v>
      </c>
      <c r="D3" s="6" t="s">
        <v>30</v>
      </c>
      <c r="E3" s="5">
        <v>1998</v>
      </c>
      <c r="F3" s="5">
        <v>76</v>
      </c>
      <c r="G3" s="13" t="s">
        <v>40</v>
      </c>
      <c r="H3" s="14" t="s">
        <v>41</v>
      </c>
      <c r="I3" s="7" t="s">
        <v>42</v>
      </c>
      <c r="J3" s="8" t="s">
        <v>43</v>
      </c>
      <c r="K3" s="7" t="s">
        <v>31</v>
      </c>
      <c r="L3" s="8" t="s">
        <v>44</v>
      </c>
      <c r="M3" s="6" t="s">
        <v>32</v>
      </c>
      <c r="N3" s="8" t="s">
        <v>33</v>
      </c>
      <c r="O3" s="11" t="s">
        <v>45</v>
      </c>
      <c r="P3" s="15" t="s">
        <v>46</v>
      </c>
      <c r="Q3" s="9" t="s">
        <v>34</v>
      </c>
      <c r="R3" s="10" t="s">
        <v>47</v>
      </c>
      <c r="S3" s="20" t="s">
        <v>48</v>
      </c>
      <c r="T3" s="21"/>
      <c r="U3" s="21"/>
      <c r="V3" s="6" t="s">
        <v>35</v>
      </c>
      <c r="W3" s="17" t="s">
        <v>49</v>
      </c>
      <c r="X3" s="22" t="s">
        <v>50</v>
      </c>
      <c r="Y3" s="11" t="s">
        <v>36</v>
      </c>
      <c r="Z3" s="5"/>
      <c r="AA3" s="5"/>
      <c r="AB3" s="11" t="s">
        <v>51</v>
      </c>
      <c r="AC3" s="11" t="s">
        <v>52</v>
      </c>
      <c r="AD3" s="11" t="s">
        <v>37</v>
      </c>
    </row>
    <row r="4" spans="1:30" ht="61">
      <c r="A4" s="19" t="str">
        <f ca="1">IFERROR(__xludf.DUMMYFUNCTION("""COMPUTED_VALUE"""),"lady-vols-softball_1999")</f>
        <v>lady-vols-softball_1999</v>
      </c>
      <c r="B4" s="12" t="s">
        <v>55</v>
      </c>
      <c r="C4" s="12" t="s">
        <v>56</v>
      </c>
      <c r="D4" s="6" t="s">
        <v>30</v>
      </c>
      <c r="E4" s="5">
        <v>1999</v>
      </c>
      <c r="F4" s="5">
        <v>84</v>
      </c>
      <c r="G4" s="13" t="s">
        <v>40</v>
      </c>
      <c r="H4" s="14" t="s">
        <v>41</v>
      </c>
      <c r="I4" s="7" t="s">
        <v>42</v>
      </c>
      <c r="J4" s="8" t="s">
        <v>43</v>
      </c>
      <c r="K4" s="7" t="s">
        <v>31</v>
      </c>
      <c r="L4" s="8" t="s">
        <v>44</v>
      </c>
      <c r="M4" s="6" t="s">
        <v>32</v>
      </c>
      <c r="N4" s="8" t="s">
        <v>33</v>
      </c>
      <c r="O4" s="11" t="s">
        <v>45</v>
      </c>
      <c r="P4" s="15" t="s">
        <v>46</v>
      </c>
      <c r="Q4" s="9" t="s">
        <v>34</v>
      </c>
      <c r="R4" s="10" t="s">
        <v>47</v>
      </c>
      <c r="S4" s="16" t="s">
        <v>48</v>
      </c>
      <c r="T4" s="16"/>
      <c r="U4" s="16"/>
      <c r="V4" s="6" t="s">
        <v>35</v>
      </c>
      <c r="W4" s="17" t="s">
        <v>49</v>
      </c>
      <c r="X4" s="16" t="s">
        <v>50</v>
      </c>
      <c r="Y4" s="18" t="s">
        <v>36</v>
      </c>
      <c r="Z4" s="5"/>
      <c r="AA4" s="5"/>
      <c r="AB4" s="11" t="s">
        <v>51</v>
      </c>
      <c r="AC4" s="11" t="s">
        <v>52</v>
      </c>
      <c r="AD4" s="11" t="s">
        <v>37</v>
      </c>
    </row>
    <row r="5" spans="1:30" ht="61">
      <c r="A5" s="19" t="str">
        <f ca="1">IFERROR(__xludf.DUMMYFUNCTION("""COMPUTED_VALUE"""),"lady-vols-softball_2000")</f>
        <v>lady-vols-softball_2000</v>
      </c>
      <c r="B5" s="12" t="s">
        <v>57</v>
      </c>
      <c r="C5" s="12" t="s">
        <v>58</v>
      </c>
      <c r="D5" s="6" t="s">
        <v>30</v>
      </c>
      <c r="E5" s="5">
        <v>2000</v>
      </c>
      <c r="F5" s="5">
        <v>92</v>
      </c>
      <c r="G5" s="13" t="s">
        <v>40</v>
      </c>
      <c r="H5" s="14" t="s">
        <v>41</v>
      </c>
      <c r="I5" s="7" t="s">
        <v>42</v>
      </c>
      <c r="J5" s="8" t="s">
        <v>43</v>
      </c>
      <c r="K5" s="7" t="s">
        <v>31</v>
      </c>
      <c r="L5" s="8" t="s">
        <v>44</v>
      </c>
      <c r="M5" s="6" t="s">
        <v>32</v>
      </c>
      <c r="N5" s="8" t="s">
        <v>33</v>
      </c>
      <c r="O5" s="11" t="s">
        <v>45</v>
      </c>
      <c r="P5" s="15" t="s">
        <v>46</v>
      </c>
      <c r="Q5" s="9" t="s">
        <v>34</v>
      </c>
      <c r="R5" s="10" t="s">
        <v>47</v>
      </c>
      <c r="S5" s="23" t="s">
        <v>48</v>
      </c>
      <c r="T5" s="24"/>
      <c r="U5" s="24"/>
      <c r="V5" s="6" t="s">
        <v>35</v>
      </c>
      <c r="W5" s="17" t="s">
        <v>49</v>
      </c>
      <c r="X5" s="25" t="s">
        <v>50</v>
      </c>
      <c r="Y5" s="11" t="s">
        <v>36</v>
      </c>
      <c r="Z5" s="5"/>
      <c r="AA5" s="5"/>
      <c r="AB5" s="11" t="s">
        <v>51</v>
      </c>
      <c r="AC5" s="11" t="s">
        <v>52</v>
      </c>
      <c r="AD5" s="11" t="s">
        <v>37</v>
      </c>
    </row>
    <row r="6" spans="1:30" ht="61">
      <c r="A6" s="19" t="str">
        <f ca="1">IFERROR(__xludf.DUMMYFUNCTION("""COMPUTED_VALUE"""),"lady-vols-softball_2001")</f>
        <v>lady-vols-softball_2001</v>
      </c>
      <c r="B6" s="5"/>
      <c r="C6" s="12" t="s">
        <v>59</v>
      </c>
      <c r="D6" s="6" t="s">
        <v>30</v>
      </c>
      <c r="E6" s="12">
        <v>2001</v>
      </c>
      <c r="F6" s="11">
        <v>100</v>
      </c>
      <c r="G6" s="13" t="s">
        <v>40</v>
      </c>
      <c r="H6" s="14" t="s">
        <v>41</v>
      </c>
      <c r="I6" s="7" t="s">
        <v>42</v>
      </c>
      <c r="J6" s="8" t="s">
        <v>43</v>
      </c>
      <c r="K6" s="7" t="s">
        <v>31</v>
      </c>
      <c r="L6" s="8" t="s">
        <v>44</v>
      </c>
      <c r="M6" s="6" t="s">
        <v>32</v>
      </c>
      <c r="N6" s="8" t="s">
        <v>33</v>
      </c>
      <c r="O6" s="11" t="s">
        <v>45</v>
      </c>
      <c r="P6" s="15" t="s">
        <v>46</v>
      </c>
      <c r="Q6" s="9" t="s">
        <v>34</v>
      </c>
      <c r="R6" s="10" t="s">
        <v>47</v>
      </c>
      <c r="S6" s="16" t="s">
        <v>48</v>
      </c>
      <c r="T6" s="16"/>
      <c r="U6" s="16"/>
      <c r="V6" s="6" t="s">
        <v>35</v>
      </c>
      <c r="W6" s="17" t="s">
        <v>49</v>
      </c>
      <c r="X6" s="16" t="s">
        <v>50</v>
      </c>
      <c r="Y6" s="18" t="s">
        <v>36</v>
      </c>
      <c r="Z6" s="5"/>
      <c r="AA6" s="5"/>
      <c r="AB6" s="11" t="s">
        <v>51</v>
      </c>
      <c r="AC6" s="11" t="s">
        <v>52</v>
      </c>
      <c r="AD6" s="11" t="s">
        <v>37</v>
      </c>
    </row>
    <row r="7" spans="1:30" ht="61">
      <c r="A7" s="19" t="str">
        <f ca="1">IFERROR(__xludf.DUMMYFUNCTION("""COMPUTED_VALUE"""),"lady-vols-softball_2002")</f>
        <v>lady-vols-softball_2002</v>
      </c>
      <c r="B7" s="5"/>
      <c r="C7" s="12" t="s">
        <v>60</v>
      </c>
      <c r="D7" s="6" t="s">
        <v>30</v>
      </c>
      <c r="E7" s="12">
        <v>2002</v>
      </c>
      <c r="F7" s="11">
        <v>108</v>
      </c>
      <c r="G7" s="13" t="s">
        <v>40</v>
      </c>
      <c r="H7" s="14" t="s">
        <v>41</v>
      </c>
      <c r="I7" s="7" t="s">
        <v>42</v>
      </c>
      <c r="J7" s="8" t="s">
        <v>43</v>
      </c>
      <c r="K7" s="7" t="s">
        <v>31</v>
      </c>
      <c r="L7" s="8" t="s">
        <v>44</v>
      </c>
      <c r="M7" s="6" t="s">
        <v>32</v>
      </c>
      <c r="N7" s="8" t="s">
        <v>33</v>
      </c>
      <c r="O7" s="11" t="s">
        <v>61</v>
      </c>
      <c r="P7" s="15" t="s">
        <v>62</v>
      </c>
      <c r="Q7" s="9" t="s">
        <v>34</v>
      </c>
      <c r="R7" s="10" t="s">
        <v>47</v>
      </c>
      <c r="S7" s="16" t="s">
        <v>48</v>
      </c>
      <c r="T7" s="26" t="s">
        <v>63</v>
      </c>
      <c r="U7" s="27" t="s">
        <v>64</v>
      </c>
      <c r="V7" s="6" t="s">
        <v>35</v>
      </c>
      <c r="W7" s="17" t="s">
        <v>49</v>
      </c>
      <c r="X7" s="25" t="s">
        <v>50</v>
      </c>
      <c r="Y7" s="11" t="s">
        <v>36</v>
      </c>
      <c r="Z7" s="5"/>
      <c r="AA7" s="5"/>
      <c r="AB7" s="11" t="s">
        <v>51</v>
      </c>
      <c r="AC7" s="11" t="s">
        <v>52</v>
      </c>
      <c r="AD7" s="11" t="s">
        <v>37</v>
      </c>
    </row>
    <row r="8" spans="1:30" ht="61">
      <c r="A8" s="19" t="str">
        <f ca="1">IFERROR(__xludf.DUMMYFUNCTION("""COMPUTED_VALUE"""),"lady-vols-softball_2003")</f>
        <v>lady-vols-softball_2003</v>
      </c>
      <c r="B8" s="12" t="s">
        <v>65</v>
      </c>
      <c r="C8" s="12" t="s">
        <v>66</v>
      </c>
      <c r="D8" s="6" t="s">
        <v>30</v>
      </c>
      <c r="E8" s="5">
        <v>2003</v>
      </c>
      <c r="F8" s="5">
        <v>112</v>
      </c>
      <c r="G8" s="13" t="s">
        <v>40</v>
      </c>
      <c r="H8" s="14" t="s">
        <v>41</v>
      </c>
      <c r="I8" s="7" t="s">
        <v>42</v>
      </c>
      <c r="J8" s="8" t="s">
        <v>43</v>
      </c>
      <c r="K8" s="7" t="s">
        <v>31</v>
      </c>
      <c r="L8" s="8" t="s">
        <v>44</v>
      </c>
      <c r="M8" s="6" t="s">
        <v>32</v>
      </c>
      <c r="N8" s="8" t="s">
        <v>33</v>
      </c>
      <c r="O8" s="11" t="s">
        <v>61</v>
      </c>
      <c r="P8" s="15" t="s">
        <v>62</v>
      </c>
      <c r="Q8" s="9" t="s">
        <v>34</v>
      </c>
      <c r="R8" s="10" t="s">
        <v>47</v>
      </c>
      <c r="S8" s="28" t="s">
        <v>48</v>
      </c>
      <c r="T8" s="26" t="s">
        <v>63</v>
      </c>
      <c r="U8" s="26" t="s">
        <v>64</v>
      </c>
      <c r="V8" s="6" t="s">
        <v>35</v>
      </c>
      <c r="W8" s="17" t="s">
        <v>49</v>
      </c>
      <c r="X8" s="16" t="s">
        <v>50</v>
      </c>
      <c r="Y8" s="18" t="s">
        <v>36</v>
      </c>
      <c r="Z8" s="5"/>
      <c r="AA8" s="5"/>
      <c r="AB8" s="11" t="s">
        <v>51</v>
      </c>
      <c r="AC8" s="11" t="s">
        <v>52</v>
      </c>
      <c r="AD8" s="11" t="s">
        <v>37</v>
      </c>
    </row>
    <row r="9" spans="1:30" ht="61">
      <c r="A9" s="19" t="str">
        <f ca="1">IFERROR(__xludf.DUMMYFUNCTION("""COMPUTED_VALUE"""),"lady-vols-softball_2004")</f>
        <v>lady-vols-softball_2004</v>
      </c>
      <c r="B9" s="12" t="s">
        <v>67</v>
      </c>
      <c r="C9" s="12" t="s">
        <v>68</v>
      </c>
      <c r="D9" s="6" t="s">
        <v>30</v>
      </c>
      <c r="E9" s="5">
        <v>2004</v>
      </c>
      <c r="F9" s="5">
        <v>120</v>
      </c>
      <c r="G9" s="13" t="s">
        <v>40</v>
      </c>
      <c r="H9" s="14" t="s">
        <v>41</v>
      </c>
      <c r="I9" s="7" t="s">
        <v>42</v>
      </c>
      <c r="J9" s="8" t="s">
        <v>43</v>
      </c>
      <c r="K9" s="7" t="s">
        <v>31</v>
      </c>
      <c r="L9" s="8" t="s">
        <v>44</v>
      </c>
      <c r="M9" s="6" t="s">
        <v>32</v>
      </c>
      <c r="N9" s="8" t="s">
        <v>33</v>
      </c>
      <c r="O9" s="11" t="s">
        <v>61</v>
      </c>
      <c r="P9" s="15" t="s">
        <v>62</v>
      </c>
      <c r="Q9" s="9" t="s">
        <v>34</v>
      </c>
      <c r="R9" s="10" t="s">
        <v>47</v>
      </c>
      <c r="S9" s="16" t="s">
        <v>48</v>
      </c>
      <c r="T9" s="26" t="s">
        <v>63</v>
      </c>
      <c r="U9" s="27" t="s">
        <v>64</v>
      </c>
      <c r="V9" s="6" t="s">
        <v>35</v>
      </c>
      <c r="W9" s="17" t="s">
        <v>49</v>
      </c>
      <c r="X9" s="25" t="s">
        <v>50</v>
      </c>
      <c r="Y9" s="18" t="s">
        <v>36</v>
      </c>
      <c r="Z9" s="5"/>
      <c r="AA9" s="5"/>
      <c r="AB9" s="11" t="s">
        <v>51</v>
      </c>
      <c r="AC9" s="11" t="s">
        <v>52</v>
      </c>
      <c r="AD9" s="11" t="s">
        <v>37</v>
      </c>
    </row>
    <row r="10" spans="1:30" ht="61">
      <c r="A10" s="19" t="str">
        <f ca="1">IFERROR(__xludf.DUMMYFUNCTION("""COMPUTED_VALUE"""),"lady-vols-softball_2005")</f>
        <v>lady-vols-softball_2005</v>
      </c>
      <c r="B10" s="12" t="s">
        <v>69</v>
      </c>
      <c r="C10" s="12" t="s">
        <v>70</v>
      </c>
      <c r="D10" s="6" t="s">
        <v>30</v>
      </c>
      <c r="E10" s="5">
        <v>2005</v>
      </c>
      <c r="F10" s="5">
        <v>118</v>
      </c>
      <c r="G10" s="13" t="s">
        <v>40</v>
      </c>
      <c r="H10" s="14" t="s">
        <v>41</v>
      </c>
      <c r="I10" s="7" t="s">
        <v>42</v>
      </c>
      <c r="J10" s="8" t="s">
        <v>43</v>
      </c>
      <c r="K10" s="7" t="s">
        <v>31</v>
      </c>
      <c r="L10" s="8" t="s">
        <v>44</v>
      </c>
      <c r="M10" s="6" t="s">
        <v>32</v>
      </c>
      <c r="N10" s="8" t="s">
        <v>33</v>
      </c>
      <c r="O10" s="11" t="s">
        <v>61</v>
      </c>
      <c r="P10" s="15" t="s">
        <v>62</v>
      </c>
      <c r="Q10" s="9" t="s">
        <v>34</v>
      </c>
      <c r="R10" s="10" t="s">
        <v>47</v>
      </c>
      <c r="S10" s="23" t="s">
        <v>48</v>
      </c>
      <c r="T10" s="26" t="s">
        <v>63</v>
      </c>
      <c r="U10" s="26" t="s">
        <v>64</v>
      </c>
      <c r="V10" s="6" t="s">
        <v>35</v>
      </c>
      <c r="W10" s="17" t="s">
        <v>49</v>
      </c>
      <c r="X10" s="16" t="s">
        <v>50</v>
      </c>
      <c r="Y10" s="11" t="s">
        <v>36</v>
      </c>
      <c r="Z10" s="5"/>
      <c r="AA10" s="5"/>
      <c r="AB10" s="11" t="s">
        <v>51</v>
      </c>
      <c r="AC10" s="11" t="s">
        <v>52</v>
      </c>
      <c r="AD10" s="11" t="s">
        <v>37</v>
      </c>
    </row>
    <row r="11" spans="1:30" ht="61">
      <c r="A11" s="19" t="str">
        <f ca="1">IFERROR(__xludf.DUMMYFUNCTION("""COMPUTED_VALUE"""),"lady-vols-softball_2006")</f>
        <v>lady-vols-softball_2006</v>
      </c>
      <c r="B11" s="12" t="s">
        <v>71</v>
      </c>
      <c r="C11" s="12" t="s">
        <v>72</v>
      </c>
      <c r="D11" s="6" t="s">
        <v>30</v>
      </c>
      <c r="E11" s="5">
        <v>2006</v>
      </c>
      <c r="F11" s="5">
        <v>124</v>
      </c>
      <c r="G11" s="13" t="s">
        <v>40</v>
      </c>
      <c r="H11" s="14" t="s">
        <v>41</v>
      </c>
      <c r="I11" s="7" t="s">
        <v>42</v>
      </c>
      <c r="J11" s="8" t="s">
        <v>43</v>
      </c>
      <c r="K11" s="7" t="s">
        <v>31</v>
      </c>
      <c r="L11" s="8" t="s">
        <v>44</v>
      </c>
      <c r="M11" s="6" t="s">
        <v>32</v>
      </c>
      <c r="N11" s="8" t="s">
        <v>33</v>
      </c>
      <c r="O11" s="11" t="s">
        <v>61</v>
      </c>
      <c r="P11" s="15" t="s">
        <v>62</v>
      </c>
      <c r="Q11" s="9" t="s">
        <v>34</v>
      </c>
      <c r="R11" s="10" t="s">
        <v>47</v>
      </c>
      <c r="S11" s="16" t="s">
        <v>48</v>
      </c>
      <c r="T11" s="26" t="s">
        <v>63</v>
      </c>
      <c r="U11" s="27" t="s">
        <v>64</v>
      </c>
      <c r="V11" s="6" t="s">
        <v>35</v>
      </c>
      <c r="W11" s="17" t="s">
        <v>49</v>
      </c>
      <c r="X11" s="25" t="s">
        <v>50</v>
      </c>
      <c r="Y11" s="18" t="s">
        <v>36</v>
      </c>
      <c r="Z11" s="5"/>
      <c r="AA11" s="5"/>
      <c r="AB11" s="11" t="s">
        <v>51</v>
      </c>
      <c r="AC11" s="11" t="s">
        <v>52</v>
      </c>
      <c r="AD11" s="11" t="s">
        <v>37</v>
      </c>
    </row>
    <row r="12" spans="1:30" ht="61">
      <c r="A12" s="19" t="str">
        <f ca="1">IFERROR(__xludf.DUMMYFUNCTION("""COMPUTED_VALUE"""),"lady-vols-softball_2007")</f>
        <v>lady-vols-softball_2007</v>
      </c>
      <c r="B12" s="12" t="s">
        <v>73</v>
      </c>
      <c r="C12" s="12" t="s">
        <v>74</v>
      </c>
      <c r="D12" s="6" t="s">
        <v>30</v>
      </c>
      <c r="E12" s="12">
        <v>2007</v>
      </c>
      <c r="F12" s="12">
        <v>132</v>
      </c>
      <c r="G12" s="13" t="s">
        <v>40</v>
      </c>
      <c r="H12" s="14" t="s">
        <v>41</v>
      </c>
      <c r="I12" s="7" t="s">
        <v>42</v>
      </c>
      <c r="J12" s="8" t="s">
        <v>43</v>
      </c>
      <c r="K12" s="7" t="s">
        <v>31</v>
      </c>
      <c r="L12" s="8" t="s">
        <v>44</v>
      </c>
      <c r="M12" s="6" t="s">
        <v>32</v>
      </c>
      <c r="N12" s="8" t="s">
        <v>33</v>
      </c>
      <c r="O12" s="11" t="s">
        <v>61</v>
      </c>
      <c r="P12" s="15" t="s">
        <v>62</v>
      </c>
      <c r="Q12" s="9" t="s">
        <v>34</v>
      </c>
      <c r="R12" s="10" t="s">
        <v>47</v>
      </c>
      <c r="S12" s="16" t="s">
        <v>48</v>
      </c>
      <c r="T12" s="26" t="s">
        <v>63</v>
      </c>
      <c r="U12" s="26" t="s">
        <v>64</v>
      </c>
      <c r="V12" s="6" t="s">
        <v>35</v>
      </c>
      <c r="W12" s="17" t="s">
        <v>49</v>
      </c>
      <c r="X12" s="16" t="s">
        <v>50</v>
      </c>
      <c r="Y12" s="11" t="s">
        <v>36</v>
      </c>
      <c r="Z12" s="5"/>
      <c r="AA12" s="5"/>
      <c r="AB12" s="11" t="s">
        <v>51</v>
      </c>
      <c r="AC12" s="11" t="s">
        <v>52</v>
      </c>
      <c r="AD12" s="11" t="s">
        <v>37</v>
      </c>
    </row>
    <row r="13" spans="1:30" ht="64">
      <c r="A13" s="19" t="str">
        <f ca="1">IFERROR(__xludf.DUMMYFUNCTION("""COMPUTED_VALUE"""),"lady-vols-softball_2007-05")</f>
        <v>lady-vols-softball_2007-05</v>
      </c>
      <c r="B13" s="12" t="s">
        <v>75</v>
      </c>
      <c r="C13" s="12" t="s">
        <v>76</v>
      </c>
      <c r="D13" s="6" t="s">
        <v>30</v>
      </c>
      <c r="E13" s="5">
        <v>2007</v>
      </c>
      <c r="F13" s="5">
        <v>108</v>
      </c>
      <c r="G13" s="13" t="s">
        <v>40</v>
      </c>
      <c r="H13" s="14" t="s">
        <v>41</v>
      </c>
      <c r="I13" s="7" t="s">
        <v>42</v>
      </c>
      <c r="J13" s="8" t="s">
        <v>43</v>
      </c>
      <c r="K13" s="7" t="s">
        <v>31</v>
      </c>
      <c r="L13" s="8" t="s">
        <v>44</v>
      </c>
      <c r="M13" s="6" t="s">
        <v>32</v>
      </c>
      <c r="N13" s="8" t="s">
        <v>33</v>
      </c>
      <c r="O13" s="11" t="s">
        <v>61</v>
      </c>
      <c r="P13" s="15" t="s">
        <v>62</v>
      </c>
      <c r="Q13" s="9" t="s">
        <v>34</v>
      </c>
      <c r="R13" s="10" t="s">
        <v>47</v>
      </c>
      <c r="S13" s="28" t="s">
        <v>48</v>
      </c>
      <c r="T13" s="26" t="s">
        <v>63</v>
      </c>
      <c r="U13" s="27" t="s">
        <v>64</v>
      </c>
      <c r="V13" s="6" t="s">
        <v>35</v>
      </c>
      <c r="W13" s="17" t="s">
        <v>49</v>
      </c>
      <c r="X13" s="16" t="s">
        <v>50</v>
      </c>
      <c r="Y13" s="18" t="s">
        <v>36</v>
      </c>
      <c r="Z13" s="5"/>
      <c r="AA13" s="5"/>
      <c r="AB13" s="11" t="s">
        <v>51</v>
      </c>
      <c r="AC13" s="11" t="s">
        <v>52</v>
      </c>
      <c r="AD13" s="11" t="s">
        <v>37</v>
      </c>
    </row>
    <row r="14" spans="1:30" ht="61">
      <c r="A14" s="19" t="str">
        <f ca="1">IFERROR(__xludf.DUMMYFUNCTION("""COMPUTED_VALUE"""),"lady-vols-softball_2008")</f>
        <v>lady-vols-softball_2008</v>
      </c>
      <c r="B14" s="12" t="s">
        <v>77</v>
      </c>
      <c r="C14" s="12" t="s">
        <v>78</v>
      </c>
      <c r="D14" s="6" t="s">
        <v>30</v>
      </c>
      <c r="E14" s="5">
        <v>2008</v>
      </c>
      <c r="F14" s="5">
        <v>136</v>
      </c>
      <c r="G14" s="13" t="s">
        <v>40</v>
      </c>
      <c r="H14" s="14" t="s">
        <v>41</v>
      </c>
      <c r="I14" s="7" t="s">
        <v>42</v>
      </c>
      <c r="J14" s="8" t="s">
        <v>43</v>
      </c>
      <c r="K14" s="7" t="s">
        <v>31</v>
      </c>
      <c r="L14" s="8" t="s">
        <v>44</v>
      </c>
      <c r="M14" s="6" t="s">
        <v>32</v>
      </c>
      <c r="N14" s="8" t="s">
        <v>33</v>
      </c>
      <c r="O14" s="11" t="s">
        <v>61</v>
      </c>
      <c r="P14" s="15" t="s">
        <v>62</v>
      </c>
      <c r="Q14" s="9" t="s">
        <v>34</v>
      </c>
      <c r="R14" s="10" t="s">
        <v>47</v>
      </c>
      <c r="S14" s="16" t="s">
        <v>48</v>
      </c>
      <c r="T14" s="26" t="s">
        <v>63</v>
      </c>
      <c r="U14" s="27" t="s">
        <v>64</v>
      </c>
      <c r="V14" s="6" t="s">
        <v>35</v>
      </c>
      <c r="W14" s="17" t="s">
        <v>49</v>
      </c>
      <c r="X14" s="25" t="s">
        <v>50</v>
      </c>
      <c r="Y14" s="11" t="s">
        <v>36</v>
      </c>
      <c r="Z14" s="5"/>
      <c r="AA14" s="5"/>
      <c r="AB14" s="11" t="s">
        <v>51</v>
      </c>
      <c r="AC14" s="11" t="s">
        <v>52</v>
      </c>
      <c r="AD14" s="11" t="s">
        <v>37</v>
      </c>
    </row>
    <row r="15" spans="1:30" ht="61">
      <c r="A15" s="19" t="str">
        <f ca="1">IFERROR(__xludf.DUMMYFUNCTION("""COMPUTED_VALUE"""),"lady-vols-softball_2009")</f>
        <v>lady-vols-softball_2009</v>
      </c>
      <c r="B15" s="12" t="s">
        <v>77</v>
      </c>
      <c r="C15" s="12" t="s">
        <v>78</v>
      </c>
      <c r="D15" s="6" t="s">
        <v>30</v>
      </c>
      <c r="E15" s="5">
        <v>2008</v>
      </c>
      <c r="F15" s="5">
        <v>136</v>
      </c>
      <c r="G15" s="13" t="s">
        <v>40</v>
      </c>
      <c r="H15" s="14" t="s">
        <v>41</v>
      </c>
      <c r="I15" s="7" t="s">
        <v>42</v>
      </c>
      <c r="J15" s="8" t="s">
        <v>43</v>
      </c>
      <c r="K15" s="7" t="s">
        <v>31</v>
      </c>
      <c r="L15" s="8" t="s">
        <v>44</v>
      </c>
      <c r="M15" s="6" t="s">
        <v>32</v>
      </c>
      <c r="N15" s="8" t="s">
        <v>33</v>
      </c>
      <c r="O15" s="11" t="s">
        <v>61</v>
      </c>
      <c r="P15" s="15" t="s">
        <v>62</v>
      </c>
      <c r="Q15" s="9" t="s">
        <v>34</v>
      </c>
      <c r="R15" s="10" t="s">
        <v>47</v>
      </c>
      <c r="S15" s="23" t="s">
        <v>48</v>
      </c>
      <c r="T15" s="26" t="s">
        <v>63</v>
      </c>
      <c r="U15" s="26" t="s">
        <v>64</v>
      </c>
      <c r="V15" s="6" t="s">
        <v>35</v>
      </c>
      <c r="W15" s="17" t="s">
        <v>49</v>
      </c>
      <c r="X15" s="16" t="s">
        <v>50</v>
      </c>
      <c r="Y15" s="18" t="s">
        <v>36</v>
      </c>
      <c r="Z15" s="5"/>
      <c r="AA15" s="5"/>
      <c r="AB15" s="11" t="s">
        <v>51</v>
      </c>
      <c r="AC15" s="11" t="s">
        <v>52</v>
      </c>
      <c r="AD15" s="11" t="s">
        <v>37</v>
      </c>
    </row>
    <row r="16" spans="1:30">
      <c r="A16" s="1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>
      <c r="A17" s="1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9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9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9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>
      <c r="A20" s="1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9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>
      <c r="A21" s="1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9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>
      <c r="A22" s="1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5.75" customHeight="1">
      <c r="A23" s="1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>
      <c r="A24" s="1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>
      <c r="A25" s="1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>
      <c r="A26" s="1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>
      <c r="A27" s="1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>
      <c r="A28" s="1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hyperlinks>
    <hyperlink ref="J2" r:id="rId1" xr:uid="{00000000-0004-0000-0000-000001000000}"/>
    <hyperlink ref="L2" r:id="rId2" xr:uid="{00000000-0004-0000-0000-000002000000}"/>
    <hyperlink ref="N2" r:id="rId3" xr:uid="{00000000-0004-0000-0000-000003000000}"/>
    <hyperlink ref="P2" r:id="rId4" xr:uid="{00000000-0004-0000-0000-000004000000}"/>
    <hyperlink ref="S2" r:id="rId5" xr:uid="{00000000-0004-0000-0000-000005000000}"/>
    <hyperlink ref="X2" r:id="rId6" xr:uid="{00000000-0004-0000-0000-000006000000}"/>
    <hyperlink ref="J3" r:id="rId7" xr:uid="{00000000-0004-0000-0000-000007000000}"/>
    <hyperlink ref="L3" r:id="rId8" xr:uid="{00000000-0004-0000-0000-000008000000}"/>
    <hyperlink ref="N3" r:id="rId9" xr:uid="{00000000-0004-0000-0000-000009000000}"/>
    <hyperlink ref="P3" r:id="rId10" xr:uid="{00000000-0004-0000-0000-00000A000000}"/>
    <hyperlink ref="S3" r:id="rId11" xr:uid="{00000000-0004-0000-0000-00000B000000}"/>
    <hyperlink ref="X3" r:id="rId12" xr:uid="{00000000-0004-0000-0000-00000C000000}"/>
    <hyperlink ref="J4" r:id="rId13" xr:uid="{00000000-0004-0000-0000-00000D000000}"/>
    <hyperlink ref="L4" r:id="rId14" xr:uid="{00000000-0004-0000-0000-00000E000000}"/>
    <hyperlink ref="N4" r:id="rId15" xr:uid="{00000000-0004-0000-0000-00000F000000}"/>
    <hyperlink ref="J5" r:id="rId16" xr:uid="{00000000-0004-0000-0000-000010000000}"/>
    <hyperlink ref="L5" r:id="rId17" xr:uid="{00000000-0004-0000-0000-000011000000}"/>
    <hyperlink ref="N5" r:id="rId18" xr:uid="{00000000-0004-0000-0000-000012000000}"/>
    <hyperlink ref="S5" r:id="rId19" xr:uid="{00000000-0004-0000-0000-000013000000}"/>
    <hyperlink ref="J6" r:id="rId20" xr:uid="{00000000-0004-0000-0000-000014000000}"/>
    <hyperlink ref="L6" r:id="rId21" xr:uid="{00000000-0004-0000-0000-000015000000}"/>
    <hyperlink ref="N6" r:id="rId22" xr:uid="{00000000-0004-0000-0000-000016000000}"/>
    <hyperlink ref="J7" r:id="rId23" xr:uid="{00000000-0004-0000-0000-000017000000}"/>
    <hyperlink ref="L7" r:id="rId24" xr:uid="{00000000-0004-0000-0000-000018000000}"/>
    <hyperlink ref="N7" r:id="rId25" xr:uid="{00000000-0004-0000-0000-000019000000}"/>
    <hyperlink ref="P7" r:id="rId26" xr:uid="{00000000-0004-0000-0000-00001A000000}"/>
    <hyperlink ref="U7" r:id="rId27" xr:uid="{00000000-0004-0000-0000-00001B000000}"/>
    <hyperlink ref="J8" r:id="rId28" xr:uid="{00000000-0004-0000-0000-00001C000000}"/>
    <hyperlink ref="L8" r:id="rId29" xr:uid="{00000000-0004-0000-0000-00001D000000}"/>
    <hyperlink ref="N8" r:id="rId30" xr:uid="{00000000-0004-0000-0000-00001E000000}"/>
    <hyperlink ref="P8" r:id="rId31" xr:uid="{00000000-0004-0000-0000-00001F000000}"/>
    <hyperlink ref="U8" r:id="rId32" xr:uid="{00000000-0004-0000-0000-000020000000}"/>
    <hyperlink ref="J9" r:id="rId33" xr:uid="{00000000-0004-0000-0000-000021000000}"/>
    <hyperlink ref="L9" r:id="rId34" xr:uid="{00000000-0004-0000-0000-000022000000}"/>
    <hyperlink ref="N9" r:id="rId35" xr:uid="{00000000-0004-0000-0000-000023000000}"/>
    <hyperlink ref="J10" r:id="rId36" xr:uid="{00000000-0004-0000-0000-000024000000}"/>
    <hyperlink ref="L10" r:id="rId37" xr:uid="{00000000-0004-0000-0000-000025000000}"/>
    <hyperlink ref="N10" r:id="rId38" xr:uid="{00000000-0004-0000-0000-000026000000}"/>
    <hyperlink ref="J11" r:id="rId39" xr:uid="{00000000-0004-0000-0000-000027000000}"/>
    <hyperlink ref="L11" r:id="rId40" xr:uid="{00000000-0004-0000-0000-000028000000}"/>
    <hyperlink ref="N11" r:id="rId41" xr:uid="{00000000-0004-0000-0000-000029000000}"/>
    <hyperlink ref="J12" r:id="rId42" xr:uid="{00000000-0004-0000-0000-00002A000000}"/>
    <hyperlink ref="L12" r:id="rId43" xr:uid="{00000000-0004-0000-0000-00002B000000}"/>
    <hyperlink ref="N12" r:id="rId44" xr:uid="{00000000-0004-0000-0000-00002C000000}"/>
    <hyperlink ref="J13" r:id="rId45" xr:uid="{00000000-0004-0000-0000-00002D000000}"/>
    <hyperlink ref="L13" r:id="rId46" xr:uid="{00000000-0004-0000-0000-00002E000000}"/>
    <hyperlink ref="N13" r:id="rId47" xr:uid="{00000000-0004-0000-0000-00002F000000}"/>
    <hyperlink ref="J14" r:id="rId48" xr:uid="{00000000-0004-0000-0000-000030000000}"/>
    <hyperlink ref="L14" r:id="rId49" xr:uid="{00000000-0004-0000-0000-000031000000}"/>
    <hyperlink ref="N14" r:id="rId50" xr:uid="{00000000-0004-0000-0000-000032000000}"/>
    <hyperlink ref="J15" r:id="rId51" xr:uid="{00000000-0004-0000-0000-000033000000}"/>
    <hyperlink ref="L15" r:id="rId52" xr:uid="{00000000-0004-0000-0000-000034000000}"/>
    <hyperlink ref="N15" r:id="rId53" xr:uid="{00000000-0004-0000-0000-000035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Hale, Meredith Louise</cp:lastModifiedBy>
  <dcterms:modified xsi:type="dcterms:W3CDTF">2020-09-28T20:07:57Z</dcterms:modified>
</cp:coreProperties>
</file>