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mengolf/original_data/"/>
    </mc:Choice>
  </mc:AlternateContent>
  <xr:revisionPtr revIDLastSave="0" documentId="13_ncr:1_{436C1250-C0E8-594A-8D11-160C70E86317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<sst xmlns="http://schemas.openxmlformats.org/spreadsheetml/2006/main" count="419" uniqueCount="125">
  <si>
    <t>identifier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</si>
  <si>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</si>
  <si>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</si>
  <si>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</si>
  <si>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</si>
  <si>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</si>
  <si>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</si>
  <si>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</si>
  <si>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</si>
  <si>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</si>
  <si>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</si>
  <si>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</si>
  <si>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</si>
  <si>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subject_name</t>
  </si>
  <si>
    <t>subject_name_2</t>
  </si>
  <si>
    <t>subject_name_3</t>
  </si>
  <si>
    <t>subject_geographic</t>
  </si>
  <si>
    <t>form</t>
  </si>
  <si>
    <t>form2</t>
  </si>
  <si>
    <t>repository</t>
  </si>
  <si>
    <t>record_source</t>
  </si>
  <si>
    <t>University of Tennessee, Knoxville. Department of Athletics</t>
  </si>
  <si>
    <t>Short game (Golf)</t>
  </si>
  <si>
    <t>Golf</t>
  </si>
  <si>
    <t>College sports</t>
  </si>
  <si>
    <t>University of Tennessee, Knoxville</t>
  </si>
  <si>
    <t xml:space="preserve">Tennessee Volunteers golf </t>
  </si>
  <si>
    <t>Knoxville (Tenn.)</t>
  </si>
  <si>
    <t>booklets</t>
  </si>
  <si>
    <t>periodicals</t>
  </si>
  <si>
    <t>University of Tennessee, Knoxville. Libraries</t>
  </si>
  <si>
    <t>Tennessee 1988/89 University of Tennessee golf guide</t>
  </si>
  <si>
    <t>University of Tennessee Volunteers golf media guide, 1988-1989</t>
  </si>
  <si>
    <t>1988</t>
  </si>
  <si>
    <t>28</t>
  </si>
  <si>
    <t>No Copyright – United States</t>
  </si>
  <si>
    <t>http://rightsstatements.org/vocab/NoC-US/1.0/</t>
  </si>
  <si>
    <t>Golfers</t>
  </si>
  <si>
    <t>Malarkey, Mike</t>
  </si>
  <si>
    <t>E01-8625-01-001-91</t>
  </si>
  <si>
    <t>Tennessee 1992 University of Tennessee Volunteers golf guide</t>
  </si>
  <si>
    <t xml:space="preserve">University of Tennessee Volunteers golf media guide, 1991-1992 </t>
  </si>
  <si>
    <t>1991</t>
  </si>
  <si>
    <t>In Copyright</t>
  </si>
  <si>
    <t>http://rightsstatements.org/vocab/InC/1.0/</t>
  </si>
  <si>
    <t>E01-8625-01-001-93</t>
  </si>
  <si>
    <t>1992/93 men's golf media guide: Tennessee</t>
  </si>
  <si>
    <t>University of Tennessee Volunteers golf media guide, 1992-1993</t>
  </si>
  <si>
    <t>1992</t>
  </si>
  <si>
    <t>E01-8625-01-001-94</t>
  </si>
  <si>
    <t>Tennessee 1993-94 men's golf media guide</t>
  </si>
  <si>
    <t>University of Tennessee Volunteers golf media guide, 1993-1994</t>
  </si>
  <si>
    <t>1993</t>
  </si>
  <si>
    <t>E01-8625-01-001-95</t>
  </si>
  <si>
    <t>Tennessee 1995 University of Tennessee golf guide</t>
  </si>
  <si>
    <t>University of Tennessee Volunteers golf media guide, 1994-1995</t>
  </si>
  <si>
    <t>1994</t>
  </si>
  <si>
    <t>E01-8625-01-001-96</t>
  </si>
  <si>
    <t>Tennessee 1995-96 men's gold media guide</t>
  </si>
  <si>
    <t>University of Tennessee Volunteers golf media guide, 1995-1996</t>
  </si>
  <si>
    <t>1995</t>
  </si>
  <si>
    <t>E01-8625-01-001-97</t>
  </si>
  <si>
    <t>Tennessee 1996-97 men's golf media guide</t>
  </si>
  <si>
    <t>University of Tennessee Volunteers golf media guide, 1996-1997</t>
  </si>
  <si>
    <t>1996</t>
  </si>
  <si>
    <t>32</t>
  </si>
  <si>
    <t>E01-8625-01-001-98</t>
  </si>
  <si>
    <t>Tennessee 1997-98 golf guide</t>
  </si>
  <si>
    <t>University of Tennessee Volunteers, golf media guide 1997-1998</t>
  </si>
  <si>
    <t>1997</t>
  </si>
  <si>
    <t>40</t>
  </si>
  <si>
    <t>E01-8625-01-001-99</t>
  </si>
  <si>
    <t>1998-99 men's golf guide: Tennessee</t>
  </si>
  <si>
    <t>University of Tennessee Volunteers, golf media guide 1998-1999</t>
  </si>
  <si>
    <t>1998</t>
  </si>
  <si>
    <t>44</t>
  </si>
  <si>
    <t>Kelson, Jim</t>
  </si>
  <si>
    <t>E01-8625-01-001-00</t>
  </si>
  <si>
    <t>1999-2000 men's golf: Tennessee</t>
  </si>
  <si>
    <t>University of Tennessee Volunteers, golf media guide 1999-2000</t>
  </si>
  <si>
    <t>1999</t>
  </si>
  <si>
    <t>48</t>
  </si>
  <si>
    <t>E01-8625-01-001-01</t>
  </si>
  <si>
    <t>Tennessee 2001 men's golf</t>
  </si>
  <si>
    <t>University of Tennessee Volunteers, golf media guide 2000-2001</t>
  </si>
  <si>
    <t>2000</t>
  </si>
  <si>
    <t>E01-8625-01-001-02</t>
  </si>
  <si>
    <t>Tennessee 2002 men's golf</t>
  </si>
  <si>
    <t>University of Tennessee Volunteers, golf media guide 2001-2002</t>
  </si>
  <si>
    <t>2001</t>
  </si>
  <si>
    <t>52</t>
  </si>
  <si>
    <t>E01-8625-01-001-03</t>
  </si>
  <si>
    <t>2002-03 University of Tennessee Volunteers golf guide</t>
  </si>
  <si>
    <t>University of Tennessee Volunteers, golf media guide 2002-2003</t>
  </si>
  <si>
    <t>2002</t>
  </si>
  <si>
    <t>E01-8625-01-001-04</t>
  </si>
  <si>
    <t>Tennessee 2003-04 men's golf</t>
  </si>
  <si>
    <t>University of Tennessee Volunteers, golf media guide 2003-2004</t>
  </si>
  <si>
    <t>2003</t>
  </si>
  <si>
    <t>56</t>
  </si>
  <si>
    <t>E01-8625-01-001-05</t>
  </si>
  <si>
    <t>2004-05 Volunteer golf: major intentions</t>
  </si>
  <si>
    <t>University of Tennessee Volunteers, golf media guide 2004-2005</t>
  </si>
  <si>
    <t>2004</t>
  </si>
  <si>
    <t>60</t>
  </si>
  <si>
    <t>E01-8601-004-013-06</t>
  </si>
  <si>
    <t>2005-06 Volunteers golf</t>
  </si>
  <si>
    <t>University of Tennessee Volunteers, golf media guide 2005-2006</t>
  </si>
  <si>
    <t>2005</t>
  </si>
  <si>
    <t>2006-07 Volunteer golf</t>
  </si>
  <si>
    <t>University of Tennessee Volunteers, golf media guide 2006-2007</t>
  </si>
  <si>
    <t>2006</t>
  </si>
  <si>
    <t>2007-08 Volunteers golf</t>
  </si>
  <si>
    <t>University of Tennessee Volunteers, golf media guide 2007-2008</t>
  </si>
  <si>
    <t>2007</t>
  </si>
  <si>
    <t>E01-8601-004-013-09</t>
  </si>
  <si>
    <t>2008-09 Volunteers golf</t>
  </si>
  <si>
    <t>University of Tennessee Volunteers, golf media guide 2008-2009</t>
  </si>
  <si>
    <t>2008</t>
  </si>
  <si>
    <t>68</t>
  </si>
  <si>
    <t>Volunteers Tennessee 2009-10 golf</t>
  </si>
  <si>
    <t>University of Tennessee Volunteers, golf media guide 2009-2010</t>
  </si>
  <si>
    <t>2009</t>
  </si>
  <si>
    <t>64</t>
  </si>
  <si>
    <t>booklet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</si>
</sst>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343268"/>
      <name val="Calibri"/>
    </font>
    <font>
      <sz val="11"/>
      <color rgb="FF222222"/>
      <name val="Calibri"/>
    </font>
    <font>
      <u/>
      <sz val="11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5" fillId="4" borderId="0" xfId="0" applyNumberFormat="1" applyFont="1" applyFill="1" applyAlignment="1"/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4" borderId="0" xfId="0" applyNumberFormat="1" applyFont="1" applyFill="1" applyAlignment="1">
      <alignment wrapText="1"/>
    </xf>
    <xf numFmtId="49" fontId="7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ightsstatements.org/vocab/InC/1.0/" TargetMode="External"/><Relationship Id="rId13" Type="http://schemas.openxmlformats.org/officeDocument/2006/relationships/hyperlink" Target="http://rightsstatements.org/vocab/InC/1.0/" TargetMode="External"/><Relationship Id="rId18" Type="http://schemas.openxmlformats.org/officeDocument/2006/relationships/hyperlink" Target="http://rightsstatements.org/vocab/InC/1.0/" TargetMode="External"/><Relationship Id="rId3" Type="http://schemas.openxmlformats.org/officeDocument/2006/relationships/hyperlink" Target="http://rightsstatements.org/vocab/InC/1.0/" TargetMode="External"/><Relationship Id="rId7" Type="http://schemas.openxmlformats.org/officeDocument/2006/relationships/hyperlink" Target="http://rightsstatements.org/vocab/InC/1.0/" TargetMode="External"/><Relationship Id="rId12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InC/1.0/" TargetMode="External"/><Relationship Id="rId2" Type="http://schemas.openxmlformats.org/officeDocument/2006/relationships/hyperlink" Target="http://rightsstatements.org/vocab/InC/1.0/" TargetMode="External"/><Relationship Id="rId16" Type="http://schemas.openxmlformats.org/officeDocument/2006/relationships/hyperlink" Target="http://rightsstatements.org/vocab/InC/1.0/" TargetMode="External"/><Relationship Id="rId20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InC/1.0/" TargetMode="External"/><Relationship Id="rId11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InC/1.0/" TargetMode="External"/><Relationship Id="rId15" Type="http://schemas.openxmlformats.org/officeDocument/2006/relationships/hyperlink" Target="http://rightsstatements.org/vocab/InC/1.0/" TargetMode="External"/><Relationship Id="rId10" Type="http://schemas.openxmlformats.org/officeDocument/2006/relationships/hyperlink" Target="http://rightsstatements.org/vocab/InC/1.0/" TargetMode="External"/><Relationship Id="rId19" Type="http://schemas.openxmlformats.org/officeDocument/2006/relationships/hyperlink" Target="http://rightsstatements.org/vocab/InC/1.0/" TargetMode="External"/><Relationship Id="rId4" Type="http://schemas.openxmlformats.org/officeDocument/2006/relationships/hyperlink" Target="http://rightsstatements.org/vocab/InC/1.0/" TargetMode="External"/><Relationship Id="rId9" Type="http://schemas.openxmlformats.org/officeDocument/2006/relationships/hyperlink" Target="http://rightsstatements.org/vocab/InC/1.0/" TargetMode="External"/><Relationship Id="rId14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8"/>
  <sheetViews>
    <sheetView tabSelected="1" workbookViewId="0">
      <selection activeCell="B2" sqref="B2"/>
    </sheetView>
  </sheetViews>
  <sheetFormatPr baseColWidth="10" defaultColWidth="12.6640625" defaultRowHeight="15" customHeight="1" x14ac:dyDescent="0.15"/>
  <cols>
    <col min="1" max="1" width="20.1640625" customWidth="1"/>
    <col min="2" max="2" width="18.5" customWidth="1"/>
    <col min="3" max="3" width="16.6640625" customWidth="1"/>
    <col min="4" max="4" width="18" customWidth="1"/>
    <col min="5" max="5" width="15.6640625" customWidth="1"/>
    <col min="6" max="7" width="8" customWidth="1"/>
    <col min="8" max="8" width="10.5" customWidth="1"/>
    <col min="9" max="9" width="24.33203125" customWidth="1"/>
    <col min="10" max="11" width="17.1640625" customWidth="1"/>
    <col min="12" max="13" width="12.33203125" customWidth="1"/>
    <col min="14" max="14" width="13.5" customWidth="1"/>
    <col min="15" max="15" width="25.33203125" customWidth="1"/>
    <col min="16" max="16" width="20.5" customWidth="1"/>
    <col min="17" max="17" width="16.6640625" customWidth="1"/>
    <col min="18" max="18" width="8" customWidth="1"/>
    <col min="19" max="19" width="12.33203125" customWidth="1"/>
    <col min="20" max="20" width="13.5" customWidth="1"/>
    <col min="21" max="21" width="13.1640625" customWidth="1"/>
  </cols>
  <sheetData>
    <row r="1" spans="1:21" ht="28" x14ac:dyDescent="0.1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1" t="s">
        <v>18</v>
      </c>
      <c r="T1" s="4" t="s">
        <v>19</v>
      </c>
      <c r="U1" s="4" t="s">
        <v>20</v>
      </c>
    </row>
    <row r="2" spans="1:21" ht="71" x14ac:dyDescent="0.2">
      <c r="A2" s="5" t="str">
        <f ca="1">IFERROR(__xludf.DUMMYFUNCTION("IMPORTRANGE(""https://docs.google.com/spreadsheets/d/1uxEG1CfEz1VxHcTiNHFDJcZIx2GburgWOfU5Xls_N7E/edit#gid=0"", ""Items!A2:A21"")"),"vols-golf_1988")</f>
        <v>vols-golf_1988</v>
      </c>
      <c r="B2" s="9"/>
      <c r="C2" s="9" t="s">
        <v>31</v>
      </c>
      <c r="D2" s="9" t="s">
        <v>32</v>
      </c>
      <c r="E2" s="6" t="s">
        <v>21</v>
      </c>
      <c r="F2" s="9" t="s">
        <v>33</v>
      </c>
      <c r="G2" s="9" t="s">
        <v>34</v>
      </c>
      <c r="H2" s="11" t="s">
        <v>35</v>
      </c>
      <c r="I2" s="12" t="s">
        <v>36</v>
      </c>
      <c r="J2" s="7" t="s">
        <v>22</v>
      </c>
      <c r="K2" s="7" t="s">
        <v>23</v>
      </c>
      <c r="L2" s="6" t="s">
        <v>24</v>
      </c>
      <c r="M2" s="8" t="s">
        <v>37</v>
      </c>
      <c r="N2" s="9" t="s">
        <v>38</v>
      </c>
      <c r="O2" s="7" t="s">
        <v>25</v>
      </c>
      <c r="P2" s="8" t="s">
        <v>26</v>
      </c>
      <c r="Q2" s="6" t="s">
        <v>27</v>
      </c>
      <c r="R2" s="9" t="s">
        <v>28</v>
      </c>
      <c r="S2" s="9" t="s">
        <v>29</v>
      </c>
      <c r="T2" s="10" t="s">
        <v>30</v>
      </c>
      <c r="U2" s="10" t="s">
        <v>30</v>
      </c>
    </row>
    <row r="3" spans="1:21" ht="80" x14ac:dyDescent="0.2">
      <c r="A3" s="5" t="str">
        <f ca="1">IFERROR(__xludf.DUMMYFUNCTION("""COMPUTED_VALUE"""),"vols-golf_1991")</f>
        <v>vols-golf_1991</v>
      </c>
      <c r="B3" s="9" t="s">
        <v>39</v>
      </c>
      <c r="C3" s="9" t="s">
        <v>40</v>
      </c>
      <c r="D3" s="9" t="s">
        <v>41</v>
      </c>
      <c r="E3" s="6" t="s">
        <v>21</v>
      </c>
      <c r="F3" s="9" t="s">
        <v>42</v>
      </c>
      <c r="G3" s="9" t="s">
        <v>34</v>
      </c>
      <c r="H3" s="11" t="s">
        <v>43</v>
      </c>
      <c r="I3" s="12" t="s">
        <v>44</v>
      </c>
      <c r="J3" s="7" t="s">
        <v>22</v>
      </c>
      <c r="K3" s="7" t="s">
        <v>23</v>
      </c>
      <c r="L3" s="6" t="s">
        <v>24</v>
      </c>
      <c r="M3" s="8" t="s">
        <v>37</v>
      </c>
      <c r="N3" s="9" t="s">
        <v>38</v>
      </c>
      <c r="O3" s="7" t="s">
        <v>25</v>
      </c>
      <c r="P3" s="8" t="s">
        <v>26</v>
      </c>
      <c r="Q3" s="6" t="s">
        <v>27</v>
      </c>
      <c r="R3" s="9" t="s">
        <v>28</v>
      </c>
      <c r="S3" s="9" t="s">
        <v>29</v>
      </c>
      <c r="T3" s="10" t="s">
        <v>30</v>
      </c>
      <c r="U3" s="10" t="s">
        <v>30</v>
      </c>
    </row>
    <row r="4" spans="1:21" ht="71" x14ac:dyDescent="0.2">
      <c r="A4" s="5" t="str">
        <f ca="1">IFERROR(__xludf.DUMMYFUNCTION("""COMPUTED_VALUE"""),"vols-golf_1992")</f>
        <v>vols-golf_1992</v>
      </c>
      <c r="B4" s="9" t="s">
        <v>45</v>
      </c>
      <c r="C4" s="9" t="s">
        <v>46</v>
      </c>
      <c r="D4" s="9" t="s">
        <v>47</v>
      </c>
      <c r="E4" s="6" t="s">
        <v>21</v>
      </c>
      <c r="F4" s="9" t="s">
        <v>48</v>
      </c>
      <c r="G4" s="9" t="s">
        <v>34</v>
      </c>
      <c r="H4" s="11" t="s">
        <v>43</v>
      </c>
      <c r="I4" s="12" t="s">
        <v>44</v>
      </c>
      <c r="J4" s="7" t="s">
        <v>22</v>
      </c>
      <c r="K4" s="7" t="s">
        <v>23</v>
      </c>
      <c r="L4" s="6" t="s">
        <v>24</v>
      </c>
      <c r="M4" s="8" t="s">
        <v>37</v>
      </c>
      <c r="N4" s="9" t="s">
        <v>38</v>
      </c>
      <c r="O4" s="7" t="s">
        <v>25</v>
      </c>
      <c r="P4" s="8" t="s">
        <v>26</v>
      </c>
      <c r="Q4" s="6" t="s">
        <v>27</v>
      </c>
      <c r="R4" s="9" t="s">
        <v>28</v>
      </c>
      <c r="S4" s="9" t="s">
        <v>29</v>
      </c>
      <c r="T4" s="10" t="s">
        <v>30</v>
      </c>
      <c r="U4" s="10" t="s">
        <v>30</v>
      </c>
    </row>
    <row r="5" spans="1:21" ht="71" x14ac:dyDescent="0.2">
      <c r="A5" s="5" t="str">
        <f ca="1">IFERROR(__xludf.DUMMYFUNCTION("""COMPUTED_VALUE"""),"vols-golf_1993")</f>
        <v>vols-golf_1993</v>
      </c>
      <c r="B5" s="9" t="s">
        <v>49</v>
      </c>
      <c r="C5" s="9" t="s">
        <v>50</v>
      </c>
      <c r="D5" s="9" t="s">
        <v>51</v>
      </c>
      <c r="E5" s="6" t="s">
        <v>21</v>
      </c>
      <c r="F5" s="9" t="s">
        <v>52</v>
      </c>
      <c r="G5" s="9" t="s">
        <v>34</v>
      </c>
      <c r="H5" s="11" t="s">
        <v>43</v>
      </c>
      <c r="I5" s="12" t="s">
        <v>44</v>
      </c>
      <c r="J5" s="7" t="s">
        <v>22</v>
      </c>
      <c r="K5" s="7" t="s">
        <v>23</v>
      </c>
      <c r="L5" s="6" t="s">
        <v>24</v>
      </c>
      <c r="M5" s="8" t="s">
        <v>37</v>
      </c>
      <c r="N5" s="9" t="s">
        <v>38</v>
      </c>
      <c r="O5" s="7" t="s">
        <v>25</v>
      </c>
      <c r="P5" s="8" t="s">
        <v>26</v>
      </c>
      <c r="Q5" s="6" t="s">
        <v>27</v>
      </c>
      <c r="R5" s="9" t="s">
        <v>28</v>
      </c>
      <c r="S5" s="9" t="s">
        <v>29</v>
      </c>
      <c r="T5" s="10" t="s">
        <v>30</v>
      </c>
      <c r="U5" s="10" t="s">
        <v>30</v>
      </c>
    </row>
    <row r="6" spans="1:21" ht="71" x14ac:dyDescent="0.2">
      <c r="A6" s="5" t="str">
        <f ca="1">IFERROR(__xludf.DUMMYFUNCTION("""COMPUTED_VALUE"""),"vols-golf_1994")</f>
        <v>vols-golf_1994</v>
      </c>
      <c r="B6" s="9" t="s">
        <v>53</v>
      </c>
      <c r="C6" s="9" t="s">
        <v>54</v>
      </c>
      <c r="D6" s="9" t="s">
        <v>55</v>
      </c>
      <c r="E6" s="6" t="s">
        <v>21</v>
      </c>
      <c r="F6" s="9" t="s">
        <v>56</v>
      </c>
      <c r="G6" s="9" t="s">
        <v>34</v>
      </c>
      <c r="H6" s="11" t="s">
        <v>43</v>
      </c>
      <c r="I6" s="12" t="s">
        <v>44</v>
      </c>
      <c r="J6" s="7" t="s">
        <v>22</v>
      </c>
      <c r="K6" s="7" t="s">
        <v>23</v>
      </c>
      <c r="L6" s="6" t="s">
        <v>24</v>
      </c>
      <c r="M6" s="8" t="s">
        <v>37</v>
      </c>
      <c r="N6" s="9" t="s">
        <v>38</v>
      </c>
      <c r="O6" s="7" t="s">
        <v>25</v>
      </c>
      <c r="P6" s="8" t="s">
        <v>26</v>
      </c>
      <c r="Q6" s="6" t="s">
        <v>27</v>
      </c>
      <c r="R6" s="9" t="s">
        <v>28</v>
      </c>
      <c r="S6" s="9" t="s">
        <v>29</v>
      </c>
      <c r="T6" s="10" t="s">
        <v>30</v>
      </c>
      <c r="U6" s="10" t="s">
        <v>30</v>
      </c>
    </row>
    <row r="7" spans="1:21" ht="71" x14ac:dyDescent="0.2">
      <c r="A7" s="5" t="str">
        <f ca="1">IFERROR(__xludf.DUMMYFUNCTION("""COMPUTED_VALUE"""),"vols-golf_1995")</f>
        <v>vols-golf_1995</v>
      </c>
      <c r="B7" s="9" t="s">
        <v>57</v>
      </c>
      <c r="C7" s="9" t="s">
        <v>58</v>
      </c>
      <c r="D7" s="9" t="s">
        <v>59</v>
      </c>
      <c r="E7" s="6" t="s">
        <v>21</v>
      </c>
      <c r="F7" s="9" t="s">
        <v>60</v>
      </c>
      <c r="G7" s="9" t="s">
        <v>34</v>
      </c>
      <c r="H7" s="11" t="s">
        <v>43</v>
      </c>
      <c r="I7" s="12" t="s">
        <v>44</v>
      </c>
      <c r="J7" s="7" t="s">
        <v>22</v>
      </c>
      <c r="K7" s="7" t="s">
        <v>23</v>
      </c>
      <c r="L7" s="6" t="s">
        <v>24</v>
      </c>
      <c r="M7" s="8" t="s">
        <v>37</v>
      </c>
      <c r="N7" s="9" t="s">
        <v>38</v>
      </c>
      <c r="O7" s="7" t="s">
        <v>25</v>
      </c>
      <c r="P7" s="8" t="s">
        <v>26</v>
      </c>
      <c r="Q7" s="6" t="s">
        <v>27</v>
      </c>
      <c r="R7" s="9" t="s">
        <v>28</v>
      </c>
      <c r="S7" s="9" t="s">
        <v>29</v>
      </c>
      <c r="T7" s="10" t="s">
        <v>30</v>
      </c>
      <c r="U7" s="10" t="s">
        <v>30</v>
      </c>
    </row>
    <row r="8" spans="1:21" ht="71" x14ac:dyDescent="0.2">
      <c r="A8" s="5" t="str">
        <f ca="1">IFERROR(__xludf.DUMMYFUNCTION("""COMPUTED_VALUE"""),"vols-golf_1996")</f>
        <v>vols-golf_1996</v>
      </c>
      <c r="B8" s="9" t="s">
        <v>61</v>
      </c>
      <c r="C8" s="9" t="s">
        <v>62</v>
      </c>
      <c r="D8" s="9" t="s">
        <v>63</v>
      </c>
      <c r="E8" s="6" t="s">
        <v>21</v>
      </c>
      <c r="F8" s="9" t="s">
        <v>64</v>
      </c>
      <c r="G8" s="9" t="s">
        <v>65</v>
      </c>
      <c r="H8" s="11" t="s">
        <v>43</v>
      </c>
      <c r="I8" s="12" t="s">
        <v>44</v>
      </c>
      <c r="J8" s="7" t="s">
        <v>22</v>
      </c>
      <c r="K8" s="7" t="s">
        <v>23</v>
      </c>
      <c r="L8" s="6" t="s">
        <v>24</v>
      </c>
      <c r="M8" s="8" t="s">
        <v>37</v>
      </c>
      <c r="N8" s="9" t="s">
        <v>38</v>
      </c>
      <c r="O8" s="7" t="s">
        <v>25</v>
      </c>
      <c r="P8" s="8" t="s">
        <v>26</v>
      </c>
      <c r="Q8" s="6" t="s">
        <v>27</v>
      </c>
      <c r="R8" s="9" t="s">
        <v>28</v>
      </c>
      <c r="S8" s="9" t="s">
        <v>29</v>
      </c>
      <c r="T8" s="10" t="s">
        <v>30</v>
      </c>
      <c r="U8" s="10" t="s">
        <v>30</v>
      </c>
    </row>
    <row r="9" spans="1:21" ht="71" x14ac:dyDescent="0.2">
      <c r="A9" s="5" t="str">
        <f ca="1">IFERROR(__xludf.DUMMYFUNCTION("""COMPUTED_VALUE"""),"vols-golf_1997")</f>
        <v>vols-golf_1997</v>
      </c>
      <c r="B9" s="9" t="s">
        <v>66</v>
      </c>
      <c r="C9" s="9" t="s">
        <v>67</v>
      </c>
      <c r="D9" s="9" t="s">
        <v>68</v>
      </c>
      <c r="E9" s="6" t="s">
        <v>21</v>
      </c>
      <c r="F9" s="9" t="s">
        <v>69</v>
      </c>
      <c r="G9" s="9" t="s">
        <v>70</v>
      </c>
      <c r="H9" s="11" t="s">
        <v>43</v>
      </c>
      <c r="I9" s="12" t="s">
        <v>44</v>
      </c>
      <c r="J9" s="7" t="s">
        <v>22</v>
      </c>
      <c r="K9" s="7" t="s">
        <v>23</v>
      </c>
      <c r="L9" s="6" t="s">
        <v>24</v>
      </c>
      <c r="M9" s="8" t="s">
        <v>37</v>
      </c>
      <c r="N9" s="9" t="s">
        <v>38</v>
      </c>
      <c r="O9" s="7" t="s">
        <v>25</v>
      </c>
      <c r="P9" s="8" t="s">
        <v>26</v>
      </c>
      <c r="Q9" s="6" t="s">
        <v>27</v>
      </c>
      <c r="R9" s="9" t="s">
        <v>28</v>
      </c>
      <c r="S9" s="9" t="s">
        <v>29</v>
      </c>
      <c r="T9" s="10" t="s">
        <v>30</v>
      </c>
      <c r="U9" s="10" t="s">
        <v>30</v>
      </c>
    </row>
    <row r="10" spans="1:21" ht="71" x14ac:dyDescent="0.2">
      <c r="A10" s="5" t="str">
        <f ca="1">IFERROR(__xludf.DUMMYFUNCTION("""COMPUTED_VALUE"""),"vols-golf_1998")</f>
        <v>vols-golf_1998</v>
      </c>
      <c r="B10" s="9" t="s">
        <v>71</v>
      </c>
      <c r="C10" s="9" t="s">
        <v>72</v>
      </c>
      <c r="D10" s="9" t="s">
        <v>73</v>
      </c>
      <c r="E10" s="6" t="s">
        <v>21</v>
      </c>
      <c r="F10" s="9" t="s">
        <v>74</v>
      </c>
      <c r="G10" s="9" t="s">
        <v>75</v>
      </c>
      <c r="H10" s="11" t="s">
        <v>43</v>
      </c>
      <c r="I10" s="12" t="s">
        <v>44</v>
      </c>
      <c r="J10" s="7" t="s">
        <v>22</v>
      </c>
      <c r="K10" s="7" t="s">
        <v>23</v>
      </c>
      <c r="L10" s="6" t="s">
        <v>24</v>
      </c>
      <c r="M10" s="8" t="s">
        <v>37</v>
      </c>
      <c r="N10" s="9" t="s">
        <v>76</v>
      </c>
      <c r="O10" s="7" t="s">
        <v>25</v>
      </c>
      <c r="P10" s="8" t="s">
        <v>26</v>
      </c>
      <c r="Q10" s="6" t="s">
        <v>27</v>
      </c>
      <c r="R10" s="9" t="s">
        <v>28</v>
      </c>
      <c r="S10" s="9" t="s">
        <v>29</v>
      </c>
      <c r="T10" s="10" t="s">
        <v>30</v>
      </c>
      <c r="U10" s="10" t="s">
        <v>30</v>
      </c>
    </row>
    <row r="11" spans="1:21" ht="71" x14ac:dyDescent="0.2">
      <c r="A11" s="5" t="str">
        <f ca="1">IFERROR(__xludf.DUMMYFUNCTION("""COMPUTED_VALUE"""),"vols-golf_1999")</f>
        <v>vols-golf_1999</v>
      </c>
      <c r="B11" s="9" t="s">
        <v>77</v>
      </c>
      <c r="C11" s="9" t="s">
        <v>78</v>
      </c>
      <c r="D11" s="9" t="s">
        <v>79</v>
      </c>
      <c r="E11" s="6" t="s">
        <v>21</v>
      </c>
      <c r="F11" s="9" t="s">
        <v>80</v>
      </c>
      <c r="G11" s="9" t="s">
        <v>81</v>
      </c>
      <c r="H11" s="11" t="s">
        <v>43</v>
      </c>
      <c r="I11" s="12" t="s">
        <v>44</v>
      </c>
      <c r="J11" s="7" t="s">
        <v>22</v>
      </c>
      <c r="K11" s="7" t="s">
        <v>23</v>
      </c>
      <c r="L11" s="6" t="s">
        <v>24</v>
      </c>
      <c r="M11" s="8" t="s">
        <v>37</v>
      </c>
      <c r="N11" s="9" t="s">
        <v>76</v>
      </c>
      <c r="O11" s="7" t="s">
        <v>25</v>
      </c>
      <c r="P11" s="8" t="s">
        <v>26</v>
      </c>
      <c r="Q11" s="6" t="s">
        <v>27</v>
      </c>
      <c r="R11" s="9" t="s">
        <v>28</v>
      </c>
      <c r="S11" s="9" t="s">
        <v>29</v>
      </c>
      <c r="T11" s="10" t="s">
        <v>30</v>
      </c>
      <c r="U11" s="10" t="s">
        <v>30</v>
      </c>
    </row>
    <row r="12" spans="1:21" ht="71" x14ac:dyDescent="0.2">
      <c r="A12" s="5" t="str">
        <f ca="1">IFERROR(__xludf.DUMMYFUNCTION("""COMPUTED_VALUE"""),"vols-golf_2000")</f>
        <v>vols-golf_2000</v>
      </c>
      <c r="B12" s="9" t="s">
        <v>82</v>
      </c>
      <c r="C12" s="9" t="s">
        <v>83</v>
      </c>
      <c r="D12" s="9" t="s">
        <v>84</v>
      </c>
      <c r="E12" s="6" t="s">
        <v>21</v>
      </c>
      <c r="F12" s="9" t="s">
        <v>85</v>
      </c>
      <c r="G12" s="9" t="s">
        <v>81</v>
      </c>
      <c r="H12" s="11" t="s">
        <v>43</v>
      </c>
      <c r="I12" s="12" t="s">
        <v>44</v>
      </c>
      <c r="J12" s="7" t="s">
        <v>22</v>
      </c>
      <c r="K12" s="7" t="s">
        <v>23</v>
      </c>
      <c r="L12" s="6" t="s">
        <v>24</v>
      </c>
      <c r="M12" s="8" t="s">
        <v>37</v>
      </c>
      <c r="N12" s="9" t="s">
        <v>76</v>
      </c>
      <c r="O12" s="7" t="s">
        <v>25</v>
      </c>
      <c r="P12" s="8" t="s">
        <v>26</v>
      </c>
      <c r="Q12" s="6" t="s">
        <v>27</v>
      </c>
      <c r="R12" s="9" t="s">
        <v>28</v>
      </c>
      <c r="S12" s="9" t="s">
        <v>29</v>
      </c>
      <c r="T12" s="10" t="s">
        <v>30</v>
      </c>
      <c r="U12" s="10" t="s">
        <v>30</v>
      </c>
    </row>
    <row r="13" spans="1:21" ht="71" x14ac:dyDescent="0.2">
      <c r="A13" s="5" t="str">
        <f ca="1">IFERROR(__xludf.DUMMYFUNCTION("""COMPUTED_VALUE"""),"vols-golf_2001")</f>
        <v>vols-golf_2001</v>
      </c>
      <c r="B13" s="9" t="s">
        <v>86</v>
      </c>
      <c r="C13" s="9" t="s">
        <v>87</v>
      </c>
      <c r="D13" s="9" t="s">
        <v>88</v>
      </c>
      <c r="E13" s="6" t="s">
        <v>21</v>
      </c>
      <c r="F13" s="9" t="s">
        <v>89</v>
      </c>
      <c r="G13" s="9" t="s">
        <v>90</v>
      </c>
      <c r="H13" s="11" t="s">
        <v>43</v>
      </c>
      <c r="I13" s="12" t="s">
        <v>44</v>
      </c>
      <c r="J13" s="7" t="s">
        <v>22</v>
      </c>
      <c r="K13" s="7" t="s">
        <v>23</v>
      </c>
      <c r="L13" s="6" t="s">
        <v>24</v>
      </c>
      <c r="M13" s="8" t="s">
        <v>37</v>
      </c>
      <c r="N13" s="9" t="s">
        <v>76</v>
      </c>
      <c r="O13" s="7" t="s">
        <v>25</v>
      </c>
      <c r="P13" s="8" t="s">
        <v>26</v>
      </c>
      <c r="Q13" s="6" t="s">
        <v>27</v>
      </c>
      <c r="R13" s="9" t="s">
        <v>28</v>
      </c>
      <c r="S13" s="9" t="s">
        <v>29</v>
      </c>
      <c r="T13" s="10" t="s">
        <v>30</v>
      </c>
      <c r="U13" s="10" t="s">
        <v>30</v>
      </c>
    </row>
    <row r="14" spans="1:21" ht="71" x14ac:dyDescent="0.2">
      <c r="A14" s="5" t="str">
        <f ca="1">IFERROR(__xludf.DUMMYFUNCTION("""COMPUTED_VALUE"""),"vols-golf_2002")</f>
        <v>vols-golf_2002</v>
      </c>
      <c r="B14" s="9" t="s">
        <v>91</v>
      </c>
      <c r="C14" s="9" t="s">
        <v>92</v>
      </c>
      <c r="D14" s="9" t="s">
        <v>93</v>
      </c>
      <c r="E14" s="6" t="s">
        <v>21</v>
      </c>
      <c r="F14" s="9" t="s">
        <v>94</v>
      </c>
      <c r="G14" s="9" t="s">
        <v>90</v>
      </c>
      <c r="H14" s="11" t="s">
        <v>43</v>
      </c>
      <c r="I14" s="12" t="s">
        <v>44</v>
      </c>
      <c r="J14" s="7" t="s">
        <v>22</v>
      </c>
      <c r="K14" s="7" t="s">
        <v>23</v>
      </c>
      <c r="L14" s="6" t="s">
        <v>24</v>
      </c>
      <c r="M14" s="8" t="s">
        <v>37</v>
      </c>
      <c r="N14" s="9" t="s">
        <v>76</v>
      </c>
      <c r="O14" s="7" t="s">
        <v>25</v>
      </c>
      <c r="P14" s="8" t="s">
        <v>26</v>
      </c>
      <c r="Q14" s="6" t="s">
        <v>27</v>
      </c>
      <c r="R14" s="9" t="s">
        <v>28</v>
      </c>
      <c r="S14" s="9" t="s">
        <v>29</v>
      </c>
      <c r="T14" s="10" t="s">
        <v>30</v>
      </c>
      <c r="U14" s="10" t="s">
        <v>30</v>
      </c>
    </row>
    <row r="15" spans="1:21" ht="71" x14ac:dyDescent="0.2">
      <c r="A15" s="5" t="str">
        <f ca="1">IFERROR(__xludf.DUMMYFUNCTION("""COMPUTED_VALUE"""),"vols-golf_2003")</f>
        <v>vols-golf_2003</v>
      </c>
      <c r="B15" s="9" t="s">
        <v>95</v>
      </c>
      <c r="C15" s="9" t="s">
        <v>96</v>
      </c>
      <c r="D15" s="9" t="s">
        <v>97</v>
      </c>
      <c r="E15" s="6" t="s">
        <v>21</v>
      </c>
      <c r="F15" s="9" t="s">
        <v>98</v>
      </c>
      <c r="G15" s="9" t="s">
        <v>99</v>
      </c>
      <c r="H15" s="11" t="s">
        <v>43</v>
      </c>
      <c r="I15" s="12" t="s">
        <v>44</v>
      </c>
      <c r="J15" s="7" t="s">
        <v>22</v>
      </c>
      <c r="K15" s="7" t="s">
        <v>23</v>
      </c>
      <c r="L15" s="6" t="s">
        <v>24</v>
      </c>
      <c r="M15" s="8" t="s">
        <v>37</v>
      </c>
      <c r="N15" s="9" t="s">
        <v>76</v>
      </c>
      <c r="O15" s="7" t="s">
        <v>25</v>
      </c>
      <c r="P15" s="8" t="s">
        <v>26</v>
      </c>
      <c r="Q15" s="6" t="s">
        <v>27</v>
      </c>
      <c r="R15" s="9" t="s">
        <v>28</v>
      </c>
      <c r="S15" s="9" t="s">
        <v>29</v>
      </c>
      <c r="T15" s="10" t="s">
        <v>30</v>
      </c>
      <c r="U15" s="10" t="s">
        <v>30</v>
      </c>
    </row>
    <row r="16" spans="1:21" ht="71" x14ac:dyDescent="0.2">
      <c r="A16" s="5" t="str">
        <f ca="1">IFERROR(__xludf.DUMMYFUNCTION("""COMPUTED_VALUE"""),"vols-golf_2004")</f>
        <v>vols-golf_2004</v>
      </c>
      <c r="B16" s="9" t="s">
        <v>100</v>
      </c>
      <c r="C16" s="9" t="s">
        <v>101</v>
      </c>
      <c r="D16" s="9" t="s">
        <v>102</v>
      </c>
      <c r="E16" s="6" t="s">
        <v>21</v>
      </c>
      <c r="F16" s="9" t="s">
        <v>103</v>
      </c>
      <c r="G16" s="9" t="s">
        <v>104</v>
      </c>
      <c r="H16" s="11" t="s">
        <v>43</v>
      </c>
      <c r="I16" s="12" t="s">
        <v>44</v>
      </c>
      <c r="J16" s="7" t="s">
        <v>22</v>
      </c>
      <c r="K16" s="7" t="s">
        <v>23</v>
      </c>
      <c r="L16" s="6" t="s">
        <v>24</v>
      </c>
      <c r="M16" s="8" t="s">
        <v>37</v>
      </c>
      <c r="N16" s="9" t="s">
        <v>76</v>
      </c>
      <c r="O16" s="7" t="s">
        <v>25</v>
      </c>
      <c r="P16" s="8" t="s">
        <v>26</v>
      </c>
      <c r="Q16" s="6" t="s">
        <v>27</v>
      </c>
      <c r="R16" s="9" t="s">
        <v>28</v>
      </c>
      <c r="S16" s="9" t="s">
        <v>29</v>
      </c>
      <c r="T16" s="10" t="s">
        <v>30</v>
      </c>
      <c r="U16" s="10" t="s">
        <v>30</v>
      </c>
    </row>
    <row r="17" spans="1:21" ht="71" x14ac:dyDescent="0.2">
      <c r="A17" s="5" t="str">
        <f ca="1">IFERROR(__xludf.DUMMYFUNCTION("""COMPUTED_VALUE"""),"vols-golf_2005")</f>
        <v>vols-golf_2005</v>
      </c>
      <c r="B17" s="9" t="s">
        <v>105</v>
      </c>
      <c r="C17" s="9" t="s">
        <v>106</v>
      </c>
      <c r="D17" s="9" t="s">
        <v>107</v>
      </c>
      <c r="E17" s="6" t="s">
        <v>21</v>
      </c>
      <c r="F17" s="9" t="s">
        <v>108</v>
      </c>
      <c r="G17" s="9" t="s">
        <v>90</v>
      </c>
      <c r="H17" s="11" t="s">
        <v>43</v>
      </c>
      <c r="I17" s="12" t="s">
        <v>44</v>
      </c>
      <c r="J17" s="7" t="s">
        <v>22</v>
      </c>
      <c r="K17" s="7" t="s">
        <v>23</v>
      </c>
      <c r="L17" s="6" t="s">
        <v>24</v>
      </c>
      <c r="M17" s="8" t="s">
        <v>37</v>
      </c>
      <c r="N17" s="9" t="s">
        <v>76</v>
      </c>
      <c r="O17" s="7" t="s">
        <v>25</v>
      </c>
      <c r="P17" s="8" t="s">
        <v>26</v>
      </c>
      <c r="Q17" s="6" t="s">
        <v>27</v>
      </c>
      <c r="R17" s="9" t="s">
        <v>28</v>
      </c>
      <c r="S17" s="9" t="s">
        <v>29</v>
      </c>
      <c r="T17" s="10" t="s">
        <v>30</v>
      </c>
      <c r="U17" s="10" t="s">
        <v>30</v>
      </c>
    </row>
    <row r="18" spans="1:21" ht="71" x14ac:dyDescent="0.2">
      <c r="A18" s="5" t="str">
        <f ca="1">IFERROR(__xludf.DUMMYFUNCTION("""COMPUTED_VALUE"""),"vols-golf_2006")</f>
        <v>vols-golf_2006</v>
      </c>
      <c r="B18" s="9" t="s">
        <v>105</v>
      </c>
      <c r="C18" s="9" t="s">
        <v>109</v>
      </c>
      <c r="D18" s="9" t="s">
        <v>110</v>
      </c>
      <c r="E18" s="6" t="s">
        <v>21</v>
      </c>
      <c r="F18" s="9" t="s">
        <v>111</v>
      </c>
      <c r="G18" s="9" t="s">
        <v>81</v>
      </c>
      <c r="H18" s="11" t="s">
        <v>43</v>
      </c>
      <c r="I18" s="12" t="s">
        <v>44</v>
      </c>
      <c r="J18" s="7" t="s">
        <v>22</v>
      </c>
      <c r="K18" s="7" t="s">
        <v>23</v>
      </c>
      <c r="L18" s="6" t="s">
        <v>24</v>
      </c>
      <c r="M18" s="8" t="s">
        <v>37</v>
      </c>
      <c r="N18" s="9" t="s">
        <v>76</v>
      </c>
      <c r="O18" s="7" t="s">
        <v>25</v>
      </c>
      <c r="P18" s="8" t="s">
        <v>26</v>
      </c>
      <c r="Q18" s="6" t="s">
        <v>27</v>
      </c>
      <c r="R18" s="9" t="s">
        <v>28</v>
      </c>
      <c r="S18" s="9" t="s">
        <v>29</v>
      </c>
      <c r="T18" s="10" t="s">
        <v>30</v>
      </c>
      <c r="U18" s="10" t="s">
        <v>30</v>
      </c>
    </row>
    <row r="19" spans="1:21" ht="71" x14ac:dyDescent="0.2">
      <c r="A19" s="5" t="str">
        <f ca="1">IFERROR(__xludf.DUMMYFUNCTION("""COMPUTED_VALUE"""),"vols-golf_2007")</f>
        <v>vols-golf_2007</v>
      </c>
      <c r="B19" s="9" t="s">
        <v>105</v>
      </c>
      <c r="C19" s="9" t="s">
        <v>112</v>
      </c>
      <c r="D19" s="9" t="s">
        <v>113</v>
      </c>
      <c r="E19" s="6" t="s">
        <v>21</v>
      </c>
      <c r="F19" s="9" t="s">
        <v>114</v>
      </c>
      <c r="G19" s="9" t="s">
        <v>104</v>
      </c>
      <c r="H19" s="11" t="s">
        <v>43</v>
      </c>
      <c r="I19" s="12" t="s">
        <v>44</v>
      </c>
      <c r="J19" s="7" t="s">
        <v>22</v>
      </c>
      <c r="K19" s="7" t="s">
        <v>23</v>
      </c>
      <c r="L19" s="6" t="s">
        <v>24</v>
      </c>
      <c r="M19" s="8" t="s">
        <v>37</v>
      </c>
      <c r="N19" s="9" t="s">
        <v>76</v>
      </c>
      <c r="O19" s="7" t="s">
        <v>25</v>
      </c>
      <c r="P19" s="8" t="s">
        <v>26</v>
      </c>
      <c r="Q19" s="6" t="s">
        <v>27</v>
      </c>
      <c r="R19" s="9" t="s">
        <v>28</v>
      </c>
      <c r="S19" s="9" t="s">
        <v>29</v>
      </c>
      <c r="T19" s="10" t="s">
        <v>30</v>
      </c>
      <c r="U19" s="10" t="s">
        <v>30</v>
      </c>
    </row>
    <row r="20" spans="1:21" ht="15.75" customHeight="1" x14ac:dyDescent="0.2">
      <c r="A20" s="5" t="str">
        <f ca="1">IFERROR(__xludf.DUMMYFUNCTION("""COMPUTED_VALUE"""),"vols-golf_2008")</f>
        <v>vols-golf_2008</v>
      </c>
      <c r="B20" s="9" t="s">
        <v>115</v>
      </c>
      <c r="C20" s="9" t="s">
        <v>116</v>
      </c>
      <c r="D20" s="9" t="s">
        <v>117</v>
      </c>
      <c r="E20" s="6" t="s">
        <v>21</v>
      </c>
      <c r="F20" s="9" t="s">
        <v>118</v>
      </c>
      <c r="G20" s="9" t="s">
        <v>119</v>
      </c>
      <c r="H20" s="11" t="s">
        <v>43</v>
      </c>
      <c r="I20" s="12" t="s">
        <v>44</v>
      </c>
      <c r="J20" s="7" t="s">
        <v>22</v>
      </c>
      <c r="K20" s="7" t="s">
        <v>23</v>
      </c>
      <c r="L20" s="6" t="s">
        <v>24</v>
      </c>
      <c r="M20" s="8" t="s">
        <v>37</v>
      </c>
      <c r="N20" s="9" t="s">
        <v>76</v>
      </c>
      <c r="O20" s="7" t="s">
        <v>25</v>
      </c>
      <c r="P20" s="8" t="s">
        <v>26</v>
      </c>
      <c r="Q20" s="6" t="s">
        <v>27</v>
      </c>
      <c r="R20" s="9" t="s">
        <v>28</v>
      </c>
      <c r="S20" s="9" t="s">
        <v>29</v>
      </c>
      <c r="T20" s="10" t="s">
        <v>30</v>
      </c>
      <c r="U20" s="10" t="s">
        <v>30</v>
      </c>
    </row>
    <row r="21" spans="1:21" ht="15.75" customHeight="1" x14ac:dyDescent="0.2">
      <c r="A21" s="5" t="str">
        <f ca="1">IFERROR(__xludf.DUMMYFUNCTION("""COMPUTED_VALUE"""),"vols-golf_2009")</f>
        <v>vols-golf_2009</v>
      </c>
      <c r="B21" s="5"/>
      <c r="C21" s="9" t="s">
        <v>120</v>
      </c>
      <c r="D21" s="9" t="s">
        <v>121</v>
      </c>
      <c r="E21" s="6" t="s">
        <v>21</v>
      </c>
      <c r="F21" s="9" t="s">
        <v>122</v>
      </c>
      <c r="G21" s="9" t="s">
        <v>123</v>
      </c>
      <c r="H21" s="11" t="s">
        <v>43</v>
      </c>
      <c r="I21" s="12" t="s">
        <v>44</v>
      </c>
      <c r="J21" s="7" t="s">
        <v>22</v>
      </c>
      <c r="K21" s="7" t="s">
        <v>23</v>
      </c>
      <c r="L21" s="6" t="s">
        <v>24</v>
      </c>
      <c r="M21" s="8" t="s">
        <v>37</v>
      </c>
      <c r="N21" s="9" t="s">
        <v>76</v>
      </c>
      <c r="O21" s="7" t="s">
        <v>25</v>
      </c>
      <c r="P21" s="8" t="s">
        <v>26</v>
      </c>
      <c r="Q21" s="6" t="s">
        <v>27</v>
      </c>
      <c r="R21" s="5" t="s">
        <v>124</v>
      </c>
      <c r="S21" s="9" t="s">
        <v>29</v>
      </c>
      <c r="T21" s="10" t="s">
        <v>30</v>
      </c>
      <c r="U21" s="10" t="s">
        <v>30</v>
      </c>
    </row>
    <row r="22" spans="1:21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2021-10-15T17:31:33Z</dcterms:modified>
</cp:coreProperties>
</file>