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<sst xmlns="http://schemas.openxmlformats.org/spreadsheetml/2006/main" count="697" uniqueCount="127">
  <si>
    <t>adminDB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</si>
  <si>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</si>
  <si>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</si>
  <si>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</si>
  <si>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</si>
  <si>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</si>
  <si>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</si>
  <si>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</si>
  <si>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</si>
  <si>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subject_topic_URI</t>
  </si>
  <si>
    <t>subject_topic_2_URI</t>
  </si>
  <si>
    <t>subject_topic_3</t>
  </si>
  <si>
    <t>subject_topic_3_URI</t>
  </si>
  <si>
    <t>subject_name</t>
  </si>
  <si>
    <t>subject_name_URI</t>
  </si>
  <si>
    <t>subject_name_2</t>
  </si>
  <si>
    <t>subject_name_2_URI</t>
  </si>
  <si>
    <t>subject_name_3</t>
  </si>
  <si>
    <t>subject_geographic</t>
  </si>
  <si>
    <t>subject_geographic_URI</t>
  </si>
  <si>
    <t>subject_geographic_authority</t>
  </si>
  <si>
    <t>form</t>
  </si>
  <si>
    <t>form_URI</t>
  </si>
  <si>
    <t>form_lcgft</t>
  </si>
  <si>
    <t>repository</t>
  </si>
  <si>
    <t>record_source</t>
  </si>
  <si>
    <t>note</t>
  </si>
  <si>
    <t>Lady Volunteer tennis 1977-78</t>
  </si>
  <si>
    <t>Lady Volunteer tennis media guide</t>
  </si>
  <si>
    <t>University of Tennessee, Knoxville. Department of Athletics</t>
  </si>
  <si>
    <t>1977-1978</t>
  </si>
  <si>
    <t>No Copyright – United States</t>
  </si>
  <si>
    <t>http://rightsstatements.org/vocab/NoC-US/1.0/</t>
  </si>
  <si>
    <t>Tennis</t>
  </si>
  <si>
    <t>http://id.loc.gov/authorities/subjects/sh85133888</t>
  </si>
  <si>
    <t>College sports for women</t>
  </si>
  <si>
    <t>http://id.loc.gov/authorities/subjects/sh2004010432</t>
  </si>
  <si>
    <t>College sports</t>
  </si>
  <si>
    <t>http://id.loc.gov/authorities/subjects/sh85028336</t>
  </si>
  <si>
    <t>University of Tennessee, Knoxville</t>
  </si>
  <si>
    <t>http://id.loc.gov/authorities/names/n80003889</t>
  </si>
  <si>
    <t>Lady Volunteers (Tennis team)</t>
  </si>
  <si>
    <t>Knoxville (Tenn.)</t>
  </si>
  <si>
    <t>http://id.loc.gov/authorities/names/n79109784</t>
  </si>
  <si>
    <t>naf</t>
  </si>
  <si>
    <t>brochures</t>
  </si>
  <si>
    <t>University of Tennessee, Knoxville. Special Collections</t>
  </si>
  <si>
    <t>University of Tennessee, Knoxville. Libraries</t>
  </si>
  <si>
    <t>1979-80 Tennessee tennis</t>
  </si>
  <si>
    <t>1979-1980</t>
  </si>
  <si>
    <t>http://id.loc.gov/authorities/subjects/sh85133889</t>
  </si>
  <si>
    <t>http://id.loc.gov/authorities/subjects/sh2004010433</t>
  </si>
  <si>
    <t>http://id.loc.gov/authorities/subjects/sh85028337</t>
  </si>
  <si>
    <t>http://id.loc.gov/authorities/names/n79109785</t>
  </si>
  <si>
    <t>The University of Tennessee Lady Volunteers: 1980-81 tennis</t>
  </si>
  <si>
    <t>1980-1981</t>
  </si>
  <si>
    <t>http://id.loc.gov/authorities/subjects/sh85133890</t>
  </si>
  <si>
    <t>http://id.loc.gov/authorities/subjects/sh2004010434</t>
  </si>
  <si>
    <t>http://id.loc.gov/authorities/subjects/sh85028338</t>
  </si>
  <si>
    <t>http://id.loc.gov/authorities/names/n79109786</t>
  </si>
  <si>
    <t>booklets</t>
  </si>
  <si>
    <t xml:space="preserve">Tennessee: 1982 Lady Vols tennis </t>
  </si>
  <si>
    <t>1981-1982</t>
  </si>
  <si>
    <t xml:space="preserve">Tennessee: 1982-83 Lady Vols tennis </t>
  </si>
  <si>
    <t>1982-1983</t>
  </si>
  <si>
    <t>1984 Tennis outlook: Lady Volunteer tennis illustrated</t>
  </si>
  <si>
    <t>Lady Volunteer tennis outlook</t>
  </si>
  <si>
    <t>1984-85 Tennessee: Lady Vols tennis</t>
  </si>
  <si>
    <t>1984-1985</t>
  </si>
  <si>
    <t>Tennessee Lady Vols 1985-86 tennis</t>
  </si>
  <si>
    <t>1985-1986</t>
  </si>
  <si>
    <t>1986-87 Tennessee Lady Vols tennis</t>
  </si>
  <si>
    <t>1986-1987</t>
  </si>
  <si>
    <t>1987-88 Tennessee Lady Vol tennis</t>
  </si>
  <si>
    <t>1987-1988</t>
  </si>
  <si>
    <t>1988-1989 Tennessee Lady Vol tennis</t>
  </si>
  <si>
    <t>1988-1989</t>
  </si>
  <si>
    <t>In Copyright</t>
  </si>
  <si>
    <t>http://rightsstatements.org/vocab/InC/1.0/</t>
  </si>
  <si>
    <t>1989-1990 Tennessee Lady Vols tennis media guide</t>
  </si>
  <si>
    <t>1989-1990</t>
  </si>
  <si>
    <t>Tennessee Lady Volunteers 1990-91 tennis media guide on the right track</t>
  </si>
  <si>
    <t>1990-1991</t>
  </si>
  <si>
    <t>1991-92 University of Tennessee Lady Volunteers tennis media guide: in full bloom</t>
  </si>
  <si>
    <t>1991-1992</t>
  </si>
  <si>
    <t>This media guide is physically missing pages 25-28.</t>
  </si>
  <si>
    <t>1992-93 Tennessee Lady Vol tennis: big time expectations</t>
  </si>
  <si>
    <t>1992-1993</t>
  </si>
  <si>
    <t>1993-94 Tennessee Lady Vols tennis: tearing into the season</t>
  </si>
  <si>
    <t>1993-1994</t>
  </si>
  <si>
    <t>1994-95 Tennessee Lady Volunteer tennis: on cloud nine</t>
  </si>
  <si>
    <t>1994-1995</t>
  </si>
  <si>
    <t>1995-96 Tennessee Lady Volunteer tennis: aces are wild</t>
  </si>
  <si>
    <t>1995-1996</t>
  </si>
  <si>
    <t>1996-97 Tennessee Lady Volunteer tennis: big hit on the net</t>
  </si>
  <si>
    <t>1996-1997</t>
  </si>
  <si>
    <t>1997-98 Tennessee tennis: completing the puzzle</t>
  </si>
  <si>
    <t>1997-1998</t>
  </si>
  <si>
    <t>1998-99 Tennessee Lady Vols tennis: "swing set"</t>
  </si>
  <si>
    <t>1998-1999</t>
  </si>
  <si>
    <t>Young contenders: 1999-2000 Tennessee Lady Vol tennis</t>
  </si>
  <si>
    <t>1999-2000</t>
  </si>
  <si>
    <t>2001 Tennessee Lady Vol tennis</t>
  </si>
  <si>
    <t>Completing the circuit: University of Tennessee 2001-02 Lady Vol tennis</t>
  </si>
  <si>
    <t>2001-2002</t>
  </si>
  <si>
    <t>Guilty… of being good: 2002-03 Tennessee Lady Vol tennis</t>
  </si>
  <si>
    <t>2002-2003</t>
  </si>
  <si>
    <t>Coming to a court near you… net results: 2003-04 Tennessee Lady Vol tennis</t>
  </si>
  <si>
    <t>2003-2004</t>
  </si>
  <si>
    <t>2004-05 Tennessee Lady Vol tennis: blazing racquets</t>
  </si>
  <si>
    <t>2004-2005</t>
  </si>
  <si>
    <t>LadyVolStation07: "gamers" Lady Vols tennis University of Tennessee</t>
  </si>
  <si>
    <t>2006-2007</t>
  </si>
  <si>
    <t>Greetings from Rocky Top "tennis"-ee!: Lady Vol 2007-08 media guide</t>
  </si>
  <si>
    <t>2007-2008</t>
  </si>
  <si>
    <t>http://id.loc.gov/authorities/names/n79109787</t>
  </si>
  <si>
    <t>Perennial winners: 2009 Tennessee Lady Vol tennis</t>
  </si>
  <si>
    <t>http://id.loc.gov/authorities/names/n79109788</t>
  </si>
  <si>
    <t>Ready for the challenge: 2009-10 team Tennessee</t>
  </si>
  <si>
    <t>2009-2010</t>
  </si>
  <si>
    <t>http://id.loc.gov/authorities/names/n79109789</t>
  </si>
  <si>
    <t>Tennessee: 2011 Lady Vol tennis</t>
  </si>
  <si>
    <t>http://id.loc.gov/authorities/subjects/sh85133891</t>
  </si>
  <si>
    <t>http://id.loc.gov/authorities/subjects/sh2004010435</t>
  </si>
  <si>
    <t>http://id.loc.gov/authorities/subjects/sh85028339</t>
  </si>
  <si>
    <t>http://id.loc.gov/authorities/names/n80003890</t>
  </si>
  <si>
    <t>http://id.loc.gov/authorities/names/n79109790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</si>
</sst>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sz val="10.0"/>
      <color rgb="FFFFFFFF"/>
      <name val="Arial"/>
    </font>
    <font>
      <sz val="10.0"/>
      <color theme="0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000000"/>
    </font>
    <font>
      <sz val="11.0"/>
      <color rgb="FF222222"/>
      <name val="Calibri"/>
    </font>
    <font>
      <sz val="11.0"/>
      <color rgb="FF1155CC"/>
      <name val="Calibri"/>
    </font>
    <font>
      <sz val="11.0"/>
      <color rgb="FF343268"/>
      <name val="Calibri"/>
    </font>
    <font>
      <sz val="11.0"/>
      <color rgb="FF00618E"/>
      <name val="Arial"/>
    </font>
    <font>
      <u/>
      <sz val="11.0"/>
      <color rgb="FF00618E"/>
      <name val="Arial"/>
    </font>
    <font>
      <sz val="11.0"/>
      <color theme="1"/>
      <name val="Calibri"/>
    </font>
    <font>
      <u/>
      <sz val="11.0"/>
      <color rgb="FF1155CC"/>
      <name val="Arial"/>
    </font>
    <font>
      <sz val="10.0"/>
      <color rgb="FF000000"/>
      <name val="Arial"/>
    </font>
    <font>
      <sz val="11.0"/>
      <color rgb="FF000000"/>
      <name val="Arial"/>
    </font>
    <font>
      <sz val="11.0"/>
      <color theme="1"/>
    </font>
    <font>
      <sz val="11.0"/>
      <color rgb="FF1D1C1D"/>
      <name val="Arial"/>
    </font>
    <font>
      <name val="Arial"/>
    </font>
    <font>
      <sz val="11.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0" fontId="11" numFmtId="0" xfId="0" applyAlignment="1" applyFont="1">
      <alignment shrinkToFit="0" wrapText="1"/>
    </xf>
    <xf borderId="0" fillId="4" fontId="8" numFmtId="0" xfId="0" applyAlignment="1" applyFont="1">
      <alignment horizontal="left" readingOrder="0"/>
    </xf>
    <xf borderId="0" fillId="4" fontId="12" numFmtId="0" xfId="0" applyAlignment="1" applyFont="1">
      <alignment horizontal="left" readingOrder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4" fontId="16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bottom" wrapText="1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0" fillId="0" fontId="18" numFmtId="0" xfId="0" applyAlignment="1" applyFont="1">
      <alignment horizontal="right" readingOrder="0"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Font="1"/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authorities/subjects/sh2004010434" TargetMode="External"/><Relationship Id="rId42" Type="http://schemas.openxmlformats.org/officeDocument/2006/relationships/hyperlink" Target="http://id.loc.gov/authorities/names/n79109786" TargetMode="External"/><Relationship Id="rId41" Type="http://schemas.openxmlformats.org/officeDocument/2006/relationships/hyperlink" Target="http://id.loc.gov/authorities/subjects/sh85028338" TargetMode="External"/><Relationship Id="rId44" Type="http://schemas.openxmlformats.org/officeDocument/2006/relationships/hyperlink" Target="http://id.loc.gov/authorities/subjects/sh2004010434" TargetMode="External"/><Relationship Id="rId43" Type="http://schemas.openxmlformats.org/officeDocument/2006/relationships/hyperlink" Target="http://id.loc.gov/authorities/subjects/sh85133890" TargetMode="External"/><Relationship Id="rId46" Type="http://schemas.openxmlformats.org/officeDocument/2006/relationships/hyperlink" Target="http://id.loc.gov/authorities/names/n79109786" TargetMode="External"/><Relationship Id="rId45" Type="http://schemas.openxmlformats.org/officeDocument/2006/relationships/hyperlink" Target="http://id.loc.gov/authorities/subjects/sh85028338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://id.loc.gov/authorities/names/n79109786" TargetMode="External"/><Relationship Id="rId105" Type="http://schemas.openxmlformats.org/officeDocument/2006/relationships/hyperlink" Target="http://id.loc.gov/authorities/subjects/sh85028338" TargetMode="External"/><Relationship Id="rId104" Type="http://schemas.openxmlformats.org/officeDocument/2006/relationships/hyperlink" Target="http://id.loc.gov/authorities/subjects/sh2004010434" TargetMode="External"/><Relationship Id="rId48" Type="http://schemas.openxmlformats.org/officeDocument/2006/relationships/hyperlink" Target="http://id.loc.gov/authorities/subjects/sh2004010434" TargetMode="External"/><Relationship Id="rId47" Type="http://schemas.openxmlformats.org/officeDocument/2006/relationships/hyperlink" Target="http://id.loc.gov/authorities/subjects/sh85133890" TargetMode="External"/><Relationship Id="rId49" Type="http://schemas.openxmlformats.org/officeDocument/2006/relationships/hyperlink" Target="http://id.loc.gov/authorities/subjects/sh85028338" TargetMode="External"/><Relationship Id="rId103" Type="http://schemas.openxmlformats.org/officeDocument/2006/relationships/hyperlink" Target="http://id.loc.gov/authorities/subjects/sh85133890" TargetMode="External"/><Relationship Id="rId102" Type="http://schemas.openxmlformats.org/officeDocument/2006/relationships/hyperlink" Target="http://id.loc.gov/authorities/names/n79109786" TargetMode="External"/><Relationship Id="rId101" Type="http://schemas.openxmlformats.org/officeDocument/2006/relationships/hyperlink" Target="http://id.loc.gov/authorities/subjects/sh85028338" TargetMode="External"/><Relationship Id="rId100" Type="http://schemas.openxmlformats.org/officeDocument/2006/relationships/hyperlink" Target="http://id.loc.gov/authorities/subjects/sh2004010434" TargetMode="External"/><Relationship Id="rId31" Type="http://schemas.openxmlformats.org/officeDocument/2006/relationships/hyperlink" Target="http://id.loc.gov/authorities/subjects/sh85133890" TargetMode="External"/><Relationship Id="rId30" Type="http://schemas.openxmlformats.org/officeDocument/2006/relationships/hyperlink" Target="http://id.loc.gov/authorities/names/n79109786" TargetMode="External"/><Relationship Id="rId33" Type="http://schemas.openxmlformats.org/officeDocument/2006/relationships/hyperlink" Target="http://id.loc.gov/authorities/subjects/sh85028338" TargetMode="External"/><Relationship Id="rId32" Type="http://schemas.openxmlformats.org/officeDocument/2006/relationships/hyperlink" Target="http://id.loc.gov/authorities/subjects/sh2004010434" TargetMode="External"/><Relationship Id="rId35" Type="http://schemas.openxmlformats.org/officeDocument/2006/relationships/hyperlink" Target="http://id.loc.gov/authorities/subjects/sh85133890" TargetMode="External"/><Relationship Id="rId34" Type="http://schemas.openxmlformats.org/officeDocument/2006/relationships/hyperlink" Target="http://id.loc.gov/authorities/names/n79109786" TargetMode="External"/><Relationship Id="rId37" Type="http://schemas.openxmlformats.org/officeDocument/2006/relationships/hyperlink" Target="http://id.loc.gov/authorities/subjects/sh85028338" TargetMode="External"/><Relationship Id="rId36" Type="http://schemas.openxmlformats.org/officeDocument/2006/relationships/hyperlink" Target="http://id.loc.gov/authorities/subjects/sh2004010434" TargetMode="External"/><Relationship Id="rId39" Type="http://schemas.openxmlformats.org/officeDocument/2006/relationships/hyperlink" Target="http://id.loc.gov/authorities/subjects/sh85133890" TargetMode="External"/><Relationship Id="rId38" Type="http://schemas.openxmlformats.org/officeDocument/2006/relationships/hyperlink" Target="http://id.loc.gov/authorities/names/n79109786" TargetMode="External"/><Relationship Id="rId20" Type="http://schemas.openxmlformats.org/officeDocument/2006/relationships/hyperlink" Target="http://id.loc.gov/authorities/subjects/sh2004010434" TargetMode="External"/><Relationship Id="rId22" Type="http://schemas.openxmlformats.org/officeDocument/2006/relationships/hyperlink" Target="http://id.loc.gov/authorities/names/n79109786" TargetMode="External"/><Relationship Id="rId21" Type="http://schemas.openxmlformats.org/officeDocument/2006/relationships/hyperlink" Target="http://id.loc.gov/authorities/subjects/sh85028338" TargetMode="External"/><Relationship Id="rId24" Type="http://schemas.openxmlformats.org/officeDocument/2006/relationships/hyperlink" Target="http://id.loc.gov/authorities/subjects/sh2004010434" TargetMode="External"/><Relationship Id="rId23" Type="http://schemas.openxmlformats.org/officeDocument/2006/relationships/hyperlink" Target="http://id.loc.gov/authorities/subjects/sh85133890" TargetMode="External"/><Relationship Id="rId26" Type="http://schemas.openxmlformats.org/officeDocument/2006/relationships/hyperlink" Target="http://id.loc.gov/authorities/names/n79109786" TargetMode="External"/><Relationship Id="rId25" Type="http://schemas.openxmlformats.org/officeDocument/2006/relationships/hyperlink" Target="http://id.loc.gov/authorities/subjects/sh85028338" TargetMode="External"/><Relationship Id="rId28" Type="http://schemas.openxmlformats.org/officeDocument/2006/relationships/hyperlink" Target="http://id.loc.gov/authorities/subjects/sh2004010434" TargetMode="External"/><Relationship Id="rId27" Type="http://schemas.openxmlformats.org/officeDocument/2006/relationships/hyperlink" Target="http://id.loc.gov/authorities/subjects/sh85133890" TargetMode="External"/><Relationship Id="rId29" Type="http://schemas.openxmlformats.org/officeDocument/2006/relationships/hyperlink" Target="http://id.loc.gov/authorities/subjects/sh85028338" TargetMode="External"/><Relationship Id="rId95" Type="http://schemas.openxmlformats.org/officeDocument/2006/relationships/hyperlink" Target="http://id.loc.gov/authorities/subjects/sh85133890" TargetMode="External"/><Relationship Id="rId94" Type="http://schemas.openxmlformats.org/officeDocument/2006/relationships/hyperlink" Target="http://id.loc.gov/authorities/names/n79109786" TargetMode="External"/><Relationship Id="rId97" Type="http://schemas.openxmlformats.org/officeDocument/2006/relationships/hyperlink" Target="http://id.loc.gov/authorities/subjects/sh85028338" TargetMode="External"/><Relationship Id="rId96" Type="http://schemas.openxmlformats.org/officeDocument/2006/relationships/hyperlink" Target="http://id.loc.gov/authorities/subjects/sh2004010434" TargetMode="External"/><Relationship Id="rId11" Type="http://schemas.openxmlformats.org/officeDocument/2006/relationships/hyperlink" Target="http://id.loc.gov/authorities/subjects/sh85133890" TargetMode="External"/><Relationship Id="rId99" Type="http://schemas.openxmlformats.org/officeDocument/2006/relationships/hyperlink" Target="http://id.loc.gov/authorities/subjects/sh85133890" TargetMode="External"/><Relationship Id="rId10" Type="http://schemas.openxmlformats.org/officeDocument/2006/relationships/hyperlink" Target="http://id.loc.gov/authorities/names/n79109786" TargetMode="External"/><Relationship Id="rId98" Type="http://schemas.openxmlformats.org/officeDocument/2006/relationships/hyperlink" Target="http://id.loc.gov/authorities/names/n79109786" TargetMode="External"/><Relationship Id="rId13" Type="http://schemas.openxmlformats.org/officeDocument/2006/relationships/hyperlink" Target="http://id.loc.gov/authorities/subjects/sh85028338" TargetMode="External"/><Relationship Id="rId12" Type="http://schemas.openxmlformats.org/officeDocument/2006/relationships/hyperlink" Target="http://id.loc.gov/authorities/subjects/sh2004010434" TargetMode="External"/><Relationship Id="rId91" Type="http://schemas.openxmlformats.org/officeDocument/2006/relationships/hyperlink" Target="http://id.loc.gov/authorities/subjects/sh85133890" TargetMode="External"/><Relationship Id="rId90" Type="http://schemas.openxmlformats.org/officeDocument/2006/relationships/hyperlink" Target="http://id.loc.gov/authorities/names/n79109786" TargetMode="External"/><Relationship Id="rId93" Type="http://schemas.openxmlformats.org/officeDocument/2006/relationships/hyperlink" Target="http://id.loc.gov/authorities/subjects/sh85028338" TargetMode="External"/><Relationship Id="rId92" Type="http://schemas.openxmlformats.org/officeDocument/2006/relationships/hyperlink" Target="http://id.loc.gov/authorities/subjects/sh2004010434" TargetMode="External"/><Relationship Id="rId15" Type="http://schemas.openxmlformats.org/officeDocument/2006/relationships/hyperlink" Target="http://id.loc.gov/authorities/subjects/sh85133890" TargetMode="External"/><Relationship Id="rId14" Type="http://schemas.openxmlformats.org/officeDocument/2006/relationships/hyperlink" Target="http://id.loc.gov/authorities/names/n79109786" TargetMode="External"/><Relationship Id="rId17" Type="http://schemas.openxmlformats.org/officeDocument/2006/relationships/hyperlink" Target="http://id.loc.gov/authorities/subjects/sh85028338" TargetMode="External"/><Relationship Id="rId16" Type="http://schemas.openxmlformats.org/officeDocument/2006/relationships/hyperlink" Target="http://id.loc.gov/authorities/subjects/sh2004010434" TargetMode="External"/><Relationship Id="rId19" Type="http://schemas.openxmlformats.org/officeDocument/2006/relationships/hyperlink" Target="http://id.loc.gov/authorities/subjects/sh85133890" TargetMode="External"/><Relationship Id="rId18" Type="http://schemas.openxmlformats.org/officeDocument/2006/relationships/hyperlink" Target="http://id.loc.gov/authorities/names/n79109786" TargetMode="External"/><Relationship Id="rId84" Type="http://schemas.openxmlformats.org/officeDocument/2006/relationships/hyperlink" Target="http://id.loc.gov/authorities/subjects/sh2004010434" TargetMode="External"/><Relationship Id="rId83" Type="http://schemas.openxmlformats.org/officeDocument/2006/relationships/hyperlink" Target="http://id.loc.gov/authorities/subjects/sh85133890" TargetMode="External"/><Relationship Id="rId86" Type="http://schemas.openxmlformats.org/officeDocument/2006/relationships/hyperlink" Target="http://id.loc.gov/authorities/names/n79109786" TargetMode="External"/><Relationship Id="rId85" Type="http://schemas.openxmlformats.org/officeDocument/2006/relationships/hyperlink" Target="http://id.loc.gov/authorities/subjects/sh85028338" TargetMode="External"/><Relationship Id="rId88" Type="http://schemas.openxmlformats.org/officeDocument/2006/relationships/hyperlink" Target="http://id.loc.gov/authorities/subjects/sh2004010434" TargetMode="External"/><Relationship Id="rId87" Type="http://schemas.openxmlformats.org/officeDocument/2006/relationships/hyperlink" Target="http://id.loc.gov/authorities/subjects/sh85133890" TargetMode="External"/><Relationship Id="rId89" Type="http://schemas.openxmlformats.org/officeDocument/2006/relationships/hyperlink" Target="http://id.loc.gov/authorities/subjects/sh85028338" TargetMode="External"/><Relationship Id="rId80" Type="http://schemas.openxmlformats.org/officeDocument/2006/relationships/hyperlink" Target="http://id.loc.gov/authorities/subjects/sh2004010434" TargetMode="External"/><Relationship Id="rId82" Type="http://schemas.openxmlformats.org/officeDocument/2006/relationships/hyperlink" Target="http://id.loc.gov/authorities/names/n79109786" TargetMode="External"/><Relationship Id="rId81" Type="http://schemas.openxmlformats.org/officeDocument/2006/relationships/hyperlink" Target="http://id.loc.gov/authorities/subjects/sh85028338" TargetMode="External"/><Relationship Id="rId1" Type="http://schemas.openxmlformats.org/officeDocument/2006/relationships/hyperlink" Target="http://id.loc.gov/authorities/names/n80003889" TargetMode="External"/><Relationship Id="rId2" Type="http://schemas.openxmlformats.org/officeDocument/2006/relationships/hyperlink" Target="http://id.loc.gov/authorities/names/n80003889" TargetMode="External"/><Relationship Id="rId3" Type="http://schemas.openxmlformats.org/officeDocument/2006/relationships/hyperlink" Target="http://id.loc.gov/authorities/subjects/sh85133890" TargetMode="External"/><Relationship Id="rId4" Type="http://schemas.openxmlformats.org/officeDocument/2006/relationships/hyperlink" Target="http://id.loc.gov/authorities/subjects/sh2004010434" TargetMode="External"/><Relationship Id="rId9" Type="http://schemas.openxmlformats.org/officeDocument/2006/relationships/hyperlink" Target="http://id.loc.gov/authorities/subjects/sh85028338" TargetMode="External"/><Relationship Id="rId5" Type="http://schemas.openxmlformats.org/officeDocument/2006/relationships/hyperlink" Target="http://id.loc.gov/authorities/subjects/sh85028338" TargetMode="External"/><Relationship Id="rId6" Type="http://schemas.openxmlformats.org/officeDocument/2006/relationships/hyperlink" Target="http://id.loc.gov/authorities/names/n79109786" TargetMode="External"/><Relationship Id="rId7" Type="http://schemas.openxmlformats.org/officeDocument/2006/relationships/hyperlink" Target="http://id.loc.gov/authorities/subjects/sh85133890" TargetMode="External"/><Relationship Id="rId8" Type="http://schemas.openxmlformats.org/officeDocument/2006/relationships/hyperlink" Target="http://id.loc.gov/authorities/subjects/sh2004010434" TargetMode="External"/><Relationship Id="rId73" Type="http://schemas.openxmlformats.org/officeDocument/2006/relationships/hyperlink" Target="http://id.loc.gov/authorities/subjects/sh85028338" TargetMode="External"/><Relationship Id="rId72" Type="http://schemas.openxmlformats.org/officeDocument/2006/relationships/hyperlink" Target="http://id.loc.gov/authorities/subjects/sh2004010434" TargetMode="External"/><Relationship Id="rId75" Type="http://schemas.openxmlformats.org/officeDocument/2006/relationships/hyperlink" Target="http://id.loc.gov/authorities/subjects/sh85133890" TargetMode="External"/><Relationship Id="rId74" Type="http://schemas.openxmlformats.org/officeDocument/2006/relationships/hyperlink" Target="http://id.loc.gov/authorities/names/n79109786" TargetMode="External"/><Relationship Id="rId77" Type="http://schemas.openxmlformats.org/officeDocument/2006/relationships/hyperlink" Target="http://id.loc.gov/authorities/subjects/sh85028338" TargetMode="External"/><Relationship Id="rId76" Type="http://schemas.openxmlformats.org/officeDocument/2006/relationships/hyperlink" Target="http://id.loc.gov/authorities/subjects/sh2004010434" TargetMode="External"/><Relationship Id="rId79" Type="http://schemas.openxmlformats.org/officeDocument/2006/relationships/hyperlink" Target="http://id.loc.gov/authorities/subjects/sh85133890" TargetMode="External"/><Relationship Id="rId78" Type="http://schemas.openxmlformats.org/officeDocument/2006/relationships/hyperlink" Target="http://id.loc.gov/authorities/names/n79109786" TargetMode="External"/><Relationship Id="rId71" Type="http://schemas.openxmlformats.org/officeDocument/2006/relationships/hyperlink" Target="http://id.loc.gov/authorities/subjects/sh85133890" TargetMode="External"/><Relationship Id="rId70" Type="http://schemas.openxmlformats.org/officeDocument/2006/relationships/hyperlink" Target="http://id.loc.gov/authorities/names/n79109786" TargetMode="External"/><Relationship Id="rId62" Type="http://schemas.openxmlformats.org/officeDocument/2006/relationships/hyperlink" Target="http://id.loc.gov/authorities/names/n79109786" TargetMode="External"/><Relationship Id="rId61" Type="http://schemas.openxmlformats.org/officeDocument/2006/relationships/hyperlink" Target="http://id.loc.gov/authorities/subjects/sh85028338" TargetMode="External"/><Relationship Id="rId64" Type="http://schemas.openxmlformats.org/officeDocument/2006/relationships/hyperlink" Target="http://id.loc.gov/authorities/subjects/sh2004010434" TargetMode="External"/><Relationship Id="rId63" Type="http://schemas.openxmlformats.org/officeDocument/2006/relationships/hyperlink" Target="http://id.loc.gov/authorities/subjects/sh85133890" TargetMode="External"/><Relationship Id="rId66" Type="http://schemas.openxmlformats.org/officeDocument/2006/relationships/hyperlink" Target="http://id.loc.gov/authorities/names/n79109786" TargetMode="External"/><Relationship Id="rId65" Type="http://schemas.openxmlformats.org/officeDocument/2006/relationships/hyperlink" Target="http://id.loc.gov/authorities/subjects/sh85028338" TargetMode="External"/><Relationship Id="rId68" Type="http://schemas.openxmlformats.org/officeDocument/2006/relationships/hyperlink" Target="http://id.loc.gov/authorities/subjects/sh2004010434" TargetMode="External"/><Relationship Id="rId67" Type="http://schemas.openxmlformats.org/officeDocument/2006/relationships/hyperlink" Target="http://id.loc.gov/authorities/subjects/sh85133890" TargetMode="External"/><Relationship Id="rId60" Type="http://schemas.openxmlformats.org/officeDocument/2006/relationships/hyperlink" Target="http://id.loc.gov/authorities/subjects/sh2004010434" TargetMode="External"/><Relationship Id="rId69" Type="http://schemas.openxmlformats.org/officeDocument/2006/relationships/hyperlink" Target="http://id.loc.gov/authorities/subjects/sh85028338" TargetMode="External"/><Relationship Id="rId51" Type="http://schemas.openxmlformats.org/officeDocument/2006/relationships/hyperlink" Target="http://id.loc.gov/authorities/subjects/sh85133890" TargetMode="External"/><Relationship Id="rId50" Type="http://schemas.openxmlformats.org/officeDocument/2006/relationships/hyperlink" Target="http://id.loc.gov/authorities/names/n79109786" TargetMode="External"/><Relationship Id="rId53" Type="http://schemas.openxmlformats.org/officeDocument/2006/relationships/hyperlink" Target="http://id.loc.gov/authorities/subjects/sh85028338" TargetMode="External"/><Relationship Id="rId52" Type="http://schemas.openxmlformats.org/officeDocument/2006/relationships/hyperlink" Target="http://id.loc.gov/authorities/subjects/sh2004010434" TargetMode="External"/><Relationship Id="rId55" Type="http://schemas.openxmlformats.org/officeDocument/2006/relationships/hyperlink" Target="http://id.loc.gov/authorities/subjects/sh85133890" TargetMode="External"/><Relationship Id="rId54" Type="http://schemas.openxmlformats.org/officeDocument/2006/relationships/hyperlink" Target="http://id.loc.gov/authorities/names/n79109786" TargetMode="External"/><Relationship Id="rId57" Type="http://schemas.openxmlformats.org/officeDocument/2006/relationships/hyperlink" Target="http://id.loc.gov/authorities/subjects/sh85028338" TargetMode="External"/><Relationship Id="rId56" Type="http://schemas.openxmlformats.org/officeDocument/2006/relationships/hyperlink" Target="http://id.loc.gov/authorities/subjects/sh2004010434" TargetMode="External"/><Relationship Id="rId59" Type="http://schemas.openxmlformats.org/officeDocument/2006/relationships/hyperlink" Target="http://id.loc.gov/authorities/subjects/sh85133890" TargetMode="External"/><Relationship Id="rId58" Type="http://schemas.openxmlformats.org/officeDocument/2006/relationships/hyperlink" Target="http://id.loc.gov/authorities/names/n79109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38"/>
    <col customWidth="1" min="2" max="2" width="20.5"/>
    <col customWidth="1" min="3" max="3" width="21.13"/>
    <col customWidth="1" min="4" max="4" width="16.25"/>
    <col customWidth="1" min="5" max="5" width="18.0"/>
    <col customWidth="1" min="6" max="6" width="8.0"/>
    <col customWidth="1" min="7" max="7" width="22.0"/>
    <col customWidth="1" min="8" max="8" width="35.88"/>
    <col customWidth="1" min="9" max="9" width="10.63"/>
    <col customWidth="1" min="10" max="10" width="42.0"/>
    <col customWidth="1" min="11" max="11" width="19.63"/>
    <col customWidth="1" min="12" max="12" width="44.13"/>
    <col customWidth="1" min="13" max="13" width="12.38"/>
    <col customWidth="1" min="14" max="14" width="42.0"/>
    <col customWidth="1" min="15" max="15" width="13.5"/>
    <col customWidth="1" min="16" max="16" width="15.13"/>
    <col customWidth="1" min="17" max="17" width="32.13"/>
    <col customWidth="1" min="18" max="18" width="40.0"/>
    <col customWidth="1" min="19" max="19" width="38.0"/>
    <col customWidth="1" min="20" max="20" width="16.75"/>
    <col customWidth="1" min="21" max="22" width="40.0"/>
    <col customWidth="1" min="23" max="23" width="8.0"/>
    <col customWidth="1" hidden="1" min="24" max="25" width="7.63"/>
    <col customWidth="1" min="26" max="29" width="8.0"/>
    <col customWidth="1" min="30" max="38" width="7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9</v>
      </c>
      <c r="L1" s="4" t="s">
        <v>10</v>
      </c>
      <c r="M1" s="1" t="s">
        <v>11</v>
      </c>
      <c r="N1" s="4" t="s">
        <v>12</v>
      </c>
      <c r="O1" s="1" t="s">
        <v>13</v>
      </c>
      <c r="P1" s="4" t="s">
        <v>14</v>
      </c>
      <c r="Q1" s="1" t="s">
        <v>15</v>
      </c>
      <c r="R1" s="4" t="s">
        <v>16</v>
      </c>
      <c r="S1" s="4" t="s">
        <v>17</v>
      </c>
      <c r="T1" s="1" t="s">
        <v>18</v>
      </c>
      <c r="U1" s="4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4" t="s">
        <v>26</v>
      </c>
      <c r="AC1" s="5"/>
      <c r="AD1" s="6"/>
      <c r="AE1" s="6"/>
      <c r="AF1" s="6"/>
      <c r="AG1" s="6"/>
      <c r="AH1" s="6"/>
      <c r="AI1" s="6"/>
      <c r="AJ1" s="6"/>
      <c r="AK1" s="6"/>
      <c r="AL1" s="6"/>
    </row>
    <row r="2">
      <c r="A2" s="7" t="str">
        <f>IFERROR(__xludf.DUMMYFUNCTION("IMPORTRANGE(""https://docs.google.com/spreadsheets/d/1spk3bHjyX4NtW5rLUilpn0zdxFyOvIBOBbTTSlbluSg/edit#gid=0"", ""Items!A2:A33"")
"),"lady-vols-tennis_1977")</f>
        <v>lady-vols-tennis_1977</v>
      </c>
      <c r="B2" s="8" t="s">
        <v>27</v>
      </c>
      <c r="C2" s="8" t="s">
        <v>28</v>
      </c>
      <c r="D2" s="9" t="s">
        <v>29</v>
      </c>
      <c r="E2" s="10" t="s">
        <v>30</v>
      </c>
      <c r="F2" s="8">
        <v>3.0</v>
      </c>
      <c r="G2" s="11" t="s">
        <v>31</v>
      </c>
      <c r="H2" s="12" t="s">
        <v>32</v>
      </c>
      <c r="I2" s="13" t="s">
        <v>33</v>
      </c>
      <c r="J2" s="14" t="s">
        <v>34</v>
      </c>
      <c r="K2" s="13" t="s">
        <v>35</v>
      </c>
      <c r="L2" s="15" t="s">
        <v>36</v>
      </c>
      <c r="M2" s="9" t="s">
        <v>37</v>
      </c>
      <c r="N2" s="14" t="s">
        <v>38</v>
      </c>
      <c r="O2" s="16"/>
      <c r="P2" s="16"/>
      <c r="Q2" s="17" t="s">
        <v>39</v>
      </c>
      <c r="R2" s="18" t="s">
        <v>40</v>
      </c>
      <c r="S2" s="19" t="s">
        <v>41</v>
      </c>
      <c r="T2" s="9" t="s">
        <v>42</v>
      </c>
      <c r="U2" s="14" t="s">
        <v>43</v>
      </c>
      <c r="V2" s="14" t="s">
        <v>44</v>
      </c>
      <c r="W2" s="8" t="s">
        <v>45</v>
      </c>
      <c r="X2" s="16"/>
      <c r="Y2" s="16"/>
      <c r="Z2" s="20" t="s">
        <v>46</v>
      </c>
      <c r="AA2" s="21" t="s">
        <v>47</v>
      </c>
      <c r="AB2" s="16"/>
      <c r="AC2" s="16"/>
    </row>
    <row r="3">
      <c r="A3" s="10" t="str">
        <f>IFERROR(__xludf.DUMMYFUNCTION("""COMPUTED_VALUE"""),"lady-vols-tennis_1979")</f>
        <v>lady-vols-tennis_1979</v>
      </c>
      <c r="B3" s="8" t="s">
        <v>48</v>
      </c>
      <c r="C3" s="8" t="s">
        <v>28</v>
      </c>
      <c r="D3" s="9" t="s">
        <v>29</v>
      </c>
      <c r="E3" s="10" t="s">
        <v>49</v>
      </c>
      <c r="F3" s="8">
        <v>3.0</v>
      </c>
      <c r="G3" s="11" t="s">
        <v>31</v>
      </c>
      <c r="H3" s="12" t="s">
        <v>32</v>
      </c>
      <c r="I3" s="13" t="s">
        <v>33</v>
      </c>
      <c r="J3" s="14" t="s">
        <v>50</v>
      </c>
      <c r="K3" s="13" t="s">
        <v>35</v>
      </c>
      <c r="L3" s="15" t="s">
        <v>51</v>
      </c>
      <c r="M3" s="9" t="s">
        <v>37</v>
      </c>
      <c r="N3" s="14" t="s">
        <v>52</v>
      </c>
      <c r="O3" s="16"/>
      <c r="P3" s="16"/>
      <c r="Q3" s="17" t="s">
        <v>39</v>
      </c>
      <c r="R3" s="15" t="s">
        <v>40</v>
      </c>
      <c r="S3" s="19" t="s">
        <v>41</v>
      </c>
      <c r="T3" s="9" t="s">
        <v>42</v>
      </c>
      <c r="U3" s="14" t="s">
        <v>53</v>
      </c>
      <c r="V3" s="14" t="s">
        <v>44</v>
      </c>
      <c r="W3" s="8" t="s">
        <v>45</v>
      </c>
      <c r="X3" s="16"/>
      <c r="Y3" s="16"/>
      <c r="Z3" s="20" t="s">
        <v>46</v>
      </c>
      <c r="AA3" s="21" t="s">
        <v>47</v>
      </c>
      <c r="AB3" s="16"/>
      <c r="AC3" s="16"/>
    </row>
    <row r="4">
      <c r="A4" s="10" t="str">
        <f>IFERROR(__xludf.DUMMYFUNCTION("""COMPUTED_VALUE"""),"lady-vols-tennis_1980")</f>
        <v>lady-vols-tennis_1980</v>
      </c>
      <c r="B4" s="8" t="s">
        <v>54</v>
      </c>
      <c r="C4" s="8" t="s">
        <v>28</v>
      </c>
      <c r="D4" s="9" t="s">
        <v>29</v>
      </c>
      <c r="E4" s="16" t="s">
        <v>55</v>
      </c>
      <c r="F4" s="16">
        <v>12.0</v>
      </c>
      <c r="G4" s="11" t="s">
        <v>31</v>
      </c>
      <c r="H4" s="12" t="s">
        <v>32</v>
      </c>
      <c r="I4" s="13" t="s">
        <v>33</v>
      </c>
      <c r="J4" s="15" t="s">
        <v>56</v>
      </c>
      <c r="K4" s="13" t="s">
        <v>35</v>
      </c>
      <c r="L4" s="15" t="s">
        <v>57</v>
      </c>
      <c r="M4" s="9" t="s">
        <v>37</v>
      </c>
      <c r="N4" s="15" t="s">
        <v>58</v>
      </c>
      <c r="O4" s="16"/>
      <c r="P4" s="16"/>
      <c r="Q4" s="17" t="s">
        <v>39</v>
      </c>
      <c r="R4" s="18" t="s">
        <v>40</v>
      </c>
      <c r="S4" s="19" t="s">
        <v>41</v>
      </c>
      <c r="T4" s="9" t="s">
        <v>42</v>
      </c>
      <c r="U4" s="15" t="s">
        <v>59</v>
      </c>
      <c r="V4" s="14" t="s">
        <v>44</v>
      </c>
      <c r="W4" s="10" t="s">
        <v>60</v>
      </c>
      <c r="X4" s="16"/>
      <c r="Y4" s="16"/>
      <c r="Z4" s="20" t="s">
        <v>46</v>
      </c>
      <c r="AA4" s="21" t="s">
        <v>47</v>
      </c>
      <c r="AB4" s="16"/>
      <c r="AC4" s="16"/>
    </row>
    <row r="5">
      <c r="A5" s="10" t="str">
        <f>IFERROR(__xludf.DUMMYFUNCTION("""COMPUTED_VALUE"""),"lady-vols-tennis_1981")</f>
        <v>lady-vols-tennis_1981</v>
      </c>
      <c r="B5" s="8" t="s">
        <v>61</v>
      </c>
      <c r="C5" s="8" t="s">
        <v>28</v>
      </c>
      <c r="D5" s="9" t="s">
        <v>29</v>
      </c>
      <c r="E5" s="8" t="s">
        <v>62</v>
      </c>
      <c r="F5" s="16">
        <v>12.0</v>
      </c>
      <c r="G5" s="11" t="s">
        <v>31</v>
      </c>
      <c r="H5" s="12" t="s">
        <v>32</v>
      </c>
      <c r="I5" s="13" t="s">
        <v>33</v>
      </c>
      <c r="J5" s="15" t="s">
        <v>56</v>
      </c>
      <c r="K5" s="13" t="s">
        <v>35</v>
      </c>
      <c r="L5" s="15" t="s">
        <v>57</v>
      </c>
      <c r="M5" s="9" t="s">
        <v>37</v>
      </c>
      <c r="N5" s="15" t="s">
        <v>58</v>
      </c>
      <c r="O5" s="16"/>
      <c r="P5" s="16"/>
      <c r="Q5" s="17" t="s">
        <v>39</v>
      </c>
      <c r="R5" s="18" t="s">
        <v>40</v>
      </c>
      <c r="S5" s="19" t="s">
        <v>41</v>
      </c>
      <c r="T5" s="9" t="s">
        <v>42</v>
      </c>
      <c r="U5" s="15" t="s">
        <v>59</v>
      </c>
      <c r="V5" s="14" t="s">
        <v>44</v>
      </c>
      <c r="W5" s="10" t="s">
        <v>60</v>
      </c>
      <c r="X5" s="16"/>
      <c r="Y5" s="16"/>
      <c r="Z5" s="20" t="s">
        <v>46</v>
      </c>
      <c r="AA5" s="21" t="s">
        <v>47</v>
      </c>
      <c r="AB5" s="16"/>
      <c r="AC5" s="16"/>
    </row>
    <row r="6">
      <c r="A6" s="10" t="str">
        <f>IFERROR(__xludf.DUMMYFUNCTION("""COMPUTED_VALUE"""),"lady-vols-tennis_1982")</f>
        <v>lady-vols-tennis_1982</v>
      </c>
      <c r="B6" s="8" t="s">
        <v>63</v>
      </c>
      <c r="C6" s="8" t="s">
        <v>28</v>
      </c>
      <c r="D6" s="9" t="s">
        <v>29</v>
      </c>
      <c r="E6" s="16" t="s">
        <v>64</v>
      </c>
      <c r="F6" s="16">
        <v>16.0</v>
      </c>
      <c r="G6" s="11" t="s">
        <v>31</v>
      </c>
      <c r="H6" s="12" t="s">
        <v>32</v>
      </c>
      <c r="I6" s="13" t="s">
        <v>33</v>
      </c>
      <c r="J6" s="15" t="s">
        <v>56</v>
      </c>
      <c r="K6" s="13" t="s">
        <v>35</v>
      </c>
      <c r="L6" s="15" t="s">
        <v>57</v>
      </c>
      <c r="M6" s="9" t="s">
        <v>37</v>
      </c>
      <c r="N6" s="15" t="s">
        <v>58</v>
      </c>
      <c r="O6" s="16"/>
      <c r="P6" s="16"/>
      <c r="Q6" s="17" t="s">
        <v>39</v>
      </c>
      <c r="R6" s="15" t="s">
        <v>40</v>
      </c>
      <c r="S6" s="19" t="s">
        <v>41</v>
      </c>
      <c r="T6" s="9" t="s">
        <v>42</v>
      </c>
      <c r="U6" s="15" t="s">
        <v>59</v>
      </c>
      <c r="V6" s="14" t="s">
        <v>44</v>
      </c>
      <c r="W6" s="10" t="s">
        <v>60</v>
      </c>
      <c r="X6" s="16"/>
      <c r="Y6" s="16"/>
      <c r="Z6" s="20" t="s">
        <v>46</v>
      </c>
      <c r="AA6" s="21" t="s">
        <v>47</v>
      </c>
      <c r="AB6" s="16"/>
      <c r="AC6" s="16"/>
    </row>
    <row r="7">
      <c r="A7" s="10" t="str">
        <f>IFERROR(__xludf.DUMMYFUNCTION("""COMPUTED_VALUE"""),"lady-vols-tennis_1983")</f>
        <v>lady-vols-tennis_1983</v>
      </c>
      <c r="B7" s="8" t="s">
        <v>65</v>
      </c>
      <c r="C7" s="8" t="s">
        <v>66</v>
      </c>
      <c r="D7" s="9" t="s">
        <v>29</v>
      </c>
      <c r="E7" s="8">
        <v>1983.0</v>
      </c>
      <c r="F7" s="8">
        <v>6.0</v>
      </c>
      <c r="G7" s="11" t="s">
        <v>31</v>
      </c>
      <c r="H7" s="12" t="s">
        <v>32</v>
      </c>
      <c r="I7" s="13" t="s">
        <v>33</v>
      </c>
      <c r="J7" s="15" t="s">
        <v>56</v>
      </c>
      <c r="K7" s="13" t="s">
        <v>35</v>
      </c>
      <c r="L7" s="15" t="s">
        <v>57</v>
      </c>
      <c r="M7" s="9" t="s">
        <v>37</v>
      </c>
      <c r="N7" s="15" t="s">
        <v>58</v>
      </c>
      <c r="O7" s="16"/>
      <c r="P7" s="16"/>
      <c r="Q7" s="17" t="s">
        <v>39</v>
      </c>
      <c r="R7" s="18" t="s">
        <v>40</v>
      </c>
      <c r="S7" s="19" t="s">
        <v>41</v>
      </c>
      <c r="T7" s="9" t="s">
        <v>42</v>
      </c>
      <c r="U7" s="15" t="s">
        <v>59</v>
      </c>
      <c r="V7" s="14" t="s">
        <v>44</v>
      </c>
      <c r="W7" s="10" t="s">
        <v>60</v>
      </c>
      <c r="X7" s="16"/>
      <c r="Y7" s="16"/>
      <c r="Z7" s="20" t="s">
        <v>46</v>
      </c>
      <c r="AA7" s="21" t="s">
        <v>47</v>
      </c>
      <c r="AB7" s="16"/>
      <c r="AC7" s="16"/>
    </row>
    <row r="8">
      <c r="A8" s="10" t="str">
        <f>IFERROR(__xludf.DUMMYFUNCTION("""COMPUTED_VALUE"""),"lady-vols-tennis_1984")</f>
        <v>lady-vols-tennis_1984</v>
      </c>
      <c r="B8" s="8" t="s">
        <v>67</v>
      </c>
      <c r="C8" s="8" t="s">
        <v>28</v>
      </c>
      <c r="D8" s="9" t="s">
        <v>29</v>
      </c>
      <c r="E8" s="8" t="s">
        <v>68</v>
      </c>
      <c r="F8" s="16">
        <v>16.0</v>
      </c>
      <c r="G8" s="11" t="s">
        <v>31</v>
      </c>
      <c r="H8" s="12" t="s">
        <v>32</v>
      </c>
      <c r="I8" s="13" t="s">
        <v>33</v>
      </c>
      <c r="J8" s="15" t="s">
        <v>56</v>
      </c>
      <c r="K8" s="13" t="s">
        <v>35</v>
      </c>
      <c r="L8" s="15" t="s">
        <v>57</v>
      </c>
      <c r="M8" s="9" t="s">
        <v>37</v>
      </c>
      <c r="N8" s="15" t="s">
        <v>58</v>
      </c>
      <c r="O8" s="16"/>
      <c r="P8" s="16"/>
      <c r="Q8" s="17" t="s">
        <v>39</v>
      </c>
      <c r="R8" s="15" t="s">
        <v>40</v>
      </c>
      <c r="S8" s="19" t="s">
        <v>41</v>
      </c>
      <c r="T8" s="9" t="s">
        <v>42</v>
      </c>
      <c r="U8" s="15" t="s">
        <v>59</v>
      </c>
      <c r="V8" s="14" t="s">
        <v>44</v>
      </c>
      <c r="W8" s="10" t="s">
        <v>60</v>
      </c>
      <c r="X8" s="16"/>
      <c r="Y8" s="16"/>
      <c r="Z8" s="20" t="s">
        <v>46</v>
      </c>
      <c r="AA8" s="21" t="s">
        <v>47</v>
      </c>
      <c r="AB8" s="16"/>
      <c r="AC8" s="16"/>
    </row>
    <row r="9">
      <c r="A9" s="10" t="str">
        <f>IFERROR(__xludf.DUMMYFUNCTION("""COMPUTED_VALUE"""),"lady-vols-tennis_1985")</f>
        <v>lady-vols-tennis_1985</v>
      </c>
      <c r="B9" s="22" t="s">
        <v>69</v>
      </c>
      <c r="C9" s="8" t="s">
        <v>28</v>
      </c>
      <c r="D9" s="9" t="s">
        <v>29</v>
      </c>
      <c r="E9" s="23" t="s">
        <v>70</v>
      </c>
      <c r="F9" s="8">
        <v>16.0</v>
      </c>
      <c r="G9" s="11" t="s">
        <v>31</v>
      </c>
      <c r="H9" s="12" t="s">
        <v>32</v>
      </c>
      <c r="I9" s="13" t="s">
        <v>33</v>
      </c>
      <c r="J9" s="15" t="s">
        <v>56</v>
      </c>
      <c r="K9" s="13" t="s">
        <v>35</v>
      </c>
      <c r="L9" s="15" t="s">
        <v>57</v>
      </c>
      <c r="M9" s="9" t="s">
        <v>37</v>
      </c>
      <c r="N9" s="15" t="s">
        <v>58</v>
      </c>
      <c r="O9" s="16"/>
      <c r="P9" s="16"/>
      <c r="Q9" s="17" t="s">
        <v>39</v>
      </c>
      <c r="R9" s="18" t="s">
        <v>40</v>
      </c>
      <c r="S9" s="19" t="s">
        <v>41</v>
      </c>
      <c r="T9" s="9" t="s">
        <v>42</v>
      </c>
      <c r="U9" s="15" t="s">
        <v>59</v>
      </c>
      <c r="V9" s="14" t="s">
        <v>44</v>
      </c>
      <c r="W9" s="10" t="s">
        <v>60</v>
      </c>
      <c r="X9" s="16"/>
      <c r="Y9" s="16"/>
      <c r="Z9" s="20" t="s">
        <v>46</v>
      </c>
      <c r="AA9" s="21" t="s">
        <v>47</v>
      </c>
      <c r="AB9" s="16"/>
      <c r="AC9" s="16"/>
    </row>
    <row r="10">
      <c r="A10" s="10" t="str">
        <f>IFERROR(__xludf.DUMMYFUNCTION("""COMPUTED_VALUE"""),"lady-vols-tennis_1986")</f>
        <v>lady-vols-tennis_1986</v>
      </c>
      <c r="B10" s="22" t="s">
        <v>71</v>
      </c>
      <c r="C10" s="8" t="s">
        <v>28</v>
      </c>
      <c r="D10" s="9" t="s">
        <v>29</v>
      </c>
      <c r="E10" s="23" t="s">
        <v>72</v>
      </c>
      <c r="F10" s="8">
        <v>20.0</v>
      </c>
      <c r="G10" s="11" t="s">
        <v>31</v>
      </c>
      <c r="H10" s="12" t="s">
        <v>32</v>
      </c>
      <c r="I10" s="13" t="s">
        <v>33</v>
      </c>
      <c r="J10" s="15" t="s">
        <v>56</v>
      </c>
      <c r="K10" s="13" t="s">
        <v>35</v>
      </c>
      <c r="L10" s="15" t="s">
        <v>57</v>
      </c>
      <c r="M10" s="9" t="s">
        <v>37</v>
      </c>
      <c r="N10" s="15" t="s">
        <v>58</v>
      </c>
      <c r="O10" s="16"/>
      <c r="P10" s="16"/>
      <c r="Q10" s="17" t="s">
        <v>39</v>
      </c>
      <c r="R10" s="15" t="s">
        <v>40</v>
      </c>
      <c r="S10" s="19" t="s">
        <v>41</v>
      </c>
      <c r="T10" s="9" t="s">
        <v>42</v>
      </c>
      <c r="U10" s="15" t="s">
        <v>59</v>
      </c>
      <c r="V10" s="14" t="s">
        <v>44</v>
      </c>
      <c r="W10" s="10" t="s">
        <v>60</v>
      </c>
      <c r="X10" s="16"/>
      <c r="Y10" s="16"/>
      <c r="Z10" s="20" t="s">
        <v>46</v>
      </c>
      <c r="AA10" s="21" t="s">
        <v>47</v>
      </c>
      <c r="AB10" s="16"/>
      <c r="AC10" s="16"/>
    </row>
    <row r="11">
      <c r="A11" s="10" t="str">
        <f>IFERROR(__xludf.DUMMYFUNCTION("""COMPUTED_VALUE"""),"lady-vols-tennis_1987")</f>
        <v>lady-vols-tennis_1987</v>
      </c>
      <c r="B11" s="22" t="s">
        <v>73</v>
      </c>
      <c r="C11" s="8" t="s">
        <v>28</v>
      </c>
      <c r="D11" s="9" t="s">
        <v>29</v>
      </c>
      <c r="E11" s="23" t="s">
        <v>74</v>
      </c>
      <c r="F11" s="8">
        <v>24.0</v>
      </c>
      <c r="G11" s="11" t="s">
        <v>31</v>
      </c>
      <c r="H11" s="12" t="s">
        <v>32</v>
      </c>
      <c r="I11" s="13" t="s">
        <v>33</v>
      </c>
      <c r="J11" s="15" t="s">
        <v>56</v>
      </c>
      <c r="K11" s="13" t="s">
        <v>35</v>
      </c>
      <c r="L11" s="15" t="s">
        <v>57</v>
      </c>
      <c r="M11" s="9" t="s">
        <v>37</v>
      </c>
      <c r="N11" s="15" t="s">
        <v>58</v>
      </c>
      <c r="O11" s="16"/>
      <c r="P11" s="16"/>
      <c r="Q11" s="17" t="s">
        <v>39</v>
      </c>
      <c r="R11" s="18" t="s">
        <v>40</v>
      </c>
      <c r="S11" s="19" t="s">
        <v>41</v>
      </c>
      <c r="T11" s="9" t="s">
        <v>42</v>
      </c>
      <c r="U11" s="15" t="s">
        <v>59</v>
      </c>
      <c r="V11" s="14" t="s">
        <v>44</v>
      </c>
      <c r="W11" s="10" t="s">
        <v>60</v>
      </c>
      <c r="X11" s="16"/>
      <c r="Y11" s="16"/>
      <c r="Z11" s="20" t="s">
        <v>46</v>
      </c>
      <c r="AA11" s="21" t="s">
        <v>47</v>
      </c>
      <c r="AB11" s="16"/>
      <c r="AC11" s="16"/>
    </row>
    <row r="12">
      <c r="A12" s="10" t="str">
        <f>IFERROR(__xludf.DUMMYFUNCTION("""COMPUTED_VALUE"""),"lady-vols-tennis_1988")</f>
        <v>lady-vols-tennis_1988</v>
      </c>
      <c r="B12" s="22" t="s">
        <v>75</v>
      </c>
      <c r="C12" s="8" t="s">
        <v>28</v>
      </c>
      <c r="D12" s="9" t="s">
        <v>29</v>
      </c>
      <c r="E12" s="23" t="s">
        <v>76</v>
      </c>
      <c r="F12" s="8">
        <v>28.0</v>
      </c>
      <c r="G12" s="11" t="s">
        <v>77</v>
      </c>
      <c r="H12" s="12" t="s">
        <v>78</v>
      </c>
      <c r="I12" s="13" t="s">
        <v>33</v>
      </c>
      <c r="J12" s="15" t="s">
        <v>56</v>
      </c>
      <c r="K12" s="13" t="s">
        <v>35</v>
      </c>
      <c r="L12" s="15" t="s">
        <v>57</v>
      </c>
      <c r="M12" s="9" t="s">
        <v>37</v>
      </c>
      <c r="N12" s="15" t="s">
        <v>58</v>
      </c>
      <c r="O12" s="16"/>
      <c r="P12" s="16"/>
      <c r="Q12" s="17" t="s">
        <v>39</v>
      </c>
      <c r="R12" s="15" t="s">
        <v>40</v>
      </c>
      <c r="S12" s="19" t="s">
        <v>41</v>
      </c>
      <c r="T12" s="9" t="s">
        <v>42</v>
      </c>
      <c r="U12" s="15" t="s">
        <v>59</v>
      </c>
      <c r="V12" s="14" t="s">
        <v>44</v>
      </c>
      <c r="W12" s="10" t="s">
        <v>60</v>
      </c>
      <c r="X12" s="16"/>
      <c r="Y12" s="16"/>
      <c r="Z12" s="20" t="s">
        <v>46</v>
      </c>
      <c r="AA12" s="21" t="s">
        <v>47</v>
      </c>
      <c r="AB12" s="16"/>
      <c r="AC12" s="16"/>
    </row>
    <row r="13">
      <c r="A13" s="10" t="str">
        <f>IFERROR(__xludf.DUMMYFUNCTION("""COMPUTED_VALUE"""),"lady-vols-tennis_1989")</f>
        <v>lady-vols-tennis_1989</v>
      </c>
      <c r="B13" s="8" t="s">
        <v>79</v>
      </c>
      <c r="C13" s="8" t="s">
        <v>28</v>
      </c>
      <c r="D13" s="9" t="s">
        <v>29</v>
      </c>
      <c r="E13" s="23" t="s">
        <v>80</v>
      </c>
      <c r="F13" s="8">
        <v>32.0</v>
      </c>
      <c r="G13" s="11" t="s">
        <v>77</v>
      </c>
      <c r="H13" s="12" t="s">
        <v>78</v>
      </c>
      <c r="I13" s="13" t="s">
        <v>33</v>
      </c>
      <c r="J13" s="15" t="s">
        <v>56</v>
      </c>
      <c r="K13" s="13" t="s">
        <v>35</v>
      </c>
      <c r="L13" s="15" t="s">
        <v>57</v>
      </c>
      <c r="M13" s="9" t="s">
        <v>37</v>
      </c>
      <c r="N13" s="15" t="s">
        <v>58</v>
      </c>
      <c r="O13" s="16"/>
      <c r="P13" s="16"/>
      <c r="Q13" s="17" t="s">
        <v>39</v>
      </c>
      <c r="R13" s="18" t="s">
        <v>40</v>
      </c>
      <c r="S13" s="19" t="s">
        <v>41</v>
      </c>
      <c r="T13" s="9" t="s">
        <v>42</v>
      </c>
      <c r="U13" s="15" t="s">
        <v>59</v>
      </c>
      <c r="V13" s="14" t="s">
        <v>44</v>
      </c>
      <c r="W13" s="10" t="s">
        <v>60</v>
      </c>
      <c r="X13" s="16"/>
      <c r="Y13" s="16"/>
      <c r="Z13" s="20" t="s">
        <v>46</v>
      </c>
      <c r="AA13" s="21" t="s">
        <v>47</v>
      </c>
      <c r="AB13" s="16"/>
      <c r="AC13" s="16"/>
    </row>
    <row r="14">
      <c r="A14" s="10" t="str">
        <f>IFERROR(__xludf.DUMMYFUNCTION("""COMPUTED_VALUE"""),"lady-vols-tennis_1990")</f>
        <v>lady-vols-tennis_1990</v>
      </c>
      <c r="B14" s="8" t="s">
        <v>81</v>
      </c>
      <c r="C14" s="8" t="s">
        <v>28</v>
      </c>
      <c r="D14" s="9" t="s">
        <v>29</v>
      </c>
      <c r="E14" s="23" t="s">
        <v>82</v>
      </c>
      <c r="F14" s="8">
        <v>36.0</v>
      </c>
      <c r="G14" s="11" t="s">
        <v>77</v>
      </c>
      <c r="H14" s="12" t="s">
        <v>78</v>
      </c>
      <c r="I14" s="13" t="s">
        <v>33</v>
      </c>
      <c r="J14" s="15" t="s">
        <v>56</v>
      </c>
      <c r="K14" s="13" t="s">
        <v>35</v>
      </c>
      <c r="L14" s="15" t="s">
        <v>57</v>
      </c>
      <c r="M14" s="9" t="s">
        <v>37</v>
      </c>
      <c r="N14" s="15" t="s">
        <v>58</v>
      </c>
      <c r="O14" s="23"/>
      <c r="P14" s="23"/>
      <c r="Q14" s="17" t="s">
        <v>39</v>
      </c>
      <c r="R14" s="15" t="s">
        <v>40</v>
      </c>
      <c r="S14" s="19" t="s">
        <v>41</v>
      </c>
      <c r="T14" s="9" t="s">
        <v>42</v>
      </c>
      <c r="U14" s="15" t="s">
        <v>59</v>
      </c>
      <c r="V14" s="14" t="s">
        <v>44</v>
      </c>
      <c r="W14" s="8" t="s">
        <v>60</v>
      </c>
      <c r="X14" s="23"/>
      <c r="Y14" s="23"/>
      <c r="Z14" s="20" t="s">
        <v>46</v>
      </c>
      <c r="AA14" s="21" t="s">
        <v>47</v>
      </c>
      <c r="AB14" s="16"/>
      <c r="AC14" s="16"/>
    </row>
    <row r="15">
      <c r="A15" s="10" t="str">
        <f>IFERROR(__xludf.DUMMYFUNCTION("""COMPUTED_VALUE"""),"lady-vols-tennis_1991")</f>
        <v>lady-vols-tennis_1991</v>
      </c>
      <c r="B15" s="8" t="s">
        <v>83</v>
      </c>
      <c r="C15" s="8" t="s">
        <v>28</v>
      </c>
      <c r="D15" s="9" t="s">
        <v>29</v>
      </c>
      <c r="E15" s="8" t="s">
        <v>84</v>
      </c>
      <c r="F15" s="8">
        <v>40.0</v>
      </c>
      <c r="G15" s="11" t="s">
        <v>77</v>
      </c>
      <c r="H15" s="12" t="s">
        <v>78</v>
      </c>
      <c r="I15" s="13" t="s">
        <v>33</v>
      </c>
      <c r="J15" s="15" t="s">
        <v>56</v>
      </c>
      <c r="K15" s="13" t="s">
        <v>35</v>
      </c>
      <c r="L15" s="15" t="s">
        <v>57</v>
      </c>
      <c r="M15" s="9" t="s">
        <v>37</v>
      </c>
      <c r="N15" s="15" t="s">
        <v>58</v>
      </c>
      <c r="O15" s="23"/>
      <c r="P15" s="23"/>
      <c r="Q15" s="17" t="s">
        <v>39</v>
      </c>
      <c r="R15" s="18" t="s">
        <v>40</v>
      </c>
      <c r="S15" s="19" t="s">
        <v>41</v>
      </c>
      <c r="T15" s="9" t="s">
        <v>42</v>
      </c>
      <c r="U15" s="15" t="s">
        <v>59</v>
      </c>
      <c r="V15" s="14" t="s">
        <v>44</v>
      </c>
      <c r="W15" s="8" t="s">
        <v>60</v>
      </c>
      <c r="X15" s="23"/>
      <c r="Y15" s="23"/>
      <c r="Z15" s="20" t="s">
        <v>46</v>
      </c>
      <c r="AA15" s="21" t="s">
        <v>47</v>
      </c>
      <c r="AB15" s="24" t="s">
        <v>85</v>
      </c>
      <c r="AC15" s="16"/>
    </row>
    <row r="16">
      <c r="A16" s="10" t="str">
        <f>IFERROR(__xludf.DUMMYFUNCTION("""COMPUTED_VALUE"""),"lady-vols-tennis_1992")</f>
        <v>lady-vols-tennis_1992</v>
      </c>
      <c r="B16" s="8" t="s">
        <v>86</v>
      </c>
      <c r="C16" s="8" t="s">
        <v>28</v>
      </c>
      <c r="D16" s="9" t="s">
        <v>29</v>
      </c>
      <c r="E16" s="23" t="s">
        <v>87</v>
      </c>
      <c r="F16" s="8">
        <v>36.0</v>
      </c>
      <c r="G16" s="11" t="s">
        <v>77</v>
      </c>
      <c r="H16" s="12" t="s">
        <v>78</v>
      </c>
      <c r="I16" s="13" t="s">
        <v>33</v>
      </c>
      <c r="J16" s="15" t="s">
        <v>56</v>
      </c>
      <c r="K16" s="13" t="s">
        <v>35</v>
      </c>
      <c r="L16" s="15" t="s">
        <v>57</v>
      </c>
      <c r="M16" s="9" t="s">
        <v>37</v>
      </c>
      <c r="N16" s="15" t="s">
        <v>58</v>
      </c>
      <c r="O16" s="23"/>
      <c r="P16" s="23"/>
      <c r="Q16" s="17" t="s">
        <v>39</v>
      </c>
      <c r="R16" s="15" t="s">
        <v>40</v>
      </c>
      <c r="S16" s="19" t="s">
        <v>41</v>
      </c>
      <c r="T16" s="9" t="s">
        <v>42</v>
      </c>
      <c r="U16" s="15" t="s">
        <v>59</v>
      </c>
      <c r="V16" s="14" t="s">
        <v>44</v>
      </c>
      <c r="W16" s="8" t="s">
        <v>60</v>
      </c>
      <c r="X16" s="23"/>
      <c r="Y16" s="23"/>
      <c r="Z16" s="20" t="s">
        <v>46</v>
      </c>
      <c r="AA16" s="21" t="s">
        <v>47</v>
      </c>
      <c r="AB16" s="16"/>
      <c r="AC16" s="16"/>
    </row>
    <row r="17">
      <c r="A17" s="10" t="str">
        <f>IFERROR(__xludf.DUMMYFUNCTION("""COMPUTED_VALUE"""),"lady-vols-tennis_1993")</f>
        <v>lady-vols-tennis_1993</v>
      </c>
      <c r="B17" s="8" t="s">
        <v>88</v>
      </c>
      <c r="C17" s="8" t="s">
        <v>28</v>
      </c>
      <c r="D17" s="9" t="s">
        <v>29</v>
      </c>
      <c r="E17" s="23" t="s">
        <v>89</v>
      </c>
      <c r="F17" s="8">
        <v>44.0</v>
      </c>
      <c r="G17" s="11" t="s">
        <v>77</v>
      </c>
      <c r="H17" s="12" t="s">
        <v>78</v>
      </c>
      <c r="I17" s="13" t="s">
        <v>33</v>
      </c>
      <c r="J17" s="15" t="s">
        <v>56</v>
      </c>
      <c r="K17" s="13" t="s">
        <v>35</v>
      </c>
      <c r="L17" s="15" t="s">
        <v>57</v>
      </c>
      <c r="M17" s="9" t="s">
        <v>37</v>
      </c>
      <c r="N17" s="15" t="s">
        <v>58</v>
      </c>
      <c r="O17" s="23"/>
      <c r="P17" s="23"/>
      <c r="Q17" s="17" t="s">
        <v>39</v>
      </c>
      <c r="R17" s="18" t="s">
        <v>40</v>
      </c>
      <c r="S17" s="19" t="s">
        <v>41</v>
      </c>
      <c r="T17" s="9" t="s">
        <v>42</v>
      </c>
      <c r="U17" s="15" t="s">
        <v>59</v>
      </c>
      <c r="V17" s="14" t="s">
        <v>44</v>
      </c>
      <c r="W17" s="8" t="s">
        <v>60</v>
      </c>
      <c r="X17" s="23"/>
      <c r="Y17" s="23"/>
      <c r="Z17" s="20" t="s">
        <v>46</v>
      </c>
      <c r="AA17" s="21" t="s">
        <v>47</v>
      </c>
      <c r="AB17" s="16"/>
      <c r="AC17" s="16"/>
    </row>
    <row r="18">
      <c r="A18" s="10" t="str">
        <f>IFERROR(__xludf.DUMMYFUNCTION("""COMPUTED_VALUE"""),"lady-vols-tennis_1994")</f>
        <v>lady-vols-tennis_1994</v>
      </c>
      <c r="B18" s="8" t="s">
        <v>90</v>
      </c>
      <c r="C18" s="8" t="s">
        <v>28</v>
      </c>
      <c r="D18" s="9" t="s">
        <v>29</v>
      </c>
      <c r="E18" s="23" t="s">
        <v>91</v>
      </c>
      <c r="F18" s="8">
        <v>48.0</v>
      </c>
      <c r="G18" s="11" t="s">
        <v>77</v>
      </c>
      <c r="H18" s="12" t="s">
        <v>78</v>
      </c>
      <c r="I18" s="13" t="s">
        <v>33</v>
      </c>
      <c r="J18" s="15" t="s">
        <v>56</v>
      </c>
      <c r="K18" s="13" t="s">
        <v>35</v>
      </c>
      <c r="L18" s="15" t="s">
        <v>57</v>
      </c>
      <c r="M18" s="9" t="s">
        <v>37</v>
      </c>
      <c r="N18" s="15" t="s">
        <v>58</v>
      </c>
      <c r="O18" s="23"/>
      <c r="P18" s="23"/>
      <c r="Q18" s="17" t="s">
        <v>39</v>
      </c>
      <c r="R18" s="15" t="s">
        <v>40</v>
      </c>
      <c r="S18" s="19" t="s">
        <v>41</v>
      </c>
      <c r="T18" s="9" t="s">
        <v>42</v>
      </c>
      <c r="U18" s="15" t="s">
        <v>59</v>
      </c>
      <c r="V18" s="14" t="s">
        <v>44</v>
      </c>
      <c r="W18" s="8" t="s">
        <v>60</v>
      </c>
      <c r="X18" s="23"/>
      <c r="Y18" s="23"/>
      <c r="Z18" s="20" t="s">
        <v>46</v>
      </c>
      <c r="AA18" s="21" t="s">
        <v>47</v>
      </c>
      <c r="AB18" s="16"/>
      <c r="AC18" s="16"/>
    </row>
    <row r="19">
      <c r="A19" s="10" t="str">
        <f>IFERROR(__xludf.DUMMYFUNCTION("""COMPUTED_VALUE"""),"lady-vols-tennis_1995")</f>
        <v>lady-vols-tennis_1995</v>
      </c>
      <c r="B19" s="8" t="s">
        <v>92</v>
      </c>
      <c r="C19" s="8" t="s">
        <v>28</v>
      </c>
      <c r="D19" s="9" t="s">
        <v>29</v>
      </c>
      <c r="E19" s="23" t="s">
        <v>93</v>
      </c>
      <c r="F19" s="8">
        <v>48.0</v>
      </c>
      <c r="G19" s="11" t="s">
        <v>77</v>
      </c>
      <c r="H19" s="12" t="s">
        <v>78</v>
      </c>
      <c r="I19" s="13" t="s">
        <v>33</v>
      </c>
      <c r="J19" s="15" t="s">
        <v>56</v>
      </c>
      <c r="K19" s="13" t="s">
        <v>35</v>
      </c>
      <c r="L19" s="15" t="s">
        <v>57</v>
      </c>
      <c r="M19" s="9" t="s">
        <v>37</v>
      </c>
      <c r="N19" s="15" t="s">
        <v>58</v>
      </c>
      <c r="O19" s="23"/>
      <c r="P19" s="23"/>
      <c r="Q19" s="17" t="s">
        <v>39</v>
      </c>
      <c r="R19" s="18" t="s">
        <v>40</v>
      </c>
      <c r="S19" s="19" t="s">
        <v>41</v>
      </c>
      <c r="T19" s="9" t="s">
        <v>42</v>
      </c>
      <c r="U19" s="15" t="s">
        <v>59</v>
      </c>
      <c r="V19" s="14" t="s">
        <v>44</v>
      </c>
      <c r="W19" s="8" t="s">
        <v>60</v>
      </c>
      <c r="X19" s="23"/>
      <c r="Y19" s="23"/>
      <c r="Z19" s="20" t="s">
        <v>46</v>
      </c>
      <c r="AA19" s="21" t="s">
        <v>47</v>
      </c>
      <c r="AB19" s="16"/>
      <c r="AC19" s="16"/>
    </row>
    <row r="20">
      <c r="A20" s="10" t="str">
        <f>IFERROR(__xludf.DUMMYFUNCTION("""COMPUTED_VALUE"""),"lady-vols-tennis_1996")</f>
        <v>lady-vols-tennis_1996</v>
      </c>
      <c r="B20" s="8" t="s">
        <v>94</v>
      </c>
      <c r="C20" s="8" t="s">
        <v>28</v>
      </c>
      <c r="D20" s="9" t="s">
        <v>29</v>
      </c>
      <c r="E20" s="8" t="s">
        <v>95</v>
      </c>
      <c r="F20" s="8">
        <v>48.0</v>
      </c>
      <c r="G20" s="11" t="s">
        <v>77</v>
      </c>
      <c r="H20" s="12" t="s">
        <v>78</v>
      </c>
      <c r="I20" s="13" t="s">
        <v>33</v>
      </c>
      <c r="J20" s="15" t="s">
        <v>56</v>
      </c>
      <c r="K20" s="13" t="s">
        <v>35</v>
      </c>
      <c r="L20" s="15" t="s">
        <v>57</v>
      </c>
      <c r="M20" s="9" t="s">
        <v>37</v>
      </c>
      <c r="N20" s="15" t="s">
        <v>58</v>
      </c>
      <c r="O20" s="23"/>
      <c r="P20" s="23"/>
      <c r="Q20" s="17" t="s">
        <v>39</v>
      </c>
      <c r="R20" s="15" t="s">
        <v>40</v>
      </c>
      <c r="S20" s="19" t="s">
        <v>41</v>
      </c>
      <c r="T20" s="9" t="s">
        <v>42</v>
      </c>
      <c r="U20" s="15" t="s">
        <v>59</v>
      </c>
      <c r="V20" s="14" t="s">
        <v>44</v>
      </c>
      <c r="W20" s="8" t="s">
        <v>60</v>
      </c>
      <c r="X20" s="23"/>
      <c r="Y20" s="23"/>
      <c r="Z20" s="20" t="s">
        <v>46</v>
      </c>
      <c r="AA20" s="21" t="s">
        <v>47</v>
      </c>
      <c r="AB20" s="16"/>
      <c r="AC20" s="16"/>
    </row>
    <row r="21" ht="15.75" customHeight="1">
      <c r="A21" s="10" t="str">
        <f>IFERROR(__xludf.DUMMYFUNCTION("""COMPUTED_VALUE"""),"lady-vols-tennis_1997")</f>
        <v>lady-vols-tennis_1997</v>
      </c>
      <c r="B21" s="8" t="s">
        <v>96</v>
      </c>
      <c r="C21" s="8" t="s">
        <v>28</v>
      </c>
      <c r="D21" s="9" t="s">
        <v>29</v>
      </c>
      <c r="E21" s="23" t="s">
        <v>97</v>
      </c>
      <c r="F21" s="8">
        <v>52.0</v>
      </c>
      <c r="G21" s="11" t="s">
        <v>77</v>
      </c>
      <c r="H21" s="12" t="s">
        <v>78</v>
      </c>
      <c r="I21" s="13" t="s">
        <v>33</v>
      </c>
      <c r="J21" s="15" t="s">
        <v>56</v>
      </c>
      <c r="K21" s="13" t="s">
        <v>35</v>
      </c>
      <c r="L21" s="15" t="s">
        <v>57</v>
      </c>
      <c r="M21" s="9" t="s">
        <v>37</v>
      </c>
      <c r="N21" s="15" t="s">
        <v>58</v>
      </c>
      <c r="O21" s="23"/>
      <c r="P21" s="23"/>
      <c r="Q21" s="17" t="s">
        <v>39</v>
      </c>
      <c r="R21" s="18" t="s">
        <v>40</v>
      </c>
      <c r="S21" s="19" t="s">
        <v>41</v>
      </c>
      <c r="T21" s="9" t="s">
        <v>42</v>
      </c>
      <c r="U21" s="15" t="s">
        <v>59</v>
      </c>
      <c r="V21" s="14" t="s">
        <v>44</v>
      </c>
      <c r="W21" s="8" t="s">
        <v>60</v>
      </c>
      <c r="X21" s="23"/>
      <c r="Y21" s="23"/>
      <c r="Z21" s="20" t="s">
        <v>46</v>
      </c>
      <c r="AA21" s="21" t="s">
        <v>47</v>
      </c>
      <c r="AB21" s="16"/>
      <c r="AC21" s="16"/>
    </row>
    <row r="22" ht="15.75" customHeight="1">
      <c r="A22" s="10" t="str">
        <f>IFERROR(__xludf.DUMMYFUNCTION("""COMPUTED_VALUE"""),"lady-vols-tennis_1998")</f>
        <v>lady-vols-tennis_1998</v>
      </c>
      <c r="B22" s="8" t="s">
        <v>98</v>
      </c>
      <c r="C22" s="8" t="s">
        <v>28</v>
      </c>
      <c r="D22" s="9" t="s">
        <v>29</v>
      </c>
      <c r="E22" s="23" t="s">
        <v>99</v>
      </c>
      <c r="F22" s="8">
        <v>56.0</v>
      </c>
      <c r="G22" s="11" t="s">
        <v>77</v>
      </c>
      <c r="H22" s="12" t="s">
        <v>78</v>
      </c>
      <c r="I22" s="13" t="s">
        <v>33</v>
      </c>
      <c r="J22" s="15" t="s">
        <v>56</v>
      </c>
      <c r="K22" s="13" t="s">
        <v>35</v>
      </c>
      <c r="L22" s="15" t="s">
        <v>57</v>
      </c>
      <c r="M22" s="9" t="s">
        <v>37</v>
      </c>
      <c r="N22" s="15" t="s">
        <v>58</v>
      </c>
      <c r="O22" s="23"/>
      <c r="P22" s="23"/>
      <c r="Q22" s="17" t="s">
        <v>39</v>
      </c>
      <c r="R22" s="15" t="s">
        <v>40</v>
      </c>
      <c r="S22" s="19" t="s">
        <v>41</v>
      </c>
      <c r="T22" s="9" t="s">
        <v>42</v>
      </c>
      <c r="U22" s="15" t="s">
        <v>59</v>
      </c>
      <c r="V22" s="14" t="s">
        <v>44</v>
      </c>
      <c r="W22" s="8" t="s">
        <v>60</v>
      </c>
      <c r="X22" s="23"/>
      <c r="Y22" s="23"/>
      <c r="Z22" s="20" t="s">
        <v>46</v>
      </c>
      <c r="AA22" s="21" t="s">
        <v>47</v>
      </c>
      <c r="AB22" s="16"/>
      <c r="AC22" s="16"/>
    </row>
    <row r="23" ht="15.75" customHeight="1">
      <c r="A23" s="10" t="str">
        <f>IFERROR(__xludf.DUMMYFUNCTION("""COMPUTED_VALUE"""),"lady-vols-tennis_1999")</f>
        <v>lady-vols-tennis_1999</v>
      </c>
      <c r="B23" s="8" t="s">
        <v>100</v>
      </c>
      <c r="C23" s="8" t="s">
        <v>28</v>
      </c>
      <c r="D23" s="9" t="s">
        <v>29</v>
      </c>
      <c r="E23" s="23" t="s">
        <v>101</v>
      </c>
      <c r="F23" s="8">
        <v>60.0</v>
      </c>
      <c r="G23" s="11" t="s">
        <v>77</v>
      </c>
      <c r="H23" s="12" t="s">
        <v>78</v>
      </c>
      <c r="I23" s="13" t="s">
        <v>33</v>
      </c>
      <c r="J23" s="15" t="s">
        <v>56</v>
      </c>
      <c r="K23" s="13" t="s">
        <v>35</v>
      </c>
      <c r="L23" s="15" t="s">
        <v>57</v>
      </c>
      <c r="M23" s="9" t="s">
        <v>37</v>
      </c>
      <c r="N23" s="15" t="s">
        <v>58</v>
      </c>
      <c r="O23" s="23"/>
      <c r="P23" s="23"/>
      <c r="Q23" s="17" t="s">
        <v>39</v>
      </c>
      <c r="R23" s="18" t="s">
        <v>40</v>
      </c>
      <c r="S23" s="19" t="s">
        <v>41</v>
      </c>
      <c r="T23" s="9" t="s">
        <v>42</v>
      </c>
      <c r="U23" s="15" t="s">
        <v>59</v>
      </c>
      <c r="V23" s="14" t="s">
        <v>44</v>
      </c>
      <c r="W23" s="8" t="s">
        <v>60</v>
      </c>
      <c r="X23" s="23"/>
      <c r="Y23" s="23"/>
      <c r="Z23" s="20" t="s">
        <v>46</v>
      </c>
      <c r="AA23" s="21" t="s">
        <v>47</v>
      </c>
      <c r="AB23" s="16"/>
      <c r="AC23" s="16"/>
    </row>
    <row r="24" ht="15.75" customHeight="1">
      <c r="A24" s="10" t="str">
        <f>IFERROR(__xludf.DUMMYFUNCTION("""COMPUTED_VALUE"""),"lady-vols-tennis_2000")</f>
        <v>lady-vols-tennis_2000</v>
      </c>
      <c r="B24" s="22" t="s">
        <v>102</v>
      </c>
      <c r="C24" s="8" t="s">
        <v>28</v>
      </c>
      <c r="D24" s="9" t="s">
        <v>29</v>
      </c>
      <c r="E24" s="23">
        <v>2001.0</v>
      </c>
      <c r="F24" s="8">
        <v>68.0</v>
      </c>
      <c r="G24" s="11" t="s">
        <v>77</v>
      </c>
      <c r="H24" s="12" t="s">
        <v>78</v>
      </c>
      <c r="I24" s="13" t="s">
        <v>33</v>
      </c>
      <c r="J24" s="15" t="s">
        <v>56</v>
      </c>
      <c r="K24" s="13" t="s">
        <v>35</v>
      </c>
      <c r="L24" s="15" t="s">
        <v>57</v>
      </c>
      <c r="M24" s="9" t="s">
        <v>37</v>
      </c>
      <c r="N24" s="15" t="s">
        <v>58</v>
      </c>
      <c r="O24" s="23"/>
      <c r="P24" s="23"/>
      <c r="Q24" s="17" t="s">
        <v>39</v>
      </c>
      <c r="R24" s="15" t="s">
        <v>40</v>
      </c>
      <c r="S24" s="19" t="s">
        <v>41</v>
      </c>
      <c r="T24" s="9" t="s">
        <v>42</v>
      </c>
      <c r="U24" s="15" t="s">
        <v>59</v>
      </c>
      <c r="V24" s="14" t="s">
        <v>44</v>
      </c>
      <c r="W24" s="8" t="s">
        <v>60</v>
      </c>
      <c r="X24" s="23"/>
      <c r="Y24" s="23"/>
      <c r="Z24" s="20" t="s">
        <v>46</v>
      </c>
      <c r="AA24" s="21" t="s">
        <v>47</v>
      </c>
      <c r="AB24" s="16"/>
      <c r="AC24" s="16"/>
    </row>
    <row r="25" ht="15.75" customHeight="1">
      <c r="A25" s="10" t="str">
        <f>IFERROR(__xludf.DUMMYFUNCTION("""COMPUTED_VALUE"""),"lady-vols-tennis_2001")</f>
        <v>lady-vols-tennis_2001</v>
      </c>
      <c r="B25" s="8" t="s">
        <v>103</v>
      </c>
      <c r="C25" s="8" t="s">
        <v>28</v>
      </c>
      <c r="D25" s="9" t="s">
        <v>29</v>
      </c>
      <c r="E25" s="23" t="s">
        <v>104</v>
      </c>
      <c r="F25" s="8">
        <v>72.0</v>
      </c>
      <c r="G25" s="11" t="s">
        <v>77</v>
      </c>
      <c r="H25" s="12" t="s">
        <v>78</v>
      </c>
      <c r="I25" s="13" t="s">
        <v>33</v>
      </c>
      <c r="J25" s="15" t="s">
        <v>56</v>
      </c>
      <c r="K25" s="13" t="s">
        <v>35</v>
      </c>
      <c r="L25" s="15" t="s">
        <v>57</v>
      </c>
      <c r="M25" s="9" t="s">
        <v>37</v>
      </c>
      <c r="N25" s="15" t="s">
        <v>58</v>
      </c>
      <c r="O25" s="23"/>
      <c r="P25" s="23"/>
      <c r="Q25" s="17" t="s">
        <v>39</v>
      </c>
      <c r="R25" s="18" t="s">
        <v>40</v>
      </c>
      <c r="S25" s="19" t="s">
        <v>41</v>
      </c>
      <c r="T25" s="9" t="s">
        <v>42</v>
      </c>
      <c r="U25" s="15" t="s">
        <v>59</v>
      </c>
      <c r="V25" s="14" t="s">
        <v>44</v>
      </c>
      <c r="W25" s="8" t="s">
        <v>60</v>
      </c>
      <c r="X25" s="23"/>
      <c r="Y25" s="23"/>
      <c r="Z25" s="20" t="s">
        <v>46</v>
      </c>
      <c r="AA25" s="21" t="s">
        <v>47</v>
      </c>
      <c r="AB25" s="16"/>
      <c r="AC25" s="16"/>
    </row>
    <row r="26" ht="15.75" customHeight="1">
      <c r="A26" s="10" t="str">
        <f>IFERROR(__xludf.DUMMYFUNCTION("""COMPUTED_VALUE"""),"lady-vols-tennis_2002")</f>
        <v>lady-vols-tennis_2002</v>
      </c>
      <c r="B26" s="8" t="s">
        <v>105</v>
      </c>
      <c r="C26" s="8" t="s">
        <v>28</v>
      </c>
      <c r="D26" s="9" t="s">
        <v>29</v>
      </c>
      <c r="E26" s="23" t="s">
        <v>106</v>
      </c>
      <c r="F26" s="8">
        <v>84.0</v>
      </c>
      <c r="G26" s="11" t="s">
        <v>77</v>
      </c>
      <c r="H26" s="12" t="s">
        <v>78</v>
      </c>
      <c r="I26" s="13" t="s">
        <v>33</v>
      </c>
      <c r="J26" s="15" t="s">
        <v>56</v>
      </c>
      <c r="K26" s="13" t="s">
        <v>35</v>
      </c>
      <c r="L26" s="15" t="s">
        <v>57</v>
      </c>
      <c r="M26" s="9" t="s">
        <v>37</v>
      </c>
      <c r="N26" s="15" t="s">
        <v>58</v>
      </c>
      <c r="O26" s="23"/>
      <c r="P26" s="23"/>
      <c r="Q26" s="17" t="s">
        <v>39</v>
      </c>
      <c r="R26" s="15" t="s">
        <v>40</v>
      </c>
      <c r="S26" s="19" t="s">
        <v>41</v>
      </c>
      <c r="T26" s="9" t="s">
        <v>42</v>
      </c>
      <c r="U26" s="15" t="s">
        <v>59</v>
      </c>
      <c r="V26" s="14" t="s">
        <v>44</v>
      </c>
      <c r="W26" s="8" t="s">
        <v>60</v>
      </c>
      <c r="X26" s="23"/>
      <c r="Y26" s="23"/>
      <c r="Z26" s="20" t="s">
        <v>46</v>
      </c>
      <c r="AA26" s="21" t="s">
        <v>47</v>
      </c>
      <c r="AB26" s="16"/>
      <c r="AC26" s="16"/>
    </row>
    <row r="27" ht="15.75" customHeight="1">
      <c r="A27" s="10" t="str">
        <f>IFERROR(__xludf.DUMMYFUNCTION("""COMPUTED_VALUE"""),"lady-vols-tennis_2003")</f>
        <v>lady-vols-tennis_2003</v>
      </c>
      <c r="B27" s="8" t="s">
        <v>107</v>
      </c>
      <c r="C27" s="8" t="s">
        <v>28</v>
      </c>
      <c r="D27" s="9" t="s">
        <v>29</v>
      </c>
      <c r="E27" s="23" t="s">
        <v>108</v>
      </c>
      <c r="F27" s="8">
        <v>84.0</v>
      </c>
      <c r="G27" s="11" t="s">
        <v>77</v>
      </c>
      <c r="H27" s="12" t="s">
        <v>78</v>
      </c>
      <c r="I27" s="13" t="s">
        <v>33</v>
      </c>
      <c r="J27" s="15" t="s">
        <v>56</v>
      </c>
      <c r="K27" s="13" t="s">
        <v>35</v>
      </c>
      <c r="L27" s="15" t="s">
        <v>57</v>
      </c>
      <c r="M27" s="9" t="s">
        <v>37</v>
      </c>
      <c r="N27" s="15" t="s">
        <v>58</v>
      </c>
      <c r="O27" s="23"/>
      <c r="P27" s="23"/>
      <c r="Q27" s="17" t="s">
        <v>39</v>
      </c>
      <c r="R27" s="18" t="s">
        <v>40</v>
      </c>
      <c r="S27" s="19" t="s">
        <v>41</v>
      </c>
      <c r="T27" s="9" t="s">
        <v>42</v>
      </c>
      <c r="U27" s="15" t="s">
        <v>59</v>
      </c>
      <c r="V27" s="14" t="s">
        <v>44</v>
      </c>
      <c r="W27" s="8" t="s">
        <v>60</v>
      </c>
      <c r="X27" s="23"/>
      <c r="Y27" s="23"/>
      <c r="Z27" s="20" t="s">
        <v>46</v>
      </c>
      <c r="AA27" s="21" t="s">
        <v>47</v>
      </c>
      <c r="AB27" s="16"/>
      <c r="AC27" s="16"/>
    </row>
    <row r="28" ht="15.75" customHeight="1">
      <c r="A28" s="10" t="str">
        <f>IFERROR(__xludf.DUMMYFUNCTION("""COMPUTED_VALUE"""),"lady-vols-tennis_2004")</f>
        <v>lady-vols-tennis_2004</v>
      </c>
      <c r="B28" s="8" t="s">
        <v>109</v>
      </c>
      <c r="C28" s="8" t="s">
        <v>28</v>
      </c>
      <c r="D28" s="9" t="s">
        <v>29</v>
      </c>
      <c r="E28" s="23" t="s">
        <v>110</v>
      </c>
      <c r="F28" s="8">
        <v>84.0</v>
      </c>
      <c r="G28" s="11" t="s">
        <v>77</v>
      </c>
      <c r="H28" s="12" t="s">
        <v>78</v>
      </c>
      <c r="I28" s="13" t="s">
        <v>33</v>
      </c>
      <c r="J28" s="15" t="s">
        <v>56</v>
      </c>
      <c r="K28" s="13" t="s">
        <v>35</v>
      </c>
      <c r="L28" s="15" t="s">
        <v>57</v>
      </c>
      <c r="M28" s="9" t="s">
        <v>37</v>
      </c>
      <c r="N28" s="15" t="s">
        <v>58</v>
      </c>
      <c r="O28" s="23"/>
      <c r="P28" s="23"/>
      <c r="Q28" s="17" t="s">
        <v>39</v>
      </c>
      <c r="R28" s="15" t="s">
        <v>40</v>
      </c>
      <c r="S28" s="19" t="s">
        <v>41</v>
      </c>
      <c r="T28" s="9" t="s">
        <v>42</v>
      </c>
      <c r="U28" s="15" t="s">
        <v>59</v>
      </c>
      <c r="V28" s="14" t="s">
        <v>44</v>
      </c>
      <c r="W28" s="8" t="s">
        <v>60</v>
      </c>
      <c r="X28" s="23"/>
      <c r="Y28" s="23"/>
      <c r="Z28" s="20" t="s">
        <v>46</v>
      </c>
      <c r="AA28" s="21" t="s">
        <v>47</v>
      </c>
      <c r="AB28" s="16"/>
      <c r="AC28" s="16"/>
    </row>
    <row r="29" ht="15.75" customHeight="1">
      <c r="A29" s="10" t="str">
        <f>IFERROR(__xludf.DUMMYFUNCTION("""COMPUTED_VALUE"""),"lady-vols-tennis_2006")</f>
        <v>lady-vols-tennis_2006</v>
      </c>
      <c r="B29" s="8" t="s">
        <v>111</v>
      </c>
      <c r="C29" s="8" t="s">
        <v>28</v>
      </c>
      <c r="D29" s="9" t="s">
        <v>29</v>
      </c>
      <c r="E29" s="23" t="s">
        <v>112</v>
      </c>
      <c r="F29" s="23">
        <v>84.0</v>
      </c>
      <c r="G29" s="11" t="s">
        <v>77</v>
      </c>
      <c r="H29" s="12" t="s">
        <v>78</v>
      </c>
      <c r="I29" s="13" t="s">
        <v>33</v>
      </c>
      <c r="J29" s="15" t="s">
        <v>56</v>
      </c>
      <c r="K29" s="13" t="s">
        <v>35</v>
      </c>
      <c r="L29" s="15" t="s">
        <v>57</v>
      </c>
      <c r="M29" s="9" t="s">
        <v>37</v>
      </c>
      <c r="N29" s="15" t="s">
        <v>58</v>
      </c>
      <c r="O29" s="23"/>
      <c r="P29" s="23"/>
      <c r="Q29" s="17" t="s">
        <v>39</v>
      </c>
      <c r="R29" s="18" t="s">
        <v>40</v>
      </c>
      <c r="S29" s="19" t="s">
        <v>41</v>
      </c>
      <c r="T29" s="9" t="s">
        <v>42</v>
      </c>
      <c r="U29" s="15" t="s">
        <v>59</v>
      </c>
      <c r="V29" s="14" t="s">
        <v>44</v>
      </c>
      <c r="W29" s="8" t="s">
        <v>60</v>
      </c>
      <c r="X29" s="23"/>
      <c r="Y29" s="23"/>
      <c r="Z29" s="20" t="s">
        <v>46</v>
      </c>
      <c r="AA29" s="21" t="s">
        <v>47</v>
      </c>
      <c r="AB29" s="16"/>
      <c r="AC29" s="16"/>
    </row>
    <row r="30" ht="15.75" customHeight="1">
      <c r="A30" s="10" t="str">
        <f>IFERROR(__xludf.DUMMYFUNCTION("""COMPUTED_VALUE"""),"lady-vols-tennis_2007")</f>
        <v>lady-vols-tennis_2007</v>
      </c>
      <c r="B30" s="25" t="s">
        <v>113</v>
      </c>
      <c r="C30" s="8" t="s">
        <v>28</v>
      </c>
      <c r="D30" s="26" t="s">
        <v>29</v>
      </c>
      <c r="E30" s="27" t="s">
        <v>114</v>
      </c>
      <c r="F30" s="28">
        <v>84.0</v>
      </c>
      <c r="G30" s="11" t="s">
        <v>77</v>
      </c>
      <c r="H30" s="12" t="s">
        <v>78</v>
      </c>
      <c r="I30" s="13" t="s">
        <v>33</v>
      </c>
      <c r="J30" s="14" t="s">
        <v>56</v>
      </c>
      <c r="K30" s="13" t="s">
        <v>35</v>
      </c>
      <c r="L30" s="15" t="s">
        <v>57</v>
      </c>
      <c r="M30" s="9" t="s">
        <v>37</v>
      </c>
      <c r="N30" s="14" t="s">
        <v>58</v>
      </c>
      <c r="O30" s="23"/>
      <c r="P30" s="23"/>
      <c r="Q30" s="17" t="s">
        <v>39</v>
      </c>
      <c r="R30" s="15" t="s">
        <v>40</v>
      </c>
      <c r="S30" s="19" t="s">
        <v>41</v>
      </c>
      <c r="T30" s="9" t="s">
        <v>42</v>
      </c>
      <c r="U30" s="14" t="s">
        <v>115</v>
      </c>
      <c r="V30" s="14" t="s">
        <v>44</v>
      </c>
      <c r="W30" s="8" t="s">
        <v>60</v>
      </c>
      <c r="X30" s="23"/>
      <c r="Y30" s="23"/>
      <c r="Z30" s="20" t="s">
        <v>46</v>
      </c>
      <c r="AA30" s="21" t="s">
        <v>47</v>
      </c>
      <c r="AB30" s="16"/>
      <c r="AC30" s="16"/>
    </row>
    <row r="31" ht="15.75" customHeight="1">
      <c r="A31" s="10" t="str">
        <f>IFERROR(__xludf.DUMMYFUNCTION("""COMPUTED_VALUE"""),"lady-vols-tennis_2008")</f>
        <v>lady-vols-tennis_2008</v>
      </c>
      <c r="B31" s="25" t="s">
        <v>116</v>
      </c>
      <c r="C31" s="8" t="s">
        <v>28</v>
      </c>
      <c r="D31" s="26" t="s">
        <v>29</v>
      </c>
      <c r="E31" s="29">
        <v>2009.0</v>
      </c>
      <c r="F31" s="8">
        <v>84.0</v>
      </c>
      <c r="G31" s="11" t="s">
        <v>77</v>
      </c>
      <c r="H31" s="12" t="s">
        <v>78</v>
      </c>
      <c r="I31" s="13" t="s">
        <v>33</v>
      </c>
      <c r="J31" s="14" t="s">
        <v>56</v>
      </c>
      <c r="K31" s="13" t="s">
        <v>35</v>
      </c>
      <c r="L31" s="15" t="s">
        <v>57</v>
      </c>
      <c r="M31" s="9" t="s">
        <v>37</v>
      </c>
      <c r="N31" s="14" t="s">
        <v>58</v>
      </c>
      <c r="O31" s="23"/>
      <c r="P31" s="23"/>
      <c r="Q31" s="17" t="s">
        <v>39</v>
      </c>
      <c r="R31" s="18" t="s">
        <v>40</v>
      </c>
      <c r="S31" s="19" t="s">
        <v>41</v>
      </c>
      <c r="T31" s="9" t="s">
        <v>42</v>
      </c>
      <c r="U31" s="14" t="s">
        <v>117</v>
      </c>
      <c r="V31" s="14" t="s">
        <v>44</v>
      </c>
      <c r="W31" s="8" t="s">
        <v>60</v>
      </c>
      <c r="X31" s="23"/>
      <c r="Y31" s="23"/>
      <c r="Z31" s="20" t="s">
        <v>46</v>
      </c>
      <c r="AA31" s="21" t="s">
        <v>47</v>
      </c>
      <c r="AB31" s="16"/>
      <c r="AC31" s="16"/>
    </row>
    <row r="32" ht="15.75" customHeight="1">
      <c r="A32" s="10" t="str">
        <f>IFERROR(__xludf.DUMMYFUNCTION("""COMPUTED_VALUE"""),"lady-vols-tennis_2009")</f>
        <v>lady-vols-tennis_2009</v>
      </c>
      <c r="B32" s="8" t="s">
        <v>118</v>
      </c>
      <c r="C32" s="8" t="s">
        <v>28</v>
      </c>
      <c r="D32" s="9" t="s">
        <v>29</v>
      </c>
      <c r="E32" s="8" t="s">
        <v>119</v>
      </c>
      <c r="F32" s="8">
        <v>88.0</v>
      </c>
      <c r="G32" s="11" t="s">
        <v>77</v>
      </c>
      <c r="H32" s="12" t="s">
        <v>78</v>
      </c>
      <c r="I32" s="13" t="s">
        <v>33</v>
      </c>
      <c r="J32" s="14" t="s">
        <v>56</v>
      </c>
      <c r="K32" s="13" t="s">
        <v>35</v>
      </c>
      <c r="L32" s="15" t="s">
        <v>57</v>
      </c>
      <c r="M32" s="9" t="s">
        <v>37</v>
      </c>
      <c r="N32" s="14" t="s">
        <v>58</v>
      </c>
      <c r="O32" s="16"/>
      <c r="P32" s="16"/>
      <c r="Q32" s="17" t="s">
        <v>39</v>
      </c>
      <c r="R32" s="15" t="s">
        <v>40</v>
      </c>
      <c r="S32" s="19" t="s">
        <v>41</v>
      </c>
      <c r="T32" s="9" t="s">
        <v>42</v>
      </c>
      <c r="U32" s="14" t="s">
        <v>120</v>
      </c>
      <c r="V32" s="14" t="s">
        <v>44</v>
      </c>
      <c r="W32" s="10" t="s">
        <v>60</v>
      </c>
      <c r="X32" s="16"/>
      <c r="Y32" s="16"/>
      <c r="Z32" s="20" t="s">
        <v>46</v>
      </c>
      <c r="AA32" s="21" t="s">
        <v>47</v>
      </c>
      <c r="AB32" s="16"/>
      <c r="AC32" s="16"/>
    </row>
    <row r="33">
      <c r="A33" s="30" t="str">
        <f>IFERROR(__xludf.DUMMYFUNCTION("""COMPUTED_VALUE"""),"lady-vols-tennis_2011")</f>
        <v>lady-vols-tennis_2011</v>
      </c>
      <c r="B33" s="31" t="s">
        <v>121</v>
      </c>
      <c r="C33" s="10" t="s">
        <v>28</v>
      </c>
      <c r="D33" s="9" t="s">
        <v>29</v>
      </c>
      <c r="E33" s="31">
        <v>2011.0</v>
      </c>
      <c r="F33" s="31">
        <v>64.0</v>
      </c>
      <c r="G33" s="11" t="s">
        <v>77</v>
      </c>
      <c r="H33" s="12" t="s">
        <v>78</v>
      </c>
      <c r="I33" s="13" t="s">
        <v>33</v>
      </c>
      <c r="J33" s="14" t="s">
        <v>122</v>
      </c>
      <c r="K33" s="13" t="s">
        <v>35</v>
      </c>
      <c r="L33" s="15" t="s">
        <v>123</v>
      </c>
      <c r="M33" s="9" t="s">
        <v>37</v>
      </c>
      <c r="N33" s="14" t="s">
        <v>124</v>
      </c>
      <c r="O33" s="16"/>
      <c r="P33" s="16"/>
      <c r="Q33" s="17" t="s">
        <v>39</v>
      </c>
      <c r="R33" s="15" t="s">
        <v>125</v>
      </c>
      <c r="S33" s="19" t="s">
        <v>41</v>
      </c>
      <c r="T33" s="9" t="s">
        <v>42</v>
      </c>
      <c r="U33" s="14" t="s">
        <v>126</v>
      </c>
      <c r="V33" s="14" t="s">
        <v>44</v>
      </c>
      <c r="W33" s="10" t="s">
        <v>60</v>
      </c>
      <c r="X33" s="16"/>
      <c r="Y33" s="16"/>
      <c r="Z33" s="20" t="s">
        <v>46</v>
      </c>
      <c r="AA33" s="21" t="s">
        <v>47</v>
      </c>
    </row>
    <row r="34">
      <c r="A34" s="8"/>
      <c r="B34" s="8"/>
      <c r="C34" s="8"/>
      <c r="D34" s="9"/>
      <c r="E34" s="23"/>
      <c r="F34" s="23"/>
      <c r="G34" s="11"/>
      <c r="H34" s="12"/>
      <c r="I34" s="13"/>
      <c r="J34" s="14"/>
      <c r="K34" s="13"/>
      <c r="L34" s="15"/>
      <c r="M34" s="9"/>
      <c r="N34" s="14"/>
      <c r="O34" s="23"/>
      <c r="P34" s="23"/>
      <c r="Q34" s="17"/>
      <c r="R34" s="18"/>
      <c r="S34" s="19"/>
      <c r="T34" s="9"/>
      <c r="U34" s="14"/>
      <c r="V34" s="14"/>
      <c r="W34" s="8"/>
      <c r="X34" s="23"/>
      <c r="Y34" s="23"/>
      <c r="Z34" s="20"/>
      <c r="AA34" s="21"/>
      <c r="AB34" s="23"/>
      <c r="AC34" s="23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4"/>
      <c r="K35" s="16"/>
      <c r="L35" s="15"/>
      <c r="M35" s="16"/>
      <c r="N35" s="14"/>
      <c r="O35" s="16"/>
      <c r="P35" s="16"/>
      <c r="Q35" s="16"/>
      <c r="R35" s="15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4"/>
      <c r="K36" s="16"/>
      <c r="L36" s="15"/>
      <c r="M36" s="16"/>
      <c r="N36" s="14"/>
      <c r="O36" s="16"/>
      <c r="P36" s="16"/>
      <c r="Q36" s="16"/>
      <c r="R36" s="15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4"/>
      <c r="K37" s="16"/>
      <c r="L37" s="15"/>
      <c r="M37" s="16"/>
      <c r="N37" s="14"/>
      <c r="O37" s="16"/>
      <c r="P37" s="16"/>
      <c r="Q37" s="16"/>
      <c r="R37" s="15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4"/>
      <c r="K38" s="16"/>
      <c r="L38" s="15"/>
      <c r="M38" s="16"/>
      <c r="N38" s="14"/>
      <c r="O38" s="16"/>
      <c r="P38" s="16"/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4"/>
      <c r="K39" s="16"/>
      <c r="L39" s="15"/>
      <c r="M39" s="16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4"/>
      <c r="K40" s="16"/>
      <c r="L40" s="15"/>
      <c r="M40" s="16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5"/>
      <c r="M41" s="16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</sheetData>
  <hyperlinks>
    <hyperlink r:id="rId1" ref="R2"/>
    <hyperlink r:id="rId2" ref="R3"/>
    <hyperlink r:id="rId3" ref="J4"/>
    <hyperlink r:id="rId4" ref="L4"/>
    <hyperlink r:id="rId5" ref="N4"/>
    <hyperlink r:id="rId6" ref="U4"/>
    <hyperlink r:id="rId7" ref="J5"/>
    <hyperlink r:id="rId8" ref="L5"/>
    <hyperlink r:id="rId9" ref="N5"/>
    <hyperlink r:id="rId10" ref="U5"/>
    <hyperlink r:id="rId11" ref="J6"/>
    <hyperlink r:id="rId12" ref="L6"/>
    <hyperlink r:id="rId13" ref="N6"/>
    <hyperlink r:id="rId14" ref="U6"/>
    <hyperlink r:id="rId15" ref="J7"/>
    <hyperlink r:id="rId16" ref="L7"/>
    <hyperlink r:id="rId17" ref="N7"/>
    <hyperlink r:id="rId18" ref="U7"/>
    <hyperlink r:id="rId19" ref="J8"/>
    <hyperlink r:id="rId20" ref="L8"/>
    <hyperlink r:id="rId21" ref="N8"/>
    <hyperlink r:id="rId22" ref="U8"/>
    <hyperlink r:id="rId23" ref="J9"/>
    <hyperlink r:id="rId24" ref="L9"/>
    <hyperlink r:id="rId25" ref="N9"/>
    <hyperlink r:id="rId26" ref="U9"/>
    <hyperlink r:id="rId27" ref="J10"/>
    <hyperlink r:id="rId28" ref="L10"/>
    <hyperlink r:id="rId29" ref="N10"/>
    <hyperlink r:id="rId30" ref="U10"/>
    <hyperlink r:id="rId31" ref="J11"/>
    <hyperlink r:id="rId32" ref="L11"/>
    <hyperlink r:id="rId33" ref="N11"/>
    <hyperlink r:id="rId34" ref="U11"/>
    <hyperlink r:id="rId35" ref="J12"/>
    <hyperlink r:id="rId36" ref="L12"/>
    <hyperlink r:id="rId37" ref="N12"/>
    <hyperlink r:id="rId38" ref="U12"/>
    <hyperlink r:id="rId39" ref="J13"/>
    <hyperlink r:id="rId40" ref="L13"/>
    <hyperlink r:id="rId41" ref="N13"/>
    <hyperlink r:id="rId42" ref="U13"/>
    <hyperlink r:id="rId43" ref="J14"/>
    <hyperlink r:id="rId44" ref="L14"/>
    <hyperlink r:id="rId45" ref="N14"/>
    <hyperlink r:id="rId46" ref="U14"/>
    <hyperlink r:id="rId47" ref="J15"/>
    <hyperlink r:id="rId48" ref="L15"/>
    <hyperlink r:id="rId49" ref="N15"/>
    <hyperlink r:id="rId50" ref="U15"/>
    <hyperlink r:id="rId51" ref="J16"/>
    <hyperlink r:id="rId52" ref="L16"/>
    <hyperlink r:id="rId53" ref="N16"/>
    <hyperlink r:id="rId54" ref="U16"/>
    <hyperlink r:id="rId55" ref="J17"/>
    <hyperlink r:id="rId56" ref="L17"/>
    <hyperlink r:id="rId57" ref="N17"/>
    <hyperlink r:id="rId58" ref="U17"/>
    <hyperlink r:id="rId59" ref="J18"/>
    <hyperlink r:id="rId60" ref="L18"/>
    <hyperlink r:id="rId61" ref="N18"/>
    <hyperlink r:id="rId62" ref="U18"/>
    <hyperlink r:id="rId63" ref="J19"/>
    <hyperlink r:id="rId64" ref="L19"/>
    <hyperlink r:id="rId65" ref="N19"/>
    <hyperlink r:id="rId66" ref="U19"/>
    <hyperlink r:id="rId67" ref="J20"/>
    <hyperlink r:id="rId68" ref="L20"/>
    <hyperlink r:id="rId69" ref="N20"/>
    <hyperlink r:id="rId70" ref="U20"/>
    <hyperlink r:id="rId71" ref="J21"/>
    <hyperlink r:id="rId72" ref="L21"/>
    <hyperlink r:id="rId73" ref="N21"/>
    <hyperlink r:id="rId74" ref="U21"/>
    <hyperlink r:id="rId75" ref="J22"/>
    <hyperlink r:id="rId76" ref="L22"/>
    <hyperlink r:id="rId77" ref="N22"/>
    <hyperlink r:id="rId78" ref="U22"/>
    <hyperlink r:id="rId79" ref="J23"/>
    <hyperlink r:id="rId80" ref="L23"/>
    <hyperlink r:id="rId81" ref="N23"/>
    <hyperlink r:id="rId82" ref="U23"/>
    <hyperlink r:id="rId83" ref="J24"/>
    <hyperlink r:id="rId84" ref="L24"/>
    <hyperlink r:id="rId85" ref="N24"/>
    <hyperlink r:id="rId86" ref="U24"/>
    <hyperlink r:id="rId87" ref="J25"/>
    <hyperlink r:id="rId88" ref="L25"/>
    <hyperlink r:id="rId89" ref="N25"/>
    <hyperlink r:id="rId90" ref="U25"/>
    <hyperlink r:id="rId91" ref="J26"/>
    <hyperlink r:id="rId92" ref="L26"/>
    <hyperlink r:id="rId93" ref="N26"/>
    <hyperlink r:id="rId94" ref="U26"/>
    <hyperlink r:id="rId95" ref="J27"/>
    <hyperlink r:id="rId96" ref="L27"/>
    <hyperlink r:id="rId97" ref="N27"/>
    <hyperlink r:id="rId98" ref="U27"/>
    <hyperlink r:id="rId99" ref="J28"/>
    <hyperlink r:id="rId100" ref="L28"/>
    <hyperlink r:id="rId101" ref="N28"/>
    <hyperlink r:id="rId102" ref="U28"/>
    <hyperlink r:id="rId103" ref="J29"/>
    <hyperlink r:id="rId104" ref="L29"/>
    <hyperlink r:id="rId105" ref="N29"/>
    <hyperlink r:id="rId106" ref="U29"/>
  </hyperlinks>
  <printOptions/>
  <pageMargins bottom="0.75" footer="0.0" header="0.0" left="0.7" right="0.7" top="0.75"/>
  <pageSetup orientation="portrait"/>
  <drawing r:id="rId107"/>
</worksheet>
</file>