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eredithhale/Documents/GitHub/athletics/ladyswim/original_data/"/>
    </mc:Choice>
  </mc:AlternateContent>
  <xr:revisionPtr revIDLastSave="0" documentId="13_ncr:1_{85894EA3-59C4-1044-8AD7-854C4D865B7F}" xr6:coauthVersionLast="47" xr6:coauthVersionMax="47" xr10:uidLastSave="{00000000-0000-0000-0000-000000000000}"/>
  <bookViews>
    <workbookView xWindow="0" yWindow="500" windowWidth="35840" windowHeight="20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<sst xmlns="http://schemas.openxmlformats.org/spreadsheetml/2006/main" count="713" uniqueCount="190">
  <si>
    <t>adminDB</t>
  </si>
  <si>
    <t>Eidentifier</t>
  </si>
  <si>
    <t>cover_title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</si>
  <si>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</si>
  <si>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</si>
  <si>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</si>
  <si>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</si>
  <si>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</si>
  <si>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</si>
  <si>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</si>
  <si>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</si>
  <si>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</si>
  <si>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</si>
  <si>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subject_topic_5</t>
  </si>
  <si>
    <t>subject_topic_6</t>
  </si>
  <si>
    <t>subject_name</t>
  </si>
  <si>
    <t>subject_name_2</t>
  </si>
  <si>
    <t>subject_name_3</t>
  </si>
  <si>
    <t>subject_geographic</t>
  </si>
  <si>
    <t>form</t>
  </si>
  <si>
    <t>form2</t>
  </si>
  <si>
    <t>repository</t>
  </si>
  <si>
    <t>record_source</t>
  </si>
  <si>
    <t>University of Tennessee, Knoxville. Department of Athletics</t>
  </si>
  <si>
    <t>No Copyright – United States</t>
  </si>
  <si>
    <t>http://rightsstatements.org/vocab/NoC-US/1.0/</t>
  </si>
  <si>
    <t>Swimming</t>
  </si>
  <si>
    <t>College sports for women</t>
  </si>
  <si>
    <t>College sports</t>
  </si>
  <si>
    <t>Women swimmers</t>
  </si>
  <si>
    <t>Diving</t>
  </si>
  <si>
    <t>Women divers</t>
  </si>
  <si>
    <t>University of Tennessee, Knoxville</t>
  </si>
  <si>
    <t>Tennessee Lady Volunteers swimming and diving</t>
  </si>
  <si>
    <t>Knoxville (Tenn.)</t>
  </si>
  <si>
    <t>booklets</t>
  </si>
  <si>
    <t>periodicals</t>
  </si>
  <si>
    <t>University of Tennessee, Knoxville. Special Collections</t>
  </si>
  <si>
    <t>University of Tennessee, Knoxville. Libraries</t>
  </si>
  <si>
    <t>Lady Volunteers swimming, 77-78</t>
  </si>
  <si>
    <t>University of Tennessee Lady Volunteers swimming and diving media guide, 1977-1978</t>
  </si>
  <si>
    <t>1977</t>
  </si>
  <si>
    <t>2</t>
  </si>
  <si>
    <t>Gentry, Joe</t>
  </si>
  <si>
    <t>1979-80 Tennessee Lady Volunteers swimming and diving</t>
  </si>
  <si>
    <t>University of Tennessee Lady Volunteers swimming and diving media guide, 1979-1980</t>
  </si>
  <si>
    <t>1979</t>
  </si>
  <si>
    <t>4</t>
  </si>
  <si>
    <t>The University of Tennessee Lady Volunteers 1980-81 swimming &amp; diving</t>
  </si>
  <si>
    <t>University of Tennessee Lady Volunteers swimming and diving media guide, 1980-1981</t>
  </si>
  <si>
    <t>1980</t>
  </si>
  <si>
    <t>12</t>
  </si>
  <si>
    <t>Carlisle, Terry</t>
  </si>
  <si>
    <t>Tennessee 1981-82 swimming &amp; diving</t>
  </si>
  <si>
    <t>University of Tennessee Lady Volunteers swimming and diving media guide, 1981-1982</t>
  </si>
  <si>
    <t>1981</t>
  </si>
  <si>
    <t>15</t>
  </si>
  <si>
    <t>1983 Tennessee Lady Vols swimming and diving</t>
  </si>
  <si>
    <t>University of Tennessee Lady Volunteers swimming and diving media guide, 1982-1983</t>
  </si>
  <si>
    <t>1983</t>
  </si>
  <si>
    <t>20</t>
  </si>
  <si>
    <t>E01-8635-03-001-83</t>
  </si>
  <si>
    <t>Southeastern Conferance 42nd annual swimming &amp; diving championship: University of Tennessee student aquatic center, March 3-5, 1983, Knoxville Tennessee</t>
  </si>
  <si>
    <t>Southeastern Conference Swimming and Diving Championships program, March 1983</t>
  </si>
  <si>
    <t>1983-03</t>
  </si>
  <si>
    <t>29</t>
  </si>
  <si>
    <t>Bussard, Ray</t>
  </si>
  <si>
    <t>Tennessee Volunteers (Swimming and diving team)</t>
  </si>
  <si>
    <t>1984-85 Tennessee Lady Vols swimming &amp; diving: the total team effort</t>
  </si>
  <si>
    <t>University of Tennessee Lady Volunteers swimming and diving media guide, 1984-1985</t>
  </si>
  <si>
    <t>1984</t>
  </si>
  <si>
    <t>32</t>
  </si>
  <si>
    <t>1985-86 Tennessee Lady Vols swimming &amp; diving</t>
  </si>
  <si>
    <t>University of Tennessee Lady Volunteers swimming and diving media guide, 1985-1986</t>
  </si>
  <si>
    <t>1985</t>
  </si>
  <si>
    <t>36</t>
  </si>
  <si>
    <t>1986-87 Tennessee Lady Volunteers swimming &amp; diving</t>
  </si>
  <si>
    <t>University of Tennessee Lady Volunteers swimming and diving media guide, 1986-1987</t>
  </si>
  <si>
    <t>1986</t>
  </si>
  <si>
    <t>40</t>
  </si>
  <si>
    <t>Roach, Dave</t>
  </si>
  <si>
    <t>1986 Southeastern Conference women's swimming &amp; diving championships, February 27, 28 &amp; March 1</t>
  </si>
  <si>
    <t>Southeastern Conference Women's Swimming and Diving Championships program, February 27-March 1, 1986</t>
  </si>
  <si>
    <t>1986-02</t>
  </si>
  <si>
    <t>25</t>
  </si>
  <si>
    <t>E01024500988</t>
  </si>
  <si>
    <t>1987-88 Tennessee Lady Vols swimming &amp; diving</t>
  </si>
  <si>
    <t>University of Tennessee Lady Volunteers swimming and diving media guide, 1987-1988</t>
  </si>
  <si>
    <t>1987</t>
  </si>
  <si>
    <t>44</t>
  </si>
  <si>
    <t>E01024500889</t>
  </si>
  <si>
    <t>1988-89 University of Tennessee Lady Volunteer swimming &amp; diving</t>
  </si>
  <si>
    <t>University of Tennessee Lady Volunteers swimming and diving media guide, 1988-1989</t>
  </si>
  <si>
    <t>1988</t>
  </si>
  <si>
    <t>48</t>
  </si>
  <si>
    <t>University of Tennesse 1989-90 media guide: swimming and diving</t>
  </si>
  <si>
    <t>University of Tennessee Lady Volunteers swimming and diving media guide, 1989-1990</t>
  </si>
  <si>
    <t>1989</t>
  </si>
  <si>
    <t>In Copyright</t>
  </si>
  <si>
    <t>http://rightsstatements.org/vocab/InC/1.0/</t>
  </si>
  <si>
    <t>E01024500991</t>
  </si>
  <si>
    <t>1990-91 University of Tennessee swimming &amp; diving: students of the sport</t>
  </si>
  <si>
    <t>University of Tennessee Lady Volunteers swimming and diving media guide, 1990-1991</t>
  </si>
  <si>
    <t>1990</t>
  </si>
  <si>
    <t>Raykovich, Pete</t>
  </si>
  <si>
    <t>E01024501192</t>
  </si>
  <si>
    <t>First off the blocks: athletic excellence and academic success 1991-92 University of Tennessee Lady Volunteers swimming &amp; diving</t>
  </si>
  <si>
    <t>University of Tennessee Lady Volunteers swimming and diving media guide, 1991-1992</t>
  </si>
  <si>
    <t>1991</t>
  </si>
  <si>
    <t>E010245-01193</t>
  </si>
  <si>
    <t>Composition book: Univesity of Tennessee Lady Volunteers college swimming and diving</t>
  </si>
  <si>
    <t>University of Tennessee Lady Volunteers swimming and diving media guide, 1992-1993</t>
  </si>
  <si>
    <t>1992</t>
  </si>
  <si>
    <t>E010245-01194</t>
  </si>
  <si>
    <t>Tennessee 1993-94 swimming and diving</t>
  </si>
  <si>
    <t>University of Tennessee Lady Volunteers swimming and diving media guide, 1993-1994</t>
  </si>
  <si>
    <t>1993</t>
  </si>
  <si>
    <t>52</t>
  </si>
  <si>
    <t>Colella, Dan</t>
  </si>
  <si>
    <t>E010245-01195</t>
  </si>
  <si>
    <t>Tennessee swimming and diving 1994-95: on deck for success</t>
  </si>
  <si>
    <t>University of Tennessee Lady Volunteers swimming and diving media guide, 1994-1995</t>
  </si>
  <si>
    <t>1994</t>
  </si>
  <si>
    <t>60</t>
  </si>
  <si>
    <t>E010245-01196</t>
  </si>
  <si>
    <t>Tennessee swimming and diving 1995-96: boiling point</t>
  </si>
  <si>
    <t>University of Tennessee Lady Volunteers swimming and diving media guide, 1995-1996</t>
  </si>
  <si>
    <t>1995</t>
  </si>
  <si>
    <t>E01024561-01197</t>
  </si>
  <si>
    <t>1996-97 University of Tennessee Lady Vols swimming &amp; diving: peak performance</t>
  </si>
  <si>
    <t>University of Tennessee Lady Volunteers swimming and diving media guide, 1996-1997</t>
  </si>
  <si>
    <t>1996</t>
  </si>
  <si>
    <t>64</t>
  </si>
  <si>
    <t>E01024561-01198</t>
  </si>
  <si>
    <t>1997-98 Tennessee Lady Volunteer swimming &amp; diving</t>
  </si>
  <si>
    <t>University of Tennessee Lady Volunteers swimming and diving media guide, 1997-1998</t>
  </si>
  <si>
    <t>1997</t>
  </si>
  <si>
    <t>E01-0245-61-009-99</t>
  </si>
  <si>
    <t>Power to go anywhere: University of Tennessee 1998-99 swimming &amp; diving</t>
  </si>
  <si>
    <t>University of Tennessee Lady Volunteers swimming and diving media guide, 1998-1999</t>
  </si>
  <si>
    <t>1998</t>
  </si>
  <si>
    <t>68</t>
  </si>
  <si>
    <t>E01-0245-61-009-00</t>
  </si>
  <si>
    <t>1999-2000 Tennessee Lady Vol swimming &amp; diving</t>
  </si>
  <si>
    <t>University of Tennessee Lady Volunteers swimming and diving media guide, 1999-2000</t>
  </si>
  <si>
    <t>1999</t>
  </si>
  <si>
    <t>72</t>
  </si>
  <si>
    <t>E01-0245-61-009-01</t>
  </si>
  <si>
    <t>2000-01 Tennessee swimming &amp; diving: Lady Vols making a splash</t>
  </si>
  <si>
    <t>University of Tennessee Lady Volunteers swimming and diving media guide, 2000-2001</t>
  </si>
  <si>
    <t>2000</t>
  </si>
  <si>
    <t>76</t>
  </si>
  <si>
    <t>E01-0245-061-009-02</t>
  </si>
  <si>
    <t xml:space="preserve">2001-02 University of Tennessee Lady Vol swimming &amp; diving </t>
  </si>
  <si>
    <t>University of Tennessee Lady Volunteers swimming and diving media guide, 2001-2002</t>
  </si>
  <si>
    <t>2001</t>
  </si>
  <si>
    <t>80</t>
  </si>
  <si>
    <t>E01-0245-061-009-03</t>
  </si>
  <si>
    <t>2002-03 Tennessee Lady Vol swimming &amp; diving</t>
  </si>
  <si>
    <t>University of Tennessee Lady Volunteers swimming and diving media guide, 2002-2003</t>
  </si>
  <si>
    <t>2002</t>
  </si>
  <si>
    <t>88</t>
  </si>
  <si>
    <t>E01-0245-061-009-04</t>
  </si>
  <si>
    <t>2003-04 Tennessee Lady Vol swimming &amp; diving</t>
  </si>
  <si>
    <t>University of Tennessee Lady Volunteers swimming and diving media guide, 2003-2004</t>
  </si>
  <si>
    <t>2003</t>
  </si>
  <si>
    <t>E010245013-61-05</t>
  </si>
  <si>
    <t>2004-05 Tennessee Lady Vol swimming &amp; diving: riding the wave to success</t>
  </si>
  <si>
    <t>University of Tennessee Lady Volunteers swimming and diving media guide, 2004-2005</t>
  </si>
  <si>
    <t>2004</t>
  </si>
  <si>
    <t>92</t>
  </si>
  <si>
    <t>E010245013-61-06</t>
  </si>
  <si>
    <t>One more degree: Tennessee 2005-06 Lady Vol swimming and diving</t>
  </si>
  <si>
    <t>University of Tennessee Lady Volunteers swimming and diving media guide, 2005-2006</t>
  </si>
  <si>
    <t>2005</t>
  </si>
  <si>
    <t>Kredich, Matt</t>
  </si>
  <si>
    <t>E01-0245-061-006-008</t>
  </si>
  <si>
    <t>2007-08 University of Tennessee swimming &amp; diving</t>
  </si>
  <si>
    <t>University of Tennessee Lady Volunteers swimming and diving media guide, 2007-2008</t>
  </si>
  <si>
    <t>2006</t>
  </si>
  <si>
    <t>E01-0245-061-004-009</t>
  </si>
  <si>
    <t>2008-09 Tennessee Lady Vol swimming &amp; diving</t>
  </si>
  <si>
    <t>University of Tennessee Lady Volunteers swimming and diving media guide, 2008-2009</t>
  </si>
  <si>
    <t>2007</t>
  </si>
  <si>
    <t>100</t>
  </si>
  <si>
    <t>E01-0245-061-004-011</t>
  </si>
  <si>
    <t>Tennessee 2010-11 Lady Vol swimming &amp; diving</t>
  </si>
  <si>
    <t>University of Tennessee Lady Volunteers swimming and diving media guide, 2010-2011</t>
  </si>
  <si>
    <t>2008</t>
  </si>
  <si>
    <t>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</si>
</sst>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rgb="FF1155CC"/>
      <name val="Calibri"/>
      <family val="2"/>
    </font>
    <font>
      <sz val="11"/>
      <color rgb="FF34326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4" fillId="4" borderId="0" xfId="0" applyNumberFormat="1" applyFont="1" applyFill="1" applyAlignment="1"/>
    <xf numFmtId="49" fontId="5" fillId="4" borderId="0" xfId="0" applyNumberFormat="1" applyFont="1" applyFill="1" applyAlignment="1"/>
    <xf numFmtId="49" fontId="6" fillId="4" borderId="0" xfId="0" applyNumberFormat="1" applyFont="1" applyFill="1" applyAlignment="1"/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7" fillId="0" borderId="0" xfId="0" applyNumberFormat="1" applyFont="1"/>
    <xf numFmtId="49" fontId="8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4"/>
  <sheetViews>
    <sheetView tabSelected="1" workbookViewId="0">
      <selection activeCell="Y2" sqref="Y2"/>
    </sheetView>
  </sheetViews>
  <sheetFormatPr baseColWidth="10" defaultColWidth="12.6640625" defaultRowHeight="15" customHeight="1" x14ac:dyDescent="0.15"/>
  <cols>
    <col min="1" max="1" width="30.6640625" customWidth="1"/>
    <col min="2" max="3" width="18.83203125" customWidth="1"/>
    <col min="4" max="4" width="28.6640625" customWidth="1"/>
    <col min="5" max="5" width="16.6640625" customWidth="1"/>
    <col min="6" max="7" width="8" customWidth="1"/>
    <col min="8" max="8" width="22" customWidth="1"/>
    <col min="9" max="9" width="32.6640625" customWidth="1"/>
    <col min="10" max="10" width="11.33203125" customWidth="1"/>
    <col min="11" max="11" width="19.6640625" customWidth="1"/>
    <col min="12" max="15" width="12.33203125" customWidth="1"/>
    <col min="16" max="16" width="13.5" customWidth="1"/>
    <col min="17" max="17" width="25.33203125" customWidth="1"/>
    <col min="18" max="18" width="42.1640625" customWidth="1"/>
    <col min="19" max="19" width="16.6640625" customWidth="1"/>
    <col min="20" max="20" width="9" customWidth="1"/>
    <col min="21" max="21" width="10.6640625" customWidth="1"/>
    <col min="22" max="22" width="11.1640625" customWidth="1"/>
    <col min="23" max="23" width="11.6640625" customWidth="1"/>
  </cols>
  <sheetData>
    <row r="1" spans="1:23" ht="29" thickBot="1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</row>
    <row r="2" spans="1:23" ht="91" x14ac:dyDescent="0.2">
      <c r="A2" s="15" t="str">
        <f ca="1">IFERROR(__xludf.DUMMYFUNCTION("IMPORTRANGE(""https://docs.google.com/spreadsheets/d/10MfgwOEslg-p3PMN9bPosyqMpW3gxEYkYqmh-NgmXXs/edit#gid=0"", ""Items!A2:A33"")"),"lady-vols-swimming-and-diving_1977")</f>
        <v>lady-vols-swimming-and-diving_1977</v>
      </c>
      <c r="B2" s="6"/>
      <c r="C2" s="6" t="s">
        <v>39</v>
      </c>
      <c r="D2" s="16" t="s">
        <v>40</v>
      </c>
      <c r="E2" s="7" t="s">
        <v>23</v>
      </c>
      <c r="F2" s="16" t="s">
        <v>41</v>
      </c>
      <c r="G2" s="6" t="s">
        <v>42</v>
      </c>
      <c r="H2" s="8" t="s">
        <v>24</v>
      </c>
      <c r="I2" s="9" t="s">
        <v>25</v>
      </c>
      <c r="J2" s="10" t="s">
        <v>26</v>
      </c>
      <c r="K2" s="10" t="s">
        <v>27</v>
      </c>
      <c r="L2" s="7" t="s">
        <v>28</v>
      </c>
      <c r="M2" s="11" t="s">
        <v>29</v>
      </c>
      <c r="N2" s="11" t="s">
        <v>30</v>
      </c>
      <c r="O2" s="11" t="s">
        <v>31</v>
      </c>
      <c r="P2" s="6" t="s">
        <v>43</v>
      </c>
      <c r="Q2" s="10" t="s">
        <v>32</v>
      </c>
      <c r="R2" s="11" t="s">
        <v>33</v>
      </c>
      <c r="S2" s="7" t="s">
        <v>34</v>
      </c>
      <c r="T2" s="6" t="s">
        <v>35</v>
      </c>
      <c r="U2" s="6" t="s">
        <v>36</v>
      </c>
      <c r="V2" s="12" t="s">
        <v>37</v>
      </c>
      <c r="W2" s="13" t="s">
        <v>38</v>
      </c>
    </row>
    <row r="3" spans="1:23" ht="91" x14ac:dyDescent="0.2">
      <c r="A3" s="14" t="str">
        <f ca="1">IFERROR(__xludf.DUMMYFUNCTION("""COMPUTED_VALUE"""),"lady-vols-swimming-and-diving_1979")</f>
        <v>lady-vols-swimming-and-diving_1979</v>
      </c>
      <c r="B3" s="6"/>
      <c r="C3" s="6" t="s">
        <v>44</v>
      </c>
      <c r="D3" s="16" t="s">
        <v>45</v>
      </c>
      <c r="E3" s="7" t="s">
        <v>23</v>
      </c>
      <c r="F3" s="16" t="s">
        <v>46</v>
      </c>
      <c r="G3" s="6" t="s">
        <v>47</v>
      </c>
      <c r="H3" s="8" t="s">
        <v>24</v>
      </c>
      <c r="I3" s="9" t="s">
        <v>25</v>
      </c>
      <c r="J3" s="10" t="s">
        <v>26</v>
      </c>
      <c r="K3" s="10" t="s">
        <v>27</v>
      </c>
      <c r="L3" s="7" t="s">
        <v>28</v>
      </c>
      <c r="M3" s="11" t="s">
        <v>29</v>
      </c>
      <c r="N3" s="11" t="s">
        <v>30</v>
      </c>
      <c r="O3" s="11" t="s">
        <v>31</v>
      </c>
      <c r="P3" s="6" t="s">
        <v>43</v>
      </c>
      <c r="Q3" s="10" t="s">
        <v>32</v>
      </c>
      <c r="R3" s="11" t="s">
        <v>33</v>
      </c>
      <c r="S3" s="7" t="s">
        <v>34</v>
      </c>
      <c r="T3" s="6" t="s">
        <v>35</v>
      </c>
      <c r="U3" s="6" t="s">
        <v>36</v>
      </c>
      <c r="V3" s="12" t="s">
        <v>37</v>
      </c>
      <c r="W3" s="13" t="s">
        <v>38</v>
      </c>
    </row>
    <row r="4" spans="1:23" ht="91" x14ac:dyDescent="0.2">
      <c r="A4" s="15" t="str">
        <f ca="1">IFERROR(__xludf.DUMMYFUNCTION("""COMPUTED_VALUE"""),"lady-vols-swimming-and-diving_1980")</f>
        <v>lady-vols-swimming-and-diving_1980</v>
      </c>
      <c r="B4" s="6"/>
      <c r="C4" s="6" t="s">
        <v>48</v>
      </c>
      <c r="D4" s="16" t="s">
        <v>49</v>
      </c>
      <c r="E4" s="7" t="s">
        <v>23</v>
      </c>
      <c r="F4" s="16" t="s">
        <v>50</v>
      </c>
      <c r="G4" s="6" t="s">
        <v>51</v>
      </c>
      <c r="H4" s="8" t="s">
        <v>24</v>
      </c>
      <c r="I4" s="9" t="s">
        <v>25</v>
      </c>
      <c r="J4" s="10" t="s">
        <v>26</v>
      </c>
      <c r="K4" s="10" t="s">
        <v>27</v>
      </c>
      <c r="L4" s="7" t="s">
        <v>28</v>
      </c>
      <c r="M4" s="11" t="s">
        <v>29</v>
      </c>
      <c r="N4" s="11" t="s">
        <v>30</v>
      </c>
      <c r="O4" s="11" t="s">
        <v>31</v>
      </c>
      <c r="P4" s="6" t="s">
        <v>52</v>
      </c>
      <c r="Q4" s="10" t="s">
        <v>32</v>
      </c>
      <c r="R4" s="11" t="s">
        <v>33</v>
      </c>
      <c r="S4" s="7" t="s">
        <v>34</v>
      </c>
      <c r="T4" s="6" t="s">
        <v>35</v>
      </c>
      <c r="U4" s="6" t="s">
        <v>36</v>
      </c>
      <c r="V4" s="12" t="s">
        <v>37</v>
      </c>
      <c r="W4" s="13" t="s">
        <v>38</v>
      </c>
    </row>
    <row r="5" spans="1:23" ht="91" x14ac:dyDescent="0.2">
      <c r="A5" s="15" t="str">
        <f ca="1">IFERROR(__xludf.DUMMYFUNCTION("""COMPUTED_VALUE"""),"lady-vols-swimming-and-diving_1981")</f>
        <v>lady-vols-swimming-and-diving_1981</v>
      </c>
      <c r="B5" s="6"/>
      <c r="C5" s="6" t="s">
        <v>53</v>
      </c>
      <c r="D5" s="16" t="s">
        <v>54</v>
      </c>
      <c r="E5" s="7" t="s">
        <v>23</v>
      </c>
      <c r="F5" s="16" t="s">
        <v>55</v>
      </c>
      <c r="G5" s="6" t="s">
        <v>56</v>
      </c>
      <c r="H5" s="8" t="s">
        <v>24</v>
      </c>
      <c r="I5" s="9" t="s">
        <v>25</v>
      </c>
      <c r="J5" s="10" t="s">
        <v>26</v>
      </c>
      <c r="K5" s="10" t="s">
        <v>27</v>
      </c>
      <c r="L5" s="7" t="s">
        <v>28</v>
      </c>
      <c r="M5" s="11" t="s">
        <v>29</v>
      </c>
      <c r="N5" s="11" t="s">
        <v>30</v>
      </c>
      <c r="O5" s="11" t="s">
        <v>31</v>
      </c>
      <c r="P5" s="6" t="s">
        <v>52</v>
      </c>
      <c r="Q5" s="10" t="s">
        <v>32</v>
      </c>
      <c r="R5" s="11" t="s">
        <v>33</v>
      </c>
      <c r="S5" s="7" t="s">
        <v>34</v>
      </c>
      <c r="T5" s="6" t="s">
        <v>35</v>
      </c>
      <c r="U5" s="6" t="s">
        <v>36</v>
      </c>
      <c r="V5" s="12" t="s">
        <v>37</v>
      </c>
      <c r="W5" s="13" t="s">
        <v>38</v>
      </c>
    </row>
    <row r="6" spans="1:23" ht="91" x14ac:dyDescent="0.2">
      <c r="A6" s="15" t="str">
        <f ca="1">IFERROR(__xludf.DUMMYFUNCTION("""COMPUTED_VALUE"""),"lady-vols-swimming-and-diving_1982")</f>
        <v>lady-vols-swimming-and-diving_1982</v>
      </c>
      <c r="B6" s="6"/>
      <c r="C6" s="6" t="s">
        <v>57</v>
      </c>
      <c r="D6" s="16" t="s">
        <v>58</v>
      </c>
      <c r="E6" s="7" t="s">
        <v>23</v>
      </c>
      <c r="F6" s="16" t="s">
        <v>59</v>
      </c>
      <c r="G6" s="6" t="s">
        <v>60</v>
      </c>
      <c r="H6" s="8" t="s">
        <v>24</v>
      </c>
      <c r="I6" s="9" t="s">
        <v>25</v>
      </c>
      <c r="J6" s="10" t="s">
        <v>26</v>
      </c>
      <c r="K6" s="10" t="s">
        <v>27</v>
      </c>
      <c r="L6" s="7" t="s">
        <v>28</v>
      </c>
      <c r="M6" s="11" t="s">
        <v>29</v>
      </c>
      <c r="N6" s="11" t="s">
        <v>30</v>
      </c>
      <c r="O6" s="11" t="s">
        <v>31</v>
      </c>
      <c r="P6" s="6" t="s">
        <v>52</v>
      </c>
      <c r="Q6" s="10" t="s">
        <v>32</v>
      </c>
      <c r="R6" s="11" t="s">
        <v>33</v>
      </c>
      <c r="S6" s="7" t="s">
        <v>34</v>
      </c>
      <c r="T6" s="6" t="s">
        <v>35</v>
      </c>
      <c r="U6" s="6" t="s">
        <v>36</v>
      </c>
      <c r="V6" s="12" t="s">
        <v>37</v>
      </c>
      <c r="W6" s="13" t="s">
        <v>38</v>
      </c>
    </row>
    <row r="7" spans="1:23" ht="136" x14ac:dyDescent="0.2">
      <c r="A7" s="15" t="str">
        <f ca="1">IFERROR(__xludf.DUMMYFUNCTION("""COMPUTED_VALUE"""),"lady-vols-swimming-and-diving_1983-03")</f>
        <v>lady-vols-swimming-and-diving_1983-03</v>
      </c>
      <c r="B7" s="6" t="s">
        <v>61</v>
      </c>
      <c r="C7" s="6" t="s">
        <v>62</v>
      </c>
      <c r="D7" s="16" t="s">
        <v>63</v>
      </c>
      <c r="E7" s="7" t="s">
        <v>23</v>
      </c>
      <c r="F7" s="6" t="s">
        <v>64</v>
      </c>
      <c r="G7" s="6" t="s">
        <v>65</v>
      </c>
      <c r="H7" s="8" t="s">
        <v>24</v>
      </c>
      <c r="I7" s="9" t="s">
        <v>25</v>
      </c>
      <c r="J7" s="10" t="s">
        <v>26</v>
      </c>
      <c r="K7" s="10"/>
      <c r="L7" s="7" t="s">
        <v>28</v>
      </c>
      <c r="M7" s="11"/>
      <c r="N7" s="11" t="s">
        <v>30</v>
      </c>
      <c r="O7" s="11"/>
      <c r="P7" s="6" t="s">
        <v>66</v>
      </c>
      <c r="Q7" s="10" t="s">
        <v>32</v>
      </c>
      <c r="R7" s="11" t="s">
        <v>67</v>
      </c>
      <c r="S7" s="7" t="s">
        <v>34</v>
      </c>
      <c r="T7" s="6" t="s">
        <v>35</v>
      </c>
      <c r="U7" s="6" t="s">
        <v>36</v>
      </c>
      <c r="V7" s="12" t="s">
        <v>37</v>
      </c>
      <c r="W7" s="13" t="s">
        <v>38</v>
      </c>
    </row>
    <row r="8" spans="1:23" ht="91" x14ac:dyDescent="0.2">
      <c r="A8" s="15" t="str">
        <f ca="1">IFERROR(__xludf.DUMMYFUNCTION("""COMPUTED_VALUE"""),"lady-vols-swimming-and-diving_1984")</f>
        <v>lady-vols-swimming-and-diving_1984</v>
      </c>
      <c r="B8" s="5"/>
      <c r="C8" s="6" t="s">
        <v>68</v>
      </c>
      <c r="D8" s="16" t="s">
        <v>69</v>
      </c>
      <c r="E8" s="7" t="s">
        <v>23</v>
      </c>
      <c r="F8" s="5" t="s">
        <v>70</v>
      </c>
      <c r="G8" s="5" t="s">
        <v>71</v>
      </c>
      <c r="H8" s="8" t="s">
        <v>24</v>
      </c>
      <c r="I8" s="9" t="s">
        <v>25</v>
      </c>
      <c r="J8" s="10" t="s">
        <v>26</v>
      </c>
      <c r="K8" s="10" t="s">
        <v>27</v>
      </c>
      <c r="L8" s="7" t="s">
        <v>28</v>
      </c>
      <c r="M8" s="11" t="s">
        <v>29</v>
      </c>
      <c r="N8" s="11" t="s">
        <v>30</v>
      </c>
      <c r="O8" s="11" t="s">
        <v>31</v>
      </c>
      <c r="P8" s="6" t="s">
        <v>52</v>
      </c>
      <c r="Q8" s="10" t="s">
        <v>32</v>
      </c>
      <c r="R8" s="11" t="s">
        <v>33</v>
      </c>
      <c r="S8" s="7" t="s">
        <v>34</v>
      </c>
      <c r="T8" s="6" t="s">
        <v>35</v>
      </c>
      <c r="U8" s="6" t="s">
        <v>36</v>
      </c>
      <c r="V8" s="12" t="s">
        <v>37</v>
      </c>
      <c r="W8" s="13" t="s">
        <v>38</v>
      </c>
    </row>
    <row r="9" spans="1:23" ht="91" x14ac:dyDescent="0.2">
      <c r="A9" s="15" t="str">
        <f ca="1">IFERROR(__xludf.DUMMYFUNCTION("""COMPUTED_VALUE"""),"lady-vols-swimming-and-diving_1985")</f>
        <v>lady-vols-swimming-and-diving_1985</v>
      </c>
      <c r="B9" s="5"/>
      <c r="C9" s="6" t="s">
        <v>72</v>
      </c>
      <c r="D9" s="16" t="s">
        <v>73</v>
      </c>
      <c r="E9" s="7" t="s">
        <v>23</v>
      </c>
      <c r="F9" s="5" t="s">
        <v>74</v>
      </c>
      <c r="G9" s="5" t="s">
        <v>75</v>
      </c>
      <c r="H9" s="8" t="s">
        <v>24</v>
      </c>
      <c r="I9" s="9" t="s">
        <v>25</v>
      </c>
      <c r="J9" s="10" t="s">
        <v>26</v>
      </c>
      <c r="K9" s="10" t="s">
        <v>27</v>
      </c>
      <c r="L9" s="7" t="s">
        <v>28</v>
      </c>
      <c r="M9" s="11" t="s">
        <v>29</v>
      </c>
      <c r="N9" s="11" t="s">
        <v>30</v>
      </c>
      <c r="O9" s="11" t="s">
        <v>31</v>
      </c>
      <c r="P9" s="6" t="s">
        <v>52</v>
      </c>
      <c r="Q9" s="10" t="s">
        <v>32</v>
      </c>
      <c r="R9" s="11" t="s">
        <v>33</v>
      </c>
      <c r="S9" s="7" t="s">
        <v>34</v>
      </c>
      <c r="T9" s="6" t="s">
        <v>35</v>
      </c>
      <c r="U9" s="6" t="s">
        <v>36</v>
      </c>
      <c r="V9" s="12" t="s">
        <v>37</v>
      </c>
      <c r="W9" s="13" t="s">
        <v>38</v>
      </c>
    </row>
    <row r="10" spans="1:23" ht="91" x14ac:dyDescent="0.2">
      <c r="A10" s="15" t="str">
        <f ca="1">IFERROR(__xludf.DUMMYFUNCTION("""COMPUTED_VALUE"""),"lady-vols-swimming-and-diving_1986")</f>
        <v>lady-vols-swimming-and-diving_1986</v>
      </c>
      <c r="B10" s="5"/>
      <c r="C10" s="6" t="s">
        <v>76</v>
      </c>
      <c r="D10" s="16" t="s">
        <v>77</v>
      </c>
      <c r="E10" s="7" t="s">
        <v>23</v>
      </c>
      <c r="F10" s="5" t="s">
        <v>78</v>
      </c>
      <c r="G10" s="5" t="s">
        <v>79</v>
      </c>
      <c r="H10" s="8" t="s">
        <v>24</v>
      </c>
      <c r="I10" s="9" t="s">
        <v>25</v>
      </c>
      <c r="J10" s="10" t="s">
        <v>26</v>
      </c>
      <c r="K10" s="10" t="s">
        <v>27</v>
      </c>
      <c r="L10" s="7" t="s">
        <v>28</v>
      </c>
      <c r="M10" s="11" t="s">
        <v>29</v>
      </c>
      <c r="N10" s="11" t="s">
        <v>30</v>
      </c>
      <c r="O10" s="11" t="s">
        <v>31</v>
      </c>
      <c r="P10" s="6" t="s">
        <v>80</v>
      </c>
      <c r="Q10" s="10" t="s">
        <v>32</v>
      </c>
      <c r="R10" s="11" t="s">
        <v>33</v>
      </c>
      <c r="S10" s="7" t="s">
        <v>34</v>
      </c>
      <c r="T10" s="6" t="s">
        <v>35</v>
      </c>
      <c r="U10" s="6" t="s">
        <v>36</v>
      </c>
      <c r="V10" s="12" t="s">
        <v>37</v>
      </c>
      <c r="W10" s="13" t="s">
        <v>38</v>
      </c>
    </row>
    <row r="11" spans="1:23" ht="91" x14ac:dyDescent="0.2">
      <c r="A11" s="15" t="str">
        <f ca="1">IFERROR(__xludf.DUMMYFUNCTION("""COMPUTED_VALUE"""),"lady-vols-swimming-and-diving_1986-02")</f>
        <v>lady-vols-swimming-and-diving_1986-02</v>
      </c>
      <c r="B11" s="5"/>
      <c r="C11" s="6" t="s">
        <v>81</v>
      </c>
      <c r="D11" s="16" t="s">
        <v>82</v>
      </c>
      <c r="E11" s="7" t="s">
        <v>23</v>
      </c>
      <c r="F11" s="6" t="s">
        <v>83</v>
      </c>
      <c r="G11" s="6" t="s">
        <v>84</v>
      </c>
      <c r="H11" s="8" t="s">
        <v>24</v>
      </c>
      <c r="I11" s="9" t="s">
        <v>25</v>
      </c>
      <c r="J11" s="10" t="s">
        <v>26</v>
      </c>
      <c r="K11" s="10" t="s">
        <v>27</v>
      </c>
      <c r="L11" s="7" t="s">
        <v>28</v>
      </c>
      <c r="M11" s="11" t="s">
        <v>29</v>
      </c>
      <c r="N11" s="11" t="s">
        <v>30</v>
      </c>
      <c r="O11" s="11" t="s">
        <v>31</v>
      </c>
      <c r="P11" s="6"/>
      <c r="Q11" s="10" t="s">
        <v>32</v>
      </c>
      <c r="R11" s="11" t="s">
        <v>33</v>
      </c>
      <c r="S11" s="7" t="s">
        <v>34</v>
      </c>
      <c r="T11" s="6" t="s">
        <v>35</v>
      </c>
      <c r="U11" s="6" t="s">
        <v>36</v>
      </c>
      <c r="V11" s="12" t="s">
        <v>37</v>
      </c>
      <c r="W11" s="13" t="s">
        <v>38</v>
      </c>
    </row>
    <row r="12" spans="1:23" ht="91" x14ac:dyDescent="0.2">
      <c r="A12" s="17" t="str">
        <f ca="1">IFERROR(__xludf.DUMMYFUNCTION("""COMPUTED_VALUE"""),"lady-vols-swimming-and-diving_1987")</f>
        <v>lady-vols-swimming-and-diving_1987</v>
      </c>
      <c r="B12" s="6" t="s">
        <v>85</v>
      </c>
      <c r="C12" s="6" t="s">
        <v>86</v>
      </c>
      <c r="D12" s="16" t="s">
        <v>87</v>
      </c>
      <c r="E12" s="7" t="s">
        <v>23</v>
      </c>
      <c r="F12" s="5" t="s">
        <v>88</v>
      </c>
      <c r="G12" s="5" t="s">
        <v>89</v>
      </c>
      <c r="H12" s="8" t="s">
        <v>24</v>
      </c>
      <c r="I12" s="9" t="s">
        <v>25</v>
      </c>
      <c r="J12" s="10" t="s">
        <v>26</v>
      </c>
      <c r="K12" s="10" t="s">
        <v>27</v>
      </c>
      <c r="L12" s="7" t="s">
        <v>28</v>
      </c>
      <c r="M12" s="11" t="s">
        <v>29</v>
      </c>
      <c r="N12" s="11" t="s">
        <v>30</v>
      </c>
      <c r="O12" s="11" t="s">
        <v>31</v>
      </c>
      <c r="P12" s="6" t="s">
        <v>80</v>
      </c>
      <c r="Q12" s="10" t="s">
        <v>32</v>
      </c>
      <c r="R12" s="11" t="s">
        <v>33</v>
      </c>
      <c r="S12" s="7" t="s">
        <v>34</v>
      </c>
      <c r="T12" s="6" t="s">
        <v>35</v>
      </c>
      <c r="U12" s="6" t="s">
        <v>36</v>
      </c>
      <c r="V12" s="12" t="s">
        <v>37</v>
      </c>
      <c r="W12" s="13" t="s">
        <v>38</v>
      </c>
    </row>
    <row r="13" spans="1:23" ht="91" x14ac:dyDescent="0.2">
      <c r="A13" s="17" t="str">
        <f ca="1">IFERROR(__xludf.DUMMYFUNCTION("""COMPUTED_VALUE"""),"lady-vols-swimming-and-diving_1988")</f>
        <v>lady-vols-swimming-and-diving_1988</v>
      </c>
      <c r="B13" s="6" t="s">
        <v>90</v>
      </c>
      <c r="C13" s="6" t="s">
        <v>91</v>
      </c>
      <c r="D13" s="16" t="s">
        <v>92</v>
      </c>
      <c r="E13" s="7" t="s">
        <v>23</v>
      </c>
      <c r="F13" s="5" t="s">
        <v>93</v>
      </c>
      <c r="G13" s="5" t="s">
        <v>94</v>
      </c>
      <c r="H13" s="8" t="s">
        <v>24</v>
      </c>
      <c r="I13" s="9" t="s">
        <v>25</v>
      </c>
      <c r="J13" s="10" t="s">
        <v>26</v>
      </c>
      <c r="K13" s="10" t="s">
        <v>27</v>
      </c>
      <c r="L13" s="7" t="s">
        <v>28</v>
      </c>
      <c r="M13" s="11" t="s">
        <v>29</v>
      </c>
      <c r="N13" s="11" t="s">
        <v>30</v>
      </c>
      <c r="O13" s="11" t="s">
        <v>31</v>
      </c>
      <c r="P13" s="6" t="s">
        <v>80</v>
      </c>
      <c r="Q13" s="10" t="s">
        <v>32</v>
      </c>
      <c r="R13" s="11" t="s">
        <v>33</v>
      </c>
      <c r="S13" s="7" t="s">
        <v>34</v>
      </c>
      <c r="T13" s="6" t="s">
        <v>35</v>
      </c>
      <c r="U13" s="6" t="s">
        <v>36</v>
      </c>
      <c r="V13" s="12" t="s">
        <v>37</v>
      </c>
      <c r="W13" s="13" t="s">
        <v>38</v>
      </c>
    </row>
    <row r="14" spans="1:23" ht="91" x14ac:dyDescent="0.2">
      <c r="A14" s="17" t="str">
        <f ca="1">IFERROR(__xludf.DUMMYFUNCTION("""COMPUTED_VALUE"""),"lady-vols-swimming-and-diving_1989")</f>
        <v>lady-vols-swimming-and-diving_1989</v>
      </c>
      <c r="B14" s="5"/>
      <c r="C14" s="6" t="s">
        <v>95</v>
      </c>
      <c r="D14" s="16" t="s">
        <v>96</v>
      </c>
      <c r="E14" s="7" t="s">
        <v>23</v>
      </c>
      <c r="F14" s="5" t="s">
        <v>97</v>
      </c>
      <c r="G14" s="5" t="s">
        <v>75</v>
      </c>
      <c r="H14" s="8" t="s">
        <v>98</v>
      </c>
      <c r="I14" s="9" t="s">
        <v>99</v>
      </c>
      <c r="J14" s="10" t="s">
        <v>26</v>
      </c>
      <c r="K14" s="10" t="s">
        <v>27</v>
      </c>
      <c r="L14" s="7" t="s">
        <v>28</v>
      </c>
      <c r="M14" s="11" t="s">
        <v>29</v>
      </c>
      <c r="N14" s="11" t="s">
        <v>30</v>
      </c>
      <c r="O14" s="11" t="s">
        <v>31</v>
      </c>
      <c r="P14" s="6" t="s">
        <v>80</v>
      </c>
      <c r="Q14" s="10" t="s">
        <v>32</v>
      </c>
      <c r="R14" s="11" t="s">
        <v>33</v>
      </c>
      <c r="S14" s="7" t="s">
        <v>34</v>
      </c>
      <c r="T14" s="6" t="s">
        <v>35</v>
      </c>
      <c r="U14" s="6" t="s">
        <v>36</v>
      </c>
      <c r="V14" s="12" t="s">
        <v>37</v>
      </c>
      <c r="W14" s="13" t="s">
        <v>38</v>
      </c>
    </row>
    <row r="15" spans="1:23" ht="91" x14ac:dyDescent="0.2">
      <c r="A15" s="17" t="str">
        <f ca="1">IFERROR(__xludf.DUMMYFUNCTION("""COMPUTED_VALUE"""),"lady-vols-swimming-and-diving_1990")</f>
        <v>lady-vols-swimming-and-diving_1990</v>
      </c>
      <c r="B15" s="6" t="s">
        <v>100</v>
      </c>
      <c r="C15" s="6" t="s">
        <v>101</v>
      </c>
      <c r="D15" s="16" t="s">
        <v>102</v>
      </c>
      <c r="E15" s="7" t="s">
        <v>23</v>
      </c>
      <c r="F15" s="5" t="s">
        <v>103</v>
      </c>
      <c r="G15" s="5" t="s">
        <v>71</v>
      </c>
      <c r="H15" s="8" t="s">
        <v>98</v>
      </c>
      <c r="I15" s="9" t="s">
        <v>99</v>
      </c>
      <c r="J15" s="10" t="s">
        <v>26</v>
      </c>
      <c r="K15" s="10" t="s">
        <v>27</v>
      </c>
      <c r="L15" s="7" t="s">
        <v>28</v>
      </c>
      <c r="M15" s="11" t="s">
        <v>29</v>
      </c>
      <c r="N15" s="11" t="s">
        <v>30</v>
      </c>
      <c r="O15" s="11" t="s">
        <v>31</v>
      </c>
      <c r="P15" s="6" t="s">
        <v>104</v>
      </c>
      <c r="Q15" s="10" t="s">
        <v>32</v>
      </c>
      <c r="R15" s="11" t="s">
        <v>33</v>
      </c>
      <c r="S15" s="7" t="s">
        <v>34</v>
      </c>
      <c r="T15" s="6" t="s">
        <v>35</v>
      </c>
      <c r="U15" s="6" t="s">
        <v>36</v>
      </c>
      <c r="V15" s="12" t="s">
        <v>37</v>
      </c>
      <c r="W15" s="13" t="s">
        <v>38</v>
      </c>
    </row>
    <row r="16" spans="1:23" ht="121" x14ac:dyDescent="0.2">
      <c r="A16" s="17" t="str">
        <f ca="1">IFERROR(__xludf.DUMMYFUNCTION("""COMPUTED_VALUE"""),"lady-vols-swimming-and-diving_1991")</f>
        <v>lady-vols-swimming-and-diving_1991</v>
      </c>
      <c r="B16" s="6" t="s">
        <v>105</v>
      </c>
      <c r="C16" s="6" t="s">
        <v>106</v>
      </c>
      <c r="D16" s="16" t="s">
        <v>107</v>
      </c>
      <c r="E16" s="7" t="s">
        <v>23</v>
      </c>
      <c r="F16" s="5" t="s">
        <v>108</v>
      </c>
      <c r="G16" s="5" t="s">
        <v>75</v>
      </c>
      <c r="H16" s="8" t="s">
        <v>98</v>
      </c>
      <c r="I16" s="9" t="s">
        <v>99</v>
      </c>
      <c r="J16" s="10" t="s">
        <v>26</v>
      </c>
      <c r="K16" s="10" t="s">
        <v>27</v>
      </c>
      <c r="L16" s="7" t="s">
        <v>28</v>
      </c>
      <c r="M16" s="11" t="s">
        <v>29</v>
      </c>
      <c r="N16" s="11" t="s">
        <v>30</v>
      </c>
      <c r="O16" s="11" t="s">
        <v>31</v>
      </c>
      <c r="P16" s="6" t="s">
        <v>104</v>
      </c>
      <c r="Q16" s="10" t="s">
        <v>32</v>
      </c>
      <c r="R16" s="11" t="s">
        <v>33</v>
      </c>
      <c r="S16" s="7" t="s">
        <v>34</v>
      </c>
      <c r="T16" s="6" t="s">
        <v>35</v>
      </c>
      <c r="U16" s="6" t="s">
        <v>36</v>
      </c>
      <c r="V16" s="12" t="s">
        <v>37</v>
      </c>
      <c r="W16" s="13" t="s">
        <v>38</v>
      </c>
    </row>
    <row r="17" spans="1:23" ht="91" x14ac:dyDescent="0.2">
      <c r="A17" s="17" t="str">
        <f ca="1">IFERROR(__xludf.DUMMYFUNCTION("""COMPUTED_VALUE"""),"lady-vols-swimming-and-diving_1992")</f>
        <v>lady-vols-swimming-and-diving_1992</v>
      </c>
      <c r="B17" s="6" t="s">
        <v>109</v>
      </c>
      <c r="C17" s="6" t="s">
        <v>110</v>
      </c>
      <c r="D17" s="16" t="s">
        <v>111</v>
      </c>
      <c r="E17" s="7" t="s">
        <v>23</v>
      </c>
      <c r="F17" s="5" t="s">
        <v>112</v>
      </c>
      <c r="G17" s="5" t="s">
        <v>89</v>
      </c>
      <c r="H17" s="8" t="s">
        <v>98</v>
      </c>
      <c r="I17" s="9" t="s">
        <v>99</v>
      </c>
      <c r="J17" s="10" t="s">
        <v>26</v>
      </c>
      <c r="K17" s="10" t="s">
        <v>27</v>
      </c>
      <c r="L17" s="7" t="s">
        <v>28</v>
      </c>
      <c r="M17" s="11" t="s">
        <v>29</v>
      </c>
      <c r="N17" s="11" t="s">
        <v>30</v>
      </c>
      <c r="O17" s="11" t="s">
        <v>31</v>
      </c>
      <c r="P17" s="6" t="s">
        <v>104</v>
      </c>
      <c r="Q17" s="10" t="s">
        <v>32</v>
      </c>
      <c r="R17" s="11" t="s">
        <v>33</v>
      </c>
      <c r="S17" s="7" t="s">
        <v>34</v>
      </c>
      <c r="T17" s="6" t="s">
        <v>35</v>
      </c>
      <c r="U17" s="6" t="s">
        <v>36</v>
      </c>
      <c r="V17" s="12" t="s">
        <v>37</v>
      </c>
      <c r="W17" s="13" t="s">
        <v>38</v>
      </c>
    </row>
    <row r="18" spans="1:23" ht="91" x14ac:dyDescent="0.2">
      <c r="A18" s="17" t="str">
        <f ca="1">IFERROR(__xludf.DUMMYFUNCTION("""COMPUTED_VALUE"""),"lady-vols-swimming-and-diving_1993")</f>
        <v>lady-vols-swimming-and-diving_1993</v>
      </c>
      <c r="B18" s="6" t="s">
        <v>113</v>
      </c>
      <c r="C18" s="6" t="s">
        <v>114</v>
      </c>
      <c r="D18" s="16" t="s">
        <v>115</v>
      </c>
      <c r="E18" s="7" t="s">
        <v>23</v>
      </c>
      <c r="F18" s="5" t="s">
        <v>116</v>
      </c>
      <c r="G18" s="5" t="s">
        <v>117</v>
      </c>
      <c r="H18" s="8" t="s">
        <v>98</v>
      </c>
      <c r="I18" s="9" t="s">
        <v>99</v>
      </c>
      <c r="J18" s="10" t="s">
        <v>26</v>
      </c>
      <c r="K18" s="10" t="s">
        <v>27</v>
      </c>
      <c r="L18" s="7" t="s">
        <v>28</v>
      </c>
      <c r="M18" s="11" t="s">
        <v>29</v>
      </c>
      <c r="N18" s="11" t="s">
        <v>30</v>
      </c>
      <c r="O18" s="11" t="s">
        <v>31</v>
      </c>
      <c r="P18" s="6" t="s">
        <v>118</v>
      </c>
      <c r="Q18" s="10" t="s">
        <v>32</v>
      </c>
      <c r="R18" s="11" t="s">
        <v>33</v>
      </c>
      <c r="S18" s="7" t="s">
        <v>34</v>
      </c>
      <c r="T18" s="6" t="s">
        <v>35</v>
      </c>
      <c r="U18" s="6" t="s">
        <v>36</v>
      </c>
      <c r="V18" s="12" t="s">
        <v>37</v>
      </c>
      <c r="W18" s="13" t="s">
        <v>38</v>
      </c>
    </row>
    <row r="19" spans="1:23" ht="91" x14ac:dyDescent="0.2">
      <c r="A19" s="17" t="str">
        <f ca="1">IFERROR(__xludf.DUMMYFUNCTION("""COMPUTED_VALUE"""),"lady-vols-swimming-and-diving_1994")</f>
        <v>lady-vols-swimming-and-diving_1994</v>
      </c>
      <c r="B19" s="6" t="s">
        <v>119</v>
      </c>
      <c r="C19" s="6" t="s">
        <v>120</v>
      </c>
      <c r="D19" s="16" t="s">
        <v>121</v>
      </c>
      <c r="E19" s="7" t="s">
        <v>23</v>
      </c>
      <c r="F19" s="5" t="s">
        <v>122</v>
      </c>
      <c r="G19" s="5" t="s">
        <v>123</v>
      </c>
      <c r="H19" s="8" t="s">
        <v>98</v>
      </c>
      <c r="I19" s="9" t="s">
        <v>99</v>
      </c>
      <c r="J19" s="10" t="s">
        <v>26</v>
      </c>
      <c r="K19" s="10" t="s">
        <v>27</v>
      </c>
      <c r="L19" s="7" t="s">
        <v>28</v>
      </c>
      <c r="M19" s="11" t="s">
        <v>29</v>
      </c>
      <c r="N19" s="11" t="s">
        <v>30</v>
      </c>
      <c r="O19" s="11" t="s">
        <v>31</v>
      </c>
      <c r="P19" s="6" t="s">
        <v>118</v>
      </c>
      <c r="Q19" s="10" t="s">
        <v>32</v>
      </c>
      <c r="R19" s="11" t="s">
        <v>33</v>
      </c>
      <c r="S19" s="7" t="s">
        <v>34</v>
      </c>
      <c r="T19" s="6" t="s">
        <v>35</v>
      </c>
      <c r="U19" s="6" t="s">
        <v>36</v>
      </c>
      <c r="V19" s="12" t="s">
        <v>37</v>
      </c>
      <c r="W19" s="13" t="s">
        <v>38</v>
      </c>
    </row>
    <row r="20" spans="1:23" ht="91" x14ac:dyDescent="0.2">
      <c r="A20" s="17" t="str">
        <f ca="1">IFERROR(__xludf.DUMMYFUNCTION("""COMPUTED_VALUE"""),"lady-vols-swimming-and-diving_1995")</f>
        <v>lady-vols-swimming-and-diving_1995</v>
      </c>
      <c r="B20" s="6" t="s">
        <v>124</v>
      </c>
      <c r="C20" s="6" t="s">
        <v>125</v>
      </c>
      <c r="D20" s="16" t="s">
        <v>126</v>
      </c>
      <c r="E20" s="7" t="s">
        <v>23</v>
      </c>
      <c r="F20" s="5" t="s">
        <v>127</v>
      </c>
      <c r="G20" s="5" t="s">
        <v>123</v>
      </c>
      <c r="H20" s="8" t="s">
        <v>98</v>
      </c>
      <c r="I20" s="9" t="s">
        <v>99</v>
      </c>
      <c r="J20" s="10" t="s">
        <v>26</v>
      </c>
      <c r="K20" s="10" t="s">
        <v>27</v>
      </c>
      <c r="L20" s="7" t="s">
        <v>28</v>
      </c>
      <c r="M20" s="11" t="s">
        <v>29</v>
      </c>
      <c r="N20" s="11" t="s">
        <v>30</v>
      </c>
      <c r="O20" s="11" t="s">
        <v>31</v>
      </c>
      <c r="P20" s="6" t="s">
        <v>118</v>
      </c>
      <c r="Q20" s="10" t="s">
        <v>32</v>
      </c>
      <c r="R20" s="11" t="s">
        <v>33</v>
      </c>
      <c r="S20" s="7" t="s">
        <v>34</v>
      </c>
      <c r="T20" s="6" t="s">
        <v>35</v>
      </c>
      <c r="U20" s="6" t="s">
        <v>36</v>
      </c>
      <c r="V20" s="12" t="s">
        <v>37</v>
      </c>
      <c r="W20" s="13" t="s">
        <v>38</v>
      </c>
    </row>
    <row r="21" spans="1:23" ht="91" x14ac:dyDescent="0.2">
      <c r="A21" s="17" t="str">
        <f ca="1">IFERROR(__xludf.DUMMYFUNCTION("""COMPUTED_VALUE"""),"lady-vols-swimming-and-diving_1996")</f>
        <v>lady-vols-swimming-and-diving_1996</v>
      </c>
      <c r="B21" s="6" t="s">
        <v>128</v>
      </c>
      <c r="C21" s="6" t="s">
        <v>129</v>
      </c>
      <c r="D21" s="16" t="s">
        <v>130</v>
      </c>
      <c r="E21" s="7" t="s">
        <v>23</v>
      </c>
      <c r="F21" s="5" t="s">
        <v>131</v>
      </c>
      <c r="G21" s="5" t="s">
        <v>132</v>
      </c>
      <c r="H21" s="8" t="s">
        <v>98</v>
      </c>
      <c r="I21" s="9" t="s">
        <v>99</v>
      </c>
      <c r="J21" s="10" t="s">
        <v>26</v>
      </c>
      <c r="K21" s="10" t="s">
        <v>27</v>
      </c>
      <c r="L21" s="7" t="s">
        <v>28</v>
      </c>
      <c r="M21" s="11" t="s">
        <v>29</v>
      </c>
      <c r="N21" s="11" t="s">
        <v>30</v>
      </c>
      <c r="O21" s="11" t="s">
        <v>31</v>
      </c>
      <c r="P21" s="6" t="s">
        <v>118</v>
      </c>
      <c r="Q21" s="10" t="s">
        <v>32</v>
      </c>
      <c r="R21" s="11" t="s">
        <v>33</v>
      </c>
      <c r="S21" s="7" t="s">
        <v>34</v>
      </c>
      <c r="T21" s="6" t="s">
        <v>35</v>
      </c>
      <c r="U21" s="6" t="s">
        <v>36</v>
      </c>
      <c r="V21" s="12" t="s">
        <v>37</v>
      </c>
      <c r="W21" s="13" t="s">
        <v>38</v>
      </c>
    </row>
    <row r="22" spans="1:23" ht="91" x14ac:dyDescent="0.2">
      <c r="A22" s="17" t="str">
        <f ca="1">IFERROR(__xludf.DUMMYFUNCTION("""COMPUTED_VALUE"""),"lady-vols-swimming-and-diving_1997")</f>
        <v>lady-vols-swimming-and-diving_1997</v>
      </c>
      <c r="B22" s="6" t="s">
        <v>133</v>
      </c>
      <c r="C22" s="6" t="s">
        <v>134</v>
      </c>
      <c r="D22" s="16" t="s">
        <v>135</v>
      </c>
      <c r="E22" s="7" t="s">
        <v>23</v>
      </c>
      <c r="F22" s="5" t="s">
        <v>136</v>
      </c>
      <c r="G22" s="5" t="s">
        <v>132</v>
      </c>
      <c r="H22" s="8" t="s">
        <v>98</v>
      </c>
      <c r="I22" s="9" t="s">
        <v>99</v>
      </c>
      <c r="J22" s="10" t="s">
        <v>26</v>
      </c>
      <c r="K22" s="10" t="s">
        <v>27</v>
      </c>
      <c r="L22" s="7" t="s">
        <v>28</v>
      </c>
      <c r="M22" s="11" t="s">
        <v>29</v>
      </c>
      <c r="N22" s="11" t="s">
        <v>30</v>
      </c>
      <c r="O22" s="11" t="s">
        <v>31</v>
      </c>
      <c r="P22" s="6" t="s">
        <v>118</v>
      </c>
      <c r="Q22" s="10" t="s">
        <v>32</v>
      </c>
      <c r="R22" s="11" t="s">
        <v>33</v>
      </c>
      <c r="S22" s="7" t="s">
        <v>34</v>
      </c>
      <c r="T22" s="6" t="s">
        <v>35</v>
      </c>
      <c r="U22" s="6" t="s">
        <v>36</v>
      </c>
      <c r="V22" s="12" t="s">
        <v>37</v>
      </c>
      <c r="W22" s="13" t="s">
        <v>38</v>
      </c>
    </row>
    <row r="23" spans="1:23" ht="91" x14ac:dyDescent="0.2">
      <c r="A23" s="17" t="str">
        <f ca="1">IFERROR(__xludf.DUMMYFUNCTION("""COMPUTED_VALUE"""),"lady-vols-swimming-and-diving_1998")</f>
        <v>lady-vols-swimming-and-diving_1998</v>
      </c>
      <c r="B23" s="6" t="s">
        <v>137</v>
      </c>
      <c r="C23" s="6" t="s">
        <v>138</v>
      </c>
      <c r="D23" s="16" t="s">
        <v>139</v>
      </c>
      <c r="E23" s="7" t="s">
        <v>23</v>
      </c>
      <c r="F23" s="5" t="s">
        <v>140</v>
      </c>
      <c r="G23" s="5" t="s">
        <v>141</v>
      </c>
      <c r="H23" s="8" t="s">
        <v>98</v>
      </c>
      <c r="I23" s="9" t="s">
        <v>99</v>
      </c>
      <c r="J23" s="10" t="s">
        <v>26</v>
      </c>
      <c r="K23" s="10" t="s">
        <v>27</v>
      </c>
      <c r="L23" s="7" t="s">
        <v>28</v>
      </c>
      <c r="M23" s="11" t="s">
        <v>29</v>
      </c>
      <c r="N23" s="11" t="s">
        <v>30</v>
      </c>
      <c r="O23" s="11" t="s">
        <v>31</v>
      </c>
      <c r="P23" s="6" t="s">
        <v>118</v>
      </c>
      <c r="Q23" s="10" t="s">
        <v>32</v>
      </c>
      <c r="R23" s="11" t="s">
        <v>33</v>
      </c>
      <c r="S23" s="7" t="s">
        <v>34</v>
      </c>
      <c r="T23" s="6" t="s">
        <v>35</v>
      </c>
      <c r="U23" s="6" t="s">
        <v>36</v>
      </c>
      <c r="V23" s="12" t="s">
        <v>37</v>
      </c>
      <c r="W23" s="13" t="s">
        <v>38</v>
      </c>
    </row>
    <row r="24" spans="1:23" ht="91" x14ac:dyDescent="0.2">
      <c r="A24" s="17" t="str">
        <f ca="1">IFERROR(__xludf.DUMMYFUNCTION("""COMPUTED_VALUE"""),"lady-vols-swimming-and-diving_1999")</f>
        <v>lady-vols-swimming-and-diving_1999</v>
      </c>
      <c r="B24" s="6" t="s">
        <v>142</v>
      </c>
      <c r="C24" s="6" t="s">
        <v>143</v>
      </c>
      <c r="D24" s="16" t="s">
        <v>144</v>
      </c>
      <c r="E24" s="7" t="s">
        <v>23</v>
      </c>
      <c r="F24" s="5" t="s">
        <v>145</v>
      </c>
      <c r="G24" s="6" t="s">
        <v>146</v>
      </c>
      <c r="H24" s="8" t="s">
        <v>98</v>
      </c>
      <c r="I24" s="9" t="s">
        <v>99</v>
      </c>
      <c r="J24" s="10" t="s">
        <v>26</v>
      </c>
      <c r="K24" s="10" t="s">
        <v>27</v>
      </c>
      <c r="L24" s="7" t="s">
        <v>28</v>
      </c>
      <c r="M24" s="11" t="s">
        <v>29</v>
      </c>
      <c r="N24" s="11" t="s">
        <v>30</v>
      </c>
      <c r="O24" s="11" t="s">
        <v>31</v>
      </c>
      <c r="P24" s="6" t="s">
        <v>118</v>
      </c>
      <c r="Q24" s="10" t="s">
        <v>32</v>
      </c>
      <c r="R24" s="11" t="s">
        <v>33</v>
      </c>
      <c r="S24" s="7" t="s">
        <v>34</v>
      </c>
      <c r="T24" s="6" t="s">
        <v>35</v>
      </c>
      <c r="U24" s="6" t="s">
        <v>36</v>
      </c>
      <c r="V24" s="12" t="s">
        <v>37</v>
      </c>
      <c r="W24" s="13" t="s">
        <v>38</v>
      </c>
    </row>
    <row r="25" spans="1:23" ht="91" x14ac:dyDescent="0.2">
      <c r="A25" s="17" t="str">
        <f ca="1">IFERROR(__xludf.DUMMYFUNCTION("""COMPUTED_VALUE"""),"lady-vols-swimming-and-diving_2000")</f>
        <v>lady-vols-swimming-and-diving_2000</v>
      </c>
      <c r="B25" s="6" t="s">
        <v>147</v>
      </c>
      <c r="C25" s="6" t="s">
        <v>148</v>
      </c>
      <c r="D25" s="16" t="s">
        <v>149</v>
      </c>
      <c r="E25" s="7" t="s">
        <v>23</v>
      </c>
      <c r="F25" s="5" t="s">
        <v>150</v>
      </c>
      <c r="G25" s="5" t="s">
        <v>151</v>
      </c>
      <c r="H25" s="8" t="s">
        <v>98</v>
      </c>
      <c r="I25" s="9" t="s">
        <v>99</v>
      </c>
      <c r="J25" s="10" t="s">
        <v>26</v>
      </c>
      <c r="K25" s="10" t="s">
        <v>27</v>
      </c>
      <c r="L25" s="7" t="s">
        <v>28</v>
      </c>
      <c r="M25" s="11" t="s">
        <v>29</v>
      </c>
      <c r="N25" s="11" t="s">
        <v>30</v>
      </c>
      <c r="O25" s="11" t="s">
        <v>31</v>
      </c>
      <c r="P25" s="6" t="s">
        <v>118</v>
      </c>
      <c r="Q25" s="10" t="s">
        <v>32</v>
      </c>
      <c r="R25" s="11" t="s">
        <v>33</v>
      </c>
      <c r="S25" s="7" t="s">
        <v>34</v>
      </c>
      <c r="T25" s="6" t="s">
        <v>35</v>
      </c>
      <c r="U25" s="6" t="s">
        <v>36</v>
      </c>
      <c r="V25" s="12" t="s">
        <v>37</v>
      </c>
      <c r="W25" s="13" t="s">
        <v>38</v>
      </c>
    </row>
    <row r="26" spans="1:23" ht="91" x14ac:dyDescent="0.2">
      <c r="A26" s="17" t="str">
        <f ca="1">IFERROR(__xludf.DUMMYFUNCTION("""COMPUTED_VALUE"""),"lady-vols-swimming-and-diving_2001")</f>
        <v>lady-vols-swimming-and-diving_2001</v>
      </c>
      <c r="B26" s="6" t="s">
        <v>152</v>
      </c>
      <c r="C26" s="6" t="s">
        <v>153</v>
      </c>
      <c r="D26" s="16" t="s">
        <v>154</v>
      </c>
      <c r="E26" s="7" t="s">
        <v>23</v>
      </c>
      <c r="F26" s="5" t="s">
        <v>155</v>
      </c>
      <c r="G26" s="5" t="s">
        <v>156</v>
      </c>
      <c r="H26" s="8" t="s">
        <v>98</v>
      </c>
      <c r="I26" s="9" t="s">
        <v>99</v>
      </c>
      <c r="J26" s="10" t="s">
        <v>26</v>
      </c>
      <c r="K26" s="10" t="s">
        <v>27</v>
      </c>
      <c r="L26" s="7" t="s">
        <v>28</v>
      </c>
      <c r="M26" s="11" t="s">
        <v>29</v>
      </c>
      <c r="N26" s="11" t="s">
        <v>30</v>
      </c>
      <c r="O26" s="11" t="s">
        <v>31</v>
      </c>
      <c r="P26" s="6" t="s">
        <v>118</v>
      </c>
      <c r="Q26" s="10" t="s">
        <v>32</v>
      </c>
      <c r="R26" s="11" t="s">
        <v>33</v>
      </c>
      <c r="S26" s="7" t="s">
        <v>34</v>
      </c>
      <c r="T26" s="6" t="s">
        <v>35</v>
      </c>
      <c r="U26" s="6" t="s">
        <v>36</v>
      </c>
      <c r="V26" s="12" t="s">
        <v>37</v>
      </c>
      <c r="W26" s="13" t="s">
        <v>38</v>
      </c>
    </row>
    <row r="27" spans="1:23" ht="15.75" customHeight="1" x14ac:dyDescent="0.2">
      <c r="A27" s="17" t="str">
        <f ca="1">IFERROR(__xludf.DUMMYFUNCTION("""COMPUTED_VALUE"""),"lady-vols-swimming-and-diving_2002")</f>
        <v>lady-vols-swimming-and-diving_2002</v>
      </c>
      <c r="B27" s="6" t="s">
        <v>157</v>
      </c>
      <c r="C27" s="6" t="s">
        <v>158</v>
      </c>
      <c r="D27" s="16" t="s">
        <v>159</v>
      </c>
      <c r="E27" s="7" t="s">
        <v>23</v>
      </c>
      <c r="F27" s="5" t="s">
        <v>160</v>
      </c>
      <c r="G27" s="5" t="s">
        <v>161</v>
      </c>
      <c r="H27" s="8" t="s">
        <v>98</v>
      </c>
      <c r="I27" s="9" t="s">
        <v>99</v>
      </c>
      <c r="J27" s="10" t="s">
        <v>26</v>
      </c>
      <c r="K27" s="10" t="s">
        <v>27</v>
      </c>
      <c r="L27" s="7" t="s">
        <v>28</v>
      </c>
      <c r="M27" s="11" t="s">
        <v>29</v>
      </c>
      <c r="N27" s="11" t="s">
        <v>30</v>
      </c>
      <c r="O27" s="11" t="s">
        <v>31</v>
      </c>
      <c r="P27" s="6" t="s">
        <v>118</v>
      </c>
      <c r="Q27" s="10" t="s">
        <v>32</v>
      </c>
      <c r="R27" s="11" t="s">
        <v>33</v>
      </c>
      <c r="S27" s="7" t="s">
        <v>34</v>
      </c>
      <c r="T27" s="6" t="s">
        <v>35</v>
      </c>
      <c r="U27" s="6" t="s">
        <v>36</v>
      </c>
      <c r="V27" s="12" t="s">
        <v>37</v>
      </c>
      <c r="W27" s="13" t="s">
        <v>38</v>
      </c>
    </row>
    <row r="28" spans="1:23" ht="15.75" customHeight="1" x14ac:dyDescent="0.2">
      <c r="A28" s="17" t="str">
        <f ca="1">IFERROR(__xludf.DUMMYFUNCTION("""COMPUTED_VALUE"""),"lady-vols-swimming-and-diving_2003")</f>
        <v>lady-vols-swimming-and-diving_2003</v>
      </c>
      <c r="B28" s="6" t="s">
        <v>162</v>
      </c>
      <c r="C28" s="6" t="s">
        <v>163</v>
      </c>
      <c r="D28" s="16" t="s">
        <v>164</v>
      </c>
      <c r="E28" s="7" t="s">
        <v>23</v>
      </c>
      <c r="F28" s="5" t="s">
        <v>165</v>
      </c>
      <c r="G28" s="5" t="s">
        <v>161</v>
      </c>
      <c r="H28" s="8" t="s">
        <v>98</v>
      </c>
      <c r="I28" s="9" t="s">
        <v>99</v>
      </c>
      <c r="J28" s="10" t="s">
        <v>26</v>
      </c>
      <c r="K28" s="10" t="s">
        <v>27</v>
      </c>
      <c r="L28" s="7" t="s">
        <v>28</v>
      </c>
      <c r="M28" s="11" t="s">
        <v>29</v>
      </c>
      <c r="N28" s="11" t="s">
        <v>30</v>
      </c>
      <c r="O28" s="11" t="s">
        <v>31</v>
      </c>
      <c r="P28" s="6" t="s">
        <v>118</v>
      </c>
      <c r="Q28" s="10" t="s">
        <v>32</v>
      </c>
      <c r="R28" s="11" t="s">
        <v>33</v>
      </c>
      <c r="S28" s="7" t="s">
        <v>34</v>
      </c>
      <c r="T28" s="6" t="s">
        <v>35</v>
      </c>
      <c r="U28" s="6" t="s">
        <v>36</v>
      </c>
      <c r="V28" s="12" t="s">
        <v>37</v>
      </c>
      <c r="W28" s="13" t="s">
        <v>38</v>
      </c>
    </row>
    <row r="29" spans="1:23" ht="15.75" customHeight="1" x14ac:dyDescent="0.2">
      <c r="A29" s="17" t="str">
        <f ca="1">IFERROR(__xludf.DUMMYFUNCTION("""COMPUTED_VALUE"""),"lady-vols-swimming-and-diving_2004")</f>
        <v>lady-vols-swimming-and-diving_2004</v>
      </c>
      <c r="B29" s="6" t="s">
        <v>166</v>
      </c>
      <c r="C29" s="6" t="s">
        <v>167</v>
      </c>
      <c r="D29" s="16" t="s">
        <v>168</v>
      </c>
      <c r="E29" s="7" t="s">
        <v>23</v>
      </c>
      <c r="F29" s="5" t="s">
        <v>169</v>
      </c>
      <c r="G29" s="5" t="s">
        <v>170</v>
      </c>
      <c r="H29" s="8" t="s">
        <v>98</v>
      </c>
      <c r="I29" s="9" t="s">
        <v>99</v>
      </c>
      <c r="J29" s="10" t="s">
        <v>26</v>
      </c>
      <c r="K29" s="10" t="s">
        <v>27</v>
      </c>
      <c r="L29" s="7" t="s">
        <v>28</v>
      </c>
      <c r="M29" s="11" t="s">
        <v>29</v>
      </c>
      <c r="N29" s="11" t="s">
        <v>30</v>
      </c>
      <c r="O29" s="11" t="s">
        <v>31</v>
      </c>
      <c r="P29" s="6" t="s">
        <v>118</v>
      </c>
      <c r="Q29" s="10" t="s">
        <v>32</v>
      </c>
      <c r="R29" s="11" t="s">
        <v>33</v>
      </c>
      <c r="S29" s="7" t="s">
        <v>34</v>
      </c>
      <c r="T29" s="6" t="s">
        <v>35</v>
      </c>
      <c r="U29" s="6" t="s">
        <v>36</v>
      </c>
      <c r="V29" s="12" t="s">
        <v>37</v>
      </c>
      <c r="W29" s="13" t="s">
        <v>38</v>
      </c>
    </row>
    <row r="30" spans="1:23" ht="15.75" customHeight="1" x14ac:dyDescent="0.2">
      <c r="A30" s="17" t="str">
        <f ca="1">IFERROR(__xludf.DUMMYFUNCTION("""COMPUTED_VALUE"""),"lady-vols-swimming-and-diving_2005")</f>
        <v>lady-vols-swimming-and-diving_2005</v>
      </c>
      <c r="B30" s="6" t="s">
        <v>171</v>
      </c>
      <c r="C30" s="6" t="s">
        <v>172</v>
      </c>
      <c r="D30" s="16" t="s">
        <v>173</v>
      </c>
      <c r="E30" s="7" t="s">
        <v>23</v>
      </c>
      <c r="F30" s="5" t="s">
        <v>174</v>
      </c>
      <c r="G30" s="5" t="s">
        <v>170</v>
      </c>
      <c r="H30" s="8" t="s">
        <v>98</v>
      </c>
      <c r="I30" s="9" t="s">
        <v>99</v>
      </c>
      <c r="J30" s="10" t="s">
        <v>26</v>
      </c>
      <c r="K30" s="10" t="s">
        <v>27</v>
      </c>
      <c r="L30" s="7" t="s">
        <v>28</v>
      </c>
      <c r="M30" s="11" t="s">
        <v>29</v>
      </c>
      <c r="N30" s="11" t="s">
        <v>30</v>
      </c>
      <c r="O30" s="11" t="s">
        <v>31</v>
      </c>
      <c r="P30" s="6" t="s">
        <v>175</v>
      </c>
      <c r="Q30" s="10" t="s">
        <v>32</v>
      </c>
      <c r="R30" s="11" t="s">
        <v>33</v>
      </c>
      <c r="S30" s="7" t="s">
        <v>34</v>
      </c>
      <c r="T30" s="6" t="s">
        <v>35</v>
      </c>
      <c r="U30" s="6" t="s">
        <v>36</v>
      </c>
      <c r="V30" s="12" t="s">
        <v>37</v>
      </c>
      <c r="W30" s="13" t="s">
        <v>38</v>
      </c>
    </row>
    <row r="31" spans="1:23" ht="15.75" customHeight="1" x14ac:dyDescent="0.2">
      <c r="A31" s="17" t="str">
        <f ca="1">IFERROR(__xludf.DUMMYFUNCTION("""COMPUTED_VALUE"""),"lady-vols-swimming-and-diving_2007")</f>
        <v>lady-vols-swimming-and-diving_2007</v>
      </c>
      <c r="B31" s="16" t="s">
        <v>176</v>
      </c>
      <c r="C31" s="16" t="s">
        <v>177</v>
      </c>
      <c r="D31" s="16" t="s">
        <v>178</v>
      </c>
      <c r="E31" s="7" t="s">
        <v>23</v>
      </c>
      <c r="F31" s="16" t="s">
        <v>179</v>
      </c>
      <c r="G31" s="5" t="s">
        <v>170</v>
      </c>
      <c r="H31" s="8" t="s">
        <v>98</v>
      </c>
      <c r="I31" s="9" t="s">
        <v>99</v>
      </c>
      <c r="J31" s="10" t="s">
        <v>26</v>
      </c>
      <c r="K31" s="10" t="s">
        <v>27</v>
      </c>
      <c r="L31" s="7" t="s">
        <v>28</v>
      </c>
      <c r="M31" s="11" t="s">
        <v>29</v>
      </c>
      <c r="N31" s="11" t="s">
        <v>30</v>
      </c>
      <c r="O31" s="11" t="s">
        <v>31</v>
      </c>
      <c r="P31" s="6" t="s">
        <v>175</v>
      </c>
      <c r="Q31" s="10" t="s">
        <v>32</v>
      </c>
      <c r="R31" s="11" t="s">
        <v>33</v>
      </c>
      <c r="S31" s="7" t="s">
        <v>34</v>
      </c>
      <c r="T31" s="6" t="s">
        <v>35</v>
      </c>
      <c r="U31" s="6" t="s">
        <v>36</v>
      </c>
      <c r="V31" s="12" t="s">
        <v>37</v>
      </c>
      <c r="W31" s="13" t="s">
        <v>38</v>
      </c>
    </row>
    <row r="32" spans="1:23" ht="15.75" customHeight="1" x14ac:dyDescent="0.2">
      <c r="A32" s="17" t="str">
        <f ca="1">IFERROR(__xludf.DUMMYFUNCTION("""COMPUTED_VALUE"""),"lady-vols-swimming-and-diving_2008")</f>
        <v>lady-vols-swimming-and-diving_2008</v>
      </c>
      <c r="B32" s="6" t="s">
        <v>180</v>
      </c>
      <c r="C32" s="6" t="s">
        <v>181</v>
      </c>
      <c r="D32" s="16" t="s">
        <v>182</v>
      </c>
      <c r="E32" s="7" t="s">
        <v>23</v>
      </c>
      <c r="F32" s="16" t="s">
        <v>183</v>
      </c>
      <c r="G32" s="6" t="s">
        <v>184</v>
      </c>
      <c r="H32" s="8" t="s">
        <v>98</v>
      </c>
      <c r="I32" s="9" t="s">
        <v>99</v>
      </c>
      <c r="J32" s="10" t="s">
        <v>26</v>
      </c>
      <c r="K32" s="10" t="s">
        <v>27</v>
      </c>
      <c r="L32" s="7" t="s">
        <v>28</v>
      </c>
      <c r="M32" s="11" t="s">
        <v>29</v>
      </c>
      <c r="N32" s="11" t="s">
        <v>30</v>
      </c>
      <c r="O32" s="11" t="s">
        <v>31</v>
      </c>
      <c r="P32" s="6" t="s">
        <v>175</v>
      </c>
      <c r="Q32" s="10" t="s">
        <v>32</v>
      </c>
      <c r="R32" s="11" t="s">
        <v>33</v>
      </c>
      <c r="S32" s="7" t="s">
        <v>34</v>
      </c>
      <c r="T32" s="6" t="s">
        <v>35</v>
      </c>
      <c r="U32" s="6" t="s">
        <v>36</v>
      </c>
      <c r="V32" s="12" t="s">
        <v>37</v>
      </c>
      <c r="W32" s="13" t="s">
        <v>38</v>
      </c>
    </row>
    <row r="33" spans="1:23" ht="15.75" customHeight="1" x14ac:dyDescent="0.2">
      <c r="A33" s="17" t="str">
        <f ca="1">IFERROR(__xludf.DUMMYFUNCTION("""COMPUTED_VALUE"""),"lady-vols-swimming-and-diving_2010")</f>
        <v>lady-vols-swimming-and-diving_2010</v>
      </c>
      <c r="B33" s="6" t="s">
        <v>185</v>
      </c>
      <c r="C33" s="6" t="s">
        <v>186</v>
      </c>
      <c r="D33" s="16" t="s">
        <v>187</v>
      </c>
      <c r="E33" s="7" t="s">
        <v>23</v>
      </c>
      <c r="F33" s="16" t="s">
        <v>188</v>
      </c>
      <c r="G33" s="6" t="s">
        <v>189</v>
      </c>
      <c r="H33" s="8" t="s">
        <v>98</v>
      </c>
      <c r="I33" s="9" t="s">
        <v>99</v>
      </c>
      <c r="J33" s="10" t="s">
        <v>26</v>
      </c>
      <c r="K33" s="10" t="s">
        <v>27</v>
      </c>
      <c r="L33" s="7" t="s">
        <v>28</v>
      </c>
      <c r="M33" s="11" t="s">
        <v>29</v>
      </c>
      <c r="N33" s="11" t="s">
        <v>30</v>
      </c>
      <c r="O33" s="11" t="s">
        <v>31</v>
      </c>
      <c r="P33" s="6" t="s">
        <v>175</v>
      </c>
      <c r="Q33" s="10" t="s">
        <v>32</v>
      </c>
      <c r="R33" s="11" t="s">
        <v>33</v>
      </c>
      <c r="S33" s="7" t="s">
        <v>34</v>
      </c>
      <c r="T33" s="6" t="s">
        <v>35</v>
      </c>
      <c r="U33" s="6" t="s">
        <v>36</v>
      </c>
      <c r="V33" s="12" t="s">
        <v>37</v>
      </c>
      <c r="W33" s="13" t="s">
        <v>38</v>
      </c>
    </row>
    <row r="34" spans="1:23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15.75" customHeight="1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15.75" customHeight="1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ht="15.75" customHeight="1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1:23" ht="15.75" customHeight="1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2021-11-04T12:50:10Z</dcterms:modified>
</cp:coreProperties>
</file>