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/student/Documents/GitHub/athletics/ladygolf/original_data/"/>
    </mc:Choice>
  </mc:AlternateContent>
  <xr:revisionPtr revIDLastSave="0" documentId="13_ncr:1_{330B0DFE-8E68-6042-A888-0F6926FD1232}" xr6:coauthVersionLast="47" xr6:coauthVersionMax="47" xr10:uidLastSave="{00000000-0000-0000-0000-000000000000}"/>
  <bookViews>
    <workbookView xWindow="0" yWindow="46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<sst xmlns="http://schemas.openxmlformats.org/spreadsheetml/2006/main" count="397" uniqueCount="121">
  <si>
    <t>adminDB</t>
  </si>
  <si>
    <t>Eidentifier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</si>
  <si>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</si>
  <si>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</si>
  <si>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</si>
  <si>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</si>
  <si>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</si>
  <si>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</si>
  <si>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</si>
  <si>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</si>
  <si>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</si>
  <si>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</si>
  <si>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subject_topic_4</t>
  </si>
  <si>
    <t>subject_topic_5</t>
  </si>
  <si>
    <t>subject_topic_6</t>
  </si>
  <si>
    <t>subject_name</t>
  </si>
  <si>
    <t>subject_name_2</t>
  </si>
  <si>
    <t>subject_name_3</t>
  </si>
  <si>
    <t>subject_geographic</t>
  </si>
  <si>
    <t>form</t>
  </si>
  <si>
    <t>repository</t>
  </si>
  <si>
    <t>record_source</t>
  </si>
  <si>
    <t>University of Tennessee, Knoxville. Department of Athletics</t>
  </si>
  <si>
    <t>Golf</t>
  </si>
  <si>
    <t>Short game (Golf)</t>
  </si>
  <si>
    <t>Women golfers</t>
  </si>
  <si>
    <t>golfers</t>
  </si>
  <si>
    <t>College sports for women</t>
  </si>
  <si>
    <t>College sports</t>
  </si>
  <si>
    <t>University of Tennessee, Knoxville</t>
  </si>
  <si>
    <t xml:space="preserve">Tennessee Lady Volunteers golf </t>
  </si>
  <si>
    <t>Knoxville (Tenn.)</t>
  </si>
  <si>
    <t>booklets</t>
  </si>
  <si>
    <t>University of Tennessee, Knoxville. Special Collections</t>
  </si>
  <si>
    <t>University of Tennessee, Knoxville. Libraries</t>
  </si>
  <si>
    <t>E010245-01693</t>
  </si>
  <si>
    <t>1992-93 Tennessee Lady Vol golf: the tradition begins</t>
  </si>
  <si>
    <t>University of Tennessee Lady Volunteers golf media guide, 1992-1993</t>
  </si>
  <si>
    <t>1992</t>
  </si>
  <si>
    <t>32</t>
  </si>
  <si>
    <t>In Copyright</t>
  </si>
  <si>
    <t>http://rightsstatements.org/vocab/InC/1.0/</t>
  </si>
  <si>
    <t>The Lady Vol street journal: 1993-94 Tennessee Lady Volunteers golf media guide</t>
  </si>
  <si>
    <t>University of Tennessee Lady Volunteers golf media guide, 1993-1994</t>
  </si>
  <si>
    <t>1993</t>
  </si>
  <si>
    <t>40</t>
  </si>
  <si>
    <t>E010245-01695</t>
  </si>
  <si>
    <t>1994-95 Tennessee Lady Volunteer golf: taking our best shot</t>
  </si>
  <si>
    <t>University of Tennessee Lady Volunteers golf media guide, 1994-1995</t>
  </si>
  <si>
    <t>1994</t>
  </si>
  <si>
    <t>44</t>
  </si>
  <si>
    <t>E010245-01696</t>
  </si>
  <si>
    <t>1995-96 Tennessee Lady Volunteer golf: first class</t>
  </si>
  <si>
    <t>University of Tennessee Lady Volunteers golf media guide, 1995-1996</t>
  </si>
  <si>
    <t>1995</t>
  </si>
  <si>
    <t>Brock, Lori</t>
  </si>
  <si>
    <t>E010245-01697</t>
  </si>
  <si>
    <t>1996-97 Tennessee Lady Volunteer golf media guide: center of attention</t>
  </si>
  <si>
    <t>University of Tennessee Lady Volunteers golf media guide, 1996-1997</t>
  </si>
  <si>
    <t>1996</t>
  </si>
  <si>
    <t>E010245-01698</t>
  </si>
  <si>
    <t>1997-98 Tennessee Lady Volunteer golf media guide</t>
  </si>
  <si>
    <t>University of Tennessee Lady Volunteers golf media guide, 1997-1998</t>
  </si>
  <si>
    <t>1997</t>
  </si>
  <si>
    <t>E01-0245-61-012-99</t>
  </si>
  <si>
    <t>Destined to succeed: 1998-99 Tennessee Lady Vol golf</t>
  </si>
  <si>
    <t>University of Tennessee Lady Volunteers golf media guide, 1998-1999</t>
  </si>
  <si>
    <t>1998</t>
  </si>
  <si>
    <t>50</t>
  </si>
  <si>
    <t>E01-0245-61-012-00</t>
  </si>
  <si>
    <t>1999-2000 Tennessee golf: strokes of genius</t>
  </si>
  <si>
    <t>University of Tennessee Lady Volunteers golf media guide, 1999-2000</t>
  </si>
  <si>
    <t>1999</t>
  </si>
  <si>
    <t>51</t>
  </si>
  <si>
    <t>E01-0245-61-012-01</t>
  </si>
  <si>
    <t>2000-01 Tennessee Lady Vol golf: formula for success</t>
  </si>
  <si>
    <t>University of Tennessee Lady Volunteers golf media guide, 2000-2001</t>
  </si>
  <si>
    <t>2000</t>
  </si>
  <si>
    <t>56</t>
  </si>
  <si>
    <t>Pavon, Judi</t>
  </si>
  <si>
    <t>University of Tennessee Lady Vol golf: 2000 NCAA championships Sunriver, OR media supplement</t>
  </si>
  <si>
    <t>NCAA Women's Golf Championships Lady Volunteers media supplement, 2000</t>
  </si>
  <si>
    <t>2000-05</t>
  </si>
  <si>
    <t>19</t>
  </si>
  <si>
    <t>E01-0245-061-012-02</t>
  </si>
  <si>
    <t>2001-2002 Tennessee Lady Vol golf</t>
  </si>
  <si>
    <t>University of Tennessee Lady Volunteers golf media guide, 2001-2002</t>
  </si>
  <si>
    <t>2001</t>
  </si>
  <si>
    <t>64</t>
  </si>
  <si>
    <t>E01-0245-061-012-03</t>
  </si>
  <si>
    <t>Circling the globe: 2002-03 Tennessee Lady Vol golf</t>
  </si>
  <si>
    <t>University of Tennessee Lady Volunteers golf media guide, 2002-2003</t>
  </si>
  <si>
    <t>2002</t>
  </si>
  <si>
    <t>E01-0245-061-04</t>
  </si>
  <si>
    <t>Synergy: 2003-04 Tennessee Lady Vol golf</t>
  </si>
  <si>
    <t>University of Tennessee Lady Volunteers golf media guide, 2003-2004</t>
  </si>
  <si>
    <t>2003</t>
  </si>
  <si>
    <t>63</t>
  </si>
  <si>
    <t>E010245013-61-05</t>
  </si>
  <si>
    <t>2004-05 Tennessee Lady Vols golf: staking our claim</t>
  </si>
  <si>
    <t>University of Tennessee Lady Volunteers golf media guide, 2004-2005</t>
  </si>
  <si>
    <t>2004</t>
  </si>
  <si>
    <t>68</t>
  </si>
  <si>
    <t>Tennessee Lady Vols 2005 NCAA media supplement</t>
  </si>
  <si>
    <t>NCAA Women's Golf Championships Lady Volunteers media supplement, 2005</t>
  </si>
  <si>
    <t>2005-05</t>
  </si>
  <si>
    <t>55</t>
  </si>
  <si>
    <t>E1-0245-061-012-07</t>
  </si>
  <si>
    <t>Dream comes true: 2006-07 Tennessee Lady Volunteer golf</t>
  </si>
  <si>
    <t>University of Tennessee Lady Volunteers golf media guide, 2006-2007</t>
  </si>
  <si>
    <t>2006</t>
  </si>
  <si>
    <t>76</t>
  </si>
  <si>
    <t>E1-0245-061-012-08</t>
  </si>
  <si>
    <t>Excitement level orange: 2007-08 University of Tennessee Lady Vol golf</t>
  </si>
  <si>
    <t>University of Tennessee Lady Volunteers golf media guide, 2007-2008</t>
  </si>
  <si>
    <t>2007</t>
  </si>
  <si>
    <t>E1-0245-061-005-09</t>
  </si>
  <si>
    <t>Destination success: 2008-09 Tennessee Lady Vol golf</t>
  </si>
  <si>
    <t>University of Tennessee Lady Volunteers golf media guide, 2007-2009</t>
  </si>
  <si>
    <t>2008</t>
  </si>
  <si>
    <t>Franz Cook,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</si>
</sst>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343268"/>
      <name val="Calibri"/>
    </font>
    <font>
      <sz val="10"/>
      <color rgb="FF000000"/>
      <name val="Arial"/>
    </font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222222"/>
      <name val="Calibri"/>
    </font>
    <font>
      <sz val="11"/>
      <color rgb="FF1155CC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5" fillId="4" borderId="0" xfId="0" applyNumberFormat="1" applyFont="1" applyFill="1" applyAlignment="1"/>
    <xf numFmtId="49" fontId="6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7" fillId="0" borderId="0" xfId="0" applyNumberFormat="1" applyFont="1"/>
    <xf numFmtId="49" fontId="8" fillId="0" borderId="0" xfId="0" applyNumberFormat="1" applyFont="1" applyAlignment="1"/>
    <xf numFmtId="49" fontId="9" fillId="0" borderId="0" xfId="0" applyNumberFormat="1" applyFont="1" applyAlignment="1"/>
    <xf numFmtId="49" fontId="9" fillId="0" borderId="0" xfId="0" applyNumberFormat="1" applyFont="1" applyAlignment="1">
      <alignment wrapText="1"/>
    </xf>
    <xf numFmtId="49" fontId="10" fillId="4" borderId="0" xfId="0" applyNumberFormat="1" applyFont="1" applyFill="1" applyAlignment="1"/>
    <xf numFmtId="49" fontId="11" fillId="4" borderId="0" xfId="0" applyNumberFormat="1" applyFont="1" applyFill="1" applyAlignment="1"/>
    <xf numFmtId="49" fontId="12" fillId="0" borderId="0" xfId="0" applyNumberFormat="1" applyFont="1"/>
    <xf numFmtId="49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selection activeCell="R4" sqref="R4"/>
    </sheetView>
  </sheetViews>
  <sheetFormatPr baseColWidth="10" defaultColWidth="12.6640625" defaultRowHeight="15" customHeight="1" x14ac:dyDescent="0.15"/>
  <cols>
    <col min="1" max="2" width="24.33203125" customWidth="1"/>
    <col min="3" max="3" width="16.6640625" customWidth="1"/>
    <col min="4" max="4" width="23.6640625" customWidth="1"/>
    <col min="5" max="5" width="18.6640625" customWidth="1"/>
    <col min="6" max="6" width="15.1640625" customWidth="1"/>
    <col min="7" max="7" width="8" customWidth="1"/>
    <col min="8" max="8" width="9.83203125" customWidth="1"/>
    <col min="9" max="9" width="32.6640625" customWidth="1"/>
    <col min="10" max="10" width="12.6640625" customWidth="1"/>
    <col min="11" max="12" width="14.6640625" customWidth="1"/>
    <col min="13" max="14" width="19.6640625" customWidth="1"/>
    <col min="15" max="15" width="16.6640625" customWidth="1"/>
    <col min="16" max="16" width="23.1640625" customWidth="1"/>
    <col min="17" max="17" width="25.33203125" customWidth="1"/>
    <col min="18" max="18" width="18.5" customWidth="1"/>
    <col min="19" max="19" width="16.6640625" customWidth="1"/>
    <col min="20" max="20" width="8" customWidth="1"/>
    <col min="21" max="21" width="11.6640625" customWidth="1"/>
    <col min="22" max="22" width="12.1640625" customWidth="1"/>
    <col min="23" max="31" width="7.6640625" customWidth="1"/>
  </cols>
  <sheetData>
    <row r="1" spans="1:31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  <c r="AA1" s="5"/>
      <c r="AB1" s="5"/>
      <c r="AC1" s="5"/>
      <c r="AD1" s="5"/>
      <c r="AE1" s="5"/>
    </row>
    <row r="2" spans="1:31" ht="76" x14ac:dyDescent="0.2">
      <c r="A2" s="14" t="str">
        <f ca="1">IFERROR(__xludf.DUMMYFUNCTION("IMPORTRANGE(""https://docs.google.com/spreadsheets/d/1IV3Z43uKg5-Xpke8G-oIV3luqpUNOuU4RsdJsFnnY-A/edit#gid=0"", ""Items!A2:A19"")"),"lady-vols-golf_1992")</f>
        <v>lady-vols-golf_1992</v>
      </c>
      <c r="B2" s="15" t="s">
        <v>35</v>
      </c>
      <c r="C2" s="16" t="s">
        <v>36</v>
      </c>
      <c r="D2" s="7" t="s">
        <v>37</v>
      </c>
      <c r="E2" s="8" t="s">
        <v>22</v>
      </c>
      <c r="F2" s="6" t="s">
        <v>38</v>
      </c>
      <c r="G2" s="7" t="s">
        <v>39</v>
      </c>
      <c r="H2" s="17" t="s">
        <v>40</v>
      </c>
      <c r="I2" s="18" t="s">
        <v>41</v>
      </c>
      <c r="J2" s="9" t="s">
        <v>23</v>
      </c>
      <c r="K2" s="7" t="s">
        <v>24</v>
      </c>
      <c r="L2" s="7" t="s">
        <v>25</v>
      </c>
      <c r="M2" s="9" t="s">
        <v>26</v>
      </c>
      <c r="N2" s="9" t="s">
        <v>27</v>
      </c>
      <c r="O2" s="8" t="s">
        <v>28</v>
      </c>
      <c r="P2" s="9" t="s">
        <v>120</v>
      </c>
      <c r="Q2" s="9" t="s">
        <v>29</v>
      </c>
      <c r="R2" s="10" t="s">
        <v>30</v>
      </c>
      <c r="S2" s="8" t="s">
        <v>31</v>
      </c>
      <c r="T2" s="7" t="s">
        <v>32</v>
      </c>
      <c r="U2" s="11" t="s">
        <v>33</v>
      </c>
      <c r="V2" s="12" t="s">
        <v>34</v>
      </c>
      <c r="W2" s="13"/>
      <c r="X2" s="13"/>
      <c r="Y2" s="13"/>
      <c r="Z2" s="13"/>
      <c r="AA2" s="13"/>
      <c r="AB2" s="13"/>
      <c r="AC2" s="13"/>
      <c r="AD2" s="13"/>
      <c r="AE2" s="13"/>
    </row>
    <row r="3" spans="1:31" ht="91" x14ac:dyDescent="0.2">
      <c r="A3" s="19" t="str">
        <f ca="1">IFERROR(__xludf.DUMMYFUNCTION("""COMPUTED_VALUE"""),"lady-vols-golf_1993")</f>
        <v>lady-vols-golf_1993</v>
      </c>
      <c r="B3" s="13"/>
      <c r="C3" s="16" t="s">
        <v>42</v>
      </c>
      <c r="D3" s="7" t="s">
        <v>43</v>
      </c>
      <c r="E3" s="8" t="s">
        <v>22</v>
      </c>
      <c r="F3" s="6" t="s">
        <v>44</v>
      </c>
      <c r="G3" s="6" t="s">
        <v>45</v>
      </c>
      <c r="H3" s="17" t="s">
        <v>40</v>
      </c>
      <c r="I3" s="18" t="s">
        <v>41</v>
      </c>
      <c r="J3" s="9" t="s">
        <v>23</v>
      </c>
      <c r="K3" s="7" t="s">
        <v>24</v>
      </c>
      <c r="L3" s="7" t="s">
        <v>25</v>
      </c>
      <c r="M3" s="9" t="s">
        <v>26</v>
      </c>
      <c r="N3" s="9" t="s">
        <v>27</v>
      </c>
      <c r="O3" s="8" t="s">
        <v>28</v>
      </c>
      <c r="P3" s="9" t="s">
        <v>120</v>
      </c>
      <c r="Q3" s="9" t="s">
        <v>29</v>
      </c>
      <c r="R3" s="10" t="s">
        <v>30</v>
      </c>
      <c r="S3" s="8" t="s">
        <v>31</v>
      </c>
      <c r="T3" s="7" t="s">
        <v>32</v>
      </c>
      <c r="U3" s="11" t="s">
        <v>33</v>
      </c>
      <c r="V3" s="12" t="s">
        <v>34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76" x14ac:dyDescent="0.2">
      <c r="A4" s="19" t="str">
        <f ca="1">IFERROR(__xludf.DUMMYFUNCTION("""COMPUTED_VALUE"""),"lady-vols-golf_1994")</f>
        <v>lady-vols-golf_1994</v>
      </c>
      <c r="B4" s="20" t="s">
        <v>46</v>
      </c>
      <c r="C4" s="16" t="s">
        <v>47</v>
      </c>
      <c r="D4" s="7" t="s">
        <v>48</v>
      </c>
      <c r="E4" s="8" t="s">
        <v>22</v>
      </c>
      <c r="F4" s="6" t="s">
        <v>49</v>
      </c>
      <c r="G4" s="6" t="s">
        <v>50</v>
      </c>
      <c r="H4" s="17" t="s">
        <v>40</v>
      </c>
      <c r="I4" s="18" t="s">
        <v>41</v>
      </c>
      <c r="J4" s="9" t="s">
        <v>23</v>
      </c>
      <c r="K4" s="7" t="s">
        <v>24</v>
      </c>
      <c r="L4" s="7" t="s">
        <v>25</v>
      </c>
      <c r="M4" s="9" t="s">
        <v>26</v>
      </c>
      <c r="N4" s="9" t="s">
        <v>27</v>
      </c>
      <c r="O4" s="8" t="s">
        <v>28</v>
      </c>
      <c r="P4" s="9" t="s">
        <v>120</v>
      </c>
      <c r="Q4" s="9" t="s">
        <v>29</v>
      </c>
      <c r="R4" s="10" t="s">
        <v>30</v>
      </c>
      <c r="S4" s="8" t="s">
        <v>31</v>
      </c>
      <c r="T4" s="7" t="s">
        <v>32</v>
      </c>
      <c r="U4" s="11" t="s">
        <v>33</v>
      </c>
      <c r="V4" s="12" t="s">
        <v>34</v>
      </c>
      <c r="W4" s="13"/>
      <c r="X4" s="13"/>
      <c r="Y4" s="13"/>
      <c r="Z4" s="13"/>
      <c r="AA4" s="13"/>
      <c r="AB4" s="13"/>
      <c r="AC4" s="13"/>
      <c r="AD4" s="13"/>
      <c r="AE4" s="13"/>
    </row>
    <row r="5" spans="1:31" ht="76" x14ac:dyDescent="0.2">
      <c r="A5" s="19" t="str">
        <f ca="1">IFERROR(__xludf.DUMMYFUNCTION("""COMPUTED_VALUE"""),"lady-vols-golf_1995")</f>
        <v>lady-vols-golf_1995</v>
      </c>
      <c r="B5" s="20" t="s">
        <v>51</v>
      </c>
      <c r="C5" s="16" t="s">
        <v>52</v>
      </c>
      <c r="D5" s="7" t="s">
        <v>53</v>
      </c>
      <c r="E5" s="8" t="s">
        <v>22</v>
      </c>
      <c r="F5" s="6" t="s">
        <v>54</v>
      </c>
      <c r="G5" s="6" t="s">
        <v>50</v>
      </c>
      <c r="H5" s="17" t="s">
        <v>40</v>
      </c>
      <c r="I5" s="18" t="s">
        <v>41</v>
      </c>
      <c r="J5" s="9" t="s">
        <v>23</v>
      </c>
      <c r="K5" s="7" t="s">
        <v>24</v>
      </c>
      <c r="L5" s="7" t="s">
        <v>25</v>
      </c>
      <c r="M5" s="9" t="s">
        <v>26</v>
      </c>
      <c r="N5" s="9" t="s">
        <v>27</v>
      </c>
      <c r="O5" s="8" t="s">
        <v>28</v>
      </c>
      <c r="P5" s="9" t="s">
        <v>55</v>
      </c>
      <c r="Q5" s="9" t="s">
        <v>29</v>
      </c>
      <c r="R5" s="10" t="s">
        <v>30</v>
      </c>
      <c r="S5" s="8" t="s">
        <v>31</v>
      </c>
      <c r="T5" s="7" t="s">
        <v>32</v>
      </c>
      <c r="U5" s="11" t="s">
        <v>33</v>
      </c>
      <c r="V5" s="12" t="s">
        <v>34</v>
      </c>
      <c r="W5" s="13"/>
      <c r="X5" s="13"/>
      <c r="Y5" s="13"/>
      <c r="Z5" s="13"/>
      <c r="AA5" s="13"/>
      <c r="AB5" s="13"/>
      <c r="AC5" s="13"/>
      <c r="AD5" s="13"/>
      <c r="AE5" s="13"/>
    </row>
    <row r="6" spans="1:31" ht="76" x14ac:dyDescent="0.2">
      <c r="A6" s="19" t="str">
        <f ca="1">IFERROR(__xludf.DUMMYFUNCTION("""COMPUTED_VALUE"""),"lady-vols-golf_1996")</f>
        <v>lady-vols-golf_1996</v>
      </c>
      <c r="B6" s="20" t="s">
        <v>56</v>
      </c>
      <c r="C6" s="16" t="s">
        <v>57</v>
      </c>
      <c r="D6" s="7" t="s">
        <v>58</v>
      </c>
      <c r="E6" s="8" t="s">
        <v>22</v>
      </c>
      <c r="F6" s="6" t="s">
        <v>59</v>
      </c>
      <c r="G6" s="6" t="s">
        <v>50</v>
      </c>
      <c r="H6" s="17" t="s">
        <v>40</v>
      </c>
      <c r="I6" s="18" t="s">
        <v>41</v>
      </c>
      <c r="J6" s="9" t="s">
        <v>23</v>
      </c>
      <c r="K6" s="7" t="s">
        <v>24</v>
      </c>
      <c r="L6" s="7" t="s">
        <v>25</v>
      </c>
      <c r="M6" s="9" t="s">
        <v>26</v>
      </c>
      <c r="N6" s="9" t="s">
        <v>27</v>
      </c>
      <c r="O6" s="8" t="s">
        <v>28</v>
      </c>
      <c r="P6" s="9" t="s">
        <v>55</v>
      </c>
      <c r="Q6" s="9" t="s">
        <v>29</v>
      </c>
      <c r="R6" s="10" t="s">
        <v>30</v>
      </c>
      <c r="S6" s="8" t="s">
        <v>31</v>
      </c>
      <c r="T6" s="7" t="s">
        <v>32</v>
      </c>
      <c r="U6" s="11" t="s">
        <v>33</v>
      </c>
      <c r="V6" s="12" t="s">
        <v>34</v>
      </c>
      <c r="W6" s="13"/>
      <c r="X6" s="13"/>
      <c r="Y6" s="13"/>
      <c r="Z6" s="13"/>
      <c r="AA6" s="13"/>
      <c r="AB6" s="13"/>
      <c r="AC6" s="13"/>
      <c r="AD6" s="13"/>
      <c r="AE6" s="13"/>
    </row>
    <row r="7" spans="1:31" ht="76" x14ac:dyDescent="0.2">
      <c r="A7" s="19" t="str">
        <f ca="1">IFERROR(__xludf.DUMMYFUNCTION("""COMPUTED_VALUE"""),"lady-vols-golf_1997")</f>
        <v>lady-vols-golf_1997</v>
      </c>
      <c r="B7" s="20" t="s">
        <v>60</v>
      </c>
      <c r="C7" s="16" t="s">
        <v>61</v>
      </c>
      <c r="D7" s="7" t="s">
        <v>62</v>
      </c>
      <c r="E7" s="8" t="s">
        <v>22</v>
      </c>
      <c r="F7" s="6" t="s">
        <v>63</v>
      </c>
      <c r="G7" s="6" t="s">
        <v>50</v>
      </c>
      <c r="H7" s="17" t="s">
        <v>40</v>
      </c>
      <c r="I7" s="18" t="s">
        <v>41</v>
      </c>
      <c r="J7" s="9" t="s">
        <v>23</v>
      </c>
      <c r="K7" s="7" t="s">
        <v>24</v>
      </c>
      <c r="L7" s="7" t="s">
        <v>25</v>
      </c>
      <c r="M7" s="9" t="s">
        <v>26</v>
      </c>
      <c r="N7" s="9" t="s">
        <v>27</v>
      </c>
      <c r="O7" s="8" t="s">
        <v>28</v>
      </c>
      <c r="P7" s="9" t="s">
        <v>55</v>
      </c>
      <c r="Q7" s="9" t="s">
        <v>29</v>
      </c>
      <c r="R7" s="10" t="s">
        <v>30</v>
      </c>
      <c r="S7" s="8" t="s">
        <v>31</v>
      </c>
      <c r="T7" s="7" t="s">
        <v>32</v>
      </c>
      <c r="U7" s="11" t="s">
        <v>33</v>
      </c>
      <c r="V7" s="12" t="s">
        <v>34</v>
      </c>
      <c r="W7" s="13"/>
      <c r="X7" s="13"/>
      <c r="Y7" s="13"/>
      <c r="Z7" s="13"/>
      <c r="AA7" s="13"/>
      <c r="AB7" s="13"/>
      <c r="AC7" s="13"/>
      <c r="AD7" s="13"/>
      <c r="AE7" s="13"/>
    </row>
    <row r="8" spans="1:31" ht="76" x14ac:dyDescent="0.2">
      <c r="A8" s="19" t="str">
        <f ca="1">IFERROR(__xludf.DUMMYFUNCTION("""COMPUTED_VALUE"""),"lady-vols-golf_1998")</f>
        <v>lady-vols-golf_1998</v>
      </c>
      <c r="B8" s="20" t="s">
        <v>64</v>
      </c>
      <c r="C8" s="16" t="s">
        <v>65</v>
      </c>
      <c r="D8" s="7" t="s">
        <v>66</v>
      </c>
      <c r="E8" s="8" t="s">
        <v>22</v>
      </c>
      <c r="F8" s="6" t="s">
        <v>67</v>
      </c>
      <c r="G8" s="6" t="s">
        <v>68</v>
      </c>
      <c r="H8" s="17" t="s">
        <v>40</v>
      </c>
      <c r="I8" s="18" t="s">
        <v>41</v>
      </c>
      <c r="J8" s="9" t="s">
        <v>23</v>
      </c>
      <c r="K8" s="7" t="s">
        <v>24</v>
      </c>
      <c r="L8" s="7" t="s">
        <v>25</v>
      </c>
      <c r="M8" s="9" t="s">
        <v>26</v>
      </c>
      <c r="N8" s="9" t="s">
        <v>27</v>
      </c>
      <c r="O8" s="8" t="s">
        <v>28</v>
      </c>
      <c r="P8" s="9" t="s">
        <v>55</v>
      </c>
      <c r="Q8" s="9" t="s">
        <v>29</v>
      </c>
      <c r="R8" s="10" t="s">
        <v>30</v>
      </c>
      <c r="S8" s="8" t="s">
        <v>31</v>
      </c>
      <c r="T8" s="7" t="s">
        <v>32</v>
      </c>
      <c r="U8" s="11" t="s">
        <v>33</v>
      </c>
      <c r="V8" s="12" t="s">
        <v>34</v>
      </c>
      <c r="W8" s="13"/>
      <c r="X8" s="13"/>
      <c r="Y8" s="13"/>
      <c r="Z8" s="13"/>
      <c r="AA8" s="13"/>
      <c r="AB8" s="13"/>
      <c r="AC8" s="13"/>
      <c r="AD8" s="13"/>
      <c r="AE8" s="13"/>
    </row>
    <row r="9" spans="1:31" ht="76" x14ac:dyDescent="0.2">
      <c r="A9" s="19" t="str">
        <f ca="1">IFERROR(__xludf.DUMMYFUNCTION("""COMPUTED_VALUE"""),"lady-vols-golf_1999")</f>
        <v>lady-vols-golf_1999</v>
      </c>
      <c r="B9" s="20" t="s">
        <v>69</v>
      </c>
      <c r="C9" s="16" t="s">
        <v>70</v>
      </c>
      <c r="D9" s="7" t="s">
        <v>71</v>
      </c>
      <c r="E9" s="8" t="s">
        <v>22</v>
      </c>
      <c r="F9" s="6" t="s">
        <v>72</v>
      </c>
      <c r="G9" s="7" t="s">
        <v>73</v>
      </c>
      <c r="H9" s="17" t="s">
        <v>40</v>
      </c>
      <c r="I9" s="18" t="s">
        <v>41</v>
      </c>
      <c r="J9" s="9" t="s">
        <v>23</v>
      </c>
      <c r="K9" s="7" t="s">
        <v>24</v>
      </c>
      <c r="L9" s="7" t="s">
        <v>25</v>
      </c>
      <c r="M9" s="9" t="s">
        <v>26</v>
      </c>
      <c r="N9" s="9" t="s">
        <v>27</v>
      </c>
      <c r="O9" s="8" t="s">
        <v>28</v>
      </c>
      <c r="P9" s="9" t="s">
        <v>55</v>
      </c>
      <c r="Q9" s="9" t="s">
        <v>29</v>
      </c>
      <c r="R9" s="10" t="s">
        <v>30</v>
      </c>
      <c r="S9" s="8" t="s">
        <v>31</v>
      </c>
      <c r="T9" s="7" t="s">
        <v>32</v>
      </c>
      <c r="U9" s="11" t="s">
        <v>33</v>
      </c>
      <c r="V9" s="12" t="s">
        <v>34</v>
      </c>
      <c r="W9" s="13"/>
      <c r="X9" s="13"/>
      <c r="Y9" s="13"/>
      <c r="Z9" s="13"/>
      <c r="AA9" s="13"/>
      <c r="AB9" s="13"/>
      <c r="AC9" s="13"/>
      <c r="AD9" s="13"/>
      <c r="AE9" s="13"/>
    </row>
    <row r="10" spans="1:31" ht="76" x14ac:dyDescent="0.2">
      <c r="A10" s="19" t="str">
        <f ca="1">IFERROR(__xludf.DUMMYFUNCTION("""COMPUTED_VALUE"""),"lady-vols-golf_2000")</f>
        <v>lady-vols-golf_2000</v>
      </c>
      <c r="B10" s="20" t="s">
        <v>74</v>
      </c>
      <c r="C10" s="16" t="s">
        <v>75</v>
      </c>
      <c r="D10" s="7" t="s">
        <v>76</v>
      </c>
      <c r="E10" s="8" t="s">
        <v>22</v>
      </c>
      <c r="F10" s="6" t="s">
        <v>77</v>
      </c>
      <c r="G10" s="6" t="s">
        <v>78</v>
      </c>
      <c r="H10" s="17" t="s">
        <v>40</v>
      </c>
      <c r="I10" s="18" t="s">
        <v>41</v>
      </c>
      <c r="J10" s="9" t="s">
        <v>23</v>
      </c>
      <c r="K10" s="7" t="s">
        <v>24</v>
      </c>
      <c r="L10" s="7" t="s">
        <v>25</v>
      </c>
      <c r="M10" s="9" t="s">
        <v>26</v>
      </c>
      <c r="N10" s="9" t="s">
        <v>27</v>
      </c>
      <c r="O10" s="8" t="s">
        <v>28</v>
      </c>
      <c r="P10" s="9" t="s">
        <v>79</v>
      </c>
      <c r="Q10" s="9" t="s">
        <v>29</v>
      </c>
      <c r="R10" s="10" t="s">
        <v>30</v>
      </c>
      <c r="S10" s="8" t="s">
        <v>31</v>
      </c>
      <c r="T10" s="7" t="s">
        <v>32</v>
      </c>
      <c r="U10" s="11" t="s">
        <v>33</v>
      </c>
      <c r="V10" s="12" t="s">
        <v>34</v>
      </c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06" x14ac:dyDescent="0.2">
      <c r="A11" s="19" t="str">
        <f ca="1">IFERROR(__xludf.DUMMYFUNCTION("""COMPUTED_VALUE"""),"lady-vols-golf_2000-05")</f>
        <v>lady-vols-golf_2000-05</v>
      </c>
      <c r="B11" s="13"/>
      <c r="C11" s="7" t="s">
        <v>80</v>
      </c>
      <c r="D11" s="7" t="s">
        <v>81</v>
      </c>
      <c r="E11" s="8" t="s">
        <v>22</v>
      </c>
      <c r="F11" s="7" t="s">
        <v>82</v>
      </c>
      <c r="G11" s="7" t="s">
        <v>83</v>
      </c>
      <c r="H11" s="17" t="s">
        <v>40</v>
      </c>
      <c r="I11" s="18" t="s">
        <v>41</v>
      </c>
      <c r="J11" s="9" t="s">
        <v>23</v>
      </c>
      <c r="K11" s="7" t="s">
        <v>24</v>
      </c>
      <c r="L11" s="7" t="s">
        <v>25</v>
      </c>
      <c r="M11" s="9" t="s">
        <v>26</v>
      </c>
      <c r="N11" s="9" t="s">
        <v>27</v>
      </c>
      <c r="O11" s="8" t="s">
        <v>28</v>
      </c>
      <c r="P11" s="9" t="s">
        <v>79</v>
      </c>
      <c r="Q11" s="9" t="s">
        <v>29</v>
      </c>
      <c r="R11" s="10" t="s">
        <v>30</v>
      </c>
      <c r="S11" s="8" t="s">
        <v>31</v>
      </c>
      <c r="T11" s="7" t="s">
        <v>32</v>
      </c>
      <c r="U11" s="11" t="s">
        <v>33</v>
      </c>
      <c r="V11" s="12" t="s">
        <v>34</v>
      </c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76" x14ac:dyDescent="0.2">
      <c r="A12" s="19" t="str">
        <f ca="1">IFERROR(__xludf.DUMMYFUNCTION("""COMPUTED_VALUE"""),"lady-vols-golf_2001")</f>
        <v>lady-vols-golf_2001</v>
      </c>
      <c r="B12" s="20" t="s">
        <v>84</v>
      </c>
      <c r="C12" s="16" t="s">
        <v>85</v>
      </c>
      <c r="D12" s="7" t="s">
        <v>86</v>
      </c>
      <c r="E12" s="8" t="s">
        <v>22</v>
      </c>
      <c r="F12" s="6" t="s">
        <v>87</v>
      </c>
      <c r="G12" s="6" t="s">
        <v>88</v>
      </c>
      <c r="H12" s="17" t="s">
        <v>40</v>
      </c>
      <c r="I12" s="18" t="s">
        <v>41</v>
      </c>
      <c r="J12" s="9" t="s">
        <v>23</v>
      </c>
      <c r="K12" s="7" t="s">
        <v>24</v>
      </c>
      <c r="L12" s="7" t="s">
        <v>25</v>
      </c>
      <c r="M12" s="9" t="s">
        <v>26</v>
      </c>
      <c r="N12" s="9" t="s">
        <v>27</v>
      </c>
      <c r="O12" s="8" t="s">
        <v>28</v>
      </c>
      <c r="P12" s="9" t="s">
        <v>79</v>
      </c>
      <c r="Q12" s="9" t="s">
        <v>29</v>
      </c>
      <c r="R12" s="10" t="s">
        <v>30</v>
      </c>
      <c r="S12" s="8" t="s">
        <v>31</v>
      </c>
      <c r="T12" s="7" t="s">
        <v>32</v>
      </c>
      <c r="U12" s="11" t="s">
        <v>33</v>
      </c>
      <c r="V12" s="12" t="s">
        <v>34</v>
      </c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76" x14ac:dyDescent="0.2">
      <c r="A13" s="19" t="str">
        <f ca="1">IFERROR(__xludf.DUMMYFUNCTION("""COMPUTED_VALUE"""),"lady-vols-golf_2002")</f>
        <v>lady-vols-golf_2002</v>
      </c>
      <c r="B13" s="20" t="s">
        <v>89</v>
      </c>
      <c r="C13" s="16" t="s">
        <v>90</v>
      </c>
      <c r="D13" s="7" t="s">
        <v>91</v>
      </c>
      <c r="E13" s="8" t="s">
        <v>22</v>
      </c>
      <c r="F13" s="6" t="s">
        <v>92</v>
      </c>
      <c r="G13" s="6" t="s">
        <v>88</v>
      </c>
      <c r="H13" s="17" t="s">
        <v>40</v>
      </c>
      <c r="I13" s="18" t="s">
        <v>41</v>
      </c>
      <c r="J13" s="9" t="s">
        <v>23</v>
      </c>
      <c r="K13" s="7" t="s">
        <v>24</v>
      </c>
      <c r="L13" s="7" t="s">
        <v>25</v>
      </c>
      <c r="M13" s="9" t="s">
        <v>26</v>
      </c>
      <c r="N13" s="9" t="s">
        <v>27</v>
      </c>
      <c r="O13" s="8" t="s">
        <v>28</v>
      </c>
      <c r="P13" s="9" t="s">
        <v>79</v>
      </c>
      <c r="Q13" s="9" t="s">
        <v>29</v>
      </c>
      <c r="R13" s="10" t="s">
        <v>30</v>
      </c>
      <c r="S13" s="8" t="s">
        <v>31</v>
      </c>
      <c r="T13" s="7" t="s">
        <v>32</v>
      </c>
      <c r="U13" s="11" t="s">
        <v>33</v>
      </c>
      <c r="V13" s="12" t="s">
        <v>34</v>
      </c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76" x14ac:dyDescent="0.2">
      <c r="A14" s="19" t="str">
        <f ca="1">IFERROR(__xludf.DUMMYFUNCTION("""COMPUTED_VALUE"""),"lady-vols-golf_2003")</f>
        <v>lady-vols-golf_2003</v>
      </c>
      <c r="B14" s="20" t="s">
        <v>93</v>
      </c>
      <c r="C14" s="7" t="s">
        <v>94</v>
      </c>
      <c r="D14" s="7" t="s">
        <v>95</v>
      </c>
      <c r="E14" s="8" t="s">
        <v>22</v>
      </c>
      <c r="F14" s="6" t="s">
        <v>96</v>
      </c>
      <c r="G14" s="7" t="s">
        <v>97</v>
      </c>
      <c r="H14" s="17" t="s">
        <v>40</v>
      </c>
      <c r="I14" s="18" t="s">
        <v>41</v>
      </c>
      <c r="J14" s="9" t="s">
        <v>23</v>
      </c>
      <c r="K14" s="7" t="s">
        <v>24</v>
      </c>
      <c r="L14" s="7" t="s">
        <v>25</v>
      </c>
      <c r="M14" s="9" t="s">
        <v>26</v>
      </c>
      <c r="N14" s="9" t="s">
        <v>27</v>
      </c>
      <c r="O14" s="8" t="s">
        <v>28</v>
      </c>
      <c r="P14" s="9" t="s">
        <v>79</v>
      </c>
      <c r="Q14" s="9" t="s">
        <v>29</v>
      </c>
      <c r="R14" s="10" t="s">
        <v>30</v>
      </c>
      <c r="S14" s="8" t="s">
        <v>31</v>
      </c>
      <c r="T14" s="7" t="s">
        <v>32</v>
      </c>
      <c r="U14" s="11" t="s">
        <v>33</v>
      </c>
      <c r="V14" s="12" t="s">
        <v>34</v>
      </c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76" x14ac:dyDescent="0.2">
      <c r="A15" s="19" t="str">
        <f ca="1">IFERROR(__xludf.DUMMYFUNCTION("""COMPUTED_VALUE"""),"lady-vols-golf_2004")</f>
        <v>lady-vols-golf_2004</v>
      </c>
      <c r="B15" s="20" t="s">
        <v>98</v>
      </c>
      <c r="C15" s="16" t="s">
        <v>99</v>
      </c>
      <c r="D15" s="7" t="s">
        <v>100</v>
      </c>
      <c r="E15" s="8" t="s">
        <v>22</v>
      </c>
      <c r="F15" s="6" t="s">
        <v>101</v>
      </c>
      <c r="G15" s="6" t="s">
        <v>102</v>
      </c>
      <c r="H15" s="17" t="s">
        <v>40</v>
      </c>
      <c r="I15" s="18" t="s">
        <v>41</v>
      </c>
      <c r="J15" s="9" t="s">
        <v>23</v>
      </c>
      <c r="K15" s="7" t="s">
        <v>24</v>
      </c>
      <c r="L15" s="7" t="s">
        <v>25</v>
      </c>
      <c r="M15" s="9" t="s">
        <v>26</v>
      </c>
      <c r="N15" s="9" t="s">
        <v>27</v>
      </c>
      <c r="O15" s="8" t="s">
        <v>28</v>
      </c>
      <c r="P15" s="9" t="s">
        <v>79</v>
      </c>
      <c r="Q15" s="9" t="s">
        <v>29</v>
      </c>
      <c r="R15" s="10" t="s">
        <v>30</v>
      </c>
      <c r="S15" s="8" t="s">
        <v>31</v>
      </c>
      <c r="T15" s="7" t="s">
        <v>32</v>
      </c>
      <c r="U15" s="11" t="s">
        <v>33</v>
      </c>
      <c r="V15" s="12" t="s">
        <v>34</v>
      </c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76" x14ac:dyDescent="0.2">
      <c r="A16" s="19" t="str">
        <f ca="1">IFERROR(__xludf.DUMMYFUNCTION("""COMPUTED_VALUE"""),"lady-vols-golf_2005-05")</f>
        <v>lady-vols-golf_2005-05</v>
      </c>
      <c r="B16" s="13"/>
      <c r="C16" s="7" t="s">
        <v>103</v>
      </c>
      <c r="D16" s="7" t="s">
        <v>104</v>
      </c>
      <c r="E16" s="8" t="s">
        <v>22</v>
      </c>
      <c r="F16" s="7" t="s">
        <v>105</v>
      </c>
      <c r="G16" s="7" t="s">
        <v>106</v>
      </c>
      <c r="H16" s="17" t="s">
        <v>40</v>
      </c>
      <c r="I16" s="18" t="s">
        <v>41</v>
      </c>
      <c r="J16" s="9" t="s">
        <v>23</v>
      </c>
      <c r="K16" s="7" t="s">
        <v>24</v>
      </c>
      <c r="L16" s="7" t="s">
        <v>25</v>
      </c>
      <c r="M16" s="9" t="s">
        <v>26</v>
      </c>
      <c r="N16" s="9" t="s">
        <v>27</v>
      </c>
      <c r="O16" s="8" t="s">
        <v>28</v>
      </c>
      <c r="P16" s="9" t="s">
        <v>79</v>
      </c>
      <c r="Q16" s="9" t="s">
        <v>29</v>
      </c>
      <c r="R16" s="10" t="s">
        <v>30</v>
      </c>
      <c r="S16" s="8" t="s">
        <v>31</v>
      </c>
      <c r="T16" s="7" t="s">
        <v>32</v>
      </c>
      <c r="U16" s="11" t="s">
        <v>33</v>
      </c>
      <c r="V16" s="12" t="s">
        <v>34</v>
      </c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76" x14ac:dyDescent="0.2">
      <c r="A17" s="19" t="str">
        <f ca="1">IFERROR(__xludf.DUMMYFUNCTION("""COMPUTED_VALUE"""),"lady-vols-golf_2006")</f>
        <v>lady-vols-golf_2006</v>
      </c>
      <c r="B17" s="20" t="s">
        <v>107</v>
      </c>
      <c r="C17" s="16" t="s">
        <v>108</v>
      </c>
      <c r="D17" s="7" t="s">
        <v>109</v>
      </c>
      <c r="E17" s="8" t="s">
        <v>22</v>
      </c>
      <c r="F17" s="6" t="s">
        <v>110</v>
      </c>
      <c r="G17" s="7" t="s">
        <v>111</v>
      </c>
      <c r="H17" s="17" t="s">
        <v>40</v>
      </c>
      <c r="I17" s="18" t="s">
        <v>41</v>
      </c>
      <c r="J17" s="9" t="s">
        <v>23</v>
      </c>
      <c r="K17" s="7" t="s">
        <v>24</v>
      </c>
      <c r="L17" s="7" t="s">
        <v>25</v>
      </c>
      <c r="M17" s="9" t="s">
        <v>26</v>
      </c>
      <c r="N17" s="9" t="s">
        <v>27</v>
      </c>
      <c r="O17" s="8" t="s">
        <v>28</v>
      </c>
      <c r="P17" s="9" t="s">
        <v>79</v>
      </c>
      <c r="Q17" s="9" t="s">
        <v>29</v>
      </c>
      <c r="R17" s="10" t="s">
        <v>30</v>
      </c>
      <c r="S17" s="8" t="s">
        <v>31</v>
      </c>
      <c r="T17" s="7" t="s">
        <v>32</v>
      </c>
      <c r="U17" s="11" t="s">
        <v>33</v>
      </c>
      <c r="V17" s="12" t="s">
        <v>34</v>
      </c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76" x14ac:dyDescent="0.2">
      <c r="A18" s="19" t="str">
        <f ca="1">IFERROR(__xludf.DUMMYFUNCTION("""COMPUTED_VALUE"""),"lady-vols-golf_2007")</f>
        <v>lady-vols-golf_2007</v>
      </c>
      <c r="B18" s="20" t="s">
        <v>112</v>
      </c>
      <c r="C18" s="16" t="s">
        <v>113</v>
      </c>
      <c r="D18" s="7" t="s">
        <v>114</v>
      </c>
      <c r="E18" s="8" t="s">
        <v>22</v>
      </c>
      <c r="F18" s="6" t="s">
        <v>115</v>
      </c>
      <c r="G18" s="6" t="s">
        <v>111</v>
      </c>
      <c r="H18" s="17" t="s">
        <v>40</v>
      </c>
      <c r="I18" s="18" t="s">
        <v>41</v>
      </c>
      <c r="J18" s="9" t="s">
        <v>23</v>
      </c>
      <c r="K18" s="7" t="s">
        <v>24</v>
      </c>
      <c r="L18" s="7" t="s">
        <v>25</v>
      </c>
      <c r="M18" s="9" t="s">
        <v>26</v>
      </c>
      <c r="N18" s="9" t="s">
        <v>27</v>
      </c>
      <c r="O18" s="8" t="s">
        <v>28</v>
      </c>
      <c r="P18" s="9" t="s">
        <v>79</v>
      </c>
      <c r="Q18" s="9" t="s">
        <v>29</v>
      </c>
      <c r="R18" s="10" t="s">
        <v>30</v>
      </c>
      <c r="S18" s="8" t="s">
        <v>31</v>
      </c>
      <c r="T18" s="7" t="s">
        <v>32</v>
      </c>
      <c r="U18" s="11" t="s">
        <v>33</v>
      </c>
      <c r="V18" s="12" t="s">
        <v>34</v>
      </c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76" x14ac:dyDescent="0.2">
      <c r="A19" s="19" t="str">
        <f ca="1">IFERROR(__xludf.DUMMYFUNCTION("""COMPUTED_VALUE"""),"lady-vols-golf_2008")</f>
        <v>lady-vols-golf_2008</v>
      </c>
      <c r="B19" s="20" t="s">
        <v>116</v>
      </c>
      <c r="C19" s="7" t="s">
        <v>117</v>
      </c>
      <c r="D19" s="7" t="s">
        <v>118</v>
      </c>
      <c r="E19" s="8" t="s">
        <v>22</v>
      </c>
      <c r="F19" s="6" t="s">
        <v>119</v>
      </c>
      <c r="G19" s="7" t="s">
        <v>111</v>
      </c>
      <c r="H19" s="17" t="s">
        <v>40</v>
      </c>
      <c r="I19" s="18" t="s">
        <v>41</v>
      </c>
      <c r="J19" s="9" t="s">
        <v>23</v>
      </c>
      <c r="K19" s="7" t="s">
        <v>24</v>
      </c>
      <c r="L19" s="7" t="s">
        <v>25</v>
      </c>
      <c r="M19" s="9" t="s">
        <v>26</v>
      </c>
      <c r="N19" s="9" t="s">
        <v>27</v>
      </c>
      <c r="O19" s="8" t="s">
        <v>28</v>
      </c>
      <c r="P19" s="9" t="s">
        <v>79</v>
      </c>
      <c r="Q19" s="9" t="s">
        <v>29</v>
      </c>
      <c r="R19" s="10" t="s">
        <v>30</v>
      </c>
      <c r="S19" s="8" t="s">
        <v>31</v>
      </c>
      <c r="T19" s="7" t="s">
        <v>32</v>
      </c>
      <c r="U19" s="11" t="s">
        <v>33</v>
      </c>
      <c r="V19" s="12" t="s">
        <v>34</v>
      </c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4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4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4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4" x14ac:dyDescent="0.15">
      <c r="A23" s="6"/>
      <c r="B23" s="6"/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4" x14ac:dyDescent="0.15">
      <c r="A24" s="6"/>
      <c r="B24" s="6"/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4" x14ac:dyDescent="0.15">
      <c r="A25" s="6"/>
      <c r="B25" s="6"/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4" x14ac:dyDescent="0.15">
      <c r="A26" s="6"/>
      <c r="B26" s="6"/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4" x14ac:dyDescent="0.15">
      <c r="A27" s="6"/>
      <c r="B27" s="6"/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4" x14ac:dyDescent="0.15">
      <c r="A28" s="6"/>
      <c r="B28" s="6"/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4" x14ac:dyDescent="0.15">
      <c r="A29" s="6"/>
      <c r="B29" s="6"/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4" x14ac:dyDescent="0.15">
      <c r="A30" s="6"/>
      <c r="B30" s="6"/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4" x14ac:dyDescent="0.15">
      <c r="A31" s="6"/>
      <c r="B31" s="6"/>
      <c r="C31" s="1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4" x14ac:dyDescent="0.15">
      <c r="A32" s="6"/>
      <c r="B32" s="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4" x14ac:dyDescent="0.15">
      <c r="A33" s="6"/>
      <c r="B33" s="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4" x14ac:dyDescent="0.15">
      <c r="A34" s="6"/>
      <c r="B34" s="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4" x14ac:dyDescent="0.15">
      <c r="A35" s="6"/>
      <c r="B35" s="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4" x14ac:dyDescent="0.15">
      <c r="A36" s="6"/>
      <c r="B36" s="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4" x14ac:dyDescent="0.15">
      <c r="A37" s="6"/>
      <c r="B37" s="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4" x14ac:dyDescent="0.15">
      <c r="A38" s="6"/>
      <c r="B38" s="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4" x14ac:dyDescent="0.15">
      <c r="A39" s="6"/>
      <c r="B39" s="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4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4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4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4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4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4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4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4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4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4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4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4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4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4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4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4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4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4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4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4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4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4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4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4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4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4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4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4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4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4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4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4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4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4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4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4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4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4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4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4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4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4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4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4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4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4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4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4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4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4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4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4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4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4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4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4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4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4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4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4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4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4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4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4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4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4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4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4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4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4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4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4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4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4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4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4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4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4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4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4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4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4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4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4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4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4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4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4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4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4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4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4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4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4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4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4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4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4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4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4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4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4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4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4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4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4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4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4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4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4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4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4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4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4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4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4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4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4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4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4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4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4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4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4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4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4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4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4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4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4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4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4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4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4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4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4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4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4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4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4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4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4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4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4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4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4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4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4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4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4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4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4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4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4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4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4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4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4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4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4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4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4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4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4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4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4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4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4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4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4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4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4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4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4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4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4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4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4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4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4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4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4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4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4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4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4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4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4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4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4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4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4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4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4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4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4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4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4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4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4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4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4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4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4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4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4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4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4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4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4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4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4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4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4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4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4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4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4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4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4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4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4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4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4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4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4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4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4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4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4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4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4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4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4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4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4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4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4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4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4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4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4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4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4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4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4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4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4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4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4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4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4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4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4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4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4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4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4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4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4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4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4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4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4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4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4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4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4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4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4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4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4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4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4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4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4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4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4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4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4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4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4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4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4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4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4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4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4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4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4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4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4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4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4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4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4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4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4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4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4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4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4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4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4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4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4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4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4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4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4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4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4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4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4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4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4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4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4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4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4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4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4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4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4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4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4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4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4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4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4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4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4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4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4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4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4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4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4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4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4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4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4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4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4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4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4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4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4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4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4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4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4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4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4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4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4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4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4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4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4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4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4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4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4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4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4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4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4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4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4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4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4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4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4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4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4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4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4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4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4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4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4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4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4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4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4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4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4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4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4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4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4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4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4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4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4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4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4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4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4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4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4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4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4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4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4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4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4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4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4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4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4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4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4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4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4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4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4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4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4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4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4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4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4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4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4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4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4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4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4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4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4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4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4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4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4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4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4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4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4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4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4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4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4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4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4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4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4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4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4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4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4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4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4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4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4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4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4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4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4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4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4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4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4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4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4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4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4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4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4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4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4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4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4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4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4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4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4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4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4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4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4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4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4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4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4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4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4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4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4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4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4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4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4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4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4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4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4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4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4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4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4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4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4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4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4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4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4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4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4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4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4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4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4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4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4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4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4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4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4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4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4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4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4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4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4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4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4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4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4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4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4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4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4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4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4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4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4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4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4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4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4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4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4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4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4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4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4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4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4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4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4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4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4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4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4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4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4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4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4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4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4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4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4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4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4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4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4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4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4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4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4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4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4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4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4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4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4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4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4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4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4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4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4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4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4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4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4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4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4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4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4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4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4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4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4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4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4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4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4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4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4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4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4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4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4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4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4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4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4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4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4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4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4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4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4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4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4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4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4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4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4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4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4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4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4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4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4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4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4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4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4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4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4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4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4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4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4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4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4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4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4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4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4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4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4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4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4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4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4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4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4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4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4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4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4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4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4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4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4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4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4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4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4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4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4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4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4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4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4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4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4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4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4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4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4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4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4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4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4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4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4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4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4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4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4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4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4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4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4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4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4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4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4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4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4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4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4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4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4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4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4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4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4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4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4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4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4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4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4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4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4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4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4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4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4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4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4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4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4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4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4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4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4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4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4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4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4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4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4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4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4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4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4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4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4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4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4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4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4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4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4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4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4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4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4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4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4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4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4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4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4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4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4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4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4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4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4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4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4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4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4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4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4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4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4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4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4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4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4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4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4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4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4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4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4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4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4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4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4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4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4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4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4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4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4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4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4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4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4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4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4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4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4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4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4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4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4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4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4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4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4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4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4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4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4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4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4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4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4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4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4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4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4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4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4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4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4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4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4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4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4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4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4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4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4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4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4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4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4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4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4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4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4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4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4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4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4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4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4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4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4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4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4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4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4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4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4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4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4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4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4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4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4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4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4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4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4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4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4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4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4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4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4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4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4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4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4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4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4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4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4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4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4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4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4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4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4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4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4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4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4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4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4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4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4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4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4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4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4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4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4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4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4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4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4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4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4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4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4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4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4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4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4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4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4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4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4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4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4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4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4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4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4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4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4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4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4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4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4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4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4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4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4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4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4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4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4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4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4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4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4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4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4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4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4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4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4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4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4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4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4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ht="14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ht="14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ht="14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ht="14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ht="14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13"/>
      <c r="X1001" s="13"/>
      <c r="Y1001" s="13"/>
      <c r="Z1001" s="13"/>
      <c r="AA1001" s="13"/>
      <c r="AB1001" s="13"/>
      <c r="AC1001" s="13"/>
      <c r="AD1001" s="13"/>
      <c r="AE1001" s="13"/>
    </row>
  </sheetData>
  <printOptions gridLines="1"/>
  <pageMargins left="0.7" right="0.7" top="0.75" bottom="0.75" header="0" footer="0"/>
  <pageSetup orientation="landscape"/>
  <headerFooter>
    <oddFooter>&amp;RAthletics Guides Metadata Sheet_Lady Vols Golf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2021-11-10T20:41:00Z</dcterms:modified>
</cp:coreProperties>
</file>