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<sst xmlns="http://schemas.openxmlformats.org/spreadsheetml/2006/main" count="732" uniqueCount="193">
  <si>
    <t>adminDB</t>
  </si>
  <si>
    <t>Eidentifier</t>
  </si>
  <si>
    <t>cover_title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</si>
  <si>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</si>
  <si>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</si>
  <si>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</si>
  <si>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</si>
  <si>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</si>
  <si>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</si>
  <si>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</si>
  <si>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</si>
  <si>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</si>
  <si>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</si>
  <si>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subject_topic_5</t>
  </si>
  <si>
    <t>subject_topic_6</t>
  </si>
  <si>
    <t>subject_name</t>
  </si>
  <si>
    <t>subject_name_2</t>
  </si>
  <si>
    <t>subject_name_3</t>
  </si>
  <si>
    <t>subject_geographic</t>
  </si>
  <si>
    <t>form</t>
  </si>
  <si>
    <t>form2</t>
  </si>
  <si>
    <t>repository</t>
  </si>
  <si>
    <t>record_source</t>
  </si>
  <si>
    <t>University of Tennessee Lady Volunteer swimming and diving media guide, YYYY-YYYY</t>
  </si>
  <si>
    <t>University of Tennessee, Knoxville. Department of Athletics</t>
  </si>
  <si>
    <t># of pages</t>
  </si>
  <si>
    <t>No Copyright – United States</t>
  </si>
  <si>
    <t>http://rightsstatements.org/vocab/NoC-US/1.0/</t>
  </si>
  <si>
    <t>Swimming</t>
  </si>
  <si>
    <t>College sports for women</t>
  </si>
  <si>
    <t>College sports</t>
  </si>
  <si>
    <t>Women swimmers</t>
  </si>
  <si>
    <t>Diving</t>
  </si>
  <si>
    <t>Women divers</t>
  </si>
  <si>
    <t>coaches name</t>
  </si>
  <si>
    <t>University of Tennessee, Knoxville</t>
  </si>
  <si>
    <t>Tennessee Lady Volunteers swimming and diving</t>
  </si>
  <si>
    <t>Knoxville (Tenn.)</t>
  </si>
  <si>
    <t>booklets</t>
  </si>
  <si>
    <t>periodicals</t>
  </si>
  <si>
    <t>University of Tennessee, Knoxville. Special Collections</t>
  </si>
  <si>
    <t>University of Tennessee, Knoxville. Libraries</t>
  </si>
  <si>
    <t>Lady Volunteers swimming, 77-78</t>
  </si>
  <si>
    <t>University of Tennessee Lady Volunteers swimming and diving media guide, 1977-1978</t>
  </si>
  <si>
    <t>1977</t>
  </si>
  <si>
    <t>2</t>
  </si>
  <si>
    <t>Gentry, Joe</t>
  </si>
  <si>
    <t>1979-80 Tennessee Lady Volunteers swimming and diving</t>
  </si>
  <si>
    <t>University of Tennessee Lady Volunteers swimming and diving media guide, 1979-1980</t>
  </si>
  <si>
    <t>1979</t>
  </si>
  <si>
    <t>4</t>
  </si>
  <si>
    <t>The University of Tennessee Lady Volunteers 1980-81 swimming &amp; diving</t>
  </si>
  <si>
    <t>University of Tennessee Lady Volunteers swimming and diving media guide, 1980-1981</t>
  </si>
  <si>
    <t>1980</t>
  </si>
  <si>
    <t>12</t>
  </si>
  <si>
    <t>Carlisle, Terry</t>
  </si>
  <si>
    <t>Tennessee 1981-82 swimming &amp; diving</t>
  </si>
  <si>
    <t>University of Tennessee Lady Volunteers swimming and diving media guide, 1981-1982</t>
  </si>
  <si>
    <t>1981</t>
  </si>
  <si>
    <t>15</t>
  </si>
  <si>
    <t>1983 Tennessee Lady Vols swimming and diving</t>
  </si>
  <si>
    <t>University of Tennessee Lady Volunteers swimming and diving media guide, 1982-1983</t>
  </si>
  <si>
    <t>1983</t>
  </si>
  <si>
    <t>20</t>
  </si>
  <si>
    <t>E01-8635-03-001-83</t>
  </si>
  <si>
    <t>Southeastern Conferance 42nd annual swimming &amp; diving championship: University of Tennessee student aquatic center, March 3-5, 1983, Knoxville Tennessee</t>
  </si>
  <si>
    <t>Southeastern Conference Swimming and Diving Championships program, March 1983</t>
  </si>
  <si>
    <t>1983-03</t>
  </si>
  <si>
    <t>29</t>
  </si>
  <si>
    <t>Bussard, Ray</t>
  </si>
  <si>
    <t>Tennessee Volunteers (Swimming and diving team)</t>
  </si>
  <si>
    <t>1984-85 Tennessee Lady Vols swimming &amp; diving: the total team effort</t>
  </si>
  <si>
    <t>University of Tennessee Lady Volunteers swimming and diving media guide, 1984-1985</t>
  </si>
  <si>
    <t>1984</t>
  </si>
  <si>
    <t>32</t>
  </si>
  <si>
    <t>1985-86 Tennessee Lady Vols swimming &amp; diving</t>
  </si>
  <si>
    <t>University of Tennessee Lady Volunteers swimming and diving media guide, 1985-1986</t>
  </si>
  <si>
    <t>1985</t>
  </si>
  <si>
    <t>36</t>
  </si>
  <si>
    <t>1986-87 Tennessee Lady Volunteers swimming &amp; diving</t>
  </si>
  <si>
    <t>University of Tennessee Lady Volunteers swimming and diving media guide, 1986-1987</t>
  </si>
  <si>
    <t>1986</t>
  </si>
  <si>
    <t>40</t>
  </si>
  <si>
    <t>Roach, Dave</t>
  </si>
  <si>
    <t>1986 Southeastern Conference women's swimming &amp; diving championships, February 27, 28 &amp; March 1</t>
  </si>
  <si>
    <t>Southeastern Conference Women's Swimming and Diving Championships program, February 27-March 1, 1986</t>
  </si>
  <si>
    <t>1986-02</t>
  </si>
  <si>
    <t>25</t>
  </si>
  <si>
    <t>E01024500988</t>
  </si>
  <si>
    <t>1987-88 Tennessee Lady Vols swimming &amp; diving</t>
  </si>
  <si>
    <t>University of Tennessee Lady Volunteers swimming and diving media guide, 1987-1988</t>
  </si>
  <si>
    <t>1987</t>
  </si>
  <si>
    <t>44</t>
  </si>
  <si>
    <t>E01024500889</t>
  </si>
  <si>
    <t>1988-89 University of Tennessee Lady Volunteer swimming &amp; diving</t>
  </si>
  <si>
    <t>University of Tennessee Lady Volunteers swimming and diving media guide, 1988-1989</t>
  </si>
  <si>
    <t>1988</t>
  </si>
  <si>
    <t>48</t>
  </si>
  <si>
    <t>University of Tennesse 1989-90 media guide: swimming and diving</t>
  </si>
  <si>
    <t>University of Tennessee Lady Volunteers swimming and diving media guide, 1989-1990</t>
  </si>
  <si>
    <t>1989</t>
  </si>
  <si>
    <t>In Copyright</t>
  </si>
  <si>
    <t>http://rightsstatements.org/vocab/InC/1.0/</t>
  </si>
  <si>
    <t>E01024500991</t>
  </si>
  <si>
    <t>1990-91 University of Tennessee swimming &amp; diving: students of the sport</t>
  </si>
  <si>
    <t>University of Tennessee Lady Volunteers swimming and diving media guide, 1990-1991</t>
  </si>
  <si>
    <t>1990</t>
  </si>
  <si>
    <t>Raykovich, Pete</t>
  </si>
  <si>
    <t>E01024501192</t>
  </si>
  <si>
    <t>First off the blocks: athletic excellence and academic success 1991-92 University of Tennessee Lady Volunteers swimming &amp; diving</t>
  </si>
  <si>
    <t>University of Tennessee Lady Volunteers swimming and diving media guide, 1991-1992</t>
  </si>
  <si>
    <t>1991</t>
  </si>
  <si>
    <t>E010245-01193</t>
  </si>
  <si>
    <t>Composition book: Univesity of Tennessee Lady Volunteers college swimming and diving</t>
  </si>
  <si>
    <t>University of Tennessee Lady Volunteers swimming and diving media guide, 1992-1993</t>
  </si>
  <si>
    <t>1992</t>
  </si>
  <si>
    <t>E010245-01194</t>
  </si>
  <si>
    <t>Tennessee 1993-94 swimming and diving</t>
  </si>
  <si>
    <t>University of Tennessee Lady Volunteers swimming and diving media guide, 1993-1994</t>
  </si>
  <si>
    <t>1993</t>
  </si>
  <si>
    <t>52</t>
  </si>
  <si>
    <t>Colella, Dan</t>
  </si>
  <si>
    <t>E010245-01195</t>
  </si>
  <si>
    <t>Tennessee swimming and diving 1994-95: on deck for success</t>
  </si>
  <si>
    <t>University of Tennessee Lady Volunteers swimming and diving media guide, 1994-1995</t>
  </si>
  <si>
    <t>1994</t>
  </si>
  <si>
    <t>60</t>
  </si>
  <si>
    <t>E010245-01196</t>
  </si>
  <si>
    <t>Tennessee swimming and diving 1995-96: boiling point</t>
  </si>
  <si>
    <t>University of Tennessee Lady Volunteers swimming and diving media guide, 1995-1996</t>
  </si>
  <si>
    <t>1995</t>
  </si>
  <si>
    <t>E01024561-01197</t>
  </si>
  <si>
    <t>1996-97 University of Tennessee Lady Vols swimming &amp; diving: peak performance</t>
  </si>
  <si>
    <t>University of Tennessee Lady Volunteers swimming and diving media guide, 1996-1997</t>
  </si>
  <si>
    <t>1996</t>
  </si>
  <si>
    <t>64</t>
  </si>
  <si>
    <t>E01024561-01198</t>
  </si>
  <si>
    <t>1997-98 Tennessee Lady Volunteer swimming &amp; diving</t>
  </si>
  <si>
    <t>University of Tennessee Lady Volunteers swimming and diving media guide, 1997-1998</t>
  </si>
  <si>
    <t>1997</t>
  </si>
  <si>
    <t>E01-0245-61-009-99</t>
  </si>
  <si>
    <t>Power to go anywhere: University of Tennessee 1998-99 swimming &amp; diving</t>
  </si>
  <si>
    <t>University of Tennessee Lady Volunteers swimming and diving media guide, 1998-1999</t>
  </si>
  <si>
    <t>1998</t>
  </si>
  <si>
    <t>68</t>
  </si>
  <si>
    <t>E01-0245-61-009-00</t>
  </si>
  <si>
    <t>1999-2000 Tennessee Lady Vol swimming &amp; diving</t>
  </si>
  <si>
    <t>University of Tennessee Lady Volunteers swimming and diving media guide, 1999-2000</t>
  </si>
  <si>
    <t>1999</t>
  </si>
  <si>
    <t>72</t>
  </si>
  <si>
    <t>E01-0245-61-009-01</t>
  </si>
  <si>
    <t>2000-01 Tennessee swimming &amp; diving: Lady Vols making a splash</t>
  </si>
  <si>
    <t>University of Tennessee Lady Volunteers swimming and diving media guide, 2000-2001</t>
  </si>
  <si>
    <t>2000</t>
  </si>
  <si>
    <t>76</t>
  </si>
  <si>
    <t>E01-0245-061-009-02</t>
  </si>
  <si>
    <t xml:space="preserve">2001-02 University of Tennessee Lady Vol swimming &amp; diving </t>
  </si>
  <si>
    <t>University of Tennessee Lady Volunteers swimming and diving media guide, 2001-2002</t>
  </si>
  <si>
    <t>2001</t>
  </si>
  <si>
    <t>80</t>
  </si>
  <si>
    <t>E01-0245-061-009-03</t>
  </si>
  <si>
    <t>2002-03 Tennessee Lady Vol swimming &amp; diving</t>
  </si>
  <si>
    <t>University of Tennessee Lady Volunteers swimming and diving media guide, 2002-2003</t>
  </si>
  <si>
    <t>2002</t>
  </si>
  <si>
    <t>88</t>
  </si>
  <si>
    <t>E01-0245-061-009-04</t>
  </si>
  <si>
    <t>2003-04 Tennessee Lady Vol swimming &amp; diving</t>
  </si>
  <si>
    <t>University of Tennessee Lady Volunteers swimming and diving media guide, 2003-2004</t>
  </si>
  <si>
    <t>2003</t>
  </si>
  <si>
    <t>E010245013-61-05</t>
  </si>
  <si>
    <t>2004-05 Tennessee Lady Vol swimming &amp; diving: riding the wave to success</t>
  </si>
  <si>
    <t>University of Tennessee Lady Volunteers swimming and diving media guide, 2004-2005</t>
  </si>
  <si>
    <t>2004</t>
  </si>
  <si>
    <t>92</t>
  </si>
  <si>
    <t>E010245013-61-06</t>
  </si>
  <si>
    <t>One more degree: Tennessee 2005-06 Lady Vol swimming and diving</t>
  </si>
  <si>
    <t>University of Tennessee Lady Volunteers swimming and diving media guide, 2005-2006</t>
  </si>
  <si>
    <t>2005</t>
  </si>
  <si>
    <t>Kredich, Matt</t>
  </si>
  <si>
    <t>E01-0245-061-006-008</t>
  </si>
  <si>
    <t>2007-08 University of Tennessee swimming &amp; diving</t>
  </si>
  <si>
    <t>University of Tennessee Lady Volunteers swimming and diving media guide, 2007-2008</t>
  </si>
  <si>
    <t>2006</t>
  </si>
  <si>
    <t>E01-0245-061-004-009</t>
  </si>
  <si>
    <t>2008-09 Tennessee Lady Vol swimming &amp; diving</t>
  </si>
  <si>
    <t>University of Tennessee Lady Volunteers swimming and diving media guide, 2008-2009</t>
  </si>
  <si>
    <t>2007</t>
  </si>
  <si>
    <t>100</t>
  </si>
  <si>
    <t>E01-0245-061-004-011</t>
  </si>
  <si>
    <t>Tennessee 2010-11 Lady Vol swimming &amp; diving</t>
  </si>
  <si>
    <t>University of Tennessee Lady Volunteers swimming and diving media guide, 2010-2011</t>
  </si>
  <si>
    <t>2008</t>
  </si>
  <si>
    <t>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</si>
</sst>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sz val="11.0"/>
      <color theme="1"/>
    </font>
    <font>
      <sz val="11.0"/>
      <color rgb="FF222222"/>
      <name val="Calibri"/>
    </font>
    <font>
      <sz val="11.0"/>
      <color rgb="FF1155CC"/>
      <name val="Calibri"/>
    </font>
    <font>
      <sz val="11.0"/>
      <color rgb="FF343268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wrapText="1"/>
    </xf>
    <xf borderId="1" fillId="2" fontId="1" numFmtId="49" xfId="0" applyAlignment="1" applyBorder="1" applyFont="1" applyNumberFormat="1">
      <alignment readingOrder="0" shrinkToFit="0" wrapText="1"/>
    </xf>
    <xf borderId="1" fillId="3" fontId="1" numFmtId="49" xfId="0" applyAlignment="1" applyBorder="1" applyFill="1" applyFont="1" applyNumberFormat="1">
      <alignment readingOrder="0" shrinkToFit="0" wrapText="1"/>
    </xf>
    <xf borderId="1" fillId="3" fontId="1" numFmtId="49" xfId="0" applyAlignment="1" applyBorder="1" applyFont="1" applyNumberFormat="1">
      <alignment shrinkToFit="0" wrapText="1"/>
    </xf>
    <xf borderId="1" fillId="2" fontId="2" numFmtId="49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4" fontId="4" numFmtId="49" xfId="0" applyAlignment="1" applyFill="1" applyFont="1" applyNumberFormat="1">
      <alignment readingOrder="0"/>
    </xf>
    <xf borderId="0" fillId="4" fontId="5" numFmtId="49" xfId="0" applyAlignment="1" applyFont="1" applyNumberFormat="1">
      <alignment readingOrder="0"/>
    </xf>
    <xf borderId="0" fillId="4" fontId="6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0" numFmtId="49" xfId="0" applyAlignment="1" applyFont="1" applyNumberForma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0" fillId="0" fontId="7" numFmtId="49" xfId="0" applyFont="1" applyNumberFormat="1"/>
    <xf borderId="0" fillId="0" fontId="8" numFmtId="49" xfId="0" applyAlignment="1" applyFont="1" applyNumberFormat="1">
      <alignment readingOrder="0" shrinkToFit="0" wrapText="1"/>
    </xf>
    <xf borderId="0" fillId="0" fontId="9" numFmtId="49" xfId="0" applyAlignment="1" applyFont="1" applyNumberFormat="1">
      <alignment readingOrder="0" shrinkToFit="0" wrapText="1"/>
    </xf>
    <xf borderId="0" fillId="0" fontId="8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3" width="18.88"/>
    <col customWidth="1" min="4" max="4" width="28.63"/>
    <col customWidth="1" min="5" max="5" width="16.63"/>
    <col customWidth="1" min="6" max="7" width="8.0"/>
    <col customWidth="1" min="8" max="8" width="22.0"/>
    <col customWidth="1" min="9" max="9" width="32.63"/>
    <col customWidth="1" min="10" max="10" width="11.38"/>
    <col customWidth="1" min="11" max="11" width="19.63"/>
    <col customWidth="1" min="12" max="15" width="12.38"/>
    <col customWidth="1" min="16" max="16" width="13.5"/>
    <col customWidth="1" min="17" max="17" width="25.38"/>
    <col customWidth="1" min="18" max="18" width="42.13"/>
    <col customWidth="1" min="19" max="19" width="16.75"/>
    <col customWidth="1" min="20" max="20" width="9.0"/>
    <col customWidth="1" min="21" max="21" width="10.75"/>
    <col customWidth="1" min="22" max="22" width="11.25"/>
    <col customWidth="1" min="23" max="23" width="11.63"/>
    <col customWidth="1" min="24" max="25" width="8.0"/>
    <col customWidth="1" min="26" max="34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5"/>
      <c r="Y1" s="5"/>
      <c r="Z1" s="6"/>
      <c r="AA1" s="6"/>
      <c r="AB1" s="6"/>
      <c r="AC1" s="6"/>
      <c r="AD1" s="6"/>
      <c r="AE1" s="6"/>
      <c r="AF1" s="6"/>
      <c r="AG1" s="6"/>
      <c r="AH1" s="6"/>
    </row>
    <row r="2">
      <c r="A2" s="7"/>
      <c r="B2" s="7"/>
      <c r="C2" s="7"/>
      <c r="D2" s="8" t="s">
        <v>23</v>
      </c>
      <c r="E2" s="9" t="s">
        <v>24</v>
      </c>
      <c r="F2" s="7"/>
      <c r="G2" s="7" t="s">
        <v>25</v>
      </c>
      <c r="H2" s="10" t="s">
        <v>26</v>
      </c>
      <c r="I2" s="11" t="s">
        <v>27</v>
      </c>
      <c r="J2" s="12" t="s">
        <v>28</v>
      </c>
      <c r="K2" s="12" t="s">
        <v>29</v>
      </c>
      <c r="L2" s="9" t="s">
        <v>30</v>
      </c>
      <c r="M2" s="13" t="s">
        <v>31</v>
      </c>
      <c r="N2" s="13" t="s">
        <v>32</v>
      </c>
      <c r="O2" s="13" t="s">
        <v>33</v>
      </c>
      <c r="P2" s="7" t="s">
        <v>34</v>
      </c>
      <c r="Q2" s="12" t="s">
        <v>35</v>
      </c>
      <c r="R2" s="13" t="s">
        <v>36</v>
      </c>
      <c r="S2" s="9" t="s">
        <v>37</v>
      </c>
      <c r="T2" s="8" t="s">
        <v>38</v>
      </c>
      <c r="U2" s="8" t="s">
        <v>39</v>
      </c>
      <c r="V2" s="14" t="s">
        <v>40</v>
      </c>
      <c r="W2" s="15" t="s">
        <v>41</v>
      </c>
      <c r="X2" s="7"/>
      <c r="Y2" s="7"/>
      <c r="Z2" s="16"/>
      <c r="AA2" s="16"/>
      <c r="AB2" s="16"/>
      <c r="AC2" s="16"/>
      <c r="AD2" s="16"/>
      <c r="AE2" s="16"/>
      <c r="AF2" s="16"/>
      <c r="AG2" s="16"/>
      <c r="AH2" s="16"/>
    </row>
    <row r="3">
      <c r="A3" s="17" t="str">
        <f>IFERROR(__xludf.DUMMYFUNCTION("IMPORTRANGE(""https://docs.google.com/spreadsheets/d/10MfgwOEslg-p3PMN9bPosyqMpW3gxEYkYqmh-NgmXXs/edit#gid=0"", ""Items!A2:A33"")"),"lady-vols-swimming-and-diving_1977")</f>
        <v>lady-vols-swimming-and-diving_1977</v>
      </c>
      <c r="B3" s="8"/>
      <c r="C3" s="8" t="s">
        <v>42</v>
      </c>
      <c r="D3" s="18" t="s">
        <v>43</v>
      </c>
      <c r="E3" s="9" t="s">
        <v>24</v>
      </c>
      <c r="F3" s="18" t="s">
        <v>44</v>
      </c>
      <c r="G3" s="8" t="s">
        <v>45</v>
      </c>
      <c r="H3" s="10" t="s">
        <v>26</v>
      </c>
      <c r="I3" s="11" t="s">
        <v>27</v>
      </c>
      <c r="J3" s="12" t="s">
        <v>28</v>
      </c>
      <c r="K3" s="12" t="s">
        <v>29</v>
      </c>
      <c r="L3" s="9" t="s">
        <v>30</v>
      </c>
      <c r="M3" s="13" t="s">
        <v>31</v>
      </c>
      <c r="N3" s="13" t="s">
        <v>32</v>
      </c>
      <c r="O3" s="13" t="s">
        <v>33</v>
      </c>
      <c r="P3" s="8" t="s">
        <v>46</v>
      </c>
      <c r="Q3" s="12" t="s">
        <v>35</v>
      </c>
      <c r="R3" s="13" t="s">
        <v>36</v>
      </c>
      <c r="S3" s="9" t="s">
        <v>37</v>
      </c>
      <c r="T3" s="8" t="s">
        <v>38</v>
      </c>
      <c r="U3" s="8" t="s">
        <v>39</v>
      </c>
      <c r="V3" s="14" t="s">
        <v>40</v>
      </c>
      <c r="W3" s="15" t="s">
        <v>41</v>
      </c>
      <c r="X3" s="7"/>
      <c r="Y3" s="7"/>
      <c r="Z3" s="16"/>
      <c r="AA3" s="16"/>
      <c r="AB3" s="16"/>
      <c r="AC3" s="16"/>
      <c r="AD3" s="16"/>
      <c r="AE3" s="16"/>
      <c r="AF3" s="16"/>
      <c r="AG3" s="16"/>
      <c r="AH3" s="16"/>
    </row>
    <row r="4">
      <c r="A4" s="16" t="str">
        <f>IFERROR(__xludf.DUMMYFUNCTION("""COMPUTED_VALUE"""),"lady-vols-swimming-and-diving_1979")</f>
        <v>lady-vols-swimming-and-diving_1979</v>
      </c>
      <c r="B4" s="8"/>
      <c r="C4" s="8" t="s">
        <v>47</v>
      </c>
      <c r="D4" s="18" t="s">
        <v>48</v>
      </c>
      <c r="E4" s="9" t="s">
        <v>24</v>
      </c>
      <c r="F4" s="18" t="s">
        <v>49</v>
      </c>
      <c r="G4" s="8" t="s">
        <v>50</v>
      </c>
      <c r="H4" s="10" t="s">
        <v>26</v>
      </c>
      <c r="I4" s="11" t="s">
        <v>27</v>
      </c>
      <c r="J4" s="12" t="s">
        <v>28</v>
      </c>
      <c r="K4" s="12" t="s">
        <v>29</v>
      </c>
      <c r="L4" s="9" t="s">
        <v>30</v>
      </c>
      <c r="M4" s="13" t="s">
        <v>31</v>
      </c>
      <c r="N4" s="13" t="s">
        <v>32</v>
      </c>
      <c r="O4" s="13" t="s">
        <v>33</v>
      </c>
      <c r="P4" s="8" t="s">
        <v>46</v>
      </c>
      <c r="Q4" s="12" t="s">
        <v>35</v>
      </c>
      <c r="R4" s="13" t="s">
        <v>36</v>
      </c>
      <c r="S4" s="9" t="s">
        <v>37</v>
      </c>
      <c r="T4" s="8" t="s">
        <v>38</v>
      </c>
      <c r="U4" s="8" t="s">
        <v>39</v>
      </c>
      <c r="V4" s="14" t="s">
        <v>40</v>
      </c>
      <c r="W4" s="15" t="s">
        <v>41</v>
      </c>
      <c r="X4" s="7"/>
      <c r="Y4" s="7"/>
      <c r="Z4" s="16"/>
      <c r="AA4" s="16"/>
      <c r="AB4" s="16"/>
      <c r="AC4" s="16"/>
      <c r="AD4" s="16"/>
      <c r="AE4" s="16"/>
      <c r="AF4" s="16"/>
      <c r="AG4" s="16"/>
      <c r="AH4" s="16"/>
    </row>
    <row r="5">
      <c r="A5" s="17" t="str">
        <f>IFERROR(__xludf.DUMMYFUNCTION("""COMPUTED_VALUE"""),"lady-vols-swimming-and-diving_1980")</f>
        <v>lady-vols-swimming-and-diving_1980</v>
      </c>
      <c r="B5" s="8"/>
      <c r="C5" s="8" t="s">
        <v>51</v>
      </c>
      <c r="D5" s="18" t="s">
        <v>52</v>
      </c>
      <c r="E5" s="9" t="s">
        <v>24</v>
      </c>
      <c r="F5" s="18" t="s">
        <v>53</v>
      </c>
      <c r="G5" s="8" t="s">
        <v>54</v>
      </c>
      <c r="H5" s="10" t="s">
        <v>26</v>
      </c>
      <c r="I5" s="11" t="s">
        <v>27</v>
      </c>
      <c r="J5" s="12" t="s">
        <v>28</v>
      </c>
      <c r="K5" s="12" t="s">
        <v>29</v>
      </c>
      <c r="L5" s="9" t="s">
        <v>30</v>
      </c>
      <c r="M5" s="13" t="s">
        <v>31</v>
      </c>
      <c r="N5" s="13" t="s">
        <v>32</v>
      </c>
      <c r="O5" s="13" t="s">
        <v>33</v>
      </c>
      <c r="P5" s="8" t="s">
        <v>55</v>
      </c>
      <c r="Q5" s="12" t="s">
        <v>35</v>
      </c>
      <c r="R5" s="13" t="s">
        <v>36</v>
      </c>
      <c r="S5" s="9" t="s">
        <v>37</v>
      </c>
      <c r="T5" s="8" t="s">
        <v>38</v>
      </c>
      <c r="U5" s="8" t="s">
        <v>39</v>
      </c>
      <c r="V5" s="14" t="s">
        <v>40</v>
      </c>
      <c r="W5" s="15" t="s">
        <v>41</v>
      </c>
      <c r="X5" s="7"/>
      <c r="Y5" s="7"/>
      <c r="Z5" s="16"/>
      <c r="AA5" s="16"/>
      <c r="AB5" s="16"/>
      <c r="AC5" s="16"/>
      <c r="AD5" s="16"/>
      <c r="AE5" s="16"/>
      <c r="AF5" s="16"/>
      <c r="AG5" s="16"/>
      <c r="AH5" s="16"/>
    </row>
    <row r="6">
      <c r="A6" s="17" t="str">
        <f>IFERROR(__xludf.DUMMYFUNCTION("""COMPUTED_VALUE"""),"lady-vols-swimming-and-diving_1981")</f>
        <v>lady-vols-swimming-and-diving_1981</v>
      </c>
      <c r="B6" s="8"/>
      <c r="C6" s="8" t="s">
        <v>56</v>
      </c>
      <c r="D6" s="18" t="s">
        <v>57</v>
      </c>
      <c r="E6" s="9" t="s">
        <v>24</v>
      </c>
      <c r="F6" s="18" t="s">
        <v>58</v>
      </c>
      <c r="G6" s="8" t="s">
        <v>59</v>
      </c>
      <c r="H6" s="10" t="s">
        <v>26</v>
      </c>
      <c r="I6" s="11" t="s">
        <v>27</v>
      </c>
      <c r="J6" s="12" t="s">
        <v>28</v>
      </c>
      <c r="K6" s="12" t="s">
        <v>29</v>
      </c>
      <c r="L6" s="9" t="s">
        <v>30</v>
      </c>
      <c r="M6" s="13" t="s">
        <v>31</v>
      </c>
      <c r="N6" s="13" t="s">
        <v>32</v>
      </c>
      <c r="O6" s="13" t="s">
        <v>33</v>
      </c>
      <c r="P6" s="8" t="s">
        <v>55</v>
      </c>
      <c r="Q6" s="12" t="s">
        <v>35</v>
      </c>
      <c r="R6" s="13" t="s">
        <v>36</v>
      </c>
      <c r="S6" s="9" t="s">
        <v>37</v>
      </c>
      <c r="T6" s="8" t="s">
        <v>38</v>
      </c>
      <c r="U6" s="8" t="s">
        <v>39</v>
      </c>
      <c r="V6" s="14" t="s">
        <v>40</v>
      </c>
      <c r="W6" s="15" t="s">
        <v>41</v>
      </c>
      <c r="X6" s="7"/>
      <c r="Y6" s="7"/>
      <c r="Z6" s="16"/>
      <c r="AA6" s="16"/>
      <c r="AB6" s="16"/>
      <c r="AC6" s="16"/>
      <c r="AD6" s="16"/>
      <c r="AE6" s="16"/>
      <c r="AF6" s="16"/>
      <c r="AG6" s="16"/>
      <c r="AH6" s="16"/>
    </row>
    <row r="7">
      <c r="A7" s="17" t="str">
        <f>IFERROR(__xludf.DUMMYFUNCTION("""COMPUTED_VALUE"""),"lady-vols-swimming-and-diving_1982")</f>
        <v>lady-vols-swimming-and-diving_1982</v>
      </c>
      <c r="B7" s="8"/>
      <c r="C7" s="8" t="s">
        <v>60</v>
      </c>
      <c r="D7" s="18" t="s">
        <v>61</v>
      </c>
      <c r="E7" s="9" t="s">
        <v>24</v>
      </c>
      <c r="F7" s="18" t="s">
        <v>62</v>
      </c>
      <c r="G7" s="8" t="s">
        <v>63</v>
      </c>
      <c r="H7" s="10" t="s">
        <v>26</v>
      </c>
      <c r="I7" s="11" t="s">
        <v>27</v>
      </c>
      <c r="J7" s="12" t="s">
        <v>28</v>
      </c>
      <c r="K7" s="12" t="s">
        <v>29</v>
      </c>
      <c r="L7" s="9" t="s">
        <v>30</v>
      </c>
      <c r="M7" s="13" t="s">
        <v>31</v>
      </c>
      <c r="N7" s="13" t="s">
        <v>32</v>
      </c>
      <c r="O7" s="13" t="s">
        <v>33</v>
      </c>
      <c r="P7" s="8" t="s">
        <v>55</v>
      </c>
      <c r="Q7" s="12" t="s">
        <v>35</v>
      </c>
      <c r="R7" s="13" t="s">
        <v>36</v>
      </c>
      <c r="S7" s="9" t="s">
        <v>37</v>
      </c>
      <c r="T7" s="8" t="s">
        <v>38</v>
      </c>
      <c r="U7" s="8" t="s">
        <v>39</v>
      </c>
      <c r="V7" s="14" t="s">
        <v>40</v>
      </c>
      <c r="W7" s="15" t="s">
        <v>41</v>
      </c>
      <c r="X7" s="7"/>
      <c r="Y7" s="7"/>
      <c r="Z7" s="16"/>
      <c r="AA7" s="16"/>
      <c r="AB7" s="16"/>
      <c r="AC7" s="16"/>
      <c r="AD7" s="16"/>
      <c r="AE7" s="16"/>
      <c r="AF7" s="16"/>
      <c r="AG7" s="16"/>
      <c r="AH7" s="16"/>
    </row>
    <row r="8">
      <c r="A8" s="17" t="str">
        <f>IFERROR(__xludf.DUMMYFUNCTION("""COMPUTED_VALUE"""),"lady-vols-swimming-and-diving_1983-03")</f>
        <v>lady-vols-swimming-and-diving_1983-03</v>
      </c>
      <c r="B8" s="8" t="s">
        <v>64</v>
      </c>
      <c r="C8" s="8" t="s">
        <v>65</v>
      </c>
      <c r="D8" s="18" t="s">
        <v>66</v>
      </c>
      <c r="E8" s="9" t="s">
        <v>24</v>
      </c>
      <c r="F8" s="8" t="s">
        <v>67</v>
      </c>
      <c r="G8" s="8" t="s">
        <v>68</v>
      </c>
      <c r="H8" s="10" t="s">
        <v>26</v>
      </c>
      <c r="I8" s="11" t="s">
        <v>27</v>
      </c>
      <c r="J8" s="12" t="s">
        <v>28</v>
      </c>
      <c r="K8" s="12"/>
      <c r="L8" s="9" t="s">
        <v>30</v>
      </c>
      <c r="M8" s="13"/>
      <c r="N8" s="13" t="s">
        <v>32</v>
      </c>
      <c r="O8" s="13"/>
      <c r="P8" s="8" t="s">
        <v>69</v>
      </c>
      <c r="Q8" s="12" t="s">
        <v>35</v>
      </c>
      <c r="R8" s="13" t="s">
        <v>70</v>
      </c>
      <c r="S8" s="9" t="s">
        <v>37</v>
      </c>
      <c r="T8" s="8" t="s">
        <v>38</v>
      </c>
      <c r="U8" s="8" t="s">
        <v>39</v>
      </c>
      <c r="V8" s="14" t="s">
        <v>40</v>
      </c>
      <c r="W8" s="15" t="s">
        <v>41</v>
      </c>
      <c r="X8" s="7"/>
      <c r="Y8" s="7"/>
      <c r="Z8" s="16"/>
      <c r="AA8" s="16"/>
      <c r="AB8" s="16"/>
      <c r="AC8" s="16"/>
      <c r="AD8" s="16"/>
      <c r="AE8" s="16"/>
      <c r="AF8" s="16"/>
      <c r="AG8" s="16"/>
      <c r="AH8" s="16"/>
    </row>
    <row r="9">
      <c r="A9" s="17" t="str">
        <f>IFERROR(__xludf.DUMMYFUNCTION("""COMPUTED_VALUE"""),"lady-vols-swimming-and-diving_1984")</f>
        <v>lady-vols-swimming-and-diving_1984</v>
      </c>
      <c r="B9" s="7"/>
      <c r="C9" s="8" t="s">
        <v>71</v>
      </c>
      <c r="D9" s="18" t="s">
        <v>72</v>
      </c>
      <c r="E9" s="9" t="s">
        <v>24</v>
      </c>
      <c r="F9" s="7" t="s">
        <v>73</v>
      </c>
      <c r="G9" s="7" t="s">
        <v>74</v>
      </c>
      <c r="H9" s="10" t="s">
        <v>26</v>
      </c>
      <c r="I9" s="11" t="s">
        <v>27</v>
      </c>
      <c r="J9" s="12" t="s">
        <v>28</v>
      </c>
      <c r="K9" s="12" t="s">
        <v>29</v>
      </c>
      <c r="L9" s="9" t="s">
        <v>30</v>
      </c>
      <c r="M9" s="13" t="s">
        <v>31</v>
      </c>
      <c r="N9" s="13" t="s">
        <v>32</v>
      </c>
      <c r="O9" s="13" t="s">
        <v>33</v>
      </c>
      <c r="P9" s="8" t="s">
        <v>55</v>
      </c>
      <c r="Q9" s="12" t="s">
        <v>35</v>
      </c>
      <c r="R9" s="13" t="s">
        <v>36</v>
      </c>
      <c r="S9" s="9" t="s">
        <v>37</v>
      </c>
      <c r="T9" s="8" t="s">
        <v>38</v>
      </c>
      <c r="U9" s="8" t="s">
        <v>39</v>
      </c>
      <c r="V9" s="14" t="s">
        <v>40</v>
      </c>
      <c r="W9" s="15" t="s">
        <v>41</v>
      </c>
      <c r="X9" s="7"/>
      <c r="Y9" s="7"/>
      <c r="Z9" s="16"/>
      <c r="AA9" s="16"/>
      <c r="AB9" s="16"/>
      <c r="AC9" s="16"/>
      <c r="AD9" s="16"/>
      <c r="AE9" s="16"/>
      <c r="AF9" s="16"/>
      <c r="AG9" s="16"/>
      <c r="AH9" s="16"/>
    </row>
    <row r="10">
      <c r="A10" s="17" t="str">
        <f>IFERROR(__xludf.DUMMYFUNCTION("""COMPUTED_VALUE"""),"lady-vols-swimming-and-diving_1985")</f>
        <v>lady-vols-swimming-and-diving_1985</v>
      </c>
      <c r="B10" s="7"/>
      <c r="C10" s="8" t="s">
        <v>75</v>
      </c>
      <c r="D10" s="18" t="s">
        <v>76</v>
      </c>
      <c r="E10" s="9" t="s">
        <v>24</v>
      </c>
      <c r="F10" s="7" t="s">
        <v>77</v>
      </c>
      <c r="G10" s="7" t="s">
        <v>78</v>
      </c>
      <c r="H10" s="10" t="s">
        <v>26</v>
      </c>
      <c r="I10" s="11" t="s">
        <v>27</v>
      </c>
      <c r="J10" s="12" t="s">
        <v>28</v>
      </c>
      <c r="K10" s="12" t="s">
        <v>29</v>
      </c>
      <c r="L10" s="9" t="s">
        <v>30</v>
      </c>
      <c r="M10" s="13" t="s">
        <v>31</v>
      </c>
      <c r="N10" s="13" t="s">
        <v>32</v>
      </c>
      <c r="O10" s="13" t="s">
        <v>33</v>
      </c>
      <c r="P10" s="8" t="s">
        <v>55</v>
      </c>
      <c r="Q10" s="12" t="s">
        <v>35</v>
      </c>
      <c r="R10" s="13" t="s">
        <v>36</v>
      </c>
      <c r="S10" s="9" t="s">
        <v>37</v>
      </c>
      <c r="T10" s="8" t="s">
        <v>38</v>
      </c>
      <c r="U10" s="8" t="s">
        <v>39</v>
      </c>
      <c r="V10" s="14" t="s">
        <v>40</v>
      </c>
      <c r="W10" s="15" t="s">
        <v>41</v>
      </c>
      <c r="X10" s="7"/>
      <c r="Y10" s="7"/>
      <c r="Z10" s="16"/>
      <c r="AA10" s="16"/>
      <c r="AB10" s="16"/>
      <c r="AC10" s="16"/>
      <c r="AD10" s="16"/>
      <c r="AE10" s="16"/>
      <c r="AF10" s="16"/>
      <c r="AG10" s="16"/>
      <c r="AH10" s="16"/>
    </row>
    <row r="11">
      <c r="A11" s="17" t="str">
        <f>IFERROR(__xludf.DUMMYFUNCTION("""COMPUTED_VALUE"""),"lady-vols-swimming-and-diving_1986")</f>
        <v>lady-vols-swimming-and-diving_1986</v>
      </c>
      <c r="B11" s="7"/>
      <c r="C11" s="8" t="s">
        <v>79</v>
      </c>
      <c r="D11" s="18" t="s">
        <v>80</v>
      </c>
      <c r="E11" s="9" t="s">
        <v>24</v>
      </c>
      <c r="F11" s="7" t="s">
        <v>81</v>
      </c>
      <c r="G11" s="7" t="s">
        <v>82</v>
      </c>
      <c r="H11" s="10" t="s">
        <v>26</v>
      </c>
      <c r="I11" s="11" t="s">
        <v>27</v>
      </c>
      <c r="J11" s="12" t="s">
        <v>28</v>
      </c>
      <c r="K11" s="12" t="s">
        <v>29</v>
      </c>
      <c r="L11" s="9" t="s">
        <v>30</v>
      </c>
      <c r="M11" s="13" t="s">
        <v>31</v>
      </c>
      <c r="N11" s="13" t="s">
        <v>32</v>
      </c>
      <c r="O11" s="13" t="s">
        <v>33</v>
      </c>
      <c r="P11" s="8" t="s">
        <v>83</v>
      </c>
      <c r="Q11" s="12" t="s">
        <v>35</v>
      </c>
      <c r="R11" s="13" t="s">
        <v>36</v>
      </c>
      <c r="S11" s="9" t="s">
        <v>37</v>
      </c>
      <c r="T11" s="8" t="s">
        <v>38</v>
      </c>
      <c r="U11" s="8" t="s">
        <v>39</v>
      </c>
      <c r="V11" s="14" t="s">
        <v>40</v>
      </c>
      <c r="W11" s="15" t="s">
        <v>41</v>
      </c>
      <c r="X11" s="7"/>
      <c r="Y11" s="7"/>
      <c r="Z11" s="16"/>
      <c r="AA11" s="16"/>
      <c r="AB11" s="16"/>
      <c r="AC11" s="16"/>
      <c r="AD11" s="16"/>
      <c r="AE11" s="16"/>
      <c r="AF11" s="16"/>
      <c r="AG11" s="16"/>
      <c r="AH11" s="16"/>
    </row>
    <row r="12">
      <c r="A12" s="17" t="str">
        <f>IFERROR(__xludf.DUMMYFUNCTION("""COMPUTED_VALUE"""),"lady-vols-swimming-and-diving_1986-02")</f>
        <v>lady-vols-swimming-and-diving_1986-02</v>
      </c>
      <c r="B12" s="7"/>
      <c r="C12" s="8" t="s">
        <v>84</v>
      </c>
      <c r="D12" s="18" t="s">
        <v>85</v>
      </c>
      <c r="E12" s="9" t="s">
        <v>24</v>
      </c>
      <c r="F12" s="8" t="s">
        <v>86</v>
      </c>
      <c r="G12" s="8" t="s">
        <v>87</v>
      </c>
      <c r="H12" s="10" t="s">
        <v>26</v>
      </c>
      <c r="I12" s="11" t="s">
        <v>27</v>
      </c>
      <c r="J12" s="12" t="s">
        <v>28</v>
      </c>
      <c r="K12" s="12" t="s">
        <v>29</v>
      </c>
      <c r="L12" s="9" t="s">
        <v>30</v>
      </c>
      <c r="M12" s="13" t="s">
        <v>31</v>
      </c>
      <c r="N12" s="13" t="s">
        <v>32</v>
      </c>
      <c r="O12" s="13" t="s">
        <v>33</v>
      </c>
      <c r="P12" s="8"/>
      <c r="Q12" s="12" t="s">
        <v>35</v>
      </c>
      <c r="R12" s="13" t="s">
        <v>36</v>
      </c>
      <c r="S12" s="9" t="s">
        <v>37</v>
      </c>
      <c r="T12" s="8" t="s">
        <v>38</v>
      </c>
      <c r="U12" s="8" t="s">
        <v>39</v>
      </c>
      <c r="V12" s="14" t="s">
        <v>40</v>
      </c>
      <c r="W12" s="15" t="s">
        <v>41</v>
      </c>
      <c r="X12" s="7"/>
      <c r="Y12" s="7"/>
      <c r="Z12" s="16"/>
      <c r="AA12" s="16"/>
      <c r="AB12" s="16"/>
      <c r="AC12" s="16"/>
      <c r="AD12" s="16"/>
      <c r="AE12" s="16"/>
      <c r="AF12" s="16"/>
      <c r="AG12" s="16"/>
      <c r="AH12" s="16"/>
    </row>
    <row r="13">
      <c r="A13" s="19" t="str">
        <f>IFERROR(__xludf.DUMMYFUNCTION("""COMPUTED_VALUE"""),"lady-vols-swimming-and-diving_1987")</f>
        <v>lady-vols-swimming-and-diving_1987</v>
      </c>
      <c r="B13" s="8" t="s">
        <v>88</v>
      </c>
      <c r="C13" s="8" t="s">
        <v>89</v>
      </c>
      <c r="D13" s="18" t="s">
        <v>90</v>
      </c>
      <c r="E13" s="9" t="s">
        <v>24</v>
      </c>
      <c r="F13" s="7" t="s">
        <v>91</v>
      </c>
      <c r="G13" s="7" t="s">
        <v>92</v>
      </c>
      <c r="H13" s="10" t="s">
        <v>26</v>
      </c>
      <c r="I13" s="11" t="s">
        <v>27</v>
      </c>
      <c r="J13" s="12" t="s">
        <v>28</v>
      </c>
      <c r="K13" s="12" t="s">
        <v>29</v>
      </c>
      <c r="L13" s="9" t="s">
        <v>30</v>
      </c>
      <c r="M13" s="13" t="s">
        <v>31</v>
      </c>
      <c r="N13" s="13" t="s">
        <v>32</v>
      </c>
      <c r="O13" s="13" t="s">
        <v>33</v>
      </c>
      <c r="P13" s="8" t="s">
        <v>83</v>
      </c>
      <c r="Q13" s="12" t="s">
        <v>35</v>
      </c>
      <c r="R13" s="13" t="s">
        <v>36</v>
      </c>
      <c r="S13" s="9" t="s">
        <v>37</v>
      </c>
      <c r="T13" s="8" t="s">
        <v>38</v>
      </c>
      <c r="U13" s="8" t="s">
        <v>39</v>
      </c>
      <c r="V13" s="14" t="s">
        <v>40</v>
      </c>
      <c r="W13" s="15" t="s">
        <v>41</v>
      </c>
      <c r="X13" s="7"/>
      <c r="Y13" s="7"/>
      <c r="Z13" s="16"/>
      <c r="AA13" s="16"/>
      <c r="AB13" s="16"/>
      <c r="AC13" s="16"/>
      <c r="AD13" s="16"/>
      <c r="AE13" s="16"/>
      <c r="AF13" s="16"/>
      <c r="AG13" s="16"/>
      <c r="AH13" s="16"/>
    </row>
    <row r="14">
      <c r="A14" s="19" t="str">
        <f>IFERROR(__xludf.DUMMYFUNCTION("""COMPUTED_VALUE"""),"lady-vols-swimming-and-diving_1988")</f>
        <v>lady-vols-swimming-and-diving_1988</v>
      </c>
      <c r="B14" s="8" t="s">
        <v>93</v>
      </c>
      <c r="C14" s="8" t="s">
        <v>94</v>
      </c>
      <c r="D14" s="18" t="s">
        <v>95</v>
      </c>
      <c r="E14" s="9" t="s">
        <v>24</v>
      </c>
      <c r="F14" s="7" t="s">
        <v>96</v>
      </c>
      <c r="G14" s="7" t="s">
        <v>97</v>
      </c>
      <c r="H14" s="10" t="s">
        <v>26</v>
      </c>
      <c r="I14" s="11" t="s">
        <v>27</v>
      </c>
      <c r="J14" s="12" t="s">
        <v>28</v>
      </c>
      <c r="K14" s="12" t="s">
        <v>29</v>
      </c>
      <c r="L14" s="9" t="s">
        <v>30</v>
      </c>
      <c r="M14" s="13" t="s">
        <v>31</v>
      </c>
      <c r="N14" s="13" t="s">
        <v>32</v>
      </c>
      <c r="O14" s="13" t="s">
        <v>33</v>
      </c>
      <c r="P14" s="8" t="s">
        <v>83</v>
      </c>
      <c r="Q14" s="12" t="s">
        <v>35</v>
      </c>
      <c r="R14" s="13" t="s">
        <v>36</v>
      </c>
      <c r="S14" s="9" t="s">
        <v>37</v>
      </c>
      <c r="T14" s="8" t="s">
        <v>38</v>
      </c>
      <c r="U14" s="8" t="s">
        <v>39</v>
      </c>
      <c r="V14" s="14" t="s">
        <v>40</v>
      </c>
      <c r="W14" s="15" t="s">
        <v>41</v>
      </c>
      <c r="X14" s="7"/>
      <c r="Y14" s="7"/>
      <c r="Z14" s="16"/>
      <c r="AA14" s="16"/>
      <c r="AB14" s="16"/>
      <c r="AC14" s="16"/>
      <c r="AD14" s="16"/>
      <c r="AE14" s="16"/>
      <c r="AF14" s="16"/>
      <c r="AG14" s="16"/>
      <c r="AH14" s="16"/>
    </row>
    <row r="15">
      <c r="A15" s="19" t="str">
        <f>IFERROR(__xludf.DUMMYFUNCTION("""COMPUTED_VALUE"""),"lady-vols-swimming-and-diving_1989")</f>
        <v>lady-vols-swimming-and-diving_1989</v>
      </c>
      <c r="B15" s="7"/>
      <c r="C15" s="8" t="s">
        <v>98</v>
      </c>
      <c r="D15" s="18" t="s">
        <v>99</v>
      </c>
      <c r="E15" s="9" t="s">
        <v>24</v>
      </c>
      <c r="F15" s="7" t="s">
        <v>100</v>
      </c>
      <c r="G15" s="7" t="s">
        <v>78</v>
      </c>
      <c r="H15" s="10" t="s">
        <v>101</v>
      </c>
      <c r="I15" s="11" t="s">
        <v>102</v>
      </c>
      <c r="J15" s="12" t="s">
        <v>28</v>
      </c>
      <c r="K15" s="12" t="s">
        <v>29</v>
      </c>
      <c r="L15" s="9" t="s">
        <v>30</v>
      </c>
      <c r="M15" s="13" t="s">
        <v>31</v>
      </c>
      <c r="N15" s="13" t="s">
        <v>32</v>
      </c>
      <c r="O15" s="13" t="s">
        <v>33</v>
      </c>
      <c r="P15" s="8" t="s">
        <v>83</v>
      </c>
      <c r="Q15" s="12" t="s">
        <v>35</v>
      </c>
      <c r="R15" s="13" t="s">
        <v>36</v>
      </c>
      <c r="S15" s="9" t="s">
        <v>37</v>
      </c>
      <c r="T15" s="8" t="s">
        <v>38</v>
      </c>
      <c r="U15" s="8" t="s">
        <v>39</v>
      </c>
      <c r="V15" s="14" t="s">
        <v>40</v>
      </c>
      <c r="W15" s="15" t="s">
        <v>41</v>
      </c>
      <c r="X15" s="7"/>
      <c r="Y15" s="7"/>
      <c r="Z15" s="16"/>
      <c r="AA15" s="16"/>
      <c r="AB15" s="16"/>
      <c r="AC15" s="16"/>
      <c r="AD15" s="16"/>
      <c r="AE15" s="16"/>
      <c r="AF15" s="16"/>
      <c r="AG15" s="16"/>
      <c r="AH15" s="16"/>
    </row>
    <row r="16">
      <c r="A16" s="19" t="str">
        <f>IFERROR(__xludf.DUMMYFUNCTION("""COMPUTED_VALUE"""),"lady-vols-swimming-and-diving_1990")</f>
        <v>lady-vols-swimming-and-diving_1990</v>
      </c>
      <c r="B16" s="8" t="s">
        <v>103</v>
      </c>
      <c r="C16" s="8" t="s">
        <v>104</v>
      </c>
      <c r="D16" s="18" t="s">
        <v>105</v>
      </c>
      <c r="E16" s="9" t="s">
        <v>24</v>
      </c>
      <c r="F16" s="7" t="s">
        <v>106</v>
      </c>
      <c r="G16" s="7" t="s">
        <v>74</v>
      </c>
      <c r="H16" s="10" t="s">
        <v>101</v>
      </c>
      <c r="I16" s="11" t="s">
        <v>102</v>
      </c>
      <c r="J16" s="12" t="s">
        <v>28</v>
      </c>
      <c r="K16" s="12" t="s">
        <v>29</v>
      </c>
      <c r="L16" s="9" t="s">
        <v>30</v>
      </c>
      <c r="M16" s="13" t="s">
        <v>31</v>
      </c>
      <c r="N16" s="13" t="s">
        <v>32</v>
      </c>
      <c r="O16" s="13" t="s">
        <v>33</v>
      </c>
      <c r="P16" s="8" t="s">
        <v>107</v>
      </c>
      <c r="Q16" s="12" t="s">
        <v>35</v>
      </c>
      <c r="R16" s="13" t="s">
        <v>36</v>
      </c>
      <c r="S16" s="9" t="s">
        <v>37</v>
      </c>
      <c r="T16" s="8" t="s">
        <v>38</v>
      </c>
      <c r="U16" s="8" t="s">
        <v>39</v>
      </c>
      <c r="V16" s="14" t="s">
        <v>40</v>
      </c>
      <c r="W16" s="15" t="s">
        <v>41</v>
      </c>
      <c r="X16" s="7"/>
      <c r="Y16" s="7"/>
      <c r="Z16" s="16"/>
      <c r="AA16" s="16"/>
      <c r="AB16" s="16"/>
      <c r="AC16" s="16"/>
      <c r="AD16" s="16"/>
      <c r="AE16" s="16"/>
      <c r="AF16" s="16"/>
      <c r="AG16" s="16"/>
      <c r="AH16" s="16"/>
    </row>
    <row r="17">
      <c r="A17" s="19" t="str">
        <f>IFERROR(__xludf.DUMMYFUNCTION("""COMPUTED_VALUE"""),"lady-vols-swimming-and-diving_1991")</f>
        <v>lady-vols-swimming-and-diving_1991</v>
      </c>
      <c r="B17" s="8" t="s">
        <v>108</v>
      </c>
      <c r="C17" s="8" t="s">
        <v>109</v>
      </c>
      <c r="D17" s="18" t="s">
        <v>110</v>
      </c>
      <c r="E17" s="9" t="s">
        <v>24</v>
      </c>
      <c r="F17" s="7" t="s">
        <v>111</v>
      </c>
      <c r="G17" s="7" t="s">
        <v>78</v>
      </c>
      <c r="H17" s="10" t="s">
        <v>101</v>
      </c>
      <c r="I17" s="11" t="s">
        <v>102</v>
      </c>
      <c r="J17" s="12" t="s">
        <v>28</v>
      </c>
      <c r="K17" s="12" t="s">
        <v>29</v>
      </c>
      <c r="L17" s="9" t="s">
        <v>30</v>
      </c>
      <c r="M17" s="13" t="s">
        <v>31</v>
      </c>
      <c r="N17" s="13" t="s">
        <v>32</v>
      </c>
      <c r="O17" s="13" t="s">
        <v>33</v>
      </c>
      <c r="P17" s="8" t="s">
        <v>107</v>
      </c>
      <c r="Q17" s="12" t="s">
        <v>35</v>
      </c>
      <c r="R17" s="13" t="s">
        <v>36</v>
      </c>
      <c r="S17" s="9" t="s">
        <v>37</v>
      </c>
      <c r="T17" s="8" t="s">
        <v>38</v>
      </c>
      <c r="U17" s="8" t="s">
        <v>39</v>
      </c>
      <c r="V17" s="14" t="s">
        <v>40</v>
      </c>
      <c r="W17" s="15" t="s">
        <v>41</v>
      </c>
      <c r="X17" s="7"/>
      <c r="Y17" s="7"/>
      <c r="Z17" s="16"/>
      <c r="AA17" s="16"/>
      <c r="AB17" s="16"/>
      <c r="AC17" s="16"/>
      <c r="AD17" s="16"/>
      <c r="AE17" s="16"/>
      <c r="AF17" s="16"/>
      <c r="AG17" s="16"/>
      <c r="AH17" s="16"/>
    </row>
    <row r="18">
      <c r="A18" s="19" t="str">
        <f>IFERROR(__xludf.DUMMYFUNCTION("""COMPUTED_VALUE"""),"lady-vols-swimming-and-diving_1992")</f>
        <v>lady-vols-swimming-and-diving_1992</v>
      </c>
      <c r="B18" s="8" t="s">
        <v>112</v>
      </c>
      <c r="C18" s="8" t="s">
        <v>113</v>
      </c>
      <c r="D18" s="18" t="s">
        <v>114</v>
      </c>
      <c r="E18" s="9" t="s">
        <v>24</v>
      </c>
      <c r="F18" s="7" t="s">
        <v>115</v>
      </c>
      <c r="G18" s="7" t="s">
        <v>92</v>
      </c>
      <c r="H18" s="10" t="s">
        <v>101</v>
      </c>
      <c r="I18" s="11" t="s">
        <v>102</v>
      </c>
      <c r="J18" s="12" t="s">
        <v>28</v>
      </c>
      <c r="K18" s="12" t="s">
        <v>29</v>
      </c>
      <c r="L18" s="9" t="s">
        <v>30</v>
      </c>
      <c r="M18" s="13" t="s">
        <v>31</v>
      </c>
      <c r="N18" s="13" t="s">
        <v>32</v>
      </c>
      <c r="O18" s="13" t="s">
        <v>33</v>
      </c>
      <c r="P18" s="8" t="s">
        <v>107</v>
      </c>
      <c r="Q18" s="12" t="s">
        <v>35</v>
      </c>
      <c r="R18" s="13" t="s">
        <v>36</v>
      </c>
      <c r="S18" s="9" t="s">
        <v>37</v>
      </c>
      <c r="T18" s="8" t="s">
        <v>38</v>
      </c>
      <c r="U18" s="8" t="s">
        <v>39</v>
      </c>
      <c r="V18" s="14" t="s">
        <v>40</v>
      </c>
      <c r="W18" s="15" t="s">
        <v>41</v>
      </c>
      <c r="X18" s="7"/>
      <c r="Y18" s="7"/>
      <c r="Z18" s="16"/>
      <c r="AA18" s="16"/>
      <c r="AB18" s="16"/>
      <c r="AC18" s="16"/>
      <c r="AD18" s="16"/>
      <c r="AE18" s="16"/>
      <c r="AF18" s="16"/>
      <c r="AG18" s="16"/>
      <c r="AH18" s="16"/>
    </row>
    <row r="19">
      <c r="A19" s="19" t="str">
        <f>IFERROR(__xludf.DUMMYFUNCTION("""COMPUTED_VALUE"""),"lady-vols-swimming-and-diving_1993")</f>
        <v>lady-vols-swimming-and-diving_1993</v>
      </c>
      <c r="B19" s="8" t="s">
        <v>116</v>
      </c>
      <c r="C19" s="8" t="s">
        <v>117</v>
      </c>
      <c r="D19" s="18" t="s">
        <v>118</v>
      </c>
      <c r="E19" s="9" t="s">
        <v>24</v>
      </c>
      <c r="F19" s="7" t="s">
        <v>119</v>
      </c>
      <c r="G19" s="7" t="s">
        <v>120</v>
      </c>
      <c r="H19" s="10" t="s">
        <v>101</v>
      </c>
      <c r="I19" s="11" t="s">
        <v>102</v>
      </c>
      <c r="J19" s="12" t="s">
        <v>28</v>
      </c>
      <c r="K19" s="12" t="s">
        <v>29</v>
      </c>
      <c r="L19" s="9" t="s">
        <v>30</v>
      </c>
      <c r="M19" s="13" t="s">
        <v>31</v>
      </c>
      <c r="N19" s="13" t="s">
        <v>32</v>
      </c>
      <c r="O19" s="13" t="s">
        <v>33</v>
      </c>
      <c r="P19" s="8" t="s">
        <v>121</v>
      </c>
      <c r="Q19" s="12" t="s">
        <v>35</v>
      </c>
      <c r="R19" s="13" t="s">
        <v>36</v>
      </c>
      <c r="S19" s="9" t="s">
        <v>37</v>
      </c>
      <c r="T19" s="8" t="s">
        <v>38</v>
      </c>
      <c r="U19" s="8" t="s">
        <v>39</v>
      </c>
      <c r="V19" s="14" t="s">
        <v>40</v>
      </c>
      <c r="W19" s="15" t="s">
        <v>41</v>
      </c>
      <c r="X19" s="7"/>
      <c r="Y19" s="7"/>
      <c r="Z19" s="16"/>
      <c r="AA19" s="16"/>
      <c r="AB19" s="16"/>
      <c r="AC19" s="16"/>
      <c r="AD19" s="16"/>
      <c r="AE19" s="16"/>
      <c r="AF19" s="16"/>
      <c r="AG19" s="16"/>
      <c r="AH19" s="16"/>
    </row>
    <row r="20">
      <c r="A20" s="19" t="str">
        <f>IFERROR(__xludf.DUMMYFUNCTION("""COMPUTED_VALUE"""),"lady-vols-swimming-and-diving_1994")</f>
        <v>lady-vols-swimming-and-diving_1994</v>
      </c>
      <c r="B20" s="8" t="s">
        <v>122</v>
      </c>
      <c r="C20" s="8" t="s">
        <v>123</v>
      </c>
      <c r="D20" s="18" t="s">
        <v>124</v>
      </c>
      <c r="E20" s="9" t="s">
        <v>24</v>
      </c>
      <c r="F20" s="7" t="s">
        <v>125</v>
      </c>
      <c r="G20" s="7" t="s">
        <v>126</v>
      </c>
      <c r="H20" s="10" t="s">
        <v>101</v>
      </c>
      <c r="I20" s="11" t="s">
        <v>102</v>
      </c>
      <c r="J20" s="12" t="s">
        <v>28</v>
      </c>
      <c r="K20" s="12" t="s">
        <v>29</v>
      </c>
      <c r="L20" s="9" t="s">
        <v>30</v>
      </c>
      <c r="M20" s="13" t="s">
        <v>31</v>
      </c>
      <c r="N20" s="13" t="s">
        <v>32</v>
      </c>
      <c r="O20" s="13" t="s">
        <v>33</v>
      </c>
      <c r="P20" s="8" t="s">
        <v>121</v>
      </c>
      <c r="Q20" s="12" t="s">
        <v>35</v>
      </c>
      <c r="R20" s="13" t="s">
        <v>36</v>
      </c>
      <c r="S20" s="9" t="s">
        <v>37</v>
      </c>
      <c r="T20" s="8" t="s">
        <v>38</v>
      </c>
      <c r="U20" s="8" t="s">
        <v>39</v>
      </c>
      <c r="V20" s="14" t="s">
        <v>40</v>
      </c>
      <c r="W20" s="15" t="s">
        <v>41</v>
      </c>
      <c r="X20" s="7"/>
      <c r="Y20" s="7"/>
      <c r="Z20" s="16"/>
      <c r="AA20" s="16"/>
      <c r="AB20" s="16"/>
      <c r="AC20" s="16"/>
      <c r="AD20" s="16"/>
      <c r="AE20" s="16"/>
      <c r="AF20" s="16"/>
      <c r="AG20" s="16"/>
      <c r="AH20" s="16"/>
    </row>
    <row r="21">
      <c r="A21" s="19" t="str">
        <f>IFERROR(__xludf.DUMMYFUNCTION("""COMPUTED_VALUE"""),"lady-vols-swimming-and-diving_1995")</f>
        <v>lady-vols-swimming-and-diving_1995</v>
      </c>
      <c r="B21" s="8" t="s">
        <v>127</v>
      </c>
      <c r="C21" s="8" t="s">
        <v>128</v>
      </c>
      <c r="D21" s="18" t="s">
        <v>129</v>
      </c>
      <c r="E21" s="9" t="s">
        <v>24</v>
      </c>
      <c r="F21" s="7" t="s">
        <v>130</v>
      </c>
      <c r="G21" s="7" t="s">
        <v>126</v>
      </c>
      <c r="H21" s="10" t="s">
        <v>101</v>
      </c>
      <c r="I21" s="11" t="s">
        <v>102</v>
      </c>
      <c r="J21" s="12" t="s">
        <v>28</v>
      </c>
      <c r="K21" s="12" t="s">
        <v>29</v>
      </c>
      <c r="L21" s="9" t="s">
        <v>30</v>
      </c>
      <c r="M21" s="13" t="s">
        <v>31</v>
      </c>
      <c r="N21" s="13" t="s">
        <v>32</v>
      </c>
      <c r="O21" s="13" t="s">
        <v>33</v>
      </c>
      <c r="P21" s="8" t="s">
        <v>121</v>
      </c>
      <c r="Q21" s="12" t="s">
        <v>35</v>
      </c>
      <c r="R21" s="13" t="s">
        <v>36</v>
      </c>
      <c r="S21" s="9" t="s">
        <v>37</v>
      </c>
      <c r="T21" s="8" t="s">
        <v>38</v>
      </c>
      <c r="U21" s="8" t="s">
        <v>39</v>
      </c>
      <c r="V21" s="14" t="s">
        <v>40</v>
      </c>
      <c r="W21" s="15" t="s">
        <v>41</v>
      </c>
      <c r="X21" s="7"/>
      <c r="Y21" s="7"/>
      <c r="Z21" s="16"/>
      <c r="AA21" s="16"/>
      <c r="AB21" s="16"/>
      <c r="AC21" s="16"/>
      <c r="AD21" s="16"/>
      <c r="AE21" s="16"/>
      <c r="AF21" s="16"/>
      <c r="AG21" s="16"/>
      <c r="AH21" s="16"/>
    </row>
    <row r="22">
      <c r="A22" s="19" t="str">
        <f>IFERROR(__xludf.DUMMYFUNCTION("""COMPUTED_VALUE"""),"lady-vols-swimming-and-diving_1996")</f>
        <v>lady-vols-swimming-and-diving_1996</v>
      </c>
      <c r="B22" s="8" t="s">
        <v>131</v>
      </c>
      <c r="C22" s="8" t="s">
        <v>132</v>
      </c>
      <c r="D22" s="18" t="s">
        <v>133</v>
      </c>
      <c r="E22" s="9" t="s">
        <v>24</v>
      </c>
      <c r="F22" s="7" t="s">
        <v>134</v>
      </c>
      <c r="G22" s="7" t="s">
        <v>135</v>
      </c>
      <c r="H22" s="10" t="s">
        <v>101</v>
      </c>
      <c r="I22" s="11" t="s">
        <v>102</v>
      </c>
      <c r="J22" s="12" t="s">
        <v>28</v>
      </c>
      <c r="K22" s="12" t="s">
        <v>29</v>
      </c>
      <c r="L22" s="9" t="s">
        <v>30</v>
      </c>
      <c r="M22" s="13" t="s">
        <v>31</v>
      </c>
      <c r="N22" s="13" t="s">
        <v>32</v>
      </c>
      <c r="O22" s="13" t="s">
        <v>33</v>
      </c>
      <c r="P22" s="8" t="s">
        <v>121</v>
      </c>
      <c r="Q22" s="12" t="s">
        <v>35</v>
      </c>
      <c r="R22" s="13" t="s">
        <v>36</v>
      </c>
      <c r="S22" s="9" t="s">
        <v>37</v>
      </c>
      <c r="T22" s="8" t="s">
        <v>38</v>
      </c>
      <c r="U22" s="8" t="s">
        <v>39</v>
      </c>
      <c r="V22" s="14" t="s">
        <v>40</v>
      </c>
      <c r="W22" s="15" t="s">
        <v>41</v>
      </c>
      <c r="X22" s="7"/>
      <c r="Y22" s="7"/>
      <c r="Z22" s="16"/>
      <c r="AA22" s="16"/>
      <c r="AB22" s="16"/>
      <c r="AC22" s="16"/>
      <c r="AD22" s="16"/>
      <c r="AE22" s="16"/>
      <c r="AF22" s="16"/>
      <c r="AG22" s="16"/>
      <c r="AH22" s="16"/>
    </row>
    <row r="23">
      <c r="A23" s="19" t="str">
        <f>IFERROR(__xludf.DUMMYFUNCTION("""COMPUTED_VALUE"""),"lady-vols-swimming-and-diving_1997")</f>
        <v>lady-vols-swimming-and-diving_1997</v>
      </c>
      <c r="B23" s="8" t="s">
        <v>136</v>
      </c>
      <c r="C23" s="8" t="s">
        <v>137</v>
      </c>
      <c r="D23" s="18" t="s">
        <v>138</v>
      </c>
      <c r="E23" s="9" t="s">
        <v>24</v>
      </c>
      <c r="F23" s="7" t="s">
        <v>139</v>
      </c>
      <c r="G23" s="7" t="s">
        <v>135</v>
      </c>
      <c r="H23" s="10" t="s">
        <v>101</v>
      </c>
      <c r="I23" s="11" t="s">
        <v>102</v>
      </c>
      <c r="J23" s="12" t="s">
        <v>28</v>
      </c>
      <c r="K23" s="12" t="s">
        <v>29</v>
      </c>
      <c r="L23" s="9" t="s">
        <v>30</v>
      </c>
      <c r="M23" s="13" t="s">
        <v>31</v>
      </c>
      <c r="N23" s="13" t="s">
        <v>32</v>
      </c>
      <c r="O23" s="13" t="s">
        <v>33</v>
      </c>
      <c r="P23" s="8" t="s">
        <v>121</v>
      </c>
      <c r="Q23" s="12" t="s">
        <v>35</v>
      </c>
      <c r="R23" s="13" t="s">
        <v>36</v>
      </c>
      <c r="S23" s="9" t="s">
        <v>37</v>
      </c>
      <c r="T23" s="8" t="s">
        <v>38</v>
      </c>
      <c r="U23" s="8" t="s">
        <v>39</v>
      </c>
      <c r="V23" s="14" t="s">
        <v>40</v>
      </c>
      <c r="W23" s="15" t="s">
        <v>41</v>
      </c>
      <c r="X23" s="7"/>
      <c r="Y23" s="7"/>
      <c r="Z23" s="16"/>
      <c r="AA23" s="16"/>
      <c r="AB23" s="16"/>
      <c r="AC23" s="16"/>
      <c r="AD23" s="16"/>
      <c r="AE23" s="16"/>
      <c r="AF23" s="16"/>
      <c r="AG23" s="16"/>
      <c r="AH23" s="16"/>
    </row>
    <row r="24">
      <c r="A24" s="19" t="str">
        <f>IFERROR(__xludf.DUMMYFUNCTION("""COMPUTED_VALUE"""),"lady-vols-swimming-and-diving_1998")</f>
        <v>lady-vols-swimming-and-diving_1998</v>
      </c>
      <c r="B24" s="8" t="s">
        <v>140</v>
      </c>
      <c r="C24" s="8" t="s">
        <v>141</v>
      </c>
      <c r="D24" s="18" t="s">
        <v>142</v>
      </c>
      <c r="E24" s="9" t="s">
        <v>24</v>
      </c>
      <c r="F24" s="7" t="s">
        <v>143</v>
      </c>
      <c r="G24" s="7" t="s">
        <v>144</v>
      </c>
      <c r="H24" s="10" t="s">
        <v>101</v>
      </c>
      <c r="I24" s="11" t="s">
        <v>102</v>
      </c>
      <c r="J24" s="12" t="s">
        <v>28</v>
      </c>
      <c r="K24" s="12" t="s">
        <v>29</v>
      </c>
      <c r="L24" s="9" t="s">
        <v>30</v>
      </c>
      <c r="M24" s="13" t="s">
        <v>31</v>
      </c>
      <c r="N24" s="13" t="s">
        <v>32</v>
      </c>
      <c r="O24" s="13" t="s">
        <v>33</v>
      </c>
      <c r="P24" s="8" t="s">
        <v>121</v>
      </c>
      <c r="Q24" s="12" t="s">
        <v>35</v>
      </c>
      <c r="R24" s="13" t="s">
        <v>36</v>
      </c>
      <c r="S24" s="9" t="s">
        <v>37</v>
      </c>
      <c r="T24" s="8" t="s">
        <v>38</v>
      </c>
      <c r="U24" s="8" t="s">
        <v>39</v>
      </c>
      <c r="V24" s="14" t="s">
        <v>40</v>
      </c>
      <c r="W24" s="15" t="s">
        <v>41</v>
      </c>
      <c r="X24" s="7"/>
      <c r="Y24" s="7"/>
      <c r="Z24" s="16"/>
      <c r="AA24" s="16"/>
      <c r="AB24" s="16"/>
      <c r="AC24" s="16"/>
      <c r="AD24" s="16"/>
      <c r="AE24" s="16"/>
      <c r="AF24" s="16"/>
      <c r="AG24" s="16"/>
      <c r="AH24" s="16"/>
    </row>
    <row r="25">
      <c r="A25" s="19" t="str">
        <f>IFERROR(__xludf.DUMMYFUNCTION("""COMPUTED_VALUE"""),"lady-vols-swimming-and-diving_1999")</f>
        <v>lady-vols-swimming-and-diving_1999</v>
      </c>
      <c r="B25" s="8" t="s">
        <v>145</v>
      </c>
      <c r="C25" s="8" t="s">
        <v>146</v>
      </c>
      <c r="D25" s="18" t="s">
        <v>147</v>
      </c>
      <c r="E25" s="9" t="s">
        <v>24</v>
      </c>
      <c r="F25" s="7" t="s">
        <v>148</v>
      </c>
      <c r="G25" s="8" t="s">
        <v>149</v>
      </c>
      <c r="H25" s="10" t="s">
        <v>101</v>
      </c>
      <c r="I25" s="11" t="s">
        <v>102</v>
      </c>
      <c r="J25" s="12" t="s">
        <v>28</v>
      </c>
      <c r="K25" s="12" t="s">
        <v>29</v>
      </c>
      <c r="L25" s="9" t="s">
        <v>30</v>
      </c>
      <c r="M25" s="13" t="s">
        <v>31</v>
      </c>
      <c r="N25" s="13" t="s">
        <v>32</v>
      </c>
      <c r="O25" s="13" t="s">
        <v>33</v>
      </c>
      <c r="P25" s="8" t="s">
        <v>121</v>
      </c>
      <c r="Q25" s="12" t="s">
        <v>35</v>
      </c>
      <c r="R25" s="13" t="s">
        <v>36</v>
      </c>
      <c r="S25" s="9" t="s">
        <v>37</v>
      </c>
      <c r="T25" s="8" t="s">
        <v>38</v>
      </c>
      <c r="U25" s="8" t="s">
        <v>39</v>
      </c>
      <c r="V25" s="14" t="s">
        <v>40</v>
      </c>
      <c r="W25" s="15" t="s">
        <v>41</v>
      </c>
      <c r="X25" s="7"/>
      <c r="Y25" s="7"/>
      <c r="Z25" s="16"/>
      <c r="AA25" s="16"/>
      <c r="AB25" s="16"/>
      <c r="AC25" s="16"/>
      <c r="AD25" s="16"/>
      <c r="AE25" s="16"/>
      <c r="AF25" s="16"/>
      <c r="AG25" s="16"/>
      <c r="AH25" s="16"/>
    </row>
    <row r="26">
      <c r="A26" s="19" t="str">
        <f>IFERROR(__xludf.DUMMYFUNCTION("""COMPUTED_VALUE"""),"lady-vols-swimming-and-diving_2000")</f>
        <v>lady-vols-swimming-and-diving_2000</v>
      </c>
      <c r="B26" s="8" t="s">
        <v>150</v>
      </c>
      <c r="C26" s="8" t="s">
        <v>151</v>
      </c>
      <c r="D26" s="18" t="s">
        <v>152</v>
      </c>
      <c r="E26" s="9" t="s">
        <v>24</v>
      </c>
      <c r="F26" s="7" t="s">
        <v>153</v>
      </c>
      <c r="G26" s="7" t="s">
        <v>154</v>
      </c>
      <c r="H26" s="10" t="s">
        <v>101</v>
      </c>
      <c r="I26" s="11" t="s">
        <v>102</v>
      </c>
      <c r="J26" s="12" t="s">
        <v>28</v>
      </c>
      <c r="K26" s="12" t="s">
        <v>29</v>
      </c>
      <c r="L26" s="9" t="s">
        <v>30</v>
      </c>
      <c r="M26" s="13" t="s">
        <v>31</v>
      </c>
      <c r="N26" s="13" t="s">
        <v>32</v>
      </c>
      <c r="O26" s="13" t="s">
        <v>33</v>
      </c>
      <c r="P26" s="8" t="s">
        <v>121</v>
      </c>
      <c r="Q26" s="12" t="s">
        <v>35</v>
      </c>
      <c r="R26" s="13" t="s">
        <v>36</v>
      </c>
      <c r="S26" s="9" t="s">
        <v>37</v>
      </c>
      <c r="T26" s="8" t="s">
        <v>38</v>
      </c>
      <c r="U26" s="8" t="s">
        <v>39</v>
      </c>
      <c r="V26" s="14" t="s">
        <v>40</v>
      </c>
      <c r="W26" s="15" t="s">
        <v>41</v>
      </c>
      <c r="X26" s="7"/>
      <c r="Y26" s="7"/>
      <c r="Z26" s="16"/>
      <c r="AA26" s="16"/>
      <c r="AB26" s="16"/>
      <c r="AC26" s="16"/>
      <c r="AD26" s="16"/>
      <c r="AE26" s="16"/>
      <c r="AF26" s="16"/>
      <c r="AG26" s="16"/>
      <c r="AH26" s="16"/>
    </row>
    <row r="27">
      <c r="A27" s="19" t="str">
        <f>IFERROR(__xludf.DUMMYFUNCTION("""COMPUTED_VALUE"""),"lady-vols-swimming-and-diving_2001")</f>
        <v>lady-vols-swimming-and-diving_2001</v>
      </c>
      <c r="B27" s="8" t="s">
        <v>155</v>
      </c>
      <c r="C27" s="8" t="s">
        <v>156</v>
      </c>
      <c r="D27" s="18" t="s">
        <v>157</v>
      </c>
      <c r="E27" s="9" t="s">
        <v>24</v>
      </c>
      <c r="F27" s="7" t="s">
        <v>158</v>
      </c>
      <c r="G27" s="7" t="s">
        <v>159</v>
      </c>
      <c r="H27" s="10" t="s">
        <v>101</v>
      </c>
      <c r="I27" s="11" t="s">
        <v>102</v>
      </c>
      <c r="J27" s="12" t="s">
        <v>28</v>
      </c>
      <c r="K27" s="12" t="s">
        <v>29</v>
      </c>
      <c r="L27" s="9" t="s">
        <v>30</v>
      </c>
      <c r="M27" s="13" t="s">
        <v>31</v>
      </c>
      <c r="N27" s="13" t="s">
        <v>32</v>
      </c>
      <c r="O27" s="13" t="s">
        <v>33</v>
      </c>
      <c r="P27" s="8" t="s">
        <v>121</v>
      </c>
      <c r="Q27" s="12" t="s">
        <v>35</v>
      </c>
      <c r="R27" s="13" t="s">
        <v>36</v>
      </c>
      <c r="S27" s="9" t="s">
        <v>37</v>
      </c>
      <c r="T27" s="8" t="s">
        <v>38</v>
      </c>
      <c r="U27" s="8" t="s">
        <v>39</v>
      </c>
      <c r="V27" s="14" t="s">
        <v>40</v>
      </c>
      <c r="W27" s="15" t="s">
        <v>41</v>
      </c>
      <c r="X27" s="7"/>
      <c r="Y27" s="7"/>
      <c r="Z27" s="16"/>
      <c r="AA27" s="16"/>
      <c r="AB27" s="16"/>
      <c r="AC27" s="16"/>
      <c r="AD27" s="16"/>
      <c r="AE27" s="16"/>
      <c r="AF27" s="16"/>
      <c r="AG27" s="16"/>
      <c r="AH27" s="16"/>
    </row>
    <row r="28" ht="15.75" customHeight="1">
      <c r="A28" s="19" t="str">
        <f>IFERROR(__xludf.DUMMYFUNCTION("""COMPUTED_VALUE"""),"lady-vols-swimming-and-diving_2002")</f>
        <v>lady-vols-swimming-and-diving_2002</v>
      </c>
      <c r="B28" s="8" t="s">
        <v>160</v>
      </c>
      <c r="C28" s="8" t="s">
        <v>161</v>
      </c>
      <c r="D28" s="18" t="s">
        <v>162</v>
      </c>
      <c r="E28" s="9" t="s">
        <v>24</v>
      </c>
      <c r="F28" s="7" t="s">
        <v>163</v>
      </c>
      <c r="G28" s="7" t="s">
        <v>164</v>
      </c>
      <c r="H28" s="10" t="s">
        <v>101</v>
      </c>
      <c r="I28" s="11" t="s">
        <v>102</v>
      </c>
      <c r="J28" s="12" t="s">
        <v>28</v>
      </c>
      <c r="K28" s="12" t="s">
        <v>29</v>
      </c>
      <c r="L28" s="9" t="s">
        <v>30</v>
      </c>
      <c r="M28" s="13" t="s">
        <v>31</v>
      </c>
      <c r="N28" s="13" t="s">
        <v>32</v>
      </c>
      <c r="O28" s="13" t="s">
        <v>33</v>
      </c>
      <c r="P28" s="8" t="s">
        <v>121</v>
      </c>
      <c r="Q28" s="12" t="s">
        <v>35</v>
      </c>
      <c r="R28" s="13" t="s">
        <v>36</v>
      </c>
      <c r="S28" s="9" t="s">
        <v>37</v>
      </c>
      <c r="T28" s="8" t="s">
        <v>38</v>
      </c>
      <c r="U28" s="8" t="s">
        <v>39</v>
      </c>
      <c r="V28" s="14" t="s">
        <v>40</v>
      </c>
      <c r="W28" s="15" t="s">
        <v>41</v>
      </c>
      <c r="X28" s="7"/>
      <c r="Y28" s="7"/>
      <c r="Z28" s="16"/>
      <c r="AA28" s="16"/>
      <c r="AB28" s="16"/>
      <c r="AC28" s="16"/>
      <c r="AD28" s="16"/>
      <c r="AE28" s="16"/>
      <c r="AF28" s="16"/>
      <c r="AG28" s="16"/>
      <c r="AH28" s="16"/>
    </row>
    <row r="29" ht="15.75" customHeight="1">
      <c r="A29" s="19" t="str">
        <f>IFERROR(__xludf.DUMMYFUNCTION("""COMPUTED_VALUE"""),"lady-vols-swimming-and-diving_2003")</f>
        <v>lady-vols-swimming-and-diving_2003</v>
      </c>
      <c r="B29" s="8" t="s">
        <v>165</v>
      </c>
      <c r="C29" s="8" t="s">
        <v>166</v>
      </c>
      <c r="D29" s="18" t="s">
        <v>167</v>
      </c>
      <c r="E29" s="9" t="s">
        <v>24</v>
      </c>
      <c r="F29" s="7" t="s">
        <v>168</v>
      </c>
      <c r="G29" s="7" t="s">
        <v>164</v>
      </c>
      <c r="H29" s="10" t="s">
        <v>101</v>
      </c>
      <c r="I29" s="11" t="s">
        <v>102</v>
      </c>
      <c r="J29" s="12" t="s">
        <v>28</v>
      </c>
      <c r="K29" s="12" t="s">
        <v>29</v>
      </c>
      <c r="L29" s="9" t="s">
        <v>30</v>
      </c>
      <c r="M29" s="13" t="s">
        <v>31</v>
      </c>
      <c r="N29" s="13" t="s">
        <v>32</v>
      </c>
      <c r="O29" s="13" t="s">
        <v>33</v>
      </c>
      <c r="P29" s="8" t="s">
        <v>121</v>
      </c>
      <c r="Q29" s="12" t="s">
        <v>35</v>
      </c>
      <c r="R29" s="13" t="s">
        <v>36</v>
      </c>
      <c r="S29" s="9" t="s">
        <v>37</v>
      </c>
      <c r="T29" s="8" t="s">
        <v>38</v>
      </c>
      <c r="U29" s="8" t="s">
        <v>39</v>
      </c>
      <c r="V29" s="14" t="s">
        <v>40</v>
      </c>
      <c r="W29" s="15" t="s">
        <v>41</v>
      </c>
      <c r="X29" s="7"/>
      <c r="Y29" s="7"/>
      <c r="Z29" s="16"/>
      <c r="AA29" s="16"/>
      <c r="AB29" s="16"/>
      <c r="AC29" s="16"/>
      <c r="AD29" s="16"/>
      <c r="AE29" s="16"/>
      <c r="AF29" s="16"/>
      <c r="AG29" s="16"/>
      <c r="AH29" s="16"/>
    </row>
    <row r="30" ht="15.75" customHeight="1">
      <c r="A30" s="19" t="str">
        <f>IFERROR(__xludf.DUMMYFUNCTION("""COMPUTED_VALUE"""),"lady-vols-swimming-and-diving_2004")</f>
        <v>lady-vols-swimming-and-diving_2004</v>
      </c>
      <c r="B30" s="8" t="s">
        <v>169</v>
      </c>
      <c r="C30" s="8" t="s">
        <v>170</v>
      </c>
      <c r="D30" s="18" t="s">
        <v>171</v>
      </c>
      <c r="E30" s="9" t="s">
        <v>24</v>
      </c>
      <c r="F30" s="7" t="s">
        <v>172</v>
      </c>
      <c r="G30" s="7" t="s">
        <v>173</v>
      </c>
      <c r="H30" s="10" t="s">
        <v>101</v>
      </c>
      <c r="I30" s="11" t="s">
        <v>102</v>
      </c>
      <c r="J30" s="12" t="s">
        <v>28</v>
      </c>
      <c r="K30" s="12" t="s">
        <v>29</v>
      </c>
      <c r="L30" s="9" t="s">
        <v>30</v>
      </c>
      <c r="M30" s="13" t="s">
        <v>31</v>
      </c>
      <c r="N30" s="13" t="s">
        <v>32</v>
      </c>
      <c r="O30" s="13" t="s">
        <v>33</v>
      </c>
      <c r="P30" s="8" t="s">
        <v>121</v>
      </c>
      <c r="Q30" s="12" t="s">
        <v>35</v>
      </c>
      <c r="R30" s="13" t="s">
        <v>36</v>
      </c>
      <c r="S30" s="9" t="s">
        <v>37</v>
      </c>
      <c r="T30" s="8" t="s">
        <v>38</v>
      </c>
      <c r="U30" s="8" t="s">
        <v>39</v>
      </c>
      <c r="V30" s="14" t="s">
        <v>40</v>
      </c>
      <c r="W30" s="15" t="s">
        <v>41</v>
      </c>
      <c r="X30" s="7"/>
      <c r="Y30" s="7"/>
      <c r="Z30" s="16"/>
      <c r="AA30" s="16"/>
      <c r="AB30" s="16"/>
      <c r="AC30" s="16"/>
      <c r="AD30" s="16"/>
      <c r="AE30" s="16"/>
      <c r="AF30" s="16"/>
      <c r="AG30" s="16"/>
      <c r="AH30" s="16"/>
    </row>
    <row r="31" ht="15.75" customHeight="1">
      <c r="A31" s="19" t="str">
        <f>IFERROR(__xludf.DUMMYFUNCTION("""COMPUTED_VALUE"""),"lady-vols-swimming-and-diving_2005")</f>
        <v>lady-vols-swimming-and-diving_2005</v>
      </c>
      <c r="B31" s="8" t="s">
        <v>174</v>
      </c>
      <c r="C31" s="8" t="s">
        <v>175</v>
      </c>
      <c r="D31" s="18" t="s">
        <v>176</v>
      </c>
      <c r="E31" s="9" t="s">
        <v>24</v>
      </c>
      <c r="F31" s="7" t="s">
        <v>177</v>
      </c>
      <c r="G31" s="7" t="s">
        <v>173</v>
      </c>
      <c r="H31" s="10" t="s">
        <v>101</v>
      </c>
      <c r="I31" s="11" t="s">
        <v>102</v>
      </c>
      <c r="J31" s="12" t="s">
        <v>28</v>
      </c>
      <c r="K31" s="12" t="s">
        <v>29</v>
      </c>
      <c r="L31" s="9" t="s">
        <v>30</v>
      </c>
      <c r="M31" s="13" t="s">
        <v>31</v>
      </c>
      <c r="N31" s="13" t="s">
        <v>32</v>
      </c>
      <c r="O31" s="13" t="s">
        <v>33</v>
      </c>
      <c r="P31" s="8" t="s">
        <v>178</v>
      </c>
      <c r="Q31" s="12" t="s">
        <v>35</v>
      </c>
      <c r="R31" s="13" t="s">
        <v>36</v>
      </c>
      <c r="S31" s="9" t="s">
        <v>37</v>
      </c>
      <c r="T31" s="8" t="s">
        <v>38</v>
      </c>
      <c r="U31" s="8" t="s">
        <v>39</v>
      </c>
      <c r="V31" s="14" t="s">
        <v>40</v>
      </c>
      <c r="W31" s="15" t="s">
        <v>41</v>
      </c>
      <c r="X31" s="7"/>
      <c r="Y31" s="7"/>
      <c r="Z31" s="16"/>
      <c r="AA31" s="16"/>
      <c r="AB31" s="16"/>
      <c r="AC31" s="16"/>
      <c r="AD31" s="16"/>
      <c r="AE31" s="16"/>
      <c r="AF31" s="16"/>
      <c r="AG31" s="16"/>
      <c r="AH31" s="16"/>
    </row>
    <row r="32" ht="15.75" customHeight="1">
      <c r="A32" s="19" t="str">
        <f>IFERROR(__xludf.DUMMYFUNCTION("""COMPUTED_VALUE"""),"lady-vols-swimming-and-diving_2007")</f>
        <v>lady-vols-swimming-and-diving_2007</v>
      </c>
      <c r="B32" s="18" t="s">
        <v>179</v>
      </c>
      <c r="C32" s="18" t="s">
        <v>180</v>
      </c>
      <c r="D32" s="18" t="s">
        <v>181</v>
      </c>
      <c r="E32" s="9" t="s">
        <v>24</v>
      </c>
      <c r="F32" s="18" t="s">
        <v>182</v>
      </c>
      <c r="G32" s="7" t="s">
        <v>173</v>
      </c>
      <c r="H32" s="10" t="s">
        <v>101</v>
      </c>
      <c r="I32" s="11" t="s">
        <v>102</v>
      </c>
      <c r="J32" s="12" t="s">
        <v>28</v>
      </c>
      <c r="K32" s="12" t="s">
        <v>29</v>
      </c>
      <c r="L32" s="9" t="s">
        <v>30</v>
      </c>
      <c r="M32" s="13" t="s">
        <v>31</v>
      </c>
      <c r="N32" s="13" t="s">
        <v>32</v>
      </c>
      <c r="O32" s="13" t="s">
        <v>33</v>
      </c>
      <c r="P32" s="8" t="s">
        <v>178</v>
      </c>
      <c r="Q32" s="12" t="s">
        <v>35</v>
      </c>
      <c r="R32" s="13" t="s">
        <v>36</v>
      </c>
      <c r="S32" s="9" t="s">
        <v>37</v>
      </c>
      <c r="T32" s="8" t="s">
        <v>38</v>
      </c>
      <c r="U32" s="8" t="s">
        <v>39</v>
      </c>
      <c r="V32" s="14" t="s">
        <v>40</v>
      </c>
      <c r="W32" s="15" t="s">
        <v>41</v>
      </c>
      <c r="X32" s="7"/>
      <c r="Y32" s="7"/>
      <c r="Z32" s="16"/>
      <c r="AA32" s="16"/>
      <c r="AB32" s="16"/>
      <c r="AC32" s="16"/>
      <c r="AD32" s="16"/>
      <c r="AE32" s="16"/>
      <c r="AF32" s="16"/>
      <c r="AG32" s="16"/>
      <c r="AH32" s="16"/>
    </row>
    <row r="33" ht="15.75" customHeight="1">
      <c r="A33" s="19" t="str">
        <f>IFERROR(__xludf.DUMMYFUNCTION("""COMPUTED_VALUE"""),"lady-vols-swimming-and-diving_2008")</f>
        <v>lady-vols-swimming-and-diving_2008</v>
      </c>
      <c r="B33" s="8" t="s">
        <v>183</v>
      </c>
      <c r="C33" s="8" t="s">
        <v>184</v>
      </c>
      <c r="D33" s="18" t="s">
        <v>185</v>
      </c>
      <c r="E33" s="9" t="s">
        <v>24</v>
      </c>
      <c r="F33" s="18" t="s">
        <v>186</v>
      </c>
      <c r="G33" s="8" t="s">
        <v>187</v>
      </c>
      <c r="H33" s="10" t="s">
        <v>101</v>
      </c>
      <c r="I33" s="11" t="s">
        <v>102</v>
      </c>
      <c r="J33" s="12" t="s">
        <v>28</v>
      </c>
      <c r="K33" s="12" t="s">
        <v>29</v>
      </c>
      <c r="L33" s="9" t="s">
        <v>30</v>
      </c>
      <c r="M33" s="13" t="s">
        <v>31</v>
      </c>
      <c r="N33" s="13" t="s">
        <v>32</v>
      </c>
      <c r="O33" s="13" t="s">
        <v>33</v>
      </c>
      <c r="P33" s="8" t="s">
        <v>178</v>
      </c>
      <c r="Q33" s="12" t="s">
        <v>35</v>
      </c>
      <c r="R33" s="13" t="s">
        <v>36</v>
      </c>
      <c r="S33" s="9" t="s">
        <v>37</v>
      </c>
      <c r="T33" s="8" t="s">
        <v>38</v>
      </c>
      <c r="U33" s="8" t="s">
        <v>39</v>
      </c>
      <c r="V33" s="14" t="s">
        <v>40</v>
      </c>
      <c r="W33" s="15" t="s">
        <v>41</v>
      </c>
      <c r="X33" s="7"/>
      <c r="Y33" s="7"/>
      <c r="Z33" s="16"/>
      <c r="AA33" s="16"/>
      <c r="AB33" s="16"/>
      <c r="AC33" s="16"/>
      <c r="AD33" s="16"/>
      <c r="AE33" s="16"/>
      <c r="AF33" s="16"/>
      <c r="AG33" s="16"/>
      <c r="AH33" s="16"/>
    </row>
    <row r="34" ht="15.75" customHeight="1">
      <c r="A34" s="19" t="str">
        <f>IFERROR(__xludf.DUMMYFUNCTION("""COMPUTED_VALUE"""),"lady-vols-swimming-and-diving_2010")</f>
        <v>lady-vols-swimming-and-diving_2010</v>
      </c>
      <c r="B34" s="8" t="s">
        <v>188</v>
      </c>
      <c r="C34" s="8" t="s">
        <v>189</v>
      </c>
      <c r="D34" s="18" t="s">
        <v>190</v>
      </c>
      <c r="E34" s="9" t="s">
        <v>24</v>
      </c>
      <c r="F34" s="18" t="s">
        <v>191</v>
      </c>
      <c r="G34" s="8" t="s">
        <v>192</v>
      </c>
      <c r="H34" s="10" t="s">
        <v>101</v>
      </c>
      <c r="I34" s="11" t="s">
        <v>102</v>
      </c>
      <c r="J34" s="12" t="s">
        <v>28</v>
      </c>
      <c r="K34" s="12" t="s">
        <v>29</v>
      </c>
      <c r="L34" s="9" t="s">
        <v>30</v>
      </c>
      <c r="M34" s="13" t="s">
        <v>31</v>
      </c>
      <c r="N34" s="13" t="s">
        <v>32</v>
      </c>
      <c r="O34" s="13" t="s">
        <v>33</v>
      </c>
      <c r="P34" s="8" t="s">
        <v>178</v>
      </c>
      <c r="Q34" s="12" t="s">
        <v>35</v>
      </c>
      <c r="R34" s="13" t="s">
        <v>36</v>
      </c>
      <c r="S34" s="9" t="s">
        <v>37</v>
      </c>
      <c r="T34" s="8" t="s">
        <v>38</v>
      </c>
      <c r="U34" s="8" t="s">
        <v>39</v>
      </c>
      <c r="V34" s="14" t="s">
        <v>40</v>
      </c>
      <c r="W34" s="15" t="s">
        <v>41</v>
      </c>
      <c r="X34" s="7"/>
      <c r="Y34" s="7"/>
      <c r="Z34" s="16"/>
      <c r="AA34" s="16"/>
      <c r="AB34" s="16"/>
      <c r="AC34" s="16"/>
      <c r="AD34" s="16"/>
      <c r="AE34" s="16"/>
      <c r="AF34" s="16"/>
      <c r="AG34" s="16"/>
      <c r="AH34" s="16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6"/>
      <c r="AA35" s="16"/>
      <c r="AB35" s="16"/>
      <c r="AC35" s="16"/>
      <c r="AD35" s="16"/>
      <c r="AE35" s="16"/>
      <c r="AF35" s="16"/>
      <c r="AG35" s="16"/>
      <c r="AH35" s="16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6"/>
      <c r="AA36" s="16"/>
      <c r="AB36" s="16"/>
      <c r="AC36" s="16"/>
      <c r="AD36" s="16"/>
      <c r="AE36" s="16"/>
      <c r="AF36" s="16"/>
      <c r="AG36" s="16"/>
      <c r="AH36" s="16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6"/>
      <c r="AA37" s="16"/>
      <c r="AB37" s="16"/>
      <c r="AC37" s="16"/>
      <c r="AD37" s="16"/>
      <c r="AE37" s="16"/>
      <c r="AF37" s="16"/>
      <c r="AG37" s="16"/>
      <c r="AH37" s="16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6"/>
      <c r="AA38" s="16"/>
      <c r="AB38" s="16"/>
      <c r="AC38" s="16"/>
      <c r="AD38" s="16"/>
      <c r="AE38" s="16"/>
      <c r="AF38" s="16"/>
      <c r="AG38" s="16"/>
      <c r="AH38" s="16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6"/>
      <c r="AA39" s="16"/>
      <c r="AB39" s="16"/>
      <c r="AC39" s="16"/>
      <c r="AD39" s="16"/>
      <c r="AE39" s="16"/>
      <c r="AF39" s="16"/>
      <c r="AG39" s="16"/>
      <c r="AH39" s="16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6"/>
      <c r="AA40" s="16"/>
      <c r="AB40" s="16"/>
      <c r="AC40" s="16"/>
      <c r="AD40" s="16"/>
      <c r="AE40" s="16"/>
      <c r="AF40" s="16"/>
      <c r="AG40" s="16"/>
      <c r="AH40" s="16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6"/>
      <c r="AA41" s="16"/>
      <c r="AB41" s="16"/>
      <c r="AC41" s="16"/>
      <c r="AD41" s="16"/>
      <c r="AE41" s="16"/>
      <c r="AF41" s="16"/>
      <c r="AG41" s="16"/>
      <c r="AH41" s="16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6"/>
      <c r="AA42" s="16"/>
      <c r="AB42" s="16"/>
      <c r="AC42" s="16"/>
      <c r="AD42" s="16"/>
      <c r="AE42" s="16"/>
      <c r="AF42" s="16"/>
      <c r="AG42" s="16"/>
      <c r="AH42" s="16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6"/>
      <c r="AA43" s="16"/>
      <c r="AB43" s="16"/>
      <c r="AC43" s="16"/>
      <c r="AD43" s="16"/>
      <c r="AE43" s="16"/>
      <c r="AF43" s="16"/>
      <c r="AG43" s="16"/>
      <c r="AH43" s="16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6"/>
      <c r="AA44" s="16"/>
      <c r="AB44" s="16"/>
      <c r="AC44" s="16"/>
      <c r="AD44" s="16"/>
      <c r="AE44" s="16"/>
      <c r="AF44" s="16"/>
      <c r="AG44" s="16"/>
      <c r="AH44" s="16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16"/>
      <c r="AA45" s="16"/>
      <c r="AB45" s="16"/>
      <c r="AC45" s="16"/>
      <c r="AD45" s="16"/>
      <c r="AE45" s="16"/>
      <c r="AF45" s="16"/>
      <c r="AG45" s="16"/>
      <c r="AH45" s="16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6"/>
      <c r="AA46" s="16"/>
      <c r="AB46" s="16"/>
      <c r="AC46" s="16"/>
      <c r="AD46" s="16"/>
      <c r="AE46" s="16"/>
      <c r="AF46" s="16"/>
      <c r="AG46" s="16"/>
      <c r="AH46" s="16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16"/>
      <c r="AA47" s="16"/>
      <c r="AB47" s="16"/>
      <c r="AC47" s="16"/>
      <c r="AD47" s="16"/>
      <c r="AE47" s="16"/>
      <c r="AF47" s="16"/>
      <c r="AG47" s="16"/>
      <c r="AH47" s="16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6"/>
      <c r="AA48" s="16"/>
      <c r="AB48" s="16"/>
      <c r="AC48" s="16"/>
      <c r="AD48" s="16"/>
      <c r="AE48" s="16"/>
      <c r="AF48" s="16"/>
      <c r="AG48" s="16"/>
      <c r="AH48" s="16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16"/>
      <c r="AA49" s="16"/>
      <c r="AB49" s="16"/>
      <c r="AC49" s="16"/>
      <c r="AD49" s="16"/>
      <c r="AE49" s="16"/>
      <c r="AF49" s="16"/>
      <c r="AG49" s="16"/>
      <c r="AH49" s="16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6"/>
      <c r="AA50" s="16"/>
      <c r="AB50" s="16"/>
      <c r="AC50" s="16"/>
      <c r="AD50" s="16"/>
      <c r="AE50" s="16"/>
      <c r="AF50" s="16"/>
      <c r="AG50" s="16"/>
      <c r="AH50" s="16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16"/>
      <c r="AA51" s="16"/>
      <c r="AB51" s="16"/>
      <c r="AC51" s="16"/>
      <c r="AD51" s="16"/>
      <c r="AE51" s="16"/>
      <c r="AF51" s="16"/>
      <c r="AG51" s="16"/>
      <c r="AH51" s="16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16"/>
      <c r="AA52" s="16"/>
      <c r="AB52" s="16"/>
      <c r="AC52" s="16"/>
      <c r="AD52" s="16"/>
      <c r="AE52" s="16"/>
      <c r="AF52" s="16"/>
      <c r="AG52" s="16"/>
      <c r="AH52" s="16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16"/>
      <c r="AA53" s="16"/>
      <c r="AB53" s="16"/>
      <c r="AC53" s="16"/>
      <c r="AD53" s="16"/>
      <c r="AE53" s="16"/>
      <c r="AF53" s="16"/>
      <c r="AG53" s="16"/>
      <c r="AH53" s="16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16"/>
      <c r="AA54" s="16"/>
      <c r="AB54" s="16"/>
      <c r="AC54" s="16"/>
      <c r="AD54" s="16"/>
      <c r="AE54" s="16"/>
      <c r="AF54" s="16"/>
      <c r="AG54" s="16"/>
      <c r="AH54" s="16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16"/>
      <c r="AA55" s="16"/>
      <c r="AB55" s="16"/>
      <c r="AC55" s="16"/>
      <c r="AD55" s="16"/>
      <c r="AE55" s="16"/>
      <c r="AF55" s="16"/>
      <c r="AG55" s="16"/>
      <c r="AH55" s="16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16"/>
      <c r="AA56" s="16"/>
      <c r="AB56" s="16"/>
      <c r="AC56" s="16"/>
      <c r="AD56" s="16"/>
      <c r="AE56" s="16"/>
      <c r="AF56" s="16"/>
      <c r="AG56" s="16"/>
      <c r="AH56" s="16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16"/>
      <c r="AA57" s="16"/>
      <c r="AB57" s="16"/>
      <c r="AC57" s="16"/>
      <c r="AD57" s="16"/>
      <c r="AE57" s="16"/>
      <c r="AF57" s="16"/>
      <c r="AG57" s="16"/>
      <c r="AH57" s="16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16"/>
      <c r="AA58" s="16"/>
      <c r="AB58" s="16"/>
      <c r="AC58" s="16"/>
      <c r="AD58" s="16"/>
      <c r="AE58" s="16"/>
      <c r="AF58" s="16"/>
      <c r="AG58" s="16"/>
      <c r="AH58" s="16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16"/>
      <c r="AA59" s="16"/>
      <c r="AB59" s="16"/>
      <c r="AC59" s="16"/>
      <c r="AD59" s="16"/>
      <c r="AE59" s="16"/>
      <c r="AF59" s="16"/>
      <c r="AG59" s="16"/>
      <c r="AH59" s="16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16"/>
      <c r="AA60" s="16"/>
      <c r="AB60" s="16"/>
      <c r="AC60" s="16"/>
      <c r="AD60" s="16"/>
      <c r="AE60" s="16"/>
      <c r="AF60" s="16"/>
      <c r="AG60" s="16"/>
      <c r="AH60" s="16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16"/>
      <c r="AA61" s="16"/>
      <c r="AB61" s="16"/>
      <c r="AC61" s="16"/>
      <c r="AD61" s="16"/>
      <c r="AE61" s="16"/>
      <c r="AF61" s="16"/>
      <c r="AG61" s="16"/>
      <c r="AH61" s="16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16"/>
      <c r="AA62" s="16"/>
      <c r="AB62" s="16"/>
      <c r="AC62" s="16"/>
      <c r="AD62" s="16"/>
      <c r="AE62" s="16"/>
      <c r="AF62" s="16"/>
      <c r="AG62" s="16"/>
      <c r="AH62" s="16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16"/>
      <c r="AA63" s="16"/>
      <c r="AB63" s="16"/>
      <c r="AC63" s="16"/>
      <c r="AD63" s="16"/>
      <c r="AE63" s="16"/>
      <c r="AF63" s="16"/>
      <c r="AG63" s="16"/>
      <c r="AH63" s="16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16"/>
      <c r="AA64" s="16"/>
      <c r="AB64" s="16"/>
      <c r="AC64" s="16"/>
      <c r="AD64" s="16"/>
      <c r="AE64" s="16"/>
      <c r="AF64" s="16"/>
      <c r="AG64" s="16"/>
      <c r="AH64" s="16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16"/>
      <c r="AA65" s="16"/>
      <c r="AB65" s="16"/>
      <c r="AC65" s="16"/>
      <c r="AD65" s="16"/>
      <c r="AE65" s="16"/>
      <c r="AF65" s="16"/>
      <c r="AG65" s="16"/>
      <c r="AH65" s="16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6"/>
      <c r="AA66" s="16"/>
      <c r="AB66" s="16"/>
      <c r="AC66" s="16"/>
      <c r="AD66" s="16"/>
      <c r="AE66" s="16"/>
      <c r="AF66" s="16"/>
      <c r="AG66" s="16"/>
      <c r="AH66" s="16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16"/>
      <c r="AA67" s="16"/>
      <c r="AB67" s="16"/>
      <c r="AC67" s="16"/>
      <c r="AD67" s="16"/>
      <c r="AE67" s="16"/>
      <c r="AF67" s="16"/>
      <c r="AG67" s="16"/>
      <c r="AH67" s="16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16"/>
      <c r="AA68" s="16"/>
      <c r="AB68" s="16"/>
      <c r="AC68" s="16"/>
      <c r="AD68" s="16"/>
      <c r="AE68" s="16"/>
      <c r="AF68" s="16"/>
      <c r="AG68" s="16"/>
      <c r="AH68" s="16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16"/>
      <c r="AA69" s="16"/>
      <c r="AB69" s="16"/>
      <c r="AC69" s="16"/>
      <c r="AD69" s="16"/>
      <c r="AE69" s="16"/>
      <c r="AF69" s="16"/>
      <c r="AG69" s="16"/>
      <c r="AH69" s="16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16"/>
      <c r="AA70" s="16"/>
      <c r="AB70" s="16"/>
      <c r="AC70" s="16"/>
      <c r="AD70" s="16"/>
      <c r="AE70" s="16"/>
      <c r="AF70" s="16"/>
      <c r="AG70" s="16"/>
      <c r="AH70" s="16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16"/>
      <c r="AA71" s="16"/>
      <c r="AB71" s="16"/>
      <c r="AC71" s="16"/>
      <c r="AD71" s="16"/>
      <c r="AE71" s="16"/>
      <c r="AF71" s="16"/>
      <c r="AG71" s="16"/>
      <c r="AH71" s="16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16"/>
      <c r="AA72" s="16"/>
      <c r="AB72" s="16"/>
      <c r="AC72" s="16"/>
      <c r="AD72" s="16"/>
      <c r="AE72" s="16"/>
      <c r="AF72" s="16"/>
      <c r="AG72" s="16"/>
      <c r="AH72" s="16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16"/>
      <c r="AA73" s="16"/>
      <c r="AB73" s="16"/>
      <c r="AC73" s="16"/>
      <c r="AD73" s="16"/>
      <c r="AE73" s="16"/>
      <c r="AF73" s="16"/>
      <c r="AG73" s="16"/>
      <c r="AH73" s="16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16"/>
      <c r="AA74" s="16"/>
      <c r="AB74" s="16"/>
      <c r="AC74" s="16"/>
      <c r="AD74" s="16"/>
      <c r="AE74" s="16"/>
      <c r="AF74" s="16"/>
      <c r="AG74" s="16"/>
      <c r="AH74" s="16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16"/>
      <c r="AA75" s="16"/>
      <c r="AB75" s="16"/>
      <c r="AC75" s="16"/>
      <c r="AD75" s="16"/>
      <c r="AE75" s="16"/>
      <c r="AF75" s="16"/>
      <c r="AG75" s="16"/>
      <c r="AH75" s="16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16"/>
      <c r="AA76" s="16"/>
      <c r="AB76" s="16"/>
      <c r="AC76" s="16"/>
      <c r="AD76" s="16"/>
      <c r="AE76" s="16"/>
      <c r="AF76" s="16"/>
      <c r="AG76" s="16"/>
      <c r="AH76" s="16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16"/>
      <c r="AA77" s="16"/>
      <c r="AB77" s="16"/>
      <c r="AC77" s="16"/>
      <c r="AD77" s="16"/>
      <c r="AE77" s="16"/>
      <c r="AF77" s="16"/>
      <c r="AG77" s="16"/>
      <c r="AH77" s="16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6"/>
      <c r="AA78" s="16"/>
      <c r="AB78" s="16"/>
      <c r="AC78" s="16"/>
      <c r="AD78" s="16"/>
      <c r="AE78" s="16"/>
      <c r="AF78" s="16"/>
      <c r="AG78" s="16"/>
      <c r="AH78" s="16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16"/>
      <c r="AA79" s="16"/>
      <c r="AB79" s="16"/>
      <c r="AC79" s="16"/>
      <c r="AD79" s="16"/>
      <c r="AE79" s="16"/>
      <c r="AF79" s="16"/>
      <c r="AG79" s="16"/>
      <c r="AH79" s="16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16"/>
      <c r="AA80" s="16"/>
      <c r="AB80" s="16"/>
      <c r="AC80" s="16"/>
      <c r="AD80" s="16"/>
      <c r="AE80" s="16"/>
      <c r="AF80" s="16"/>
      <c r="AG80" s="16"/>
      <c r="AH80" s="16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16"/>
      <c r="AA81" s="16"/>
      <c r="AB81" s="16"/>
      <c r="AC81" s="16"/>
      <c r="AD81" s="16"/>
      <c r="AE81" s="16"/>
      <c r="AF81" s="16"/>
      <c r="AG81" s="16"/>
      <c r="AH81" s="16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16"/>
      <c r="AA82" s="16"/>
      <c r="AB82" s="16"/>
      <c r="AC82" s="16"/>
      <c r="AD82" s="16"/>
      <c r="AE82" s="16"/>
      <c r="AF82" s="16"/>
      <c r="AG82" s="16"/>
      <c r="AH82" s="16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16"/>
      <c r="AA83" s="16"/>
      <c r="AB83" s="16"/>
      <c r="AC83" s="16"/>
      <c r="AD83" s="16"/>
      <c r="AE83" s="16"/>
      <c r="AF83" s="16"/>
      <c r="AG83" s="16"/>
      <c r="AH83" s="16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16"/>
      <c r="AA84" s="16"/>
      <c r="AB84" s="16"/>
      <c r="AC84" s="16"/>
      <c r="AD84" s="16"/>
      <c r="AE84" s="16"/>
      <c r="AF84" s="16"/>
      <c r="AG84" s="16"/>
      <c r="AH84" s="16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16"/>
      <c r="AA85" s="16"/>
      <c r="AB85" s="16"/>
      <c r="AC85" s="16"/>
      <c r="AD85" s="16"/>
      <c r="AE85" s="16"/>
      <c r="AF85" s="16"/>
      <c r="AG85" s="16"/>
      <c r="AH85" s="16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16"/>
      <c r="AA86" s="16"/>
      <c r="AB86" s="16"/>
      <c r="AC86" s="16"/>
      <c r="AD86" s="16"/>
      <c r="AE86" s="16"/>
      <c r="AF86" s="16"/>
      <c r="AG86" s="16"/>
      <c r="AH86" s="16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16"/>
      <c r="AA87" s="16"/>
      <c r="AB87" s="16"/>
      <c r="AC87" s="16"/>
      <c r="AD87" s="16"/>
      <c r="AE87" s="16"/>
      <c r="AF87" s="16"/>
      <c r="AG87" s="16"/>
      <c r="AH87" s="16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16"/>
      <c r="AA88" s="16"/>
      <c r="AB88" s="16"/>
      <c r="AC88" s="16"/>
      <c r="AD88" s="16"/>
      <c r="AE88" s="16"/>
      <c r="AF88" s="16"/>
      <c r="AG88" s="16"/>
      <c r="AH88" s="16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16"/>
      <c r="AA89" s="16"/>
      <c r="AB89" s="16"/>
      <c r="AC89" s="16"/>
      <c r="AD89" s="16"/>
      <c r="AE89" s="16"/>
      <c r="AF89" s="16"/>
      <c r="AG89" s="16"/>
      <c r="AH89" s="16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16"/>
      <c r="AA90" s="16"/>
      <c r="AB90" s="16"/>
      <c r="AC90" s="16"/>
      <c r="AD90" s="16"/>
      <c r="AE90" s="16"/>
      <c r="AF90" s="16"/>
      <c r="AG90" s="16"/>
      <c r="AH90" s="16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6"/>
      <c r="AA91" s="16"/>
      <c r="AB91" s="16"/>
      <c r="AC91" s="16"/>
      <c r="AD91" s="16"/>
      <c r="AE91" s="16"/>
      <c r="AF91" s="16"/>
      <c r="AG91" s="16"/>
      <c r="AH91" s="16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6"/>
      <c r="AA92" s="16"/>
      <c r="AB92" s="16"/>
      <c r="AC92" s="16"/>
      <c r="AD92" s="16"/>
      <c r="AE92" s="16"/>
      <c r="AF92" s="16"/>
      <c r="AG92" s="16"/>
      <c r="AH92" s="16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6"/>
      <c r="AA93" s="16"/>
      <c r="AB93" s="16"/>
      <c r="AC93" s="16"/>
      <c r="AD93" s="16"/>
      <c r="AE93" s="16"/>
      <c r="AF93" s="16"/>
      <c r="AG93" s="16"/>
      <c r="AH93" s="16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6"/>
      <c r="AA94" s="16"/>
      <c r="AB94" s="16"/>
      <c r="AC94" s="16"/>
      <c r="AD94" s="16"/>
      <c r="AE94" s="16"/>
      <c r="AF94" s="16"/>
      <c r="AG94" s="16"/>
      <c r="AH94" s="16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6"/>
      <c r="AA95" s="16"/>
      <c r="AB95" s="16"/>
      <c r="AC95" s="16"/>
      <c r="AD95" s="16"/>
      <c r="AE95" s="16"/>
      <c r="AF95" s="16"/>
      <c r="AG95" s="16"/>
      <c r="AH95" s="16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6"/>
      <c r="AA96" s="16"/>
      <c r="AB96" s="16"/>
      <c r="AC96" s="16"/>
      <c r="AD96" s="16"/>
      <c r="AE96" s="16"/>
      <c r="AF96" s="16"/>
      <c r="AG96" s="16"/>
      <c r="AH96" s="16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6"/>
      <c r="AA97" s="16"/>
      <c r="AB97" s="16"/>
      <c r="AC97" s="16"/>
      <c r="AD97" s="16"/>
      <c r="AE97" s="16"/>
      <c r="AF97" s="16"/>
      <c r="AG97" s="16"/>
      <c r="AH97" s="16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6"/>
      <c r="AA98" s="16"/>
      <c r="AB98" s="16"/>
      <c r="AC98" s="16"/>
      <c r="AD98" s="16"/>
      <c r="AE98" s="16"/>
      <c r="AF98" s="16"/>
      <c r="AG98" s="16"/>
      <c r="AH98" s="16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6"/>
      <c r="AA99" s="16"/>
      <c r="AB99" s="16"/>
      <c r="AC99" s="16"/>
      <c r="AD99" s="16"/>
      <c r="AE99" s="16"/>
      <c r="AF99" s="16"/>
      <c r="AG99" s="16"/>
      <c r="AH99" s="16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16"/>
      <c r="AA999" s="16"/>
      <c r="AB999" s="16"/>
      <c r="AC999" s="16"/>
      <c r="AD999" s="16"/>
      <c r="AE999" s="16"/>
      <c r="AF999" s="16"/>
      <c r="AG999" s="16"/>
      <c r="AH999" s="16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16"/>
      <c r="AA1000" s="16"/>
      <c r="AB1000" s="16"/>
      <c r="AC1000" s="16"/>
      <c r="AD1000" s="16"/>
      <c r="AE1000" s="16"/>
      <c r="AF1000" s="16"/>
      <c r="AG1000" s="16"/>
      <c r="AH1000" s="16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16"/>
      <c r="AA1001" s="16"/>
      <c r="AB1001" s="16"/>
      <c r="AC1001" s="16"/>
      <c r="AD1001" s="16"/>
      <c r="AE1001" s="16"/>
      <c r="AF1001" s="16"/>
      <c r="AG1001" s="16"/>
      <c r="AH1001" s="16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16"/>
      <c r="AA1002" s="16"/>
      <c r="AB1002" s="16"/>
      <c r="AC1002" s="16"/>
      <c r="AD1002" s="16"/>
      <c r="AE1002" s="16"/>
      <c r="AF1002" s="16"/>
      <c r="AG1002" s="16"/>
      <c r="AH1002" s="16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16"/>
      <c r="AA1003" s="16"/>
      <c r="AB1003" s="16"/>
      <c r="AC1003" s="16"/>
      <c r="AD1003" s="16"/>
      <c r="AE1003" s="16"/>
      <c r="AF1003" s="16"/>
      <c r="AG1003" s="16"/>
      <c r="AH1003" s="16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16"/>
      <c r="AA1004" s="16"/>
      <c r="AB1004" s="16"/>
      <c r="AC1004" s="16"/>
      <c r="AD1004" s="16"/>
      <c r="AE1004" s="16"/>
      <c r="AF1004" s="16"/>
      <c r="AG1004" s="16"/>
      <c r="AH1004" s="16"/>
    </row>
    <row r="1005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16"/>
      <c r="AA1005" s="16"/>
      <c r="AB1005" s="16"/>
      <c r="AC1005" s="16"/>
      <c r="AD1005" s="16"/>
      <c r="AE1005" s="16"/>
      <c r="AF1005" s="16"/>
      <c r="AG1005" s="16"/>
      <c r="AH1005" s="16"/>
    </row>
  </sheetData>
  <printOptions/>
  <pageMargins bottom="0.75" footer="0.0" header="0.0" left="0.7" right="0.7" top="0.75"/>
  <pageSetup orientation="portrait"/>
  <drawing r:id="rId1"/>
</worksheet>
</file>