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+jmoor167@utk.edu - vol14 only has the first page for this media guide. Can you share the rest when you get a chance?
_Assigned to jmoor167_
	-Meredith Hale
Yes, the other pages have to be stitched as it’s a fold-out poster. Should be morning of Thursday, Aug 20 for these
	-jmoor167
Thanks for this @jmoor167@utk.edu
	-Meredith Hale</t>
      </text>
    </comment>
  </commentList>
</comments>
</file>

<file path=xl/sharedStrings.xml><?xml version="1.0" encoding="utf-8"?>
<sst xmlns="http://schemas.openxmlformats.org/spreadsheetml/2006/main" count="585" uniqueCount="132">
  <si>
    <t>adminDB</t>
  </si>
  <si>
    <t>title_cover</t>
  </si>
  <si>
    <t>title</t>
  </si>
  <si>
    <t>title_supplied</t>
  </si>
  <si>
    <t>creator</t>
  </si>
  <si>
    <t>date_text</t>
  </si>
  <si>
    <t>extent</t>
  </si>
  <si>
    <t>rights</t>
  </si>
  <si>
    <t>rights_URI</t>
  </si>
  <si>
    <t>subject_topic</t>
  </si>
  <si>
    <t>subject_topic_2</t>
  </si>
  <si>
    <t>subject_topic_3</t>
  </si>
  <si>
    <t>subject_topic_4</t>
  </si>
  <si>
    <t>subject_name</t>
  </si>
  <si>
    <t>subject_name_2</t>
  </si>
  <si>
    <t>subject_name_3</t>
  </si>
  <si>
    <t>subject_name_3_URI</t>
  </si>
  <si>
    <t>subject_geographic</t>
  </si>
  <si>
    <t>coordinates</t>
  </si>
  <si>
    <t>form</t>
  </si>
  <si>
    <t>form_URI</t>
  </si>
  <si>
    <t>form_lcgft</t>
  </si>
  <si>
    <t>form2</t>
  </si>
  <si>
    <t>repository</t>
  </si>
  <si>
    <t>record_source</t>
  </si>
  <si>
    <t>digital_collection</t>
  </si>
  <si>
    <t>0012_</t>
  </si>
  <si>
    <t>from first scan</t>
  </si>
  <si>
    <t>from inner title page</t>
  </si>
  <si>
    <t>University of Tennessee Lady Volunteers cross country media guide, XXXX</t>
  </si>
  <si>
    <t>University of Tennessee, Knoxville. Department of Athletics</t>
  </si>
  <si>
    <t># of pages</t>
  </si>
  <si>
    <t>College sports for women</t>
  </si>
  <si>
    <t>College sports</t>
  </si>
  <si>
    <t>coaches name</t>
  </si>
  <si>
    <t>University of Tennessee, Knoxville</t>
  </si>
  <si>
    <t xml:space="preserve">Tennessee Lady Volunteers cross country </t>
  </si>
  <si>
    <t>Knoxville (Tenn.)</t>
  </si>
  <si>
    <t>booklets or brochures</t>
  </si>
  <si>
    <t>periodicals</t>
  </si>
  <si>
    <t>University of Tennessee, Knoxville. Special Collections</t>
  </si>
  <si>
    <t>University of Tennessee, Knoxville. Libraries</t>
  </si>
  <si>
    <t>University of Tennessee Lady Volunteers Cross Country</t>
  </si>
  <si>
    <t>1981 Tennessee cross country: "heading in the right direction"</t>
  </si>
  <si>
    <t>1981 Tennessee cross country</t>
  </si>
  <si>
    <t>University of Tennessee Lady Volunteers cross country media guide, 1981</t>
  </si>
  <si>
    <t>No Copyright - United States</t>
  </si>
  <si>
    <t>http://rightsstatements.org/vocab/NoC-US/1.0/</t>
  </si>
  <si>
    <t>Cross-country running</t>
  </si>
  <si>
    <t>Long-distance running</t>
  </si>
  <si>
    <t>Terry Crawford</t>
  </si>
  <si>
    <t>https://www.wikidata.org/wiki/Q7700101</t>
  </si>
  <si>
    <t>35.96064, -83.92074</t>
  </si>
  <si>
    <t>brochures</t>
  </si>
  <si>
    <t>1982 Tennessee cross country: "the pack attack"</t>
  </si>
  <si>
    <t>1982 Tennessee cross country</t>
  </si>
  <si>
    <t>University of Tennessee Lady Volunteers cross country media guide, 1982</t>
  </si>
  <si>
    <t>1985 Tennessee cross country</t>
  </si>
  <si>
    <t>University of Tennessee Lady Volunteers cross country media guide, 1985</t>
  </si>
  <si>
    <t>Gary Schwartz</t>
  </si>
  <si>
    <t>1986 Tennessee Lady Vol cross country</t>
  </si>
  <si>
    <t>University of Tennessee Lady Volunteers cross country media guide, 1986</t>
  </si>
  <si>
    <t xml:space="preserve">1987 Tennessee Lady Volunteers cross country </t>
  </si>
  <si>
    <t>University of Tennessee Lady Volunteers cross country media guide, 1987</t>
  </si>
  <si>
    <t>booklets</t>
  </si>
  <si>
    <t>1988 Tennessee Lady Volunteers cross country</t>
  </si>
  <si>
    <t>University of Tennessee Lady Volunteers cross country media guide, 1988</t>
  </si>
  <si>
    <t>Dorothy Doolittle</t>
  </si>
  <si>
    <t>1988 Tennessee Lady Volunteers cross country: "on course to the top of the SEC"</t>
  </si>
  <si>
    <t>University of Tennessee Lady Volunteers cross country media guide, 1989</t>
  </si>
  <si>
    <t>In Copyright</t>
  </si>
  <si>
    <t>http://rightsstatements.org/vocab/InC/1.0/</t>
  </si>
  <si>
    <t>1990 Tennessee cross country</t>
  </si>
  <si>
    <t>1990 Lady Volunteer cross country</t>
  </si>
  <si>
    <t>University of Tennessee Lady Volunteers cross country media guide, 1990</t>
  </si>
  <si>
    <t>1991 Tennessee cross country</t>
  </si>
  <si>
    <t>Lady Volunteer media information</t>
  </si>
  <si>
    <t>University of Tennessee Lady Volunteers cross country media guide, 1991</t>
  </si>
  <si>
    <t>1992 Tennessee cross country</t>
  </si>
  <si>
    <t>1992 Lady Volunteer cross country</t>
  </si>
  <si>
    <t>University of Tennessee Lady Volunteers cross country media guide, 1992</t>
  </si>
  <si>
    <t>1993 Tennessee cross country</t>
  </si>
  <si>
    <t>1993 Lady Volunteer cross country</t>
  </si>
  <si>
    <t>University of Tennessee Lady Volunteers cross country media guide, 1993</t>
  </si>
  <si>
    <t>1994 Tennessee cross country</t>
  </si>
  <si>
    <t>1994 Lady Volunteer cross country</t>
  </si>
  <si>
    <t>University of Tennessee Lady Volunteers cross country media guide, 1994</t>
  </si>
  <si>
    <t>1995 Tennessee cross country</t>
  </si>
  <si>
    <t>1995 Lady Volunteer cross country</t>
  </si>
  <si>
    <t>University of Tennessee Lady Volunteers cross country media guide, 1995</t>
  </si>
  <si>
    <t>1996 Tennessee cross country</t>
  </si>
  <si>
    <t>1996 Lady Volunteer cross country</t>
  </si>
  <si>
    <t>University of Tennessee Lady Volunteers cross country media guide, 1996</t>
  </si>
  <si>
    <t>1997 Tennessee cross country :"Steppin' it up"</t>
  </si>
  <si>
    <t>1997 Lady Volunteer cross country</t>
  </si>
  <si>
    <t>University of Tennessee Lady Volunteers cross country media guide, 1997</t>
  </si>
  <si>
    <t>Brenda Webb</t>
  </si>
  <si>
    <t>1998 Lady Volunteer cross country: "Tennessee teamwork"</t>
  </si>
  <si>
    <t>1998 Lady Volunteer cross country</t>
  </si>
  <si>
    <t>University of Tennessee Lady Volunteers cross country media guide, 1998</t>
  </si>
  <si>
    <t>Lady Vol "ground attack"</t>
  </si>
  <si>
    <t>University of Tennessee Lady Volunteers cross country media guide</t>
  </si>
  <si>
    <t>2000 Tennessee cross country: "Starting the climb…"</t>
  </si>
  <si>
    <t>2000 Lady Volunteer cross country team</t>
  </si>
  <si>
    <t>University of Tennessee Lady Volunteers cross country media guide, 2000</t>
  </si>
  <si>
    <t>Rodney Rothoff</t>
  </si>
  <si>
    <t>University of Tennessee 2001 Lady Vol cross country: "full steam ahead"</t>
  </si>
  <si>
    <t>2001 Lady Volunteer cross country media guide</t>
  </si>
  <si>
    <t>University of Tennessee Lady Volunteers cross country media guide, 2001</t>
  </si>
  <si>
    <t>Tennessee Lady Vols 2002 cross country: "The right combination"</t>
  </si>
  <si>
    <t>2002 Lady Volunteer cross country</t>
  </si>
  <si>
    <t>University of Tennessee Lady Volunteers cross country media guide, 2002</t>
  </si>
  <si>
    <t>J. J. Clark</t>
  </si>
  <si>
    <t>2003 Tennessee Lady Vols cross country: "Measuring up"</t>
  </si>
  <si>
    <t>2003 Lady Volunteers cross country</t>
  </si>
  <si>
    <t>University of Tennessee Lady Volunteers cross country media guide, 2003</t>
  </si>
  <si>
    <t>Tennessee 2004 Lady Vol cross country: "Right on target"</t>
  </si>
  <si>
    <t>2004 Lady Volunteers cross country</t>
  </si>
  <si>
    <t>University of Tennessee Lady Volunteers cross country media guide, 2004</t>
  </si>
  <si>
    <t>Tennessee Lady Vols 2005 cross country: "Winning is reality"</t>
  </si>
  <si>
    <t>2005 Lady Volunteers cross country</t>
  </si>
  <si>
    <t>University of Tennessee Lady Volunteers cross country media guide, 2005</t>
  </si>
  <si>
    <t>University of Tennessee, Knoxville department of athletics</t>
  </si>
  <si>
    <t>Tennessee Lady Vols 2006 cross country: "Our Time Is Now"</t>
  </si>
  <si>
    <t>2006 Lady Vols cross country</t>
  </si>
  <si>
    <t>University of Tennessee Lady Volunteers cross country media guide, 2006</t>
  </si>
  <si>
    <t>Tennessee 2007 Lady Vols cross country: "In It Together… For The Long Run"</t>
  </si>
  <si>
    <t>2007 Lady Vol cross country</t>
  </si>
  <si>
    <t>University of Tennessee Lady Volunteers cross country media guide, 2007</t>
  </si>
  <si>
    <t>Tennessee Lady Vol cross country 2008: "Count on us!"</t>
  </si>
  <si>
    <t>2008 Lady Vol cross country</t>
  </si>
  <si>
    <t>University of Tennessee Lady Volunteers cross country media guide, 2008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</si>
</sst>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</font>
    <font>
      <sz val="10.0"/>
      <color rgb="FFFFFFFF"/>
      <name val="Arial"/>
    </font>
    <font>
      <sz val="10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1.0"/>
      <color rgb="FF343268"/>
      <name val="Calibri"/>
    </font>
    <font>
      <sz val="10.0"/>
      <color rgb="FF000000"/>
      <name val="Arial"/>
    </font>
    <font>
      <sz val="11.0"/>
      <color rgb="FF000000"/>
      <name val="Arial"/>
    </font>
    <font>
      <color theme="1"/>
      <name val="Calibri"/>
    </font>
    <font>
      <sz val="11.0"/>
      <color rgb="FF222222"/>
      <name val="Calibri"/>
    </font>
    <font>
      <sz val="11.0"/>
      <color rgb="FF1155CC"/>
      <name val="Calibri"/>
    </font>
    <font>
      <u/>
      <sz val="10.0"/>
      <color rgb="FF1155CC"/>
      <name val="Arial"/>
    </font>
    <font>
      <u/>
      <sz val="10.0"/>
      <color rgb="FF000000"/>
      <name val="Arial"/>
    </font>
    <font>
      <sz val="11.0"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theme="5"/>
        <bgColor theme="5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1" numFmtId="0" xfId="0" applyAlignment="1" applyBorder="1" applyFill="1" applyFont="1">
      <alignment readingOrder="0" shrinkToFit="0" wrapText="1"/>
    </xf>
    <xf borderId="1" fillId="3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0" fillId="4" fontId="3" numFmtId="0" xfId="0" applyAlignment="1" applyFill="1" applyFont="1">
      <alignment shrinkToFit="0" wrapText="1"/>
    </xf>
    <xf borderId="0" fillId="4" fontId="4" numFmtId="0" xfId="0" applyAlignment="1" applyFont="1">
      <alignment readingOrder="0" shrinkToFit="0" wrapText="1"/>
    </xf>
    <xf borderId="0" fillId="4" fontId="2" numFmtId="0" xfId="0" applyAlignment="1" applyFont="1">
      <alignment shrinkToFit="0" wrapText="1"/>
    </xf>
    <xf borderId="0" fillId="4" fontId="5" numFmtId="0" xfId="0" applyAlignment="1" applyFont="1">
      <alignment readingOrder="0"/>
    </xf>
    <xf borderId="0" fillId="4" fontId="6" numFmtId="0" xfId="0" applyAlignment="1" applyFont="1">
      <alignment readingOrder="0" shrinkToFit="0" wrapText="1"/>
    </xf>
    <xf borderId="0" fillId="4" fontId="7" numFmtId="0" xfId="0" applyAlignment="1" applyFont="1">
      <alignment readingOrder="0" shrinkToFit="0" wrapText="1"/>
    </xf>
    <xf borderId="0" fillId="4" fontId="8" numFmtId="0" xfId="0" applyFont="1"/>
    <xf borderId="0" fillId="0" fontId="4" numFmtId="0" xfId="0" applyFont="1"/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5" fontId="9" numFmtId="0" xfId="0" applyAlignment="1" applyFill="1" applyFont="1">
      <alignment readingOrder="0"/>
    </xf>
    <xf borderId="0" fillId="5" fontId="10" numFmtId="0" xfId="0" applyAlignment="1" applyFont="1">
      <alignment readingOrder="0"/>
    </xf>
    <xf borderId="0" fillId="5" fontId="5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left" readingOrder="0" shrinkToFit="0" wrapText="1"/>
    </xf>
    <xf borderId="0" fillId="0" fontId="8" numFmtId="0" xfId="0" applyFont="1"/>
    <xf borderId="0" fillId="0" fontId="1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5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wikidata.org/wiki/Q7700101" TargetMode="External"/><Relationship Id="rId3" Type="http://schemas.openxmlformats.org/officeDocument/2006/relationships/hyperlink" Target="https://www.wikidata.org/wiki/Q7700101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38"/>
    <col customWidth="1" min="2" max="2" width="16.63"/>
    <col customWidth="1" min="3" max="4" width="14.25"/>
    <col customWidth="1" min="5" max="5" width="14.0"/>
    <col customWidth="1" min="6" max="7" width="8.0"/>
    <col customWidth="1" min="8" max="8" width="22.0"/>
    <col customWidth="1" min="9" max="9" width="35.88"/>
    <col customWidth="1" min="10" max="10" width="17.13"/>
    <col customWidth="1" min="11" max="11" width="19.63"/>
    <col customWidth="1" min="12" max="13" width="12.38"/>
    <col customWidth="1" min="14" max="14" width="12.13"/>
    <col customWidth="1" min="15" max="15" width="25.38"/>
    <col customWidth="1" min="16" max="17" width="18.5"/>
    <col customWidth="1" min="18" max="19" width="16.75"/>
    <col customWidth="1" min="20" max="20" width="8.0"/>
    <col customWidth="1" hidden="1" min="21" max="22" width="7.63"/>
    <col customWidth="1" min="23" max="24" width="13.0"/>
    <col customWidth="1" min="25" max="26" width="13.88"/>
    <col customWidth="1" min="27" max="27" width="8.0"/>
    <col customWidth="1" min="28" max="36" width="7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1" t="s">
        <v>23</v>
      </c>
      <c r="Y1" s="1" t="s">
        <v>24</v>
      </c>
      <c r="Z1" s="4" t="s">
        <v>25</v>
      </c>
      <c r="AA1" s="5"/>
      <c r="AB1" s="6"/>
      <c r="AC1" s="6"/>
      <c r="AD1" s="6"/>
      <c r="AE1" s="6"/>
      <c r="AF1" s="6"/>
      <c r="AG1" s="6"/>
      <c r="AH1" s="6"/>
      <c r="AI1" s="6"/>
      <c r="AJ1" s="6"/>
    </row>
    <row r="2" ht="63.0" customHeight="1">
      <c r="A2" s="7" t="s">
        <v>26</v>
      </c>
      <c r="B2" s="8" t="s">
        <v>27</v>
      </c>
      <c r="C2" s="8" t="s">
        <v>28</v>
      </c>
      <c r="D2" s="8" t="s">
        <v>29</v>
      </c>
      <c r="E2" s="9" t="s">
        <v>30</v>
      </c>
      <c r="F2" s="7"/>
      <c r="G2" s="7" t="s">
        <v>31</v>
      </c>
      <c r="H2" s="8"/>
      <c r="I2" s="7"/>
      <c r="J2" s="10"/>
      <c r="K2" s="10" t="s">
        <v>32</v>
      </c>
      <c r="L2" s="9" t="s">
        <v>33</v>
      </c>
      <c r="M2" s="9"/>
      <c r="N2" s="7" t="s">
        <v>34</v>
      </c>
      <c r="O2" s="10" t="s">
        <v>35</v>
      </c>
      <c r="P2" s="11" t="s">
        <v>36</v>
      </c>
      <c r="Q2" s="11"/>
      <c r="R2" s="9" t="s">
        <v>37</v>
      </c>
      <c r="S2" s="9"/>
      <c r="T2" s="8" t="s">
        <v>38</v>
      </c>
      <c r="U2" s="7"/>
      <c r="V2" s="7"/>
      <c r="W2" s="12" t="s">
        <v>39</v>
      </c>
      <c r="X2" s="12" t="s">
        <v>40</v>
      </c>
      <c r="Y2" s="12" t="s">
        <v>41</v>
      </c>
      <c r="Z2" s="8" t="s">
        <v>42</v>
      </c>
      <c r="AA2" s="7"/>
      <c r="AB2" s="13"/>
      <c r="AC2" s="13"/>
      <c r="AD2" s="13"/>
      <c r="AE2" s="13"/>
      <c r="AF2" s="13"/>
      <c r="AG2" s="13"/>
      <c r="AH2" s="13"/>
      <c r="AI2" s="13"/>
      <c r="AJ2" s="13"/>
    </row>
    <row r="3">
      <c r="A3" s="14" t="str">
        <f>IFERROR(__xludf.DUMMYFUNCTION("IMPORTRANGE(""https://docs.google.com/spreadsheets/d/16rIuhTMUqRYtKJqVWBGqq0U-PTeER6VjGhWbfeICu_w/edit#gid=0"", ""Items!A2:A27"")"),"lady-vols-cross-country_1981")</f>
        <v>lady-vols-cross-country_1981</v>
      </c>
      <c r="B3" s="15" t="s">
        <v>43</v>
      </c>
      <c r="C3" s="15" t="s">
        <v>44</v>
      </c>
      <c r="D3" s="15" t="s">
        <v>45</v>
      </c>
      <c r="E3" s="16" t="s">
        <v>30</v>
      </c>
      <c r="F3" s="15">
        <v>1981.0</v>
      </c>
      <c r="G3" s="15">
        <v>3.0</v>
      </c>
      <c r="H3" s="17" t="s">
        <v>46</v>
      </c>
      <c r="I3" s="18" t="s">
        <v>47</v>
      </c>
      <c r="J3" s="19" t="s">
        <v>48</v>
      </c>
      <c r="K3" s="19" t="s">
        <v>32</v>
      </c>
      <c r="L3" s="16" t="s">
        <v>33</v>
      </c>
      <c r="M3" s="20" t="s">
        <v>49</v>
      </c>
      <c r="N3" s="19" t="s">
        <v>50</v>
      </c>
      <c r="O3" s="19" t="s">
        <v>35</v>
      </c>
      <c r="P3" s="20" t="s">
        <v>36</v>
      </c>
      <c r="Q3" s="21" t="s">
        <v>51</v>
      </c>
      <c r="R3" s="16" t="s">
        <v>37</v>
      </c>
      <c r="S3" s="20" t="s">
        <v>52</v>
      </c>
      <c r="T3" s="15" t="s">
        <v>53</v>
      </c>
      <c r="U3" s="22"/>
      <c r="V3" s="22"/>
      <c r="W3" s="23" t="s">
        <v>39</v>
      </c>
      <c r="X3" s="15" t="s">
        <v>40</v>
      </c>
      <c r="Y3" s="24" t="s">
        <v>41</v>
      </c>
      <c r="Z3" s="15" t="s">
        <v>42</v>
      </c>
      <c r="AA3" s="22"/>
    </row>
    <row r="4">
      <c r="A4" s="25" t="str">
        <f>IFERROR(__xludf.DUMMYFUNCTION("""COMPUTED_VALUE"""),"lady-vols-cross-country_1982")</f>
        <v>lady-vols-cross-country_1982</v>
      </c>
      <c r="B4" s="15" t="s">
        <v>54</v>
      </c>
      <c r="C4" s="15" t="s">
        <v>55</v>
      </c>
      <c r="D4" s="15" t="s">
        <v>56</v>
      </c>
      <c r="E4" s="16" t="s">
        <v>30</v>
      </c>
      <c r="F4" s="22">
        <v>1982.0</v>
      </c>
      <c r="G4" s="15">
        <v>3.0</v>
      </c>
      <c r="H4" s="17" t="s">
        <v>46</v>
      </c>
      <c r="I4" s="18" t="s">
        <v>47</v>
      </c>
      <c r="J4" s="19" t="s">
        <v>48</v>
      </c>
      <c r="K4" s="19" t="s">
        <v>32</v>
      </c>
      <c r="L4" s="16" t="s">
        <v>33</v>
      </c>
      <c r="M4" s="20" t="s">
        <v>49</v>
      </c>
      <c r="N4" s="19" t="s">
        <v>50</v>
      </c>
      <c r="O4" s="19" t="s">
        <v>35</v>
      </c>
      <c r="P4" s="20" t="s">
        <v>36</v>
      </c>
      <c r="Q4" s="26" t="s">
        <v>51</v>
      </c>
      <c r="R4" s="16" t="s">
        <v>37</v>
      </c>
      <c r="S4" s="27" t="s">
        <v>52</v>
      </c>
      <c r="T4" s="15" t="s">
        <v>53</v>
      </c>
      <c r="U4" s="22"/>
      <c r="V4" s="22"/>
      <c r="W4" s="23" t="s">
        <v>39</v>
      </c>
      <c r="X4" s="15" t="s">
        <v>40</v>
      </c>
      <c r="Y4" s="28" t="s">
        <v>41</v>
      </c>
      <c r="Z4" s="15" t="s">
        <v>42</v>
      </c>
      <c r="AA4" s="22"/>
    </row>
    <row r="5">
      <c r="A5" s="25" t="str">
        <f>IFERROR(__xludf.DUMMYFUNCTION("""COMPUTED_VALUE"""),"lady-vols-cross-country_1985")</f>
        <v>lady-vols-cross-country_1985</v>
      </c>
      <c r="B5" s="15" t="s">
        <v>57</v>
      </c>
      <c r="C5" s="15" t="s">
        <v>57</v>
      </c>
      <c r="D5" s="15" t="s">
        <v>58</v>
      </c>
      <c r="E5" s="16" t="s">
        <v>30</v>
      </c>
      <c r="F5" s="22">
        <v>1985.0</v>
      </c>
      <c r="G5" s="15">
        <v>3.0</v>
      </c>
      <c r="H5" s="17" t="s">
        <v>46</v>
      </c>
      <c r="I5" s="18" t="s">
        <v>47</v>
      </c>
      <c r="J5" s="19" t="s">
        <v>48</v>
      </c>
      <c r="K5" s="19" t="s">
        <v>32</v>
      </c>
      <c r="L5" s="16" t="s">
        <v>33</v>
      </c>
      <c r="M5" s="20" t="s">
        <v>49</v>
      </c>
      <c r="N5" s="15" t="s">
        <v>59</v>
      </c>
      <c r="O5" s="19" t="s">
        <v>35</v>
      </c>
      <c r="P5" s="20" t="s">
        <v>36</v>
      </c>
      <c r="Q5" s="21" t="s">
        <v>51</v>
      </c>
      <c r="R5" s="16" t="s">
        <v>37</v>
      </c>
      <c r="S5" s="20" t="s">
        <v>52</v>
      </c>
      <c r="T5" s="15" t="s">
        <v>53</v>
      </c>
      <c r="U5" s="22"/>
      <c r="V5" s="22"/>
      <c r="W5" s="23" t="s">
        <v>39</v>
      </c>
      <c r="X5" s="15" t="s">
        <v>40</v>
      </c>
      <c r="Y5" s="24" t="s">
        <v>41</v>
      </c>
      <c r="Z5" s="15" t="s">
        <v>42</v>
      </c>
      <c r="AA5" s="22"/>
    </row>
    <row r="6">
      <c r="A6" s="25" t="str">
        <f>IFERROR(__xludf.DUMMYFUNCTION("""COMPUTED_VALUE"""),"lady-vols-cross-country_1986")</f>
        <v>lady-vols-cross-country_1986</v>
      </c>
      <c r="B6" s="15" t="s">
        <v>60</v>
      </c>
      <c r="C6" s="15" t="s">
        <v>60</v>
      </c>
      <c r="D6" s="15" t="s">
        <v>61</v>
      </c>
      <c r="E6" s="16" t="s">
        <v>30</v>
      </c>
      <c r="F6" s="22">
        <v>1986.0</v>
      </c>
      <c r="G6" s="15">
        <v>3.0</v>
      </c>
      <c r="H6" s="17" t="s">
        <v>46</v>
      </c>
      <c r="I6" s="18" t="s">
        <v>47</v>
      </c>
      <c r="J6" s="19" t="s">
        <v>48</v>
      </c>
      <c r="K6" s="19" t="s">
        <v>32</v>
      </c>
      <c r="L6" s="16" t="s">
        <v>33</v>
      </c>
      <c r="M6" s="20" t="s">
        <v>49</v>
      </c>
      <c r="N6" s="15" t="s">
        <v>59</v>
      </c>
      <c r="O6" s="19" t="s">
        <v>35</v>
      </c>
      <c r="P6" s="20" t="s">
        <v>36</v>
      </c>
      <c r="Q6" s="26" t="s">
        <v>51</v>
      </c>
      <c r="R6" s="16" t="s">
        <v>37</v>
      </c>
      <c r="S6" s="27" t="s">
        <v>52</v>
      </c>
      <c r="T6" s="15" t="s">
        <v>53</v>
      </c>
      <c r="U6" s="22"/>
      <c r="V6" s="22"/>
      <c r="W6" s="23" t="s">
        <v>39</v>
      </c>
      <c r="X6" s="15" t="s">
        <v>40</v>
      </c>
      <c r="Y6" s="28" t="s">
        <v>41</v>
      </c>
      <c r="Z6" s="15" t="s">
        <v>42</v>
      </c>
      <c r="AA6" s="22"/>
    </row>
    <row r="7">
      <c r="A7" s="25" t="str">
        <f>IFERROR(__xludf.DUMMYFUNCTION("""COMPUTED_VALUE"""),"lady-vols-cross-country_1987")</f>
        <v>lady-vols-cross-country_1987</v>
      </c>
      <c r="B7" s="15" t="s">
        <v>62</v>
      </c>
      <c r="C7" s="15" t="s">
        <v>62</v>
      </c>
      <c r="D7" s="15" t="s">
        <v>63</v>
      </c>
      <c r="E7" s="16" t="s">
        <v>30</v>
      </c>
      <c r="F7" s="22">
        <v>1987.0</v>
      </c>
      <c r="G7" s="29">
        <v>3.0</v>
      </c>
      <c r="H7" s="17" t="s">
        <v>46</v>
      </c>
      <c r="I7" s="18" t="s">
        <v>47</v>
      </c>
      <c r="J7" s="19" t="s">
        <v>48</v>
      </c>
      <c r="K7" s="19" t="s">
        <v>32</v>
      </c>
      <c r="L7" s="16" t="s">
        <v>33</v>
      </c>
      <c r="M7" s="20" t="s">
        <v>49</v>
      </c>
      <c r="N7" s="15"/>
      <c r="O7" s="19" t="s">
        <v>35</v>
      </c>
      <c r="P7" s="20" t="s">
        <v>36</v>
      </c>
      <c r="Q7" s="21" t="s">
        <v>51</v>
      </c>
      <c r="R7" s="16" t="s">
        <v>37</v>
      </c>
      <c r="S7" s="20" t="s">
        <v>52</v>
      </c>
      <c r="T7" s="15" t="s">
        <v>64</v>
      </c>
      <c r="U7" s="22"/>
      <c r="V7" s="22"/>
      <c r="W7" s="23" t="s">
        <v>39</v>
      </c>
      <c r="X7" s="15" t="s">
        <v>40</v>
      </c>
      <c r="Y7" s="24" t="s">
        <v>41</v>
      </c>
      <c r="Z7" s="15" t="s">
        <v>42</v>
      </c>
      <c r="AA7" s="22"/>
    </row>
    <row r="8">
      <c r="A8" s="25" t="str">
        <f>IFERROR(__xludf.DUMMYFUNCTION("""COMPUTED_VALUE"""),"lady-vols-cross-country_1988")</f>
        <v>lady-vols-cross-country_1988</v>
      </c>
      <c r="B8" s="15" t="s">
        <v>65</v>
      </c>
      <c r="C8" s="15" t="s">
        <v>65</v>
      </c>
      <c r="D8" s="15" t="s">
        <v>66</v>
      </c>
      <c r="E8" s="16" t="s">
        <v>30</v>
      </c>
      <c r="F8" s="22">
        <v>1988.0</v>
      </c>
      <c r="G8" s="22">
        <v>8.0</v>
      </c>
      <c r="H8" s="17" t="s">
        <v>46</v>
      </c>
      <c r="I8" s="18" t="s">
        <v>47</v>
      </c>
      <c r="J8" s="19" t="s">
        <v>48</v>
      </c>
      <c r="K8" s="19" t="s">
        <v>32</v>
      </c>
      <c r="L8" s="16" t="s">
        <v>33</v>
      </c>
      <c r="M8" s="20" t="s">
        <v>49</v>
      </c>
      <c r="N8" s="15" t="s">
        <v>67</v>
      </c>
      <c r="O8" s="19" t="s">
        <v>35</v>
      </c>
      <c r="P8" s="20" t="s">
        <v>36</v>
      </c>
      <c r="Q8" s="26" t="s">
        <v>51</v>
      </c>
      <c r="R8" s="16" t="s">
        <v>37</v>
      </c>
      <c r="S8" s="27" t="s">
        <v>52</v>
      </c>
      <c r="T8" s="15" t="s">
        <v>64</v>
      </c>
      <c r="U8" s="22"/>
      <c r="V8" s="22"/>
      <c r="W8" s="23" t="s">
        <v>39</v>
      </c>
      <c r="X8" s="15" t="s">
        <v>40</v>
      </c>
      <c r="Y8" s="28" t="s">
        <v>41</v>
      </c>
      <c r="Z8" s="15" t="s">
        <v>42</v>
      </c>
      <c r="AA8" s="22"/>
    </row>
    <row r="9">
      <c r="A9" s="25" t="str">
        <f>IFERROR(__xludf.DUMMYFUNCTION("""COMPUTED_VALUE"""),"lady-vols-cross-country_1989")</f>
        <v>lady-vols-cross-country_1989</v>
      </c>
      <c r="B9" s="15" t="s">
        <v>68</v>
      </c>
      <c r="C9" s="15" t="s">
        <v>65</v>
      </c>
      <c r="D9" s="15" t="s">
        <v>69</v>
      </c>
      <c r="E9" s="16" t="s">
        <v>30</v>
      </c>
      <c r="F9" s="22">
        <v>1989.0</v>
      </c>
      <c r="G9" s="15">
        <v>12.0</v>
      </c>
      <c r="H9" s="17" t="s">
        <v>70</v>
      </c>
      <c r="I9" s="18" t="s">
        <v>71</v>
      </c>
      <c r="J9" s="19" t="s">
        <v>48</v>
      </c>
      <c r="K9" s="19" t="s">
        <v>32</v>
      </c>
      <c r="L9" s="16" t="s">
        <v>33</v>
      </c>
      <c r="M9" s="20" t="s">
        <v>49</v>
      </c>
      <c r="N9" s="15" t="s">
        <v>67</v>
      </c>
      <c r="O9" s="19" t="s">
        <v>35</v>
      </c>
      <c r="P9" s="20" t="s">
        <v>36</v>
      </c>
      <c r="Q9" s="21" t="s">
        <v>51</v>
      </c>
      <c r="R9" s="16" t="s">
        <v>37</v>
      </c>
      <c r="S9" s="20" t="s">
        <v>52</v>
      </c>
      <c r="T9" s="15" t="s">
        <v>64</v>
      </c>
      <c r="U9" s="22"/>
      <c r="V9" s="22"/>
      <c r="W9" s="23" t="s">
        <v>39</v>
      </c>
      <c r="X9" s="15" t="s">
        <v>40</v>
      </c>
      <c r="Y9" s="24" t="s">
        <v>41</v>
      </c>
      <c r="Z9" s="15" t="s">
        <v>42</v>
      </c>
      <c r="AA9" s="22"/>
    </row>
    <row r="10">
      <c r="A10" s="25" t="str">
        <f>IFERROR(__xludf.DUMMYFUNCTION("""COMPUTED_VALUE"""),"lady-vols-cross-country_1990")</f>
        <v>lady-vols-cross-country_1990</v>
      </c>
      <c r="B10" s="15" t="s">
        <v>72</v>
      </c>
      <c r="C10" s="15" t="s">
        <v>73</v>
      </c>
      <c r="D10" s="15" t="s">
        <v>74</v>
      </c>
      <c r="E10" s="16" t="s">
        <v>30</v>
      </c>
      <c r="F10" s="22">
        <v>1990.0</v>
      </c>
      <c r="G10" s="22">
        <v>16.0</v>
      </c>
      <c r="H10" s="17" t="s">
        <v>70</v>
      </c>
      <c r="I10" s="18" t="s">
        <v>71</v>
      </c>
      <c r="J10" s="19" t="s">
        <v>48</v>
      </c>
      <c r="K10" s="19" t="s">
        <v>32</v>
      </c>
      <c r="L10" s="16" t="s">
        <v>33</v>
      </c>
      <c r="M10" s="20" t="s">
        <v>49</v>
      </c>
      <c r="N10" s="15" t="s">
        <v>67</v>
      </c>
      <c r="O10" s="19" t="s">
        <v>35</v>
      </c>
      <c r="P10" s="20" t="s">
        <v>36</v>
      </c>
      <c r="Q10" s="26" t="s">
        <v>51</v>
      </c>
      <c r="R10" s="16" t="s">
        <v>37</v>
      </c>
      <c r="S10" s="27" t="s">
        <v>52</v>
      </c>
      <c r="T10" s="15" t="s">
        <v>64</v>
      </c>
      <c r="U10" s="22"/>
      <c r="V10" s="22"/>
      <c r="W10" s="23" t="s">
        <v>39</v>
      </c>
      <c r="X10" s="15" t="s">
        <v>40</v>
      </c>
      <c r="Y10" s="28" t="s">
        <v>41</v>
      </c>
      <c r="Z10" s="15" t="s">
        <v>42</v>
      </c>
      <c r="AA10" s="22"/>
    </row>
    <row r="11">
      <c r="A11" s="25" t="str">
        <f>IFERROR(__xludf.DUMMYFUNCTION("""COMPUTED_VALUE"""),"lady-vols-cross-country_1991")</f>
        <v>lady-vols-cross-country_1991</v>
      </c>
      <c r="B11" s="15" t="s">
        <v>75</v>
      </c>
      <c r="C11" s="15" t="s">
        <v>76</v>
      </c>
      <c r="D11" s="15" t="s">
        <v>77</v>
      </c>
      <c r="E11" s="16" t="s">
        <v>30</v>
      </c>
      <c r="F11" s="22">
        <v>1991.0</v>
      </c>
      <c r="G11" s="22">
        <v>20.0</v>
      </c>
      <c r="H11" s="17" t="s">
        <v>70</v>
      </c>
      <c r="I11" s="18" t="s">
        <v>71</v>
      </c>
      <c r="J11" s="19" t="s">
        <v>48</v>
      </c>
      <c r="K11" s="19" t="s">
        <v>32</v>
      </c>
      <c r="L11" s="16" t="s">
        <v>33</v>
      </c>
      <c r="M11" s="20" t="s">
        <v>49</v>
      </c>
      <c r="N11" s="15" t="s">
        <v>67</v>
      </c>
      <c r="O11" s="19" t="s">
        <v>35</v>
      </c>
      <c r="P11" s="20" t="s">
        <v>36</v>
      </c>
      <c r="Q11" s="21" t="s">
        <v>51</v>
      </c>
      <c r="R11" s="16" t="s">
        <v>37</v>
      </c>
      <c r="S11" s="20" t="s">
        <v>52</v>
      </c>
      <c r="T11" s="15" t="s">
        <v>64</v>
      </c>
      <c r="U11" s="22"/>
      <c r="V11" s="22"/>
      <c r="W11" s="23" t="s">
        <v>39</v>
      </c>
      <c r="X11" s="15" t="s">
        <v>40</v>
      </c>
      <c r="Y11" s="24" t="s">
        <v>41</v>
      </c>
      <c r="Z11" s="15" t="s">
        <v>42</v>
      </c>
      <c r="AA11" s="22"/>
    </row>
    <row r="12">
      <c r="A12" s="25" t="str">
        <f>IFERROR(__xludf.DUMMYFUNCTION("""COMPUTED_VALUE"""),"lady-vols-cross-country_1992")</f>
        <v>lady-vols-cross-country_1992</v>
      </c>
      <c r="B12" s="15" t="s">
        <v>78</v>
      </c>
      <c r="C12" s="15" t="s">
        <v>79</v>
      </c>
      <c r="D12" s="15" t="s">
        <v>80</v>
      </c>
      <c r="E12" s="16" t="s">
        <v>30</v>
      </c>
      <c r="F12" s="22">
        <v>1992.0</v>
      </c>
      <c r="G12" s="22">
        <v>24.0</v>
      </c>
      <c r="H12" s="17" t="s">
        <v>70</v>
      </c>
      <c r="I12" s="18" t="s">
        <v>71</v>
      </c>
      <c r="J12" s="19" t="s">
        <v>48</v>
      </c>
      <c r="K12" s="19" t="s">
        <v>32</v>
      </c>
      <c r="L12" s="16" t="s">
        <v>33</v>
      </c>
      <c r="M12" s="20" t="s">
        <v>49</v>
      </c>
      <c r="N12" s="15" t="s">
        <v>67</v>
      </c>
      <c r="O12" s="19" t="s">
        <v>35</v>
      </c>
      <c r="P12" s="20" t="s">
        <v>36</v>
      </c>
      <c r="Q12" s="26" t="s">
        <v>51</v>
      </c>
      <c r="R12" s="16" t="s">
        <v>37</v>
      </c>
      <c r="S12" s="27" t="s">
        <v>52</v>
      </c>
      <c r="T12" s="15" t="s">
        <v>64</v>
      </c>
      <c r="U12" s="22"/>
      <c r="V12" s="22"/>
      <c r="W12" s="23" t="s">
        <v>39</v>
      </c>
      <c r="X12" s="15" t="s">
        <v>40</v>
      </c>
      <c r="Y12" s="28" t="s">
        <v>41</v>
      </c>
      <c r="Z12" s="15" t="s">
        <v>42</v>
      </c>
      <c r="AA12" s="22"/>
    </row>
    <row r="13">
      <c r="A13" s="25" t="str">
        <f>IFERROR(__xludf.DUMMYFUNCTION("""COMPUTED_VALUE"""),"lady-vols-cross-country_1993")</f>
        <v>lady-vols-cross-country_1993</v>
      </c>
      <c r="B13" s="15" t="s">
        <v>81</v>
      </c>
      <c r="C13" s="15" t="s">
        <v>82</v>
      </c>
      <c r="D13" s="15" t="s">
        <v>83</v>
      </c>
      <c r="E13" s="16" t="s">
        <v>30</v>
      </c>
      <c r="F13" s="22">
        <v>1993.0</v>
      </c>
      <c r="G13" s="22">
        <v>32.0</v>
      </c>
      <c r="H13" s="17" t="s">
        <v>70</v>
      </c>
      <c r="I13" s="18" t="s">
        <v>71</v>
      </c>
      <c r="J13" s="19" t="s">
        <v>48</v>
      </c>
      <c r="K13" s="19" t="s">
        <v>32</v>
      </c>
      <c r="L13" s="16" t="s">
        <v>33</v>
      </c>
      <c r="M13" s="20" t="s">
        <v>49</v>
      </c>
      <c r="N13" s="15" t="s">
        <v>67</v>
      </c>
      <c r="O13" s="19" t="s">
        <v>35</v>
      </c>
      <c r="P13" s="20" t="s">
        <v>36</v>
      </c>
      <c r="Q13" s="21" t="s">
        <v>51</v>
      </c>
      <c r="R13" s="16" t="s">
        <v>37</v>
      </c>
      <c r="S13" s="20" t="s">
        <v>52</v>
      </c>
      <c r="T13" s="15" t="s">
        <v>64</v>
      </c>
      <c r="U13" s="22"/>
      <c r="V13" s="22"/>
      <c r="W13" s="23" t="s">
        <v>39</v>
      </c>
      <c r="X13" s="15" t="s">
        <v>40</v>
      </c>
      <c r="Y13" s="24" t="s">
        <v>41</v>
      </c>
      <c r="Z13" s="15" t="s">
        <v>42</v>
      </c>
      <c r="AA13" s="22"/>
    </row>
    <row r="14">
      <c r="A14" s="25" t="str">
        <f>IFERROR(__xludf.DUMMYFUNCTION("""COMPUTED_VALUE"""),"lady-vols-cross-country_1994")</f>
        <v>lady-vols-cross-country_1994</v>
      </c>
      <c r="B14" s="15" t="s">
        <v>84</v>
      </c>
      <c r="C14" s="15" t="s">
        <v>85</v>
      </c>
      <c r="D14" s="15" t="s">
        <v>86</v>
      </c>
      <c r="E14" s="16" t="s">
        <v>30</v>
      </c>
      <c r="F14" s="22">
        <v>1994.0</v>
      </c>
      <c r="G14" s="22">
        <v>32.0</v>
      </c>
      <c r="H14" s="17" t="s">
        <v>70</v>
      </c>
      <c r="I14" s="18" t="s">
        <v>71</v>
      </c>
      <c r="J14" s="19" t="s">
        <v>48</v>
      </c>
      <c r="K14" s="19" t="s">
        <v>32</v>
      </c>
      <c r="L14" s="16" t="s">
        <v>33</v>
      </c>
      <c r="M14" s="20" t="s">
        <v>49</v>
      </c>
      <c r="N14" s="15" t="s">
        <v>67</v>
      </c>
      <c r="O14" s="19" t="s">
        <v>35</v>
      </c>
      <c r="P14" s="20" t="s">
        <v>36</v>
      </c>
      <c r="Q14" s="26" t="s">
        <v>51</v>
      </c>
      <c r="R14" s="16" t="s">
        <v>37</v>
      </c>
      <c r="S14" s="27" t="s">
        <v>52</v>
      </c>
      <c r="T14" s="15" t="s">
        <v>64</v>
      </c>
      <c r="U14" s="22"/>
      <c r="V14" s="22"/>
      <c r="W14" s="23" t="s">
        <v>39</v>
      </c>
      <c r="X14" s="15" t="s">
        <v>40</v>
      </c>
      <c r="Y14" s="28" t="s">
        <v>41</v>
      </c>
      <c r="Z14" s="15" t="s">
        <v>42</v>
      </c>
      <c r="AA14" s="22"/>
    </row>
    <row r="15">
      <c r="A15" s="25" t="str">
        <f>IFERROR(__xludf.DUMMYFUNCTION("""COMPUTED_VALUE"""),"lady-vols-cross-country_1995")</f>
        <v>lady-vols-cross-country_1995</v>
      </c>
      <c r="B15" s="15" t="s">
        <v>87</v>
      </c>
      <c r="C15" s="15" t="s">
        <v>88</v>
      </c>
      <c r="D15" s="15" t="s">
        <v>89</v>
      </c>
      <c r="E15" s="16" t="s">
        <v>30</v>
      </c>
      <c r="F15" s="22">
        <v>1995.0</v>
      </c>
      <c r="G15" s="22">
        <v>32.0</v>
      </c>
      <c r="H15" s="17" t="s">
        <v>70</v>
      </c>
      <c r="I15" s="18" t="s">
        <v>71</v>
      </c>
      <c r="J15" s="19" t="s">
        <v>48</v>
      </c>
      <c r="K15" s="19" t="s">
        <v>32</v>
      </c>
      <c r="L15" s="16" t="s">
        <v>33</v>
      </c>
      <c r="M15" s="20" t="s">
        <v>49</v>
      </c>
      <c r="N15" s="15" t="s">
        <v>67</v>
      </c>
      <c r="O15" s="19" t="s">
        <v>35</v>
      </c>
      <c r="P15" s="20" t="s">
        <v>36</v>
      </c>
      <c r="Q15" s="21" t="s">
        <v>51</v>
      </c>
      <c r="R15" s="16" t="s">
        <v>37</v>
      </c>
      <c r="S15" s="20" t="s">
        <v>52</v>
      </c>
      <c r="T15" s="15" t="s">
        <v>64</v>
      </c>
      <c r="U15" s="22"/>
      <c r="V15" s="22"/>
      <c r="W15" s="23" t="s">
        <v>39</v>
      </c>
      <c r="X15" s="15" t="s">
        <v>40</v>
      </c>
      <c r="Y15" s="24" t="s">
        <v>41</v>
      </c>
      <c r="Z15" s="15" t="s">
        <v>42</v>
      </c>
      <c r="AA15" s="22"/>
    </row>
    <row r="16">
      <c r="A16" s="25" t="str">
        <f>IFERROR(__xludf.DUMMYFUNCTION("""COMPUTED_VALUE"""),"lady-vols-cross-country_1996")</f>
        <v>lady-vols-cross-country_1996</v>
      </c>
      <c r="B16" s="15" t="s">
        <v>90</v>
      </c>
      <c r="C16" s="15" t="s">
        <v>91</v>
      </c>
      <c r="D16" s="15" t="s">
        <v>92</v>
      </c>
      <c r="E16" s="16" t="s">
        <v>30</v>
      </c>
      <c r="F16" s="15">
        <v>1996.0</v>
      </c>
      <c r="G16" s="15">
        <v>36.0</v>
      </c>
      <c r="H16" s="17" t="s">
        <v>70</v>
      </c>
      <c r="I16" s="18" t="s">
        <v>71</v>
      </c>
      <c r="J16" s="19" t="s">
        <v>48</v>
      </c>
      <c r="K16" s="19" t="s">
        <v>32</v>
      </c>
      <c r="L16" s="16" t="s">
        <v>33</v>
      </c>
      <c r="M16" s="20" t="s">
        <v>49</v>
      </c>
      <c r="N16" s="15" t="s">
        <v>67</v>
      </c>
      <c r="O16" s="19" t="s">
        <v>35</v>
      </c>
      <c r="P16" s="20" t="s">
        <v>36</v>
      </c>
      <c r="Q16" s="26" t="s">
        <v>51</v>
      </c>
      <c r="R16" s="16" t="s">
        <v>37</v>
      </c>
      <c r="S16" s="27" t="s">
        <v>52</v>
      </c>
      <c r="T16" s="15" t="s">
        <v>64</v>
      </c>
      <c r="U16" s="22"/>
      <c r="V16" s="22"/>
      <c r="W16" s="23" t="s">
        <v>39</v>
      </c>
      <c r="X16" s="15" t="s">
        <v>40</v>
      </c>
      <c r="Y16" s="28" t="s">
        <v>41</v>
      </c>
      <c r="Z16" s="15" t="s">
        <v>42</v>
      </c>
      <c r="AA16" s="22"/>
    </row>
    <row r="17">
      <c r="A17" s="25" t="str">
        <f>IFERROR(__xludf.DUMMYFUNCTION("""COMPUTED_VALUE"""),"lady-vols-cross-country_1997")</f>
        <v>lady-vols-cross-country_1997</v>
      </c>
      <c r="B17" s="15" t="s">
        <v>93</v>
      </c>
      <c r="C17" s="15" t="s">
        <v>94</v>
      </c>
      <c r="D17" s="15" t="s">
        <v>95</v>
      </c>
      <c r="E17" s="16" t="s">
        <v>30</v>
      </c>
      <c r="F17" s="22">
        <v>1997.0</v>
      </c>
      <c r="G17" s="22">
        <v>36.0</v>
      </c>
      <c r="H17" s="17" t="s">
        <v>70</v>
      </c>
      <c r="I17" s="18" t="s">
        <v>71</v>
      </c>
      <c r="J17" s="19" t="s">
        <v>48</v>
      </c>
      <c r="K17" s="19" t="s">
        <v>32</v>
      </c>
      <c r="L17" s="16" t="s">
        <v>33</v>
      </c>
      <c r="M17" s="20" t="s">
        <v>49</v>
      </c>
      <c r="N17" s="30" t="s">
        <v>96</v>
      </c>
      <c r="O17" s="19" t="s">
        <v>35</v>
      </c>
      <c r="P17" s="20" t="s">
        <v>36</v>
      </c>
      <c r="Q17" s="21" t="s">
        <v>51</v>
      </c>
      <c r="R17" s="16" t="s">
        <v>37</v>
      </c>
      <c r="S17" s="20" t="s">
        <v>52</v>
      </c>
      <c r="T17" s="15" t="s">
        <v>64</v>
      </c>
      <c r="U17" s="22"/>
      <c r="V17" s="22"/>
      <c r="W17" s="23" t="s">
        <v>39</v>
      </c>
      <c r="X17" s="15" t="s">
        <v>40</v>
      </c>
      <c r="Y17" s="24" t="s">
        <v>41</v>
      </c>
      <c r="Z17" s="15" t="s">
        <v>42</v>
      </c>
      <c r="AA17" s="22"/>
    </row>
    <row r="18">
      <c r="A18" s="25" t="str">
        <f>IFERROR(__xludf.DUMMYFUNCTION("""COMPUTED_VALUE"""),"lady-vols-cross-country_1998")</f>
        <v>lady-vols-cross-country_1998</v>
      </c>
      <c r="B18" s="15" t="s">
        <v>97</v>
      </c>
      <c r="C18" s="15" t="s">
        <v>98</v>
      </c>
      <c r="D18" s="15" t="s">
        <v>99</v>
      </c>
      <c r="E18" s="16" t="s">
        <v>30</v>
      </c>
      <c r="F18" s="22">
        <v>1998.0</v>
      </c>
      <c r="G18" s="22">
        <v>40.0</v>
      </c>
      <c r="H18" s="17" t="s">
        <v>70</v>
      </c>
      <c r="I18" s="18" t="s">
        <v>71</v>
      </c>
      <c r="J18" s="19" t="s">
        <v>48</v>
      </c>
      <c r="K18" s="19" t="s">
        <v>32</v>
      </c>
      <c r="L18" s="16" t="s">
        <v>33</v>
      </c>
      <c r="M18" s="20" t="s">
        <v>49</v>
      </c>
      <c r="N18" s="30" t="s">
        <v>96</v>
      </c>
      <c r="O18" s="19" t="s">
        <v>35</v>
      </c>
      <c r="P18" s="20" t="s">
        <v>36</v>
      </c>
      <c r="Q18" s="26" t="s">
        <v>51</v>
      </c>
      <c r="R18" s="16" t="s">
        <v>37</v>
      </c>
      <c r="S18" s="27" t="s">
        <v>52</v>
      </c>
      <c r="T18" s="15" t="s">
        <v>64</v>
      </c>
      <c r="U18" s="22"/>
      <c r="V18" s="22"/>
      <c r="W18" s="23" t="s">
        <v>39</v>
      </c>
      <c r="X18" s="15" t="s">
        <v>40</v>
      </c>
      <c r="Y18" s="28" t="s">
        <v>41</v>
      </c>
      <c r="Z18" s="15" t="s">
        <v>42</v>
      </c>
      <c r="AA18" s="22"/>
    </row>
    <row r="19">
      <c r="A19" s="25" t="str">
        <f>IFERROR(__xludf.DUMMYFUNCTION("""COMPUTED_VALUE"""),"lady-vols-cross-country_1999")</f>
        <v>lady-vols-cross-country_1999</v>
      </c>
      <c r="B19" s="15" t="s">
        <v>100</v>
      </c>
      <c r="C19" s="15"/>
      <c r="D19" s="15" t="s">
        <v>101</v>
      </c>
      <c r="E19" s="16" t="s">
        <v>30</v>
      </c>
      <c r="F19" s="22">
        <v>1999.0</v>
      </c>
      <c r="G19" s="22">
        <v>44.0</v>
      </c>
      <c r="H19" s="17" t="s">
        <v>70</v>
      </c>
      <c r="I19" s="18" t="s">
        <v>71</v>
      </c>
      <c r="J19" s="19" t="s">
        <v>48</v>
      </c>
      <c r="K19" s="19" t="s">
        <v>32</v>
      </c>
      <c r="L19" s="16" t="s">
        <v>33</v>
      </c>
      <c r="M19" s="20" t="s">
        <v>49</v>
      </c>
      <c r="N19" s="19"/>
      <c r="O19" s="19" t="s">
        <v>35</v>
      </c>
      <c r="P19" s="20" t="s">
        <v>36</v>
      </c>
      <c r="Q19" s="21" t="s">
        <v>51</v>
      </c>
      <c r="R19" s="16" t="s">
        <v>37</v>
      </c>
      <c r="S19" s="20" t="s">
        <v>52</v>
      </c>
      <c r="T19" s="22"/>
      <c r="U19" s="22"/>
      <c r="V19" s="22"/>
      <c r="W19" s="23" t="s">
        <v>39</v>
      </c>
      <c r="X19" s="15" t="s">
        <v>40</v>
      </c>
      <c r="Y19" s="24" t="s">
        <v>41</v>
      </c>
      <c r="Z19" s="15" t="s">
        <v>42</v>
      </c>
      <c r="AA19" s="22"/>
    </row>
    <row r="20">
      <c r="A20" s="25" t="str">
        <f>IFERROR(__xludf.DUMMYFUNCTION("""COMPUTED_VALUE"""),"lady-vols-cross-country_2000")</f>
        <v>lady-vols-cross-country_2000</v>
      </c>
      <c r="B20" s="15" t="s">
        <v>102</v>
      </c>
      <c r="C20" s="15" t="s">
        <v>103</v>
      </c>
      <c r="D20" s="15" t="s">
        <v>104</v>
      </c>
      <c r="E20" s="16" t="s">
        <v>30</v>
      </c>
      <c r="F20" s="22">
        <v>2000.0</v>
      </c>
      <c r="G20" s="22">
        <v>48.0</v>
      </c>
      <c r="H20" s="17" t="s">
        <v>70</v>
      </c>
      <c r="I20" s="18" t="s">
        <v>71</v>
      </c>
      <c r="J20" s="19" t="s">
        <v>48</v>
      </c>
      <c r="K20" s="19" t="s">
        <v>32</v>
      </c>
      <c r="L20" s="16" t="s">
        <v>33</v>
      </c>
      <c r="M20" s="20" t="s">
        <v>49</v>
      </c>
      <c r="N20" s="30" t="s">
        <v>105</v>
      </c>
      <c r="O20" s="19" t="s">
        <v>35</v>
      </c>
      <c r="P20" s="20" t="s">
        <v>36</v>
      </c>
      <c r="Q20" s="26" t="s">
        <v>51</v>
      </c>
      <c r="R20" s="16" t="s">
        <v>37</v>
      </c>
      <c r="S20" s="27" t="s">
        <v>52</v>
      </c>
      <c r="T20" s="15" t="s">
        <v>64</v>
      </c>
      <c r="U20" s="22"/>
      <c r="V20" s="22"/>
      <c r="W20" s="23" t="s">
        <v>39</v>
      </c>
      <c r="X20" s="15" t="s">
        <v>40</v>
      </c>
      <c r="Y20" s="28" t="s">
        <v>41</v>
      </c>
      <c r="Z20" s="15" t="s">
        <v>42</v>
      </c>
      <c r="AA20" s="22"/>
    </row>
    <row r="21">
      <c r="A21" s="25" t="str">
        <f>IFERROR(__xludf.DUMMYFUNCTION("""COMPUTED_VALUE"""),"lady-vols-cross-country_2001")</f>
        <v>lady-vols-cross-country_2001</v>
      </c>
      <c r="B21" s="15" t="s">
        <v>106</v>
      </c>
      <c r="C21" s="15" t="s">
        <v>107</v>
      </c>
      <c r="D21" s="15" t="s">
        <v>108</v>
      </c>
      <c r="E21" s="16" t="s">
        <v>30</v>
      </c>
      <c r="F21" s="22">
        <v>2001.0</v>
      </c>
      <c r="G21" s="22">
        <v>52.0</v>
      </c>
      <c r="H21" s="17" t="s">
        <v>70</v>
      </c>
      <c r="I21" s="18" t="s">
        <v>71</v>
      </c>
      <c r="J21" s="19" t="s">
        <v>48</v>
      </c>
      <c r="K21" s="19" t="s">
        <v>32</v>
      </c>
      <c r="L21" s="16" t="s">
        <v>33</v>
      </c>
      <c r="M21" s="20" t="s">
        <v>49</v>
      </c>
      <c r="N21" s="30" t="s">
        <v>105</v>
      </c>
      <c r="O21" s="19" t="s">
        <v>35</v>
      </c>
      <c r="P21" s="20" t="s">
        <v>36</v>
      </c>
      <c r="Q21" s="21" t="s">
        <v>51</v>
      </c>
      <c r="R21" s="16" t="s">
        <v>37</v>
      </c>
      <c r="S21" s="20" t="s">
        <v>52</v>
      </c>
      <c r="T21" s="15" t="s">
        <v>64</v>
      </c>
      <c r="U21" s="22"/>
      <c r="V21" s="22"/>
      <c r="W21" s="23" t="s">
        <v>39</v>
      </c>
      <c r="X21" s="15" t="s">
        <v>40</v>
      </c>
      <c r="Y21" s="24" t="s">
        <v>41</v>
      </c>
      <c r="Z21" s="15" t="s">
        <v>42</v>
      </c>
      <c r="AA21" s="22"/>
    </row>
    <row r="22">
      <c r="A22" s="25" t="str">
        <f>IFERROR(__xludf.DUMMYFUNCTION("""COMPUTED_VALUE"""),"lady-vols-cross-country_2002")</f>
        <v>lady-vols-cross-country_2002</v>
      </c>
      <c r="B22" s="15" t="s">
        <v>109</v>
      </c>
      <c r="C22" s="15" t="s">
        <v>110</v>
      </c>
      <c r="D22" s="15" t="s">
        <v>111</v>
      </c>
      <c r="E22" s="16" t="s">
        <v>30</v>
      </c>
      <c r="F22" s="22">
        <v>2002.0</v>
      </c>
      <c r="G22" s="15">
        <v>60.0</v>
      </c>
      <c r="H22" s="17" t="s">
        <v>70</v>
      </c>
      <c r="I22" s="18" t="s">
        <v>71</v>
      </c>
      <c r="J22" s="19" t="s">
        <v>48</v>
      </c>
      <c r="K22" s="19" t="s">
        <v>32</v>
      </c>
      <c r="L22" s="16" t="s">
        <v>33</v>
      </c>
      <c r="M22" s="20" t="s">
        <v>49</v>
      </c>
      <c r="N22" s="30" t="s">
        <v>112</v>
      </c>
      <c r="O22" s="19" t="s">
        <v>35</v>
      </c>
      <c r="P22" s="20" t="s">
        <v>36</v>
      </c>
      <c r="Q22" s="26" t="s">
        <v>51</v>
      </c>
      <c r="R22" s="16" t="s">
        <v>37</v>
      </c>
      <c r="S22" s="27" t="s">
        <v>52</v>
      </c>
      <c r="T22" s="15" t="s">
        <v>64</v>
      </c>
      <c r="U22" s="22"/>
      <c r="V22" s="22"/>
      <c r="W22" s="23" t="s">
        <v>39</v>
      </c>
      <c r="X22" s="15" t="s">
        <v>40</v>
      </c>
      <c r="Y22" s="28" t="s">
        <v>41</v>
      </c>
      <c r="Z22" s="15" t="s">
        <v>42</v>
      </c>
      <c r="AA22" s="22"/>
    </row>
    <row r="23" ht="15.75" customHeight="1">
      <c r="A23" s="25" t="str">
        <f>IFERROR(__xludf.DUMMYFUNCTION("""COMPUTED_VALUE"""),"lady-vols-cross-country_2003")</f>
        <v>lady-vols-cross-country_2003</v>
      </c>
      <c r="B23" s="15" t="s">
        <v>113</v>
      </c>
      <c r="C23" s="15" t="s">
        <v>114</v>
      </c>
      <c r="D23" s="15" t="s">
        <v>115</v>
      </c>
      <c r="E23" s="16" t="s">
        <v>30</v>
      </c>
      <c r="F23" s="15">
        <v>2003.0</v>
      </c>
      <c r="G23" s="22">
        <v>64.0</v>
      </c>
      <c r="H23" s="17" t="s">
        <v>70</v>
      </c>
      <c r="I23" s="18" t="s">
        <v>71</v>
      </c>
      <c r="J23" s="19" t="s">
        <v>48</v>
      </c>
      <c r="K23" s="19" t="s">
        <v>32</v>
      </c>
      <c r="L23" s="16" t="s">
        <v>33</v>
      </c>
      <c r="M23" s="20" t="s">
        <v>49</v>
      </c>
      <c r="N23" s="30" t="s">
        <v>112</v>
      </c>
      <c r="O23" s="19" t="s">
        <v>35</v>
      </c>
      <c r="P23" s="20" t="s">
        <v>36</v>
      </c>
      <c r="Q23" s="21" t="s">
        <v>51</v>
      </c>
      <c r="R23" s="16" t="s">
        <v>37</v>
      </c>
      <c r="S23" s="20" t="s">
        <v>52</v>
      </c>
      <c r="T23" s="15" t="s">
        <v>64</v>
      </c>
      <c r="U23" s="22"/>
      <c r="V23" s="22"/>
      <c r="W23" s="23" t="s">
        <v>39</v>
      </c>
      <c r="X23" s="15" t="s">
        <v>40</v>
      </c>
      <c r="Y23" s="24" t="s">
        <v>41</v>
      </c>
      <c r="Z23" s="15" t="s">
        <v>42</v>
      </c>
      <c r="AA23" s="22"/>
    </row>
    <row r="24" ht="15.75" customHeight="1">
      <c r="A24" s="25" t="str">
        <f>IFERROR(__xludf.DUMMYFUNCTION("""COMPUTED_VALUE"""),"lady-vols-cross-country_2004")</f>
        <v>lady-vols-cross-country_2004</v>
      </c>
      <c r="B24" s="15" t="s">
        <v>116</v>
      </c>
      <c r="C24" s="15" t="s">
        <v>117</v>
      </c>
      <c r="D24" s="15" t="s">
        <v>118</v>
      </c>
      <c r="E24" s="16" t="s">
        <v>30</v>
      </c>
      <c r="F24" s="22">
        <v>2004.0</v>
      </c>
      <c r="G24" s="22">
        <v>68.0</v>
      </c>
      <c r="H24" s="17" t="s">
        <v>70</v>
      </c>
      <c r="I24" s="18" t="s">
        <v>71</v>
      </c>
      <c r="J24" s="19" t="s">
        <v>48</v>
      </c>
      <c r="K24" s="19" t="s">
        <v>32</v>
      </c>
      <c r="L24" s="16" t="s">
        <v>33</v>
      </c>
      <c r="M24" s="20" t="s">
        <v>49</v>
      </c>
      <c r="N24" s="30" t="s">
        <v>112</v>
      </c>
      <c r="O24" s="19" t="s">
        <v>35</v>
      </c>
      <c r="P24" s="20" t="s">
        <v>36</v>
      </c>
      <c r="Q24" s="26" t="s">
        <v>51</v>
      </c>
      <c r="R24" s="16" t="s">
        <v>37</v>
      </c>
      <c r="S24" s="27" t="s">
        <v>52</v>
      </c>
      <c r="T24" s="15" t="s">
        <v>64</v>
      </c>
      <c r="U24" s="22"/>
      <c r="V24" s="22"/>
      <c r="W24" s="23" t="s">
        <v>39</v>
      </c>
      <c r="X24" s="15" t="s">
        <v>40</v>
      </c>
      <c r="Y24" s="28" t="s">
        <v>41</v>
      </c>
      <c r="Z24" s="15" t="s">
        <v>42</v>
      </c>
      <c r="AA24" s="22"/>
    </row>
    <row r="25" ht="15.75" customHeight="1">
      <c r="A25" s="25" t="str">
        <f>IFERROR(__xludf.DUMMYFUNCTION("""COMPUTED_VALUE"""),"lady-vols-cross-country_2005")</f>
        <v>lady-vols-cross-country_2005</v>
      </c>
      <c r="B25" s="15" t="s">
        <v>119</v>
      </c>
      <c r="C25" s="15" t="s">
        <v>120</v>
      </c>
      <c r="D25" s="15" t="s">
        <v>121</v>
      </c>
      <c r="E25" s="20" t="s">
        <v>122</v>
      </c>
      <c r="F25" s="22">
        <v>2005.0</v>
      </c>
      <c r="G25" s="22">
        <v>68.0</v>
      </c>
      <c r="H25" s="17" t="s">
        <v>70</v>
      </c>
      <c r="I25" s="18" t="s">
        <v>71</v>
      </c>
      <c r="J25" s="19" t="s">
        <v>48</v>
      </c>
      <c r="K25" s="19" t="s">
        <v>32</v>
      </c>
      <c r="L25" s="16" t="s">
        <v>33</v>
      </c>
      <c r="M25" s="20" t="s">
        <v>49</v>
      </c>
      <c r="N25" s="30" t="s">
        <v>112</v>
      </c>
      <c r="O25" s="19" t="s">
        <v>35</v>
      </c>
      <c r="P25" s="20" t="s">
        <v>36</v>
      </c>
      <c r="Q25" s="21" t="s">
        <v>51</v>
      </c>
      <c r="R25" s="16" t="s">
        <v>37</v>
      </c>
      <c r="S25" s="20" t="s">
        <v>52</v>
      </c>
      <c r="T25" s="15" t="s">
        <v>64</v>
      </c>
      <c r="U25" s="22"/>
      <c r="V25" s="22"/>
      <c r="W25" s="23" t="s">
        <v>39</v>
      </c>
      <c r="X25" s="15" t="s">
        <v>40</v>
      </c>
      <c r="Y25" s="24" t="s">
        <v>41</v>
      </c>
      <c r="Z25" s="15" t="s">
        <v>42</v>
      </c>
      <c r="AA25" s="22"/>
    </row>
    <row r="26" ht="15.75" customHeight="1">
      <c r="A26" s="25" t="str">
        <f>IFERROR(__xludf.DUMMYFUNCTION("""COMPUTED_VALUE"""),"lady-vols-cross-country_2006")</f>
        <v>lady-vols-cross-country_2006</v>
      </c>
      <c r="B26" s="15" t="s">
        <v>123</v>
      </c>
      <c r="C26" s="15" t="s">
        <v>124</v>
      </c>
      <c r="D26" s="15" t="s">
        <v>125</v>
      </c>
      <c r="E26" s="20" t="s">
        <v>122</v>
      </c>
      <c r="F26" s="22">
        <v>2006.0</v>
      </c>
      <c r="G26" s="22">
        <v>68.0</v>
      </c>
      <c r="H26" s="17" t="s">
        <v>70</v>
      </c>
      <c r="I26" s="18" t="s">
        <v>71</v>
      </c>
      <c r="J26" s="19" t="s">
        <v>48</v>
      </c>
      <c r="K26" s="19" t="s">
        <v>32</v>
      </c>
      <c r="L26" s="16" t="s">
        <v>33</v>
      </c>
      <c r="M26" s="20" t="s">
        <v>49</v>
      </c>
      <c r="N26" s="30" t="s">
        <v>112</v>
      </c>
      <c r="O26" s="19" t="s">
        <v>35</v>
      </c>
      <c r="P26" s="20" t="s">
        <v>36</v>
      </c>
      <c r="Q26" s="26" t="s">
        <v>51</v>
      </c>
      <c r="R26" s="16" t="s">
        <v>37</v>
      </c>
      <c r="S26" s="27" t="s">
        <v>52</v>
      </c>
      <c r="T26" s="15" t="s">
        <v>64</v>
      </c>
      <c r="U26" s="22"/>
      <c r="V26" s="22"/>
      <c r="W26" s="23" t="s">
        <v>39</v>
      </c>
      <c r="X26" s="15" t="s">
        <v>40</v>
      </c>
      <c r="Y26" s="28" t="s">
        <v>41</v>
      </c>
      <c r="Z26" s="15" t="s">
        <v>42</v>
      </c>
      <c r="AA26" s="22"/>
    </row>
    <row r="27" ht="15.75" customHeight="1">
      <c r="A27" s="25" t="str">
        <f>IFERROR(__xludf.DUMMYFUNCTION("""COMPUTED_VALUE"""),"lady-vols-cross-country_2007")</f>
        <v>lady-vols-cross-country_2007</v>
      </c>
      <c r="B27" s="15" t="s">
        <v>126</v>
      </c>
      <c r="C27" s="15" t="s">
        <v>127</v>
      </c>
      <c r="D27" s="15" t="s">
        <v>128</v>
      </c>
      <c r="E27" s="20" t="s">
        <v>30</v>
      </c>
      <c r="F27" s="22">
        <v>2007.0</v>
      </c>
      <c r="G27" s="22">
        <v>68.0</v>
      </c>
      <c r="H27" s="17" t="s">
        <v>70</v>
      </c>
      <c r="I27" s="18" t="s">
        <v>71</v>
      </c>
      <c r="J27" s="19" t="s">
        <v>48</v>
      </c>
      <c r="K27" s="19" t="s">
        <v>32</v>
      </c>
      <c r="L27" s="16" t="s">
        <v>33</v>
      </c>
      <c r="M27" s="20" t="s">
        <v>49</v>
      </c>
      <c r="N27" s="30" t="s">
        <v>112</v>
      </c>
      <c r="O27" s="19" t="s">
        <v>35</v>
      </c>
      <c r="P27" s="20" t="s">
        <v>36</v>
      </c>
      <c r="Q27" s="21" t="s">
        <v>51</v>
      </c>
      <c r="R27" s="16" t="s">
        <v>37</v>
      </c>
      <c r="S27" s="20" t="s">
        <v>52</v>
      </c>
      <c r="T27" s="15" t="s">
        <v>64</v>
      </c>
      <c r="U27" s="22"/>
      <c r="V27" s="22"/>
      <c r="W27" s="23" t="s">
        <v>39</v>
      </c>
      <c r="X27" s="15" t="s">
        <v>40</v>
      </c>
      <c r="Y27" s="24" t="s">
        <v>41</v>
      </c>
      <c r="Z27" s="15" t="s">
        <v>42</v>
      </c>
      <c r="AA27" s="22"/>
    </row>
    <row r="28" ht="15.75" customHeight="1">
      <c r="A28" s="25" t="str">
        <f>IFERROR(__xludf.DUMMYFUNCTION("""COMPUTED_VALUE"""),"lady-vols-cross-country_2008")</f>
        <v>lady-vols-cross-country_2008</v>
      </c>
      <c r="B28" s="15" t="s">
        <v>129</v>
      </c>
      <c r="C28" s="15" t="s">
        <v>130</v>
      </c>
      <c r="D28" s="15" t="s">
        <v>131</v>
      </c>
      <c r="E28" s="20" t="s">
        <v>122</v>
      </c>
      <c r="F28" s="15">
        <v>2008.0</v>
      </c>
      <c r="G28" s="15">
        <v>72.0</v>
      </c>
      <c r="H28" s="17" t="s">
        <v>70</v>
      </c>
      <c r="I28" s="18" t="s">
        <v>71</v>
      </c>
      <c r="J28" s="19" t="s">
        <v>48</v>
      </c>
      <c r="K28" s="19" t="s">
        <v>32</v>
      </c>
      <c r="L28" s="16" t="s">
        <v>33</v>
      </c>
      <c r="M28" s="20" t="s">
        <v>49</v>
      </c>
      <c r="N28" s="30" t="s">
        <v>112</v>
      </c>
      <c r="O28" s="19" t="s">
        <v>35</v>
      </c>
      <c r="P28" s="20" t="s">
        <v>36</v>
      </c>
      <c r="Q28" s="26" t="s">
        <v>51</v>
      </c>
      <c r="R28" s="16" t="s">
        <v>37</v>
      </c>
      <c r="S28" s="27" t="s">
        <v>52</v>
      </c>
      <c r="T28" s="15" t="s">
        <v>64</v>
      </c>
      <c r="U28" s="22"/>
      <c r="V28" s="22"/>
      <c r="W28" s="23" t="s">
        <v>39</v>
      </c>
      <c r="X28" s="15" t="s">
        <v>40</v>
      </c>
      <c r="Y28" s="28" t="s">
        <v>41</v>
      </c>
      <c r="Z28" s="15" t="s">
        <v>42</v>
      </c>
      <c r="AA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ht="15.75" customHeight="1">
      <c r="A34" s="15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ht="15.75" customHeight="1">
      <c r="A35" s="15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ht="15.75" customHeight="1">
      <c r="A36" s="15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ht="15.75" customHeight="1">
      <c r="A37" s="15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ht="15.75" customHeight="1">
      <c r="A38" s="1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ht="15.75" customHeight="1">
      <c r="A39" s="15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ht="15.75" customHeight="1">
      <c r="A40" s="15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ht="15.75" customHeight="1">
      <c r="A41" s="15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ht="15.75" customHeight="1">
      <c r="A42" s="15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ht="15.75" customHeight="1">
      <c r="A43" s="15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ht="15.75" customHeight="1">
      <c r="A44" s="15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ht="15.75" customHeight="1">
      <c r="A45" s="15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ht="15.75" customHeight="1">
      <c r="A46" s="15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ht="15.75" customHeight="1">
      <c r="A47" s="15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ht="15.75" customHeight="1">
      <c r="A48" s="15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ht="15.75" customHeight="1">
      <c r="A49" s="15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ht="15.75" customHeight="1">
      <c r="A50" s="15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ht="15.75" customHeight="1">
      <c r="A51" s="15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ht="15.75" customHeight="1">
      <c r="A52" s="15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ht="15.75" customHeight="1">
      <c r="A53" s="15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ht="15.75" customHeight="1">
      <c r="A54" s="15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ht="15.75" customHeight="1">
      <c r="A55" s="15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ht="15.75" customHeight="1">
      <c r="A56" s="15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ht="15.75" customHeight="1">
      <c r="A57" s="15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ht="15.75" customHeight="1">
      <c r="A58" s="15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ht="15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 ht="15.75" customHeight="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  <row r="1002" ht="15.75" customHeight="1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</row>
  </sheetData>
  <hyperlinks>
    <hyperlink r:id="rId2" ref="Q3"/>
    <hyperlink r:id="rId3" ref="Q4"/>
  </hyperlinks>
  <printOptions gridLines="1"/>
  <pageMargins bottom="0.75" footer="0.0" header="0.0" left="0.7" right="0.7" top="0.75"/>
  <pageSetup orientation="landscape"/>
  <headerFooter>
    <oddFooter>&amp;RAthletics Guides Metadata Sheet_Lady Vols Cross Country</oddFooter>
  </headerFooter>
  <drawing r:id="rId4"/>
  <legacyDrawing r:id="rId5"/>
</worksheet>
</file>