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57040a5fc6d13c/Desktop/Altium_Projects/Linda-Avionics-Hardware/Altium_Linda_SRAD_Avionics/Project Outputs for Linda_SRAD_Avionics/BOM/"/>
    </mc:Choice>
  </mc:AlternateContent>
  <xr:revisionPtr revIDLastSave="280" documentId="8_{79BD77D4-8251-4D09-938F-EC45512BDE32}" xr6:coauthVersionLast="47" xr6:coauthVersionMax="47" xr10:uidLastSave="{1EFE8ECC-C425-4A5C-9C36-54BAD09F4995}"/>
  <bookViews>
    <workbookView xWindow="-12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3" l="1"/>
  <c r="K46" i="3"/>
  <c r="H39" i="3"/>
  <c r="B14" i="3"/>
  <c r="B20" i="3"/>
  <c r="B15" i="3"/>
  <c r="B19" i="3"/>
  <c r="B13" i="3"/>
  <c r="B16" i="3"/>
  <c r="B17" i="3"/>
  <c r="B18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2" i="3"/>
  <c r="N39" i="3"/>
  <c r="K39" i="3"/>
  <c r="D8" i="3"/>
  <c r="E8" i="3"/>
  <c r="B10" i="3"/>
  <c r="B11" i="3"/>
  <c r="L41" i="3" l="1"/>
  <c r="L42" i="3" s="1"/>
</calcChain>
</file>

<file path=xl/sharedStrings.xml><?xml version="1.0" encoding="utf-8"?>
<sst xmlns="http://schemas.openxmlformats.org/spreadsheetml/2006/main" count="303" uniqueCount="198">
  <si>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</si>
  <si>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</si>
  <si>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</si>
  <si>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</si>
  <si>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</si>
  <si>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</si>
  <si>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</si>
  <si>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</si>
  <si>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</si>
  <si>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</si>
  <si>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</si>
  <si>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</si>
  <si>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</si>
  <si>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</si>
  <si>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</si>
  <si>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</si>
  <si>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</si>
  <si>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</si>
  <si>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</si>
  <si>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</si>
  <si>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</si>
  <si>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</si>
  <si>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</si>
  <si>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</si>
  <si>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</si>
  <si>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</si>
  <si>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</si>
  <si>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</si>
  <si>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</si>
  <si>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</si>
  <si>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[Linda_SRAD_Avionics.PrjPcb] (No PCB Document Selected)</t>
  </si>
  <si>
    <t>Linda_SRAD_Avionics.PrjPcb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</si>
  <si>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</si>
  <si>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</si>
  <si>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</si>
  <si>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</si>
  <si>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2/24/2023</t>
  </si>
  <si>
    <t>18:33</t>
  </si>
  <si>
    <t>&lt;Parameter ClientWebsite not found&gt;</t>
  </si>
  <si>
    <t>5</t>
  </si>
  <si>
    <t>USD</t>
  </si>
  <si>
    <t>Category</t>
  </si>
  <si>
    <t>BJTs</t>
  </si>
  <si>
    <t>Ceramic Capacitors</t>
  </si>
  <si>
    <t>Chip SMD Resistors</t>
  </si>
  <si>
    <t>Embedded Processors and Controllers</t>
  </si>
  <si>
    <t>LEDs</t>
  </si>
  <si>
    <t>Optocouplers</t>
  </si>
  <si>
    <t>Rectifier Diodes</t>
  </si>
  <si>
    <t>Resistors</t>
  </si>
  <si>
    <t>Terminal Blocks</t>
  </si>
  <si>
    <t>Manufacturer 1</t>
  </si>
  <si>
    <t>ON Semiconductor / Fairchild</t>
  </si>
  <si>
    <t>Yageo</t>
  </si>
  <si>
    <t>SparkFun</t>
  </si>
  <si>
    <t>Broadcom Avago</t>
  </si>
  <si>
    <t>ON Semiconductor</t>
  </si>
  <si>
    <t>Microchip</t>
  </si>
  <si>
    <t>TE Connectivity</t>
  </si>
  <si>
    <t>Manufacturer Part Number 1</t>
  </si>
  <si>
    <t>TIP121TU</t>
  </si>
  <si>
    <t>CC0805JPX7R8BB104</t>
  </si>
  <si>
    <t>CC0805JRX7R9BB222</t>
  </si>
  <si>
    <t>CC0805JRX7R9BB103</t>
  </si>
  <si>
    <t>RC0805FR-7W1KL</t>
  </si>
  <si>
    <t>RC0805FR-7W3K3L</t>
  </si>
  <si>
    <t>RC0805FR-7W4K7L</t>
  </si>
  <si>
    <t>RC0805FR-7W10RL</t>
  </si>
  <si>
    <t>RC0805FR-7W68RL</t>
  </si>
  <si>
    <t>DEV-16996</t>
  </si>
  <si>
    <t>HSMM-C150</t>
  </si>
  <si>
    <t>HSMC-C150</t>
  </si>
  <si>
    <t>FOD8802C</t>
  </si>
  <si>
    <t>LSM115JE3/TR13</t>
  </si>
  <si>
    <t>RC0805FR-7W200RL</t>
  </si>
  <si>
    <t>282834-2</t>
  </si>
  <si>
    <t>282834-4</t>
  </si>
  <si>
    <t>Footprint</t>
  </si>
  <si>
    <t>MPU6050</t>
  </si>
  <si>
    <t>BMP390</t>
  </si>
  <si>
    <t>CR2032</t>
  </si>
  <si>
    <t>Mounting Hole Non-Plated</t>
  </si>
  <si>
    <t>TIP121TU DARLINGTON</t>
  </si>
  <si>
    <t>CAPC2012X14N_1_35mm_HEIGHT</t>
  </si>
  <si>
    <t>CAPC2012X07N_06mmHEIGHT</t>
  </si>
  <si>
    <t>RESC2012X06N</t>
  </si>
  <si>
    <t>Teensy 4.1</t>
  </si>
  <si>
    <t>DIOM3216X12N GREEN</t>
  </si>
  <si>
    <t>DIOM3216X12N RED</t>
  </si>
  <si>
    <t>SOIC127P590X363-8N OPTO</t>
  </si>
  <si>
    <t>DIOM4336X33N</t>
  </si>
  <si>
    <t>PCB TERM BLK 2P 2.54MM</t>
  </si>
  <si>
    <t>PCB TERM BLK 4P 2.54MM</t>
  </si>
  <si>
    <t>Description</t>
  </si>
  <si>
    <t>Accelerometer and gyroscope 6 DOF sensor. GY-521 breakout board by HiLetgo and MPU6050 chip by Invensense.</t>
  </si>
  <si>
    <t>Barometric pressure sensor manufactured by Bosch.</t>
  </si>
  <si>
    <t>CR2032 Coin cell battery of 3V.</t>
  </si>
  <si>
    <t>Non-plated THT 5mm diameter</t>
  </si>
  <si>
    <t>Bipolar (BJT) Transistor NPN - Darlington 80 V 5 A 2 W Through Hole TO-220-3</t>
  </si>
  <si>
    <t>Capacitor Multilayer Ceramic MLCC - SMD/SMT 25 V 0.1uF X7R 0805 5%</t>
  </si>
  <si>
    <t>Capacitor Multilayer Ceramic MLCC - SMD/SMT 50 V 2.2nF X7R 0805 5%</t>
  </si>
  <si>
    <t>Capacitor Multilayer Ceramic MLCC - SMD/SMT 50V 10nF X7R 0805 5%</t>
  </si>
  <si>
    <t>1 kOhms ±1% 0.25W, 1/4W Chip Resistor 0805 (2012 Metric) Moisture Resistant Thick Film</t>
  </si>
  <si>
    <t>3.3 kOhms ±1% 0.25W, 1/4W Chip Resistor 0805 (2012 Metric) Moisture Resistant Thick Film</t>
  </si>
  <si>
    <t>4.7 kOhms ±1% 0.25W, 1/4W Chip Resistor 0805 (2012 Metric) Moisture Resistant Thick Film</t>
  </si>
  <si>
    <t>10 Ohms ±1% 0.25W, 1/4W Chip Resistor 0805 (2012 Metric) Moisture Resistant Thick Film</t>
  </si>
  <si>
    <t>68 Ohms ±1% 0.25W, 1/4W Chip Resistor 0805 (2012 Metric) Moisture Resistant Thick Film</t>
  </si>
  <si>
    <t>RT1062 Teensy 4.1 - ARM® Cortex®-M7 MCU 32-Bit Embedded Evaluation Board 600 MHz 100 mA RTC Built-in microSD Card reader Arduino IDE compatible</t>
  </si>
  <si>
    <t>Green 525nm LED Indication - Discrete 3.3V 1206 (3216 Metric)</t>
  </si>
  <si>
    <t>Red 626nm LED Indication - Discrete 1.9V 1206 (3216 Metric)</t>
  </si>
  <si>
    <t>Optoisolator Transistor Output 2500Vrms 2 Channel 8-SOIC 75V max 30mA/channel Vf 1.35V -40°C ~ 125°C minimum CTR of  _x000D_
140% @ 1mA maximum CTR of  _x000D_
380% @ 1mA</t>
  </si>
  <si>
    <t>Diode 15 V 1A Surface Mount DO-214BA 220mV dropout @1A 10mA leakage current @15V -55°C ~ 150°C Maximum surge current of 50A for 8.3ms</t>
  </si>
  <si>
    <t>200 Ohms ±1% 0.25W, 1/4W Chip Resistor 0805 (2012 Metric) Moisture Resistant Thick Film</t>
  </si>
  <si>
    <t>2 Position Wire to Board Terminal Block Horizontal with Board 0.100" (2.54mm) Through Hole 10A 150V 16-30 AWG 0.2 Nm M1.6 screw -40°C ~ 105°C</t>
  </si>
  <si>
    <t>4 Position Wire to Board Terminal Block Horizontal with Board 0.100" (2.54mm) Through Hole 10A 150V 16-30 AWG 0.2 Nm M1.6 screw -40°C ~ 105°C</t>
  </si>
  <si>
    <t>Quantity</t>
  </si>
  <si>
    <t>Supplier 1</t>
  </si>
  <si>
    <t>Mouser</t>
  </si>
  <si>
    <t>Digi-Key</t>
  </si>
  <si>
    <t>Supplier Part Number 1</t>
  </si>
  <si>
    <t>512-TIP121TU</t>
  </si>
  <si>
    <t>603-CC0805JPX7R8BB10</t>
  </si>
  <si>
    <t>603-CC805JRX7R9BB222</t>
  </si>
  <si>
    <t>603-CC805JRX7R9BB103</t>
  </si>
  <si>
    <t>13-RC0805FR-7W1KLTR-ND</t>
  </si>
  <si>
    <t>13-RC0805FR-7W10RLTR-ND</t>
  </si>
  <si>
    <t>1568-DEV-16996-ND</t>
  </si>
  <si>
    <t>516-HSMM-C150TR-ND</t>
  </si>
  <si>
    <t>516-2825-2-ND</t>
  </si>
  <si>
    <t>488-FOD8802C-ND</t>
  </si>
  <si>
    <t>150-LSM115JE3/TR13TR-ND</t>
  </si>
  <si>
    <t>13-RC0805FR-7W200RL-ND</t>
  </si>
  <si>
    <t>A98333-ND</t>
  </si>
  <si>
    <t>A98335-ND</t>
  </si>
  <si>
    <t>Supplier Order Qty 1</t>
  </si>
  <si>
    <t>Supplier Stock 1</t>
  </si>
  <si>
    <t>Supplier Unit Price 1</t>
  </si>
  <si>
    <t>Supplier Subtotal 1</t>
  </si>
  <si>
    <t>Supplier Currency 1</t>
  </si>
  <si>
    <t>C:\Users\ralph\OneDrive\Desktop\Altium_Projects\Linda-Avionics-Hardware\Altium_Linda_SRAD_Avionics\Linda_SRAD_Avionics.PrjPcb</t>
  </si>
  <si>
    <t>36</t>
  </si>
  <si>
    <t>2/24/2023 18:33</t>
  </si>
  <si>
    <t>Bill of Materials</t>
  </si>
  <si>
    <t>BomReport</t>
  </si>
  <si>
    <t>BOM</t>
  </si>
  <si>
    <t>Mounting Holes</t>
  </si>
  <si>
    <t>N/A</t>
  </si>
  <si>
    <t>Battery</t>
  </si>
  <si>
    <t>Sensor</t>
  </si>
  <si>
    <t>Bosch Sensortech</t>
  </si>
  <si>
    <t>Invensense</t>
  </si>
  <si>
    <t>Amazon</t>
  </si>
  <si>
    <t>RUTRONIK24</t>
  </si>
  <si>
    <t>ICENVI1363</t>
  </si>
  <si>
    <t>MPU-6050</t>
  </si>
  <si>
    <t>CR2032 Holder</t>
  </si>
  <si>
    <t>410-MPU-6050</t>
  </si>
  <si>
    <t>Ltvystore</t>
  </si>
  <si>
    <t>B07T3WP9T4</t>
  </si>
  <si>
    <t>ALLMAX</t>
  </si>
  <si>
    <t>B08R5SQ9HN</t>
  </si>
  <si>
    <t>Turnigy</t>
  </si>
  <si>
    <t>1S LiPo battery 750mAh 70C</t>
  </si>
  <si>
    <t>JST</t>
  </si>
  <si>
    <t>B07JN2D7V8</t>
  </si>
  <si>
    <t>Spektrum</t>
  </si>
  <si>
    <t>1S LiPo battery 800mAh 50C</t>
  </si>
  <si>
    <t>SPMX8001S30</t>
  </si>
  <si>
    <t>B089YRSMQ9</t>
  </si>
  <si>
    <t>microSD Card</t>
  </si>
  <si>
    <t>‎SDSQUA4-032G-GN6MT</t>
  </si>
  <si>
    <t>32GB microSD Card</t>
  </si>
  <si>
    <t>B08J4HJ98L</t>
  </si>
  <si>
    <t>Western Digital Technologies, Inc.</t>
  </si>
  <si>
    <t>Male Header Pins</t>
  </si>
  <si>
    <t>MCIGICM</t>
  </si>
  <si>
    <t>B07PKKY8BX</t>
  </si>
  <si>
    <t>2.54mm male header pins</t>
  </si>
  <si>
    <t>Female Headers</t>
  </si>
  <si>
    <t>2.54mm female headers</t>
  </si>
  <si>
    <t>HiLetgo</t>
  </si>
  <si>
    <t>B00VVI1L1W</t>
  </si>
  <si>
    <t>eBoot</t>
  </si>
  <si>
    <t>EBOOT-JST-CONNECTOR-01</t>
  </si>
  <si>
    <t>B01M5AHF0Z</t>
  </si>
  <si>
    <t>Battery Connector</t>
  </si>
  <si>
    <t>20AWG male-female connector</t>
  </si>
  <si>
    <t>PCB</t>
  </si>
  <si>
    <t>JLCPCB</t>
  </si>
  <si>
    <t>FR-4 PCB Double-Sided</t>
  </si>
  <si>
    <t>603-RC0805FR-7W3K3L</t>
  </si>
  <si>
    <t>603-RC0805FR-7W4K7L</t>
  </si>
  <si>
    <t>603-RC0805FR-7W68RL</t>
  </si>
  <si>
    <t>Price for 1pcs without</t>
  </si>
  <si>
    <t>extra stuff COTS lacks:</t>
  </si>
  <si>
    <t>Comparable to StrataloggerCF</t>
  </si>
  <si>
    <t>at $69.95</t>
  </si>
  <si>
    <t>What we need to purchase: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</si>
</sst>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5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  <xf numFmtId="0" fontId="8" fillId="6" borderId="15" xfId="0" applyFont="1" applyFill="1" applyBorder="1" applyAlignment="1">
      <alignment horizontal="center" vertical="top" wrapText="1"/>
    </xf>
    <xf numFmtId="0" fontId="22" fillId="0" borderId="0" xfId="0" applyFont="1" applyAlignment="1">
      <alignment vertical="top"/>
    </xf>
    <xf numFmtId="2" fontId="23" fillId="0" borderId="0" xfId="0" applyNumberFormat="1" applyFont="1" applyAlignment="1">
      <alignment horizontal="left" vertical="top"/>
    </xf>
    <xf numFmtId="0" fontId="24" fillId="0" borderId="0" xfId="0" applyFont="1" applyAlignment="1">
      <alignment vertical="top"/>
    </xf>
    <xf numFmtId="2" fontId="24" fillId="0" borderId="0" xfId="0" applyNumberFormat="1" applyFont="1" applyAlignment="1">
      <alignment vertical="top"/>
    </xf>
    <xf numFmtId="0" fontId="16" fillId="0" borderId="39" xfId="0" applyFont="1" applyBorder="1" applyAlignment="1" applyProtection="1">
      <alignment horizontal="left" vertical="top"/>
      <protection locked="0"/>
    </xf>
    <xf numFmtId="0" fontId="16" fillId="0" borderId="1" xfId="0" applyFont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0"/>
  <sheetViews>
    <sheetView showGridLines="0" tabSelected="1" zoomScale="90" zoomScaleNormal="90" workbookViewId="0">
      <selection activeCell="N50" sqref="N50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6" customWidth="1"/>
    <col min="10" max="10" width="21.85546875" style="1" bestFit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25">
      <c r="A2" s="55"/>
      <c r="B2" s="23"/>
      <c r="C2" s="23" t="s">
        <v>19</v>
      </c>
      <c r="E2" s="24"/>
      <c r="F2" s="83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">
      <c r="A3" s="55"/>
      <c r="B3" s="13"/>
      <c r="C3" s="13" t="s">
        <v>14</v>
      </c>
      <c r="D3" s="84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2">
      <c r="A4" s="55"/>
      <c r="B4" s="13"/>
      <c r="C4" s="13" t="s">
        <v>15</v>
      </c>
      <c r="D4" s="85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3">
      <c r="A5" s="55"/>
      <c r="B5" s="13"/>
      <c r="C5" s="13" t="s">
        <v>16</v>
      </c>
      <c r="D5" s="86" t="s">
        <v>33</v>
      </c>
      <c r="E5" s="18"/>
      <c r="G5" s="2" t="s">
        <v>34</v>
      </c>
      <c r="H5" s="15"/>
      <c r="I5" s="72"/>
      <c r="J5" s="15"/>
      <c r="K5" s="60" t="s">
        <v>25</v>
      </c>
      <c r="O5" s="64"/>
    </row>
    <row r="6" spans="1:15" x14ac:dyDescent="0.2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">
      <c r="A7" s="55"/>
      <c r="B7" s="20"/>
      <c r="C7" s="20" t="s">
        <v>18</v>
      </c>
      <c r="D7" s="87" t="s">
        <v>36</v>
      </c>
      <c r="E7" s="87" t="s">
        <v>37</v>
      </c>
      <c r="G7" s="2" t="s">
        <v>38</v>
      </c>
      <c r="H7" s="20"/>
      <c r="I7" s="73"/>
      <c r="J7" s="20"/>
      <c r="K7" s="59" t="s">
        <v>26</v>
      </c>
      <c r="O7" s="64"/>
    </row>
    <row r="8" spans="1:15" ht="15.75" customHeight="1" x14ac:dyDescent="0.2">
      <c r="A8" s="55"/>
      <c r="B8" s="18"/>
      <c r="C8" s="18" t="s">
        <v>17</v>
      </c>
      <c r="D8" s="21">
        <f ca="1">TODAY()</f>
        <v>44993</v>
      </c>
      <c r="E8" s="22">
        <f ca="1">NOW()</f>
        <v>44993.907012731484</v>
      </c>
      <c r="G8" s="20"/>
      <c r="H8" s="20"/>
      <c r="I8" s="73"/>
      <c r="J8" s="20"/>
      <c r="K8" s="15"/>
      <c r="O8" s="64"/>
    </row>
    <row r="9" spans="1:15" s="38" customFormat="1" ht="40.5" customHeight="1" x14ac:dyDescent="0.2">
      <c r="A9" s="56"/>
      <c r="B9" s="35" t="s">
        <v>22</v>
      </c>
      <c r="C9" s="36" t="s">
        <v>41</v>
      </c>
      <c r="D9" s="36" t="s">
        <v>51</v>
      </c>
      <c r="E9" s="36" t="s">
        <v>59</v>
      </c>
      <c r="F9" s="36" t="s">
        <v>77</v>
      </c>
      <c r="G9" s="36" t="s">
        <v>93</v>
      </c>
      <c r="H9" s="36" t="s">
        <v>115</v>
      </c>
      <c r="I9" s="36" t="s">
        <v>116</v>
      </c>
      <c r="J9" s="36" t="s">
        <v>119</v>
      </c>
      <c r="K9" s="39" t="s">
        <v>134</v>
      </c>
      <c r="L9" s="43" t="s">
        <v>135</v>
      </c>
      <c r="M9" s="37" t="s">
        <v>136</v>
      </c>
      <c r="N9" s="37" t="s">
        <v>137</v>
      </c>
      <c r="O9" s="37" t="s">
        <v>138</v>
      </c>
    </row>
    <row r="10" spans="1:15" s="2" customFormat="1" ht="13.5" customHeight="1" x14ac:dyDescent="0.2">
      <c r="A10" s="55"/>
      <c r="B10" s="29">
        <f t="shared" ref="B10:B38" si="0">ROW(B10) - ROW($B$9)</f>
        <v>1</v>
      </c>
      <c r="C10" s="28" t="s">
        <v>148</v>
      </c>
      <c r="D10" s="28" t="s">
        <v>150</v>
      </c>
      <c r="E10" s="30" t="s">
        <v>154</v>
      </c>
      <c r="F10" s="30" t="s">
        <v>78</v>
      </c>
      <c r="G10" s="30" t="s">
        <v>94</v>
      </c>
      <c r="H10" s="30">
        <v>1</v>
      </c>
      <c r="I10" s="74" t="s">
        <v>117</v>
      </c>
      <c r="J10" s="30" t="s">
        <v>156</v>
      </c>
      <c r="K10" s="40">
        <v>5</v>
      </c>
      <c r="L10" s="40">
        <v>2679</v>
      </c>
      <c r="M10" s="81">
        <v>8</v>
      </c>
      <c r="N10" s="81">
        <v>40</v>
      </c>
      <c r="O10" s="65" t="s">
        <v>40</v>
      </c>
    </row>
    <row r="11" spans="1:15" s="2" customFormat="1" ht="13.5" customHeight="1" x14ac:dyDescent="0.2">
      <c r="A11" s="55"/>
      <c r="B11" s="31">
        <f t="shared" si="0"/>
        <v>2</v>
      </c>
      <c r="C11" s="32" t="s">
        <v>148</v>
      </c>
      <c r="D11" s="32" t="s">
        <v>149</v>
      </c>
      <c r="E11" s="32" t="s">
        <v>79</v>
      </c>
      <c r="F11" s="32" t="s">
        <v>79</v>
      </c>
      <c r="G11" s="32" t="s">
        <v>95</v>
      </c>
      <c r="H11" s="32">
        <v>1</v>
      </c>
      <c r="I11" s="75" t="s">
        <v>152</v>
      </c>
      <c r="J11" s="32" t="s">
        <v>153</v>
      </c>
      <c r="K11" s="41">
        <v>5</v>
      </c>
      <c r="L11" s="41">
        <v>5</v>
      </c>
      <c r="M11" s="82">
        <v>2.7</v>
      </c>
      <c r="N11" s="82">
        <v>13.5</v>
      </c>
      <c r="O11" s="66" t="s">
        <v>40</v>
      </c>
    </row>
    <row r="12" spans="1:15" s="2" customFormat="1" ht="13.5" customHeight="1" x14ac:dyDescent="0.2">
      <c r="A12" s="55"/>
      <c r="B12" s="29">
        <f t="shared" si="0"/>
        <v>3</v>
      </c>
      <c r="C12" s="28" t="s">
        <v>147</v>
      </c>
      <c r="D12" s="28" t="s">
        <v>157</v>
      </c>
      <c r="E12" s="30" t="s">
        <v>80</v>
      </c>
      <c r="F12" s="30" t="s">
        <v>80</v>
      </c>
      <c r="G12" s="30" t="s">
        <v>155</v>
      </c>
      <c r="H12" s="30">
        <v>1</v>
      </c>
      <c r="I12" s="74" t="s">
        <v>151</v>
      </c>
      <c r="J12" s="30" t="s">
        <v>158</v>
      </c>
      <c r="K12" s="40">
        <v>50</v>
      </c>
      <c r="L12" s="40">
        <v>19</v>
      </c>
      <c r="M12" s="81">
        <v>0.24</v>
      </c>
      <c r="N12" s="81">
        <v>12</v>
      </c>
      <c r="O12" s="65" t="s">
        <v>40</v>
      </c>
    </row>
    <row r="13" spans="1:15" s="2" customFormat="1" ht="13.5" customHeight="1" x14ac:dyDescent="0.2">
      <c r="A13" s="55"/>
      <c r="B13" s="31">
        <f t="shared" si="0"/>
        <v>4</v>
      </c>
      <c r="C13" s="31" t="s">
        <v>147</v>
      </c>
      <c r="D13" s="31" t="s">
        <v>159</v>
      </c>
      <c r="E13" s="31" t="s">
        <v>80</v>
      </c>
      <c r="F13" s="31" t="s">
        <v>80</v>
      </c>
      <c r="G13" s="31" t="s">
        <v>96</v>
      </c>
      <c r="H13" s="31">
        <v>1</v>
      </c>
      <c r="I13" s="94" t="s">
        <v>151</v>
      </c>
      <c r="J13" s="31" t="s">
        <v>160</v>
      </c>
      <c r="K13" s="31">
        <v>10</v>
      </c>
      <c r="L13" s="31">
        <v>10</v>
      </c>
      <c r="M13" s="31">
        <v>0.6</v>
      </c>
      <c r="N13" s="31">
        <v>6</v>
      </c>
      <c r="O13" s="31" t="s">
        <v>40</v>
      </c>
    </row>
    <row r="14" spans="1:15" s="2" customFormat="1" ht="13.5" customHeight="1" x14ac:dyDescent="0.2">
      <c r="A14" s="55"/>
      <c r="B14" s="29">
        <f t="shared" si="0"/>
        <v>5</v>
      </c>
      <c r="C14" s="28" t="s">
        <v>147</v>
      </c>
      <c r="D14" s="28" t="s">
        <v>161</v>
      </c>
      <c r="E14" s="30" t="s">
        <v>163</v>
      </c>
      <c r="F14" s="30" t="s">
        <v>146</v>
      </c>
      <c r="G14" s="30" t="s">
        <v>162</v>
      </c>
      <c r="H14" s="30">
        <v>1</v>
      </c>
      <c r="I14" s="74" t="s">
        <v>151</v>
      </c>
      <c r="J14" s="30" t="s">
        <v>164</v>
      </c>
      <c r="K14" s="40">
        <v>5</v>
      </c>
      <c r="L14" s="40">
        <v>19</v>
      </c>
      <c r="M14" s="81">
        <v>19.95</v>
      </c>
      <c r="N14" s="81">
        <v>99.75</v>
      </c>
      <c r="O14" s="65" t="s">
        <v>40</v>
      </c>
    </row>
    <row r="15" spans="1:15" s="2" customFormat="1" ht="13.5" customHeight="1" x14ac:dyDescent="0.2">
      <c r="A15" s="55"/>
      <c r="B15" s="31">
        <f t="shared" si="0"/>
        <v>6</v>
      </c>
      <c r="C15" s="31" t="s">
        <v>147</v>
      </c>
      <c r="D15" s="31" t="s">
        <v>165</v>
      </c>
      <c r="E15" s="31" t="s">
        <v>167</v>
      </c>
      <c r="F15" s="31" t="s">
        <v>146</v>
      </c>
      <c r="G15" s="31" t="s">
        <v>166</v>
      </c>
      <c r="H15" s="31">
        <v>1</v>
      </c>
      <c r="I15" s="94" t="s">
        <v>151</v>
      </c>
      <c r="J15" s="31" t="s">
        <v>168</v>
      </c>
      <c r="K15" s="31">
        <v>5</v>
      </c>
      <c r="L15" s="31">
        <v>11</v>
      </c>
      <c r="M15" s="31">
        <v>14.98</v>
      </c>
      <c r="N15" s="31">
        <v>74.900000000000006</v>
      </c>
      <c r="O15" s="31" t="s">
        <v>40</v>
      </c>
    </row>
    <row r="16" spans="1:15" s="2" customFormat="1" ht="13.5" customHeight="1" x14ac:dyDescent="0.2">
      <c r="A16" s="55"/>
      <c r="B16" s="29">
        <f t="shared" si="0"/>
        <v>7</v>
      </c>
      <c r="C16" s="28" t="s">
        <v>169</v>
      </c>
      <c r="D16" s="28" t="s">
        <v>173</v>
      </c>
      <c r="E16" s="30" t="s">
        <v>170</v>
      </c>
      <c r="F16" s="30" t="s">
        <v>146</v>
      </c>
      <c r="G16" s="30" t="s">
        <v>171</v>
      </c>
      <c r="H16" s="30">
        <v>1</v>
      </c>
      <c r="I16" s="74" t="s">
        <v>151</v>
      </c>
      <c r="J16" s="30" t="s">
        <v>172</v>
      </c>
      <c r="K16" s="40">
        <v>6</v>
      </c>
      <c r="L16" s="40">
        <v>2</v>
      </c>
      <c r="M16" s="81">
        <v>6.25</v>
      </c>
      <c r="N16" s="81">
        <v>37.5</v>
      </c>
      <c r="O16" s="65" t="s">
        <v>40</v>
      </c>
    </row>
    <row r="17" spans="1:15" s="2" customFormat="1" ht="13.5" customHeight="1" x14ac:dyDescent="0.2">
      <c r="A17" s="55"/>
      <c r="B17" s="31">
        <f t="shared" si="0"/>
        <v>8</v>
      </c>
      <c r="C17" s="31" t="s">
        <v>174</v>
      </c>
      <c r="D17" s="31" t="s">
        <v>175</v>
      </c>
      <c r="E17" s="31"/>
      <c r="F17" s="31" t="s">
        <v>146</v>
      </c>
      <c r="G17" s="31" t="s">
        <v>177</v>
      </c>
      <c r="H17" s="31">
        <v>2</v>
      </c>
      <c r="I17" s="94" t="s">
        <v>151</v>
      </c>
      <c r="J17" s="31" t="s">
        <v>176</v>
      </c>
      <c r="K17" s="31">
        <v>10</v>
      </c>
      <c r="L17" s="31">
        <v>10</v>
      </c>
      <c r="M17" s="31">
        <v>0.5</v>
      </c>
      <c r="N17" s="31">
        <v>4.99</v>
      </c>
      <c r="O17" s="31" t="s">
        <v>40</v>
      </c>
    </row>
    <row r="18" spans="1:15" s="2" customFormat="1" ht="13.5" customHeight="1" x14ac:dyDescent="0.2">
      <c r="A18" s="55"/>
      <c r="B18" s="29">
        <f t="shared" si="0"/>
        <v>9</v>
      </c>
      <c r="C18" s="28" t="s">
        <v>178</v>
      </c>
      <c r="D18" s="28" t="s">
        <v>180</v>
      </c>
      <c r="E18" s="30"/>
      <c r="F18" s="30" t="s">
        <v>146</v>
      </c>
      <c r="G18" s="30" t="s">
        <v>179</v>
      </c>
      <c r="H18" s="30">
        <v>2</v>
      </c>
      <c r="I18" s="74" t="s">
        <v>151</v>
      </c>
      <c r="J18" s="30" t="s">
        <v>181</v>
      </c>
      <c r="K18" s="40">
        <v>10</v>
      </c>
      <c r="L18" s="40">
        <v>8</v>
      </c>
      <c r="M18" s="81">
        <v>0.6</v>
      </c>
      <c r="N18" s="81">
        <v>5.99</v>
      </c>
      <c r="O18" s="65" t="s">
        <v>40</v>
      </c>
    </row>
    <row r="19" spans="1:15" s="2" customFormat="1" ht="13.5" customHeight="1" x14ac:dyDescent="0.2">
      <c r="A19" s="55"/>
      <c r="B19" s="31">
        <f t="shared" si="0"/>
        <v>10</v>
      </c>
      <c r="C19" s="31" t="s">
        <v>185</v>
      </c>
      <c r="D19" s="31" t="s">
        <v>182</v>
      </c>
      <c r="E19" s="31" t="s">
        <v>183</v>
      </c>
      <c r="F19" s="31" t="s">
        <v>146</v>
      </c>
      <c r="G19" s="31" t="s">
        <v>186</v>
      </c>
      <c r="H19" s="31">
        <v>2</v>
      </c>
      <c r="I19" s="94" t="s">
        <v>151</v>
      </c>
      <c r="J19" s="31" t="s">
        <v>184</v>
      </c>
      <c r="K19" s="31">
        <v>10</v>
      </c>
      <c r="L19" s="31">
        <v>10</v>
      </c>
      <c r="M19" s="31">
        <v>0.63</v>
      </c>
      <c r="N19" s="31">
        <v>6.29</v>
      </c>
      <c r="O19" s="31" t="s">
        <v>40</v>
      </c>
    </row>
    <row r="20" spans="1:15" s="2" customFormat="1" ht="13.5" customHeight="1" x14ac:dyDescent="0.2">
      <c r="A20" s="55"/>
      <c r="B20" s="29">
        <f t="shared" si="0"/>
        <v>11</v>
      </c>
      <c r="C20" s="28" t="s">
        <v>187</v>
      </c>
      <c r="D20" s="28" t="s">
        <v>188</v>
      </c>
      <c r="E20" s="30"/>
      <c r="F20" s="30" t="s">
        <v>146</v>
      </c>
      <c r="G20" s="30" t="s">
        <v>189</v>
      </c>
      <c r="H20" s="30">
        <v>5</v>
      </c>
      <c r="I20" s="74" t="s">
        <v>188</v>
      </c>
      <c r="J20" s="30"/>
      <c r="K20" s="40">
        <v>5</v>
      </c>
      <c r="L20" s="40">
        <v>5</v>
      </c>
      <c r="M20" s="81">
        <v>4</v>
      </c>
      <c r="N20" s="81">
        <v>20</v>
      </c>
      <c r="O20" s="65" t="s">
        <v>40</v>
      </c>
    </row>
    <row r="21" spans="1:15" s="2" customFormat="1" ht="13.5" customHeight="1" x14ac:dyDescent="0.2">
      <c r="A21" s="55"/>
      <c r="B21" s="31">
        <f t="shared" si="0"/>
        <v>12</v>
      </c>
      <c r="C21" s="32" t="s">
        <v>145</v>
      </c>
      <c r="D21" s="32" t="s">
        <v>146</v>
      </c>
      <c r="E21" s="32" t="s">
        <v>146</v>
      </c>
      <c r="F21" s="32" t="s">
        <v>81</v>
      </c>
      <c r="G21" s="32" t="s">
        <v>97</v>
      </c>
      <c r="H21" s="32">
        <v>4</v>
      </c>
      <c r="I21" s="75" t="s">
        <v>146</v>
      </c>
      <c r="J21" s="32" t="s">
        <v>146</v>
      </c>
      <c r="K21" s="32">
        <v>0</v>
      </c>
      <c r="L21" s="32">
        <v>0</v>
      </c>
      <c r="M21" s="32">
        <v>0</v>
      </c>
      <c r="N21" s="82">
        <v>0</v>
      </c>
      <c r="O21" s="66" t="s">
        <v>40</v>
      </c>
    </row>
    <row r="22" spans="1:15" s="2" customFormat="1" ht="13.5" customHeight="1" x14ac:dyDescent="0.2">
      <c r="A22" s="55"/>
      <c r="B22" s="29">
        <f t="shared" si="0"/>
        <v>13</v>
      </c>
      <c r="C22" s="28" t="s">
        <v>42</v>
      </c>
      <c r="D22" s="28" t="s">
        <v>52</v>
      </c>
      <c r="E22" s="30" t="s">
        <v>60</v>
      </c>
      <c r="F22" s="30" t="s">
        <v>82</v>
      </c>
      <c r="G22" s="30" t="s">
        <v>98</v>
      </c>
      <c r="H22" s="30">
        <v>2</v>
      </c>
      <c r="I22" s="74" t="s">
        <v>117</v>
      </c>
      <c r="J22" s="30" t="s">
        <v>120</v>
      </c>
      <c r="K22" s="40">
        <v>10</v>
      </c>
      <c r="L22" s="40">
        <v>1945</v>
      </c>
      <c r="M22" s="81">
        <v>0.79300000000000004</v>
      </c>
      <c r="N22" s="81">
        <v>7.93</v>
      </c>
      <c r="O22" s="65" t="s">
        <v>40</v>
      </c>
    </row>
    <row r="23" spans="1:15" s="2" customFormat="1" ht="13.5" customHeight="1" x14ac:dyDescent="0.2">
      <c r="A23" s="55"/>
      <c r="B23" s="31">
        <f t="shared" si="0"/>
        <v>14</v>
      </c>
      <c r="C23" s="32" t="s">
        <v>43</v>
      </c>
      <c r="D23" s="32" t="s">
        <v>53</v>
      </c>
      <c r="E23" s="32" t="s">
        <v>61</v>
      </c>
      <c r="F23" s="32" t="s">
        <v>83</v>
      </c>
      <c r="G23" s="32" t="s">
        <v>99</v>
      </c>
      <c r="H23" s="32">
        <v>4</v>
      </c>
      <c r="I23" s="75" t="s">
        <v>117</v>
      </c>
      <c r="J23" s="32" t="s">
        <v>121</v>
      </c>
      <c r="K23" s="41">
        <v>20</v>
      </c>
      <c r="L23" s="41">
        <v>164687</v>
      </c>
      <c r="M23" s="82">
        <v>9.4E-2</v>
      </c>
      <c r="N23" s="82">
        <v>1.88</v>
      </c>
      <c r="O23" s="66" t="s">
        <v>40</v>
      </c>
    </row>
    <row r="24" spans="1:15" s="2" customFormat="1" ht="13.5" customHeight="1" x14ac:dyDescent="0.2">
      <c r="A24" s="55"/>
      <c r="B24" s="29">
        <f t="shared" si="0"/>
        <v>15</v>
      </c>
      <c r="C24" s="28" t="s">
        <v>43</v>
      </c>
      <c r="D24" s="28" t="s">
        <v>53</v>
      </c>
      <c r="E24" s="30" t="s">
        <v>62</v>
      </c>
      <c r="F24" s="30" t="s">
        <v>84</v>
      </c>
      <c r="G24" s="30" t="s">
        <v>100</v>
      </c>
      <c r="H24" s="30">
        <v>1</v>
      </c>
      <c r="I24" s="74" t="s">
        <v>117</v>
      </c>
      <c r="J24" s="30" t="s">
        <v>122</v>
      </c>
      <c r="K24" s="40">
        <v>5</v>
      </c>
      <c r="L24" s="40">
        <v>8701</v>
      </c>
      <c r="M24" s="81">
        <v>0.14000000000000001</v>
      </c>
      <c r="N24" s="81">
        <v>0.7</v>
      </c>
      <c r="O24" s="65" t="s">
        <v>40</v>
      </c>
    </row>
    <row r="25" spans="1:15" s="2" customFormat="1" ht="13.5" customHeight="1" x14ac:dyDescent="0.2">
      <c r="A25" s="55"/>
      <c r="B25" s="31">
        <f t="shared" si="0"/>
        <v>16</v>
      </c>
      <c r="C25" s="32" t="s">
        <v>43</v>
      </c>
      <c r="D25" s="32" t="s">
        <v>53</v>
      </c>
      <c r="E25" s="32" t="s">
        <v>63</v>
      </c>
      <c r="F25" s="32" t="s">
        <v>84</v>
      </c>
      <c r="G25" s="32" t="s">
        <v>101</v>
      </c>
      <c r="H25" s="32">
        <v>1</v>
      </c>
      <c r="I25" s="75" t="s">
        <v>117</v>
      </c>
      <c r="J25" s="32" t="s">
        <v>123</v>
      </c>
      <c r="K25" s="41">
        <v>5</v>
      </c>
      <c r="L25" s="41">
        <v>102180</v>
      </c>
      <c r="M25" s="82">
        <v>0.12</v>
      </c>
      <c r="N25" s="82">
        <v>0.6</v>
      </c>
      <c r="O25" s="66" t="s">
        <v>40</v>
      </c>
    </row>
    <row r="26" spans="1:15" s="2" customFormat="1" ht="13.5" customHeight="1" x14ac:dyDescent="0.2">
      <c r="A26" s="55"/>
      <c r="B26" s="29">
        <f t="shared" si="0"/>
        <v>17</v>
      </c>
      <c r="C26" s="28" t="s">
        <v>44</v>
      </c>
      <c r="D26" s="28" t="s">
        <v>53</v>
      </c>
      <c r="E26" s="30" t="s">
        <v>64</v>
      </c>
      <c r="F26" s="30" t="s">
        <v>85</v>
      </c>
      <c r="G26" s="30" t="s">
        <v>102</v>
      </c>
      <c r="H26" s="30">
        <v>3</v>
      </c>
      <c r="I26" s="74" t="s">
        <v>118</v>
      </c>
      <c r="J26" s="30" t="s">
        <v>124</v>
      </c>
      <c r="K26" s="40">
        <v>15</v>
      </c>
      <c r="L26" s="40">
        <v>10000</v>
      </c>
      <c r="M26" s="81">
        <v>0.14000000000000001</v>
      </c>
      <c r="N26" s="81">
        <v>2.1</v>
      </c>
      <c r="O26" s="65" t="s">
        <v>40</v>
      </c>
    </row>
    <row r="27" spans="1:15" s="2" customFormat="1" ht="13.5" customHeight="1" x14ac:dyDescent="0.2">
      <c r="A27" s="55"/>
      <c r="B27" s="31">
        <f t="shared" si="0"/>
        <v>18</v>
      </c>
      <c r="C27" s="32" t="s">
        <v>44</v>
      </c>
      <c r="D27" s="32" t="s">
        <v>53</v>
      </c>
      <c r="E27" s="32" t="s">
        <v>65</v>
      </c>
      <c r="F27" s="32" t="s">
        <v>85</v>
      </c>
      <c r="G27" s="32" t="s">
        <v>103</v>
      </c>
      <c r="H27" s="32">
        <v>1</v>
      </c>
      <c r="I27" s="75" t="s">
        <v>117</v>
      </c>
      <c r="J27" s="32" t="s">
        <v>190</v>
      </c>
      <c r="K27" s="41">
        <v>5</v>
      </c>
      <c r="L27" s="41">
        <v>0</v>
      </c>
      <c r="M27" s="82">
        <v>0.16</v>
      </c>
      <c r="N27" s="82">
        <v>2.4300000000000002</v>
      </c>
      <c r="O27" s="66" t="s">
        <v>40</v>
      </c>
    </row>
    <row r="28" spans="1:15" s="2" customFormat="1" ht="13.5" customHeight="1" x14ac:dyDescent="0.2">
      <c r="A28" s="55"/>
      <c r="B28" s="29">
        <f t="shared" si="0"/>
        <v>19</v>
      </c>
      <c r="C28" s="28" t="s">
        <v>44</v>
      </c>
      <c r="D28" s="28" t="s">
        <v>53</v>
      </c>
      <c r="E28" s="30" t="s">
        <v>66</v>
      </c>
      <c r="F28" s="30" t="s">
        <v>85</v>
      </c>
      <c r="G28" s="30" t="s">
        <v>104</v>
      </c>
      <c r="H28" s="30">
        <v>2</v>
      </c>
      <c r="I28" s="74" t="s">
        <v>117</v>
      </c>
      <c r="J28" s="30" t="s">
        <v>191</v>
      </c>
      <c r="K28" s="40">
        <v>10</v>
      </c>
      <c r="L28" s="40">
        <v>0</v>
      </c>
      <c r="M28" s="81">
        <v>0.16</v>
      </c>
      <c r="N28" s="81">
        <v>2.4300000000000002</v>
      </c>
      <c r="O28" s="65" t="s">
        <v>40</v>
      </c>
    </row>
    <row r="29" spans="1:15" s="2" customFormat="1" ht="13.5" customHeight="1" x14ac:dyDescent="0.2">
      <c r="A29" s="55"/>
      <c r="B29" s="31">
        <f t="shared" si="0"/>
        <v>20</v>
      </c>
      <c r="C29" s="32" t="s">
        <v>44</v>
      </c>
      <c r="D29" s="32" t="s">
        <v>53</v>
      </c>
      <c r="E29" s="32" t="s">
        <v>67</v>
      </c>
      <c r="F29" s="32" t="s">
        <v>85</v>
      </c>
      <c r="G29" s="32" t="s">
        <v>105</v>
      </c>
      <c r="H29" s="32">
        <v>1</v>
      </c>
      <c r="I29" s="75" t="s">
        <v>118</v>
      </c>
      <c r="J29" s="32" t="s">
        <v>125</v>
      </c>
      <c r="K29" s="41">
        <v>5</v>
      </c>
      <c r="L29" s="41">
        <v>10000</v>
      </c>
      <c r="M29" s="82">
        <v>0.11</v>
      </c>
      <c r="N29" s="82">
        <v>0.55000000000000004</v>
      </c>
      <c r="O29" s="66" t="s">
        <v>40</v>
      </c>
    </row>
    <row r="30" spans="1:15" s="2" customFormat="1" ht="13.5" customHeight="1" x14ac:dyDescent="0.2">
      <c r="A30" s="55"/>
      <c r="B30" s="29">
        <f t="shared" si="0"/>
        <v>21</v>
      </c>
      <c r="C30" s="28" t="s">
        <v>44</v>
      </c>
      <c r="D30" s="28" t="s">
        <v>53</v>
      </c>
      <c r="E30" s="30" t="s">
        <v>68</v>
      </c>
      <c r="F30" s="30" t="s">
        <v>85</v>
      </c>
      <c r="G30" s="30" t="s">
        <v>106</v>
      </c>
      <c r="H30" s="30">
        <v>1</v>
      </c>
      <c r="I30" s="74" t="s">
        <v>117</v>
      </c>
      <c r="J30" s="30" t="s">
        <v>192</v>
      </c>
      <c r="K30" s="40">
        <v>5</v>
      </c>
      <c r="L30" s="40">
        <v>0</v>
      </c>
      <c r="M30" s="81">
        <v>0.19</v>
      </c>
      <c r="N30" s="81">
        <v>0.95</v>
      </c>
      <c r="O30" s="65" t="s">
        <v>40</v>
      </c>
    </row>
    <row r="31" spans="1:15" s="2" customFormat="1" ht="13.5" customHeight="1" x14ac:dyDescent="0.2">
      <c r="A31" s="55"/>
      <c r="B31" s="31">
        <f t="shared" si="0"/>
        <v>22</v>
      </c>
      <c r="C31" s="32" t="s">
        <v>45</v>
      </c>
      <c r="D31" s="32" t="s">
        <v>54</v>
      </c>
      <c r="E31" s="32" t="s">
        <v>69</v>
      </c>
      <c r="F31" s="32" t="s">
        <v>86</v>
      </c>
      <c r="G31" s="32" t="s">
        <v>107</v>
      </c>
      <c r="H31" s="32">
        <v>1</v>
      </c>
      <c r="I31" s="75" t="s">
        <v>118</v>
      </c>
      <c r="J31" s="32" t="s">
        <v>126</v>
      </c>
      <c r="K31" s="41">
        <v>5</v>
      </c>
      <c r="L31" s="41">
        <v>361</v>
      </c>
      <c r="M31" s="82">
        <v>39.700000000000003</v>
      </c>
      <c r="N31" s="82">
        <v>198.5</v>
      </c>
      <c r="O31" s="66" t="s">
        <v>40</v>
      </c>
    </row>
    <row r="32" spans="1:15" s="2" customFormat="1" ht="13.5" customHeight="1" x14ac:dyDescent="0.2">
      <c r="A32" s="55"/>
      <c r="B32" s="29">
        <f t="shared" si="0"/>
        <v>23</v>
      </c>
      <c r="C32" s="28" t="s">
        <v>46</v>
      </c>
      <c r="D32" s="28" t="s">
        <v>55</v>
      </c>
      <c r="E32" s="30" t="s">
        <v>70</v>
      </c>
      <c r="F32" s="30" t="s">
        <v>87</v>
      </c>
      <c r="G32" s="30" t="s">
        <v>108</v>
      </c>
      <c r="H32" s="30">
        <v>1</v>
      </c>
      <c r="I32" s="74" t="s">
        <v>118</v>
      </c>
      <c r="J32" s="30" t="s">
        <v>127</v>
      </c>
      <c r="K32" s="40">
        <v>5</v>
      </c>
      <c r="L32" s="40">
        <v>3000</v>
      </c>
      <c r="M32" s="81">
        <v>1.43</v>
      </c>
      <c r="N32" s="81">
        <v>7.15</v>
      </c>
      <c r="O32" s="65" t="s">
        <v>40</v>
      </c>
    </row>
    <row r="33" spans="1:15" s="2" customFormat="1" ht="13.5" customHeight="1" x14ac:dyDescent="0.2">
      <c r="A33" s="55"/>
      <c r="B33" s="31">
        <f t="shared" si="0"/>
        <v>24</v>
      </c>
      <c r="C33" s="32" t="s">
        <v>46</v>
      </c>
      <c r="D33" s="32" t="s">
        <v>55</v>
      </c>
      <c r="E33" s="32" t="s">
        <v>71</v>
      </c>
      <c r="F33" s="32" t="s">
        <v>88</v>
      </c>
      <c r="G33" s="32" t="s">
        <v>109</v>
      </c>
      <c r="H33" s="32">
        <v>3</v>
      </c>
      <c r="I33" s="75" t="s">
        <v>118</v>
      </c>
      <c r="J33" s="32" t="s">
        <v>128</v>
      </c>
      <c r="K33" s="41">
        <v>15</v>
      </c>
      <c r="L33" s="41">
        <v>24000</v>
      </c>
      <c r="M33" s="82">
        <v>0.6</v>
      </c>
      <c r="N33" s="82">
        <v>3</v>
      </c>
      <c r="O33" s="66" t="s">
        <v>40</v>
      </c>
    </row>
    <row r="34" spans="1:15" s="2" customFormat="1" ht="13.5" customHeight="1" x14ac:dyDescent="0.2">
      <c r="A34" s="55"/>
      <c r="B34" s="29">
        <f t="shared" si="0"/>
        <v>25</v>
      </c>
      <c r="C34" s="28" t="s">
        <v>47</v>
      </c>
      <c r="D34" s="28" t="s">
        <v>56</v>
      </c>
      <c r="E34" s="30" t="s">
        <v>72</v>
      </c>
      <c r="F34" s="30" t="s">
        <v>89</v>
      </c>
      <c r="G34" s="30" t="s">
        <v>110</v>
      </c>
      <c r="H34" s="30">
        <v>1</v>
      </c>
      <c r="I34" s="74" t="s">
        <v>118</v>
      </c>
      <c r="J34" s="30" t="s">
        <v>129</v>
      </c>
      <c r="K34" s="40">
        <v>5</v>
      </c>
      <c r="L34" s="40">
        <v>2688</v>
      </c>
      <c r="M34" s="81">
        <v>1.72</v>
      </c>
      <c r="N34" s="81">
        <v>8.6</v>
      </c>
      <c r="O34" s="65" t="s">
        <v>40</v>
      </c>
    </row>
    <row r="35" spans="1:15" s="2" customFormat="1" ht="13.5" customHeight="1" x14ac:dyDescent="0.2">
      <c r="A35" s="55"/>
      <c r="B35" s="31">
        <f t="shared" si="0"/>
        <v>26</v>
      </c>
      <c r="C35" s="32" t="s">
        <v>48</v>
      </c>
      <c r="D35" s="32" t="s">
        <v>57</v>
      </c>
      <c r="E35" s="32" t="s">
        <v>73</v>
      </c>
      <c r="F35" s="32" t="s">
        <v>90</v>
      </c>
      <c r="G35" s="32" t="s">
        <v>111</v>
      </c>
      <c r="H35" s="32">
        <v>2</v>
      </c>
      <c r="I35" s="75" t="s">
        <v>118</v>
      </c>
      <c r="J35" s="32" t="s">
        <v>130</v>
      </c>
      <c r="K35" s="41">
        <v>10</v>
      </c>
      <c r="L35" s="41">
        <v>318039</v>
      </c>
      <c r="M35" s="82">
        <v>0.56000000000000005</v>
      </c>
      <c r="N35" s="82">
        <v>5.6</v>
      </c>
      <c r="O35" s="66" t="s">
        <v>40</v>
      </c>
    </row>
    <row r="36" spans="1:15" s="2" customFormat="1" ht="13.5" customHeight="1" x14ac:dyDescent="0.2">
      <c r="A36" s="55"/>
      <c r="B36" s="29">
        <f t="shared" si="0"/>
        <v>27</v>
      </c>
      <c r="C36" s="28" t="s">
        <v>49</v>
      </c>
      <c r="D36" s="28" t="s">
        <v>53</v>
      </c>
      <c r="E36" s="30" t="s">
        <v>74</v>
      </c>
      <c r="F36" s="30" t="s">
        <v>85</v>
      </c>
      <c r="G36" s="30" t="s">
        <v>112</v>
      </c>
      <c r="H36" s="30">
        <v>2</v>
      </c>
      <c r="I36" s="74" t="s">
        <v>118</v>
      </c>
      <c r="J36" s="30" t="s">
        <v>131</v>
      </c>
      <c r="K36" s="40">
        <v>10</v>
      </c>
      <c r="L36" s="40">
        <v>2990</v>
      </c>
      <c r="M36" s="81">
        <v>0.16200000000000001</v>
      </c>
      <c r="N36" s="81">
        <v>1.62</v>
      </c>
      <c r="O36" s="65" t="s">
        <v>40</v>
      </c>
    </row>
    <row r="37" spans="1:15" s="2" customFormat="1" ht="13.5" customHeight="1" x14ac:dyDescent="0.2">
      <c r="A37" s="55"/>
      <c r="B37" s="31">
        <f t="shared" si="0"/>
        <v>28</v>
      </c>
      <c r="C37" s="32" t="s">
        <v>50</v>
      </c>
      <c r="D37" s="32" t="s">
        <v>58</v>
      </c>
      <c r="E37" s="32" t="s">
        <v>75</v>
      </c>
      <c r="F37" s="32" t="s">
        <v>91</v>
      </c>
      <c r="G37" s="32" t="s">
        <v>113</v>
      </c>
      <c r="H37" s="32">
        <v>2</v>
      </c>
      <c r="I37" s="75" t="s">
        <v>118</v>
      </c>
      <c r="J37" s="32" t="s">
        <v>132</v>
      </c>
      <c r="K37" s="41">
        <v>10</v>
      </c>
      <c r="L37" s="41">
        <v>31108</v>
      </c>
      <c r="M37" s="82">
        <v>1.47</v>
      </c>
      <c r="N37" s="82">
        <v>14.74</v>
      </c>
      <c r="O37" s="66" t="s">
        <v>40</v>
      </c>
    </row>
    <row r="38" spans="1:15" s="2" customFormat="1" ht="13.5" customHeight="1" x14ac:dyDescent="0.2">
      <c r="A38" s="55"/>
      <c r="B38" s="29">
        <f t="shared" si="0"/>
        <v>29</v>
      </c>
      <c r="C38" s="28" t="s">
        <v>50</v>
      </c>
      <c r="D38" s="28" t="s">
        <v>58</v>
      </c>
      <c r="E38" s="30" t="s">
        <v>76</v>
      </c>
      <c r="F38" s="30" t="s">
        <v>92</v>
      </c>
      <c r="G38" s="30" t="s">
        <v>114</v>
      </c>
      <c r="H38" s="30">
        <v>1</v>
      </c>
      <c r="I38" s="74" t="s">
        <v>118</v>
      </c>
      <c r="J38" s="30" t="s">
        <v>133</v>
      </c>
      <c r="K38" s="40">
        <v>5</v>
      </c>
      <c r="L38" s="40">
        <v>2944</v>
      </c>
      <c r="M38" s="81">
        <v>3.48</v>
      </c>
      <c r="N38" s="81">
        <v>17.399999999999999</v>
      </c>
      <c r="O38" s="65" t="s">
        <v>40</v>
      </c>
    </row>
    <row r="39" spans="1:15" x14ac:dyDescent="0.2">
      <c r="A39" s="55"/>
      <c r="B39" s="51"/>
      <c r="C39" s="50"/>
      <c r="D39" s="34"/>
      <c r="E39" s="33"/>
      <c r="F39" s="47"/>
      <c r="H39" s="46">
        <f>SUM(H10:H38)</f>
        <v>51</v>
      </c>
      <c r="J39" s="42"/>
      <c r="K39" s="46">
        <f>SUM(K10:K38)</f>
        <v>266</v>
      </c>
      <c r="L39" s="45"/>
      <c r="M39" s="45"/>
      <c r="N39" s="45">
        <f>SUM(N10:N38)</f>
        <v>597.1</v>
      </c>
      <c r="O39" s="67"/>
    </row>
    <row r="40" spans="1:15" ht="13.5" thickBot="1" x14ac:dyDescent="0.25">
      <c r="A40" s="55"/>
      <c r="B40" s="99" t="s">
        <v>20</v>
      </c>
      <c r="C40" s="100"/>
      <c r="D40" s="5"/>
      <c r="E40" s="7"/>
      <c r="F40" s="49" t="s">
        <v>21</v>
      </c>
      <c r="G40" s="4"/>
      <c r="H40" s="4"/>
      <c r="I40" s="77"/>
      <c r="O40" s="64"/>
    </row>
    <row r="41" spans="1:15" ht="27" thickBot="1" x14ac:dyDescent="0.25">
      <c r="A41" s="55"/>
      <c r="B41" s="6"/>
      <c r="C41" s="6"/>
      <c r="D41" s="6"/>
      <c r="E41" s="8"/>
      <c r="F41" s="5"/>
      <c r="G41" s="5"/>
      <c r="H41" s="88" t="s">
        <v>39</v>
      </c>
      <c r="I41" s="80" t="s">
        <v>29</v>
      </c>
      <c r="J41" s="44" t="s">
        <v>23</v>
      </c>
      <c r="L41" s="101">
        <f>N39</f>
        <v>597.1</v>
      </c>
      <c r="M41" s="102"/>
      <c r="N41" s="89" t="s">
        <v>40</v>
      </c>
      <c r="O41" s="64"/>
    </row>
    <row r="42" spans="1:15" x14ac:dyDescent="0.2">
      <c r="A42" s="55"/>
      <c r="B42" s="6"/>
      <c r="C42" s="6"/>
      <c r="D42" s="6"/>
      <c r="E42" s="8"/>
      <c r="F42" s="5"/>
      <c r="G42" s="5"/>
      <c r="H42" s="5"/>
      <c r="I42" s="78"/>
      <c r="J42" s="48" t="s">
        <v>28</v>
      </c>
      <c r="K42" s="6"/>
      <c r="L42" s="103">
        <f>L41/H41</f>
        <v>119.42</v>
      </c>
      <c r="M42" s="103"/>
      <c r="N42" s="90" t="s">
        <v>40</v>
      </c>
      <c r="O42" s="64"/>
    </row>
    <row r="43" spans="1:15" ht="13.5" thickBot="1" x14ac:dyDescent="0.25">
      <c r="A43" s="57"/>
      <c r="B43" s="27"/>
      <c r="C43" s="11"/>
      <c r="D43" s="11"/>
      <c r="E43" s="9"/>
      <c r="F43" s="10"/>
      <c r="G43" s="10"/>
      <c r="H43" s="10"/>
      <c r="I43" s="79"/>
      <c r="J43" s="10"/>
      <c r="K43" s="11"/>
      <c r="L43" s="58"/>
      <c r="M43" s="58"/>
      <c r="N43" s="58"/>
      <c r="O43" s="68"/>
    </row>
    <row r="45" spans="1:15" x14ac:dyDescent="0.2">
      <c r="C45" s="1"/>
      <c r="D45" s="1"/>
      <c r="E45" s="1"/>
      <c r="J45" s="95" t="s">
        <v>193</v>
      </c>
      <c r="K45" s="95"/>
    </row>
    <row r="46" spans="1:15" x14ac:dyDescent="0.2">
      <c r="C46" s="1"/>
      <c r="D46" s="1"/>
      <c r="E46" s="1"/>
      <c r="J46" s="95" t="s">
        <v>194</v>
      </c>
      <c r="K46" s="96">
        <f>L42-M10-M12-M13-M14-M15-M16-M19-M18-M17</f>
        <v>67.670000000000016</v>
      </c>
      <c r="L46" s="2" t="s">
        <v>195</v>
      </c>
    </row>
    <row r="47" spans="1:15" x14ac:dyDescent="0.2">
      <c r="C47" s="1"/>
      <c r="D47" s="1"/>
      <c r="E47" s="1"/>
      <c r="L47" s="2" t="s">
        <v>196</v>
      </c>
    </row>
    <row r="50" spans="10:14" ht="15.75" x14ac:dyDescent="0.2">
      <c r="J50" s="97" t="s">
        <v>197</v>
      </c>
      <c r="K50" s="97"/>
      <c r="N50" s="98">
        <f>SUM(N10,N20,N22:N30,N32,N33,N34,N35,N36)</f>
        <v>105.54</v>
      </c>
    </row>
  </sheetData>
  <mergeCells count="3">
    <mergeCell ref="B40:C40"/>
    <mergeCell ref="L41:M41"/>
    <mergeCell ref="L42:M42"/>
  </mergeCells>
  <phoneticPr fontId="0" type="noConversion"/>
  <conditionalFormatting sqref="L10:L12 L22:L38 L14 L16 L18:L20">
    <cfRule type="cellIs" dxfId="1" priority="3" operator="lessThan">
      <formula>1</formula>
    </cfRule>
  </conditionalFormatting>
  <conditionalFormatting sqref="N10:N12 N14 N16 N18:N38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1" t="s">
        <v>139</v>
      </c>
    </row>
    <row r="2" spans="1:2" x14ac:dyDescent="0.2">
      <c r="A2" s="25" t="s">
        <v>1</v>
      </c>
      <c r="B2" s="92" t="s">
        <v>31</v>
      </c>
    </row>
    <row r="3" spans="1:2" x14ac:dyDescent="0.2">
      <c r="A3" s="26" t="s">
        <v>2</v>
      </c>
      <c r="B3" s="93" t="s">
        <v>33</v>
      </c>
    </row>
    <row r="4" spans="1:2" x14ac:dyDescent="0.2">
      <c r="A4" s="25" t="s">
        <v>3</v>
      </c>
      <c r="B4" s="92" t="s">
        <v>31</v>
      </c>
    </row>
    <row r="5" spans="1:2" x14ac:dyDescent="0.2">
      <c r="A5" s="26" t="s">
        <v>4</v>
      </c>
      <c r="B5" s="93" t="s">
        <v>139</v>
      </c>
    </row>
    <row r="6" spans="1:2" x14ac:dyDescent="0.2">
      <c r="A6" s="25" t="s">
        <v>5</v>
      </c>
      <c r="B6" s="92" t="s">
        <v>30</v>
      </c>
    </row>
    <row r="7" spans="1:2" x14ac:dyDescent="0.2">
      <c r="A7" s="26" t="s">
        <v>6</v>
      </c>
      <c r="B7" s="93" t="s">
        <v>140</v>
      </c>
    </row>
    <row r="8" spans="1:2" x14ac:dyDescent="0.2">
      <c r="A8" s="25" t="s">
        <v>7</v>
      </c>
      <c r="B8" s="92" t="s">
        <v>37</v>
      </c>
    </row>
    <row r="9" spans="1:2" x14ac:dyDescent="0.2">
      <c r="A9" s="26" t="s">
        <v>8</v>
      </c>
      <c r="B9" s="93" t="s">
        <v>36</v>
      </c>
    </row>
    <row r="10" spans="1:2" x14ac:dyDescent="0.2">
      <c r="A10" s="25" t="s">
        <v>9</v>
      </c>
      <c r="B10" s="92" t="s">
        <v>141</v>
      </c>
    </row>
    <row r="11" spans="1:2" x14ac:dyDescent="0.2">
      <c r="A11" s="26" t="s">
        <v>10</v>
      </c>
      <c r="B11" s="93" t="s">
        <v>142</v>
      </c>
    </row>
    <row r="12" spans="1:2" x14ac:dyDescent="0.2">
      <c r="A12" s="25" t="s">
        <v>11</v>
      </c>
      <c r="B12" s="92" t="s">
        <v>143</v>
      </c>
    </row>
    <row r="13" spans="1:2" x14ac:dyDescent="0.2">
      <c r="A13" s="26" t="s">
        <v>12</v>
      </c>
      <c r="B13" s="93" t="s">
        <v>144</v>
      </c>
    </row>
    <row r="14" spans="1:2" x14ac:dyDescent="0.2">
      <c r="A14" s="25" t="s">
        <v>13</v>
      </c>
      <c r="B14" s="92" t="s">
        <v>142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Juan Rafael Munoz JR</cp:lastModifiedBy>
  <cp:lastPrinted>2012-02-04T13:58:31Z</cp:lastPrinted>
  <dcterms:created xsi:type="dcterms:W3CDTF">2002-11-05T15:28:02Z</dcterms:created>
  <dcterms:modified xsi:type="dcterms:W3CDTF">2023-03-09T03:46:06Z</dcterms:modified>
</cp:coreProperties>
</file>