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A2" i="1" l="1"/>
  <c r="A3" i="9"/>
  <c r="A2" i="6"/>
  <c r="C9" i="3" l="1"/>
  <c r="C3" i="3"/>
  <c r="C8" i="6" l="1"/>
  <c r="D9" i="1" l="1"/>
  <c r="B9" i="1"/>
  <c r="F6" i="9"/>
  <c r="D8" i="9"/>
  <c r="B8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8" i="1"/>
  <c r="F7" i="1"/>
  <c r="F5" i="1"/>
  <c r="G7" i="1" l="1"/>
  <c r="G9" i="1"/>
  <c r="G8" i="1"/>
  <c r="G8" i="9"/>
  <c r="D4" i="6" l="1"/>
  <c r="B8" i="6" l="1"/>
  <c r="E6" i="6" l="1"/>
  <c r="E7" i="6"/>
  <c r="E4" i="6"/>
  <c r="E5" i="6"/>
  <c r="F7" i="6"/>
  <c r="D7" i="6"/>
  <c r="D6" i="6"/>
  <c r="D5" i="6"/>
  <c r="E8" i="6" l="1"/>
  <c r="F4" i="6"/>
  <c r="F6" i="6"/>
  <c r="D8" i="6"/>
  <c r="F5" i="6"/>
  <c r="F8" i="6" l="1"/>
</calcChain>
</file>

<file path=xl/sharedStrings.xml><?xml version="1.0" encoding="utf-8"?>
<sst xmlns="http://schemas.openxmlformats.org/spreadsheetml/2006/main" count="56" uniqueCount="37">
  <si>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</si>
  <si>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</si>
  <si>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</si>
  <si>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</si>
  <si>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</si>
  <si>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</si>
  <si>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</si>
  <si>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</si>
  <si>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</si>
  <si>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</si>
  <si>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</si>
  <si>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</si>
  <si>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</si>
  <si>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</si>
  <si>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</si>
  <si>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</si>
  <si>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</si>
  <si>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</si>
  <si>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</si>
  <si>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</si>
  <si>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</si>
  <si>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</si>
  <si>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</si>
  <si>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</si>
  <si>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</si>
  <si>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</si>
  <si>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</si>
  <si>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</si>
  <si>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</si>
  <si>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</si>
  <si>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</si>
  <si>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</si>
  <si>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College-Specific Undergraduate Gift Aid for 2014-15: Aid Recipients with Complete FAFSAs and Need</t>
  </si>
  <si>
    <t>College-Specific Undergraduate Financial Need and Financial Aid Gap (unmet financial need) for 2014-15</t>
  </si>
  <si>
    <t>Percentage of Total Cost for Resident 2015-16</t>
  </si>
  <si>
    <t>Percentage of Total Cost for Nonresident 2015-16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</si>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</sst>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3" fontId="12" fillId="0" borderId="14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0" fillId="3" borderId="4" xfId="0" applyNumberFormat="1" applyFont="1" applyFill="1" applyBorder="1" applyAlignment="1">
      <alignment horizontal="center" vertical="center"/>
    </xf>
    <xf numFmtId="42" fontId="0" fillId="0" borderId="0" xfId="2" applyNumberFormat="1" applyFont="1"/>
    <xf numFmtId="42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$22,680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dLbl>
              <c:idx val="0"/>
              <c:layout>
                <c:manualLayout>
                  <c:x val="1.7015529308836395E-2"/>
                  <c:y val="-7.7376057159521727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Tuition/Fees,  $10,836 (48%)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1244906680737"/>
                  <c:y val="-1.370370370370370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Books/Supplies,  $800 (4%)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2"/>
              <c:layout>
                <c:manualLayout>
                  <c:x val="-1.4521434820647432E-2"/>
                  <c:y val="-1.9626713327500728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Room/Board,  $9,246 (41%)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446850393700788E-2"/>
                  <c:y val="1.9554170312044327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Misc./Travel,  $1,798</a:t>
                    </a:r>
                    <a:r>
                      <a:rPr lang="en-US" sz="1000" baseline="0"/>
                      <a:t> </a:t>
                    </a:r>
                    <a:r>
                      <a:rPr lang="en-US" sz="1000"/>
                      <a:t>(8%)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$40,890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dLbl>
              <c:idx val="0"/>
              <c:layout>
                <c:manualLayout>
                  <c:x val="-2.2469597550306211E-2"/>
                  <c:y val="-0.3672050889472149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Tuition/Fees,  $29,046 (71%)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80354330708661"/>
                  <c:y val="9.7862715077281989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Books/Supplies,  $800 (2%)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2834645669291338E-3"/>
                  <c:y val="-2.5802347623213765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Room/Board,  $9,246 (23%)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/>
                      <a:t>Misc./Travel,  $1,798 (4%)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0243682441121745E-3"/>
                  <c:y val="-1.05656570087513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2146260688876"/>
                      <c:h val="0.2238440111420612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Seniors
32%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#,##0</c:formatCode>
                <c:ptCount val="4"/>
                <c:pt idx="0">
                  <c:v>421</c:v>
                </c:pt>
                <c:pt idx="1">
                  <c:v>588</c:v>
                </c:pt>
                <c:pt idx="2">
                  <c:v>616</c:v>
                </c:pt>
                <c:pt idx="3">
                  <c:v>748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5949451.7699999996</c:v>
                </c:pt>
                <c:pt idx="1">
                  <c:v>7027578.79</c:v>
                </c:pt>
                <c:pt idx="2">
                  <c:v>7472801.04</c:v>
                </c:pt>
                <c:pt idx="3">
                  <c:v>8388829.4600000009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18302568"/>
        <c:axId val="418302960"/>
        <c:axId val="0"/>
      </c:bar3DChart>
      <c:catAx>
        <c:axId val="418302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8302960"/>
        <c:crosses val="autoZero"/>
        <c:auto val="1"/>
        <c:lblAlgn val="ctr"/>
        <c:lblOffset val="100"/>
        <c:noMultiLvlLbl val="0"/>
      </c:catAx>
      <c:valAx>
        <c:axId val="41830296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83025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$8,014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494972355960088"/>
                  <c:y val="0.21424952315743145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$5,972, 75%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4366452832533417"/>
                  <c:y val="-0.2652878172837090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$2,042, 25%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5971.7544058500916</c:v>
                </c:pt>
                <c:pt idx="1">
                  <c:v>2042.017038391225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$13,357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7.0492458690848067E-2"/>
                  <c:y val="0.2723320454508403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$11,602, 87%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382089649662241"/>
                  <c:y val="-2.4210234590241436E-2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$1,754, 13%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11602.16456521739</c:v>
                </c:pt>
                <c:pt idx="1">
                  <c:v>1754.391304347826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$8,229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9433722402247927"/>
                  <c:y val="0.19204219037837661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$6,199, 75%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28347615093534"/>
                      <c:h val="0.2813250517598343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28543875538115759"/>
                  <c:y val="-0.2480781206696988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$2,030, 25%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37070692045585"/>
                      <c:h val="0.2689026915113871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clip" horzOverflow="clip">
                <a:noAutofit/>
              </a:bodyPr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6198.9463947368422</c:v>
                </c:pt>
                <c:pt idx="1">
                  <c:v>2030.4110877192984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8013.7714442413171</c:v>
                </c:pt>
                <c:pt idx="1">
                  <c:v>13356.555869565216</c:v>
                </c:pt>
                <c:pt idx="2">
                  <c:v>8229.357482456142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5934.5923583180975</c:v>
                </c:pt>
                <c:pt idx="1">
                  <c:v>13044.357173913044</c:v>
                </c:pt>
                <c:pt idx="2">
                  <c:v>6221.4776052631569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95973872"/>
        <c:axId val="195973088"/>
        <c:axId val="0"/>
      </c:bar3DChart>
      <c:catAx>
        <c:axId val="195973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973088"/>
        <c:crossesAt val="0"/>
        <c:auto val="1"/>
        <c:lblAlgn val="ctr"/>
        <c:lblOffset val="100"/>
        <c:noMultiLvlLbl val="0"/>
      </c:catAx>
      <c:valAx>
        <c:axId val="19597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95973872"/>
        <c:crosses val="autoZero"/>
        <c:crossBetween val="between"/>
        <c:majorUnit val="0.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38424597029859E-2"/>
                  <c:y val="-0.18154997517202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2358672651563893E-2"/>
                  <c:y val="-0.276870709422559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6297855616153576E-2"/>
                  <c:y val="-0.19055827481024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5934.5923583180975</c:v>
                </c:pt>
                <c:pt idx="1">
                  <c:v>13044.357173913044</c:v>
                </c:pt>
                <c:pt idx="2">
                  <c:v>6221.4776052631569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95977400"/>
        <c:axId val="195977792"/>
        <c:axId val="0"/>
      </c:bar3DChart>
      <c:catAx>
        <c:axId val="195977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977792"/>
        <c:crosses val="autoZero"/>
        <c:auto val="1"/>
        <c:lblAlgn val="ctr"/>
        <c:lblOffset val="100"/>
        <c:noMultiLvlLbl val="0"/>
      </c:catAx>
      <c:valAx>
        <c:axId val="195977792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959774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742950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2014-15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$3,390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$4,295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$5,730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$22,680 (Resident), $40,890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2014-15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Education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132570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454006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28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2014-15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Twenty-five (25) percent of aid recipients are male, and seventy-five (75)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Fourteen (14)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Twenty-three (23) percent of aid recipients are Federal Pell Grant eligible, with an average award of $4,265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$21,294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323850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1715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$28,838,661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0.79667</cdr:x>
      <cdr:y>0.494</cdr:y>
    </cdr:from>
    <cdr:to>
      <cdr:x>0.805</cdr:x>
      <cdr:y>0.534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642360" y="1411605"/>
          <a:ext cx="38100" cy="114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0.92067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0" y="47625"/>
          <a:ext cx="6858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2,373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715500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705975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609600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45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600074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45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cols>
    <col min="1" max="1" width="14.85546875" customWidth="1"/>
    <col min="4" max="4" width="9.7109375" bestFit="1" customWidth="1"/>
    <col min="16" max="16" width="6.140625" customWidth="1"/>
  </cols>
  <sheetData>
    <row r="1" spans="1:5" x14ac:dyDescent="0.3">
      <c r="A1" s="48" t="s">
        <v>36</v>
      </c>
      <c r="B1" s="48"/>
      <c r="C1" s="48"/>
      <c r="D1" s="48"/>
    </row>
    <row r="2" spans="1:5" x14ac:dyDescent="0.3">
      <c r="A2" s="49" t="s">
        <v>34</v>
      </c>
      <c r="B2" s="50"/>
      <c r="C2" s="50"/>
      <c r="D2" s="50"/>
    </row>
    <row r="3" spans="1:5" x14ac:dyDescent="0.3">
      <c r="A3" s="47" t="s">
        <v>8</v>
      </c>
      <c r="B3" s="112">
        <v>11622</v>
      </c>
      <c r="C3" s="113">
        <f>SUM(B3:B6)</f>
        <v>25134</v>
      </c>
      <c r="D3" s="53"/>
    </row>
    <row r="4" spans="1:5" x14ac:dyDescent="0.3">
      <c r="A4" s="47" t="s">
        <v>9</v>
      </c>
      <c r="B4" s="113">
        <v>840</v>
      </c>
      <c r="D4" s="53"/>
    </row>
    <row r="5" spans="1:5" x14ac:dyDescent="0.3">
      <c r="A5" s="47" t="s">
        <v>10</v>
      </c>
      <c r="B5" s="113">
        <v>9450</v>
      </c>
      <c r="D5" s="53"/>
    </row>
    <row r="6" spans="1:5" x14ac:dyDescent="0.3">
      <c r="A6" s="47" t="s">
        <v>11</v>
      </c>
      <c r="B6" s="113">
        <v>3222</v>
      </c>
      <c r="D6" s="53"/>
    </row>
    <row r="7" spans="1:5" x14ac:dyDescent="0.3">
      <c r="A7" s="18"/>
      <c r="B7" s="19"/>
    </row>
    <row r="8" spans="1:5" x14ac:dyDescent="0.3">
      <c r="A8" s="49" t="s">
        <v>35</v>
      </c>
      <c r="B8" s="51"/>
      <c r="C8" s="51"/>
      <c r="D8" s="51"/>
      <c r="E8" s="50"/>
    </row>
    <row r="9" spans="1:5" x14ac:dyDescent="0.3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3">
      <c r="A10" s="47" t="s">
        <v>9</v>
      </c>
      <c r="B10" s="19">
        <v>840</v>
      </c>
      <c r="D10" s="53"/>
    </row>
    <row r="11" spans="1:5" x14ac:dyDescent="0.3">
      <c r="A11" s="47" t="s">
        <v>10</v>
      </c>
      <c r="B11" s="19">
        <v>9450</v>
      </c>
      <c r="D11" s="53"/>
    </row>
    <row r="12" spans="1:5" x14ac:dyDescent="0.3">
      <c r="A12" s="47" t="s">
        <v>11</v>
      </c>
      <c r="B12" s="19">
        <v>3746</v>
      </c>
      <c r="D12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>
      <selection activeCell="A2" sqref="A2"/>
    </sheetView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tr">
        <f>'COA Data'!A1 &amp; " Aid Recipients by Class Level"</f>
        <v>2015-16 Aid Recipients by Class Level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421</v>
      </c>
      <c r="C4" s="108">
        <v>5949451.7699999996</v>
      </c>
      <c r="D4" s="28">
        <f>(C4/B4)</f>
        <v>14131.714418052255</v>
      </c>
      <c r="E4" s="26">
        <f>B4/$B$8</f>
        <v>0.17741255794353139</v>
      </c>
      <c r="F4" s="27">
        <f>C4/C8</f>
        <v>0.20630124809268796</v>
      </c>
      <c r="H4" s="54"/>
    </row>
    <row r="5" spans="1:8" ht="13.15" customHeight="1" x14ac:dyDescent="0.25">
      <c r="A5" s="40" t="s">
        <v>18</v>
      </c>
      <c r="B5" s="106">
        <v>588</v>
      </c>
      <c r="C5" s="109">
        <v>7027578.79</v>
      </c>
      <c r="D5" s="29">
        <f>(C5/B5)</f>
        <v>11951.664608843537</v>
      </c>
      <c r="E5" s="26">
        <f t="shared" ref="E5:E7" si="0">B5/$B$8</f>
        <v>0.24778761061946902</v>
      </c>
      <c r="F5" s="27">
        <f>C5/C8</f>
        <v>0.24368602881315601</v>
      </c>
      <c r="H5" s="54"/>
    </row>
    <row r="6" spans="1:8" ht="13.15" customHeight="1" x14ac:dyDescent="0.25">
      <c r="A6" s="40" t="s">
        <v>19</v>
      </c>
      <c r="B6" s="106">
        <v>616</v>
      </c>
      <c r="C6" s="109">
        <v>7472801.04</v>
      </c>
      <c r="D6" s="29">
        <f>(C6/B6)</f>
        <v>12131.17051948052</v>
      </c>
      <c r="E6" s="26">
        <f t="shared" si="0"/>
        <v>0.25958702064896755</v>
      </c>
      <c r="F6" s="27">
        <f>C6/C8</f>
        <v>0.25912441026483635</v>
      </c>
      <c r="H6" s="54"/>
    </row>
    <row r="7" spans="1:8" ht="13.15" customHeight="1" thickBot="1" x14ac:dyDescent="0.3">
      <c r="A7" s="41" t="s">
        <v>20</v>
      </c>
      <c r="B7" s="107">
        <v>748</v>
      </c>
      <c r="C7" s="110">
        <v>8388829.4600000009</v>
      </c>
      <c r="D7" s="29">
        <f>(C7/B7)</f>
        <v>11215.012647058824</v>
      </c>
      <c r="E7" s="26">
        <f t="shared" si="0"/>
        <v>0.31521281078803204</v>
      </c>
      <c r="F7" s="27">
        <f>C7/C8</f>
        <v>0.29088831282931971</v>
      </c>
      <c r="H7" s="54"/>
    </row>
    <row r="8" spans="1:8" ht="13.15" customHeight="1" thickBot="1" x14ac:dyDescent="0.3">
      <c r="A8" s="57" t="s">
        <v>16</v>
      </c>
      <c r="B8" s="58">
        <f>SUM(B4:B7)</f>
        <v>2373</v>
      </c>
      <c r="C8" s="59">
        <f>SUM(C4:C7)</f>
        <v>28838661.059999999</v>
      </c>
      <c r="D8" s="60">
        <f>(C8/B8)</f>
        <v>12152.828091024019</v>
      </c>
      <c r="E8" s="61">
        <f>SUM(E4:E7)</f>
        <v>1</v>
      </c>
      <c r="F8" s="62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1" x14ac:dyDescent="0.25">
      <c r="A38" t="s">
        <v>26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9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8" thickBot="1" x14ac:dyDescent="0.35"/>
    <row r="3" spans="1:8" ht="14.1" customHeight="1" x14ac:dyDescent="0.25">
      <c r="A3" s="66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8" ht="3" customHeight="1" x14ac:dyDescent="0.25">
      <c r="A4" s="42"/>
      <c r="B4" s="4"/>
      <c r="C4" s="4"/>
      <c r="D4" s="4"/>
      <c r="E4" s="4"/>
      <c r="F4" s="4"/>
      <c r="G4" s="5"/>
    </row>
    <row r="5" spans="1:8" ht="16.5" customHeight="1" thickBot="1" x14ac:dyDescent="0.3">
      <c r="A5" s="43"/>
      <c r="B5" s="68" t="s">
        <v>0</v>
      </c>
      <c r="C5" s="69"/>
      <c r="D5" s="68" t="s">
        <v>1</v>
      </c>
      <c r="E5" s="69"/>
      <c r="F5" s="68" t="s">
        <v>3</v>
      </c>
      <c r="G5" s="67"/>
    </row>
    <row r="6" spans="1:8" ht="10.5" customHeight="1" x14ac:dyDescent="0.25">
      <c r="A6" s="74" t="s">
        <v>7</v>
      </c>
      <c r="B6" s="33">
        <v>1094</v>
      </c>
      <c r="C6" s="36"/>
      <c r="D6" s="33">
        <v>46</v>
      </c>
      <c r="E6" s="34"/>
      <c r="F6" s="35">
        <f>B6+D6</f>
        <v>1140</v>
      </c>
      <c r="G6" s="34"/>
    </row>
    <row r="7" spans="1:8" ht="12" customHeight="1" x14ac:dyDescent="0.25">
      <c r="A7" s="20" t="s">
        <v>2</v>
      </c>
      <c r="B7" s="101" t="s">
        <v>6</v>
      </c>
      <c r="C7" s="103" t="s">
        <v>5</v>
      </c>
      <c r="D7" s="101" t="s">
        <v>4</v>
      </c>
      <c r="E7" s="102" t="s">
        <v>5</v>
      </c>
      <c r="F7" s="103" t="s">
        <v>4</v>
      </c>
      <c r="G7" s="102" t="s">
        <v>5</v>
      </c>
    </row>
    <row r="8" spans="1:8" ht="15.95" customHeight="1" x14ac:dyDescent="0.25">
      <c r="A8" s="44" t="s">
        <v>28</v>
      </c>
      <c r="B8" s="83">
        <f>B9+B10</f>
        <v>8767065.9600000009</v>
      </c>
      <c r="C8" s="85">
        <f>B8/B6</f>
        <v>8013.7714442413171</v>
      </c>
      <c r="D8" s="83">
        <f>D9+D10</f>
        <v>614401.56999999995</v>
      </c>
      <c r="E8" s="84">
        <f>D8/D6</f>
        <v>13356.555869565216</v>
      </c>
      <c r="F8" s="85">
        <f>B8+D8</f>
        <v>9381467.5300000012</v>
      </c>
      <c r="G8" s="86">
        <f>F8/F6</f>
        <v>8229.357482456142</v>
      </c>
    </row>
    <row r="9" spans="1:8" ht="15.95" customHeight="1" x14ac:dyDescent="0.25">
      <c r="A9" s="45" t="s">
        <v>22</v>
      </c>
      <c r="B9" s="79">
        <v>6533099.3200000003</v>
      </c>
      <c r="C9" s="81">
        <f>B9/B6</f>
        <v>5971.7544058500916</v>
      </c>
      <c r="D9" s="79">
        <v>533699.56999999995</v>
      </c>
      <c r="E9" s="80">
        <f>D9/D6</f>
        <v>11602.16456521739</v>
      </c>
      <c r="F9" s="81">
        <f>B9+D9</f>
        <v>7066798.8900000006</v>
      </c>
      <c r="G9" s="82">
        <f>F9/F6</f>
        <v>6198.9463947368422</v>
      </c>
    </row>
    <row r="10" spans="1:8" ht="15.95" customHeight="1" thickBot="1" x14ac:dyDescent="0.3">
      <c r="A10" s="72" t="s">
        <v>27</v>
      </c>
      <c r="B10" s="111">
        <v>2233966.64</v>
      </c>
      <c r="C10" s="77">
        <f>B10/B6</f>
        <v>2042.017038391225</v>
      </c>
      <c r="D10" s="75">
        <v>80702</v>
      </c>
      <c r="E10" s="76">
        <f>D10/D6</f>
        <v>1754.391304347826</v>
      </c>
      <c r="F10" s="77">
        <f>B10+D10</f>
        <v>2314668.64</v>
      </c>
      <c r="G10" s="78">
        <f>F10/F6</f>
        <v>2030.4110877192984</v>
      </c>
    </row>
    <row r="11" spans="1:8" ht="12" customHeight="1" x14ac:dyDescent="0.25">
      <c r="A11" s="96" t="s">
        <v>2</v>
      </c>
      <c r="B11" s="96"/>
      <c r="C11" s="96"/>
      <c r="D11" s="98"/>
      <c r="E11" s="98"/>
      <c r="F11" s="96"/>
      <c r="G11" s="96"/>
      <c r="H11" s="97"/>
    </row>
    <row r="12" spans="1:8" ht="12" customHeight="1" x14ac:dyDescent="0.25">
      <c r="A12" s="98"/>
      <c r="B12" s="98"/>
      <c r="C12" s="98"/>
      <c r="D12" s="98"/>
      <c r="E12" s="98"/>
      <c r="F12" s="98"/>
      <c r="G12" s="98"/>
      <c r="H12" s="97"/>
    </row>
    <row r="13" spans="1:8" ht="12" customHeight="1" x14ac:dyDescent="0.25">
      <c r="A13" s="65"/>
      <c r="B13" s="95"/>
      <c r="C13" s="99"/>
      <c r="D13" s="95"/>
      <c r="E13" s="99"/>
      <c r="F13" s="95"/>
      <c r="G13" s="100"/>
      <c r="H13" s="97"/>
    </row>
    <row r="14" spans="1:8" ht="12" customHeight="1" x14ac:dyDescent="0.25">
      <c r="A14" s="65"/>
      <c r="B14" s="95"/>
      <c r="C14" s="99"/>
      <c r="D14" s="95"/>
      <c r="E14" s="99"/>
      <c r="F14" s="95"/>
      <c r="G14" s="100"/>
      <c r="H14" s="97"/>
    </row>
    <row r="15" spans="1:8" ht="12" customHeight="1" x14ac:dyDescent="0.25">
      <c r="A15" s="65"/>
      <c r="B15" s="95"/>
      <c r="C15" s="99"/>
      <c r="D15" s="95"/>
      <c r="E15" s="99"/>
      <c r="F15" s="95"/>
      <c r="G15" s="100"/>
      <c r="H15" s="97"/>
    </row>
    <row r="19" spans="3:3" ht="14.45" x14ac:dyDescent="0.3">
      <c r="C19" s="46"/>
    </row>
  </sheetData>
  <pageMargins left="0.7" right="0.7" top="0.75" bottom="0.75" header="0.3" footer="0.3"/>
  <pageSetup scale="91" orientation="portrait" r:id="rId1"/>
  <ignoredErrors>
    <ignoredError sqref="F8:F10 C8: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zoomScaleNormal="100" workbookViewId="0">
      <selection activeCell="A2" sqref="A2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4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8" t="s">
        <v>0</v>
      </c>
      <c r="C4" s="69"/>
      <c r="D4" s="68" t="s">
        <v>1</v>
      </c>
      <c r="E4" s="69"/>
      <c r="F4" s="68" t="s">
        <v>3</v>
      </c>
      <c r="G4" s="67"/>
    </row>
    <row r="5" spans="1:7" ht="12.6" customHeight="1" x14ac:dyDescent="0.25">
      <c r="A5" s="74" t="s">
        <v>7</v>
      </c>
      <c r="B5" s="70">
        <v>1094</v>
      </c>
      <c r="C5" s="34"/>
      <c r="D5" s="71">
        <v>46</v>
      </c>
      <c r="E5" s="36"/>
      <c r="F5" s="70">
        <f>B5+D5</f>
        <v>1140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3" t="s">
        <v>29</v>
      </c>
      <c r="B7" s="83">
        <v>15259510</v>
      </c>
      <c r="C7" s="84">
        <f>B7/B5</f>
        <v>13948.363802559415</v>
      </c>
      <c r="D7" s="85">
        <v>1214442</v>
      </c>
      <c r="E7" s="85">
        <f>D7/D5</f>
        <v>26400.91304347826</v>
      </c>
      <c r="F7" s="83">
        <f>B7+D7</f>
        <v>16473952</v>
      </c>
      <c r="G7" s="86">
        <f>F7/F5</f>
        <v>14450.835087719299</v>
      </c>
    </row>
    <row r="8" spans="1:7" ht="15.95" customHeight="1" x14ac:dyDescent="0.25">
      <c r="A8" s="63" t="s">
        <v>30</v>
      </c>
      <c r="B8" s="87">
        <v>8767065.9600000009</v>
      </c>
      <c r="C8" s="88">
        <f>B8/B5</f>
        <v>8013.7714442413171</v>
      </c>
      <c r="D8" s="89">
        <v>614401.56999999995</v>
      </c>
      <c r="E8" s="89">
        <f>D8/D5</f>
        <v>13356.555869565216</v>
      </c>
      <c r="F8" s="87">
        <f>B8+D8</f>
        <v>9381467.5300000012</v>
      </c>
      <c r="G8" s="90">
        <f>F8/F5</f>
        <v>8229.357482456142</v>
      </c>
    </row>
    <row r="9" spans="1:7" ht="15.95" customHeight="1" thickBot="1" x14ac:dyDescent="0.3">
      <c r="A9" s="64" t="s">
        <v>31</v>
      </c>
      <c r="B9" s="91">
        <f>B7-B8</f>
        <v>6492444.0399999991</v>
      </c>
      <c r="C9" s="92">
        <f>B9/B5</f>
        <v>5934.5923583180975</v>
      </c>
      <c r="D9" s="93">
        <f>D7-D8</f>
        <v>600040.43000000005</v>
      </c>
      <c r="E9" s="93">
        <f>D9/D5</f>
        <v>13044.357173913044</v>
      </c>
      <c r="F9" s="91">
        <f>B9+D9</f>
        <v>7092484.4699999988</v>
      </c>
      <c r="G9" s="94">
        <f>F9/F5</f>
        <v>6221.4776052631569</v>
      </c>
    </row>
    <row r="10" spans="1:7" ht="12" customHeight="1" x14ac:dyDescent="0.25">
      <c r="A10" s="65"/>
      <c r="B10" s="9"/>
      <c r="C10" s="10"/>
      <c r="D10" s="9"/>
      <c r="E10" s="10"/>
      <c r="F10" s="9"/>
      <c r="G10" s="6"/>
    </row>
    <row r="11" spans="1:7" ht="12" customHeight="1" x14ac:dyDescent="0.25">
      <c r="A11" s="65"/>
      <c r="B11" s="9"/>
      <c r="C11" s="10"/>
      <c r="D11" s="9"/>
      <c r="E11" s="10"/>
      <c r="F11" s="9"/>
      <c r="G11" s="6"/>
    </row>
    <row r="12" spans="1:7" ht="12" customHeight="1" x14ac:dyDescent="0.25">
      <c r="A12" s="65"/>
      <c r="B12" s="9"/>
      <c r="C12" s="10"/>
      <c r="D12" s="9"/>
      <c r="E12" s="10"/>
      <c r="F12" s="9"/>
      <c r="G12" s="6"/>
    </row>
    <row r="13" spans="1:7" ht="12" customHeight="1" x14ac:dyDescent="0.25">
      <c r="A13" s="65"/>
      <c r="B13" s="9"/>
      <c r="C13" s="10"/>
      <c r="D13" s="9"/>
      <c r="E13" s="10"/>
      <c r="F13" s="9"/>
      <c r="G13" s="6"/>
    </row>
    <row r="14" spans="1:7" ht="12" customHeight="1" x14ac:dyDescent="0.25">
      <c r="A14" s="65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</sheetData>
  <pageMargins left="0.7" right="0.7" top="0.75" bottom="0.75" header="0.3" footer="0.3"/>
  <pageSetup scale="83" orientation="portrait" r:id="rId1"/>
  <ignoredErrors>
    <ignoredError sqref="F7:F9 C9:D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M42" sqref="M42"/>
    </sheetView>
  </sheetViews>
  <sheetFormatPr defaultRowHeight="15" x14ac:dyDescent="0.25"/>
  <cols>
    <col min="10" max="10" width="11.5703125" customWidth="1"/>
  </cols>
  <sheetData/>
  <printOptions horizontalCentered="1"/>
  <pageMargins left="0.7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742950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Q25" sqref="Q25"/>
    </sheetView>
  </sheetViews>
  <sheetFormatPr defaultRowHeight="15" x14ac:dyDescent="0.25"/>
  <cols>
    <col min="1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54"/>
  <sheetViews>
    <sheetView workbookViewId="0">
      <selection activeCell="Q33" sqref="Q33"/>
    </sheetView>
  </sheetViews>
  <sheetFormatPr defaultRowHeight="15" x14ac:dyDescent="0.25"/>
  <cols>
    <col min="1" max="1" width="9.140625" customWidth="1"/>
    <col min="14" max="14" width="9.140625" customWidth="1"/>
    <col min="16" max="16" width="14.28515625" customWidth="1"/>
  </cols>
  <sheetData>
    <row r="2" spans="1:16" ht="23.25" x14ac:dyDescent="0.35">
      <c r="A2" s="115" t="s">
        <v>32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19" ht="29.25" customHeight="1" x14ac:dyDescent="0.25"/>
    <row r="36" spans="1:16" ht="38.25" customHeight="1" x14ac:dyDescent="0.25"/>
    <row r="37" spans="1:16" ht="23.25" x14ac:dyDescent="0.35">
      <c r="A37" s="115" t="s">
        <v>33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</row>
    <row r="42" spans="1:16" ht="17.25" customHeight="1" x14ac:dyDescent="0.25"/>
    <row r="54" ht="18" customHeight="1" x14ac:dyDescent="0.25"/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2015-03-05T20:26:11Z</cp:lastPrinted>
  <dcterms:created xsi:type="dcterms:W3CDTF">2013-02-22T13:49:14Z</dcterms:created>
  <dcterms:modified xsi:type="dcterms:W3CDTF">2016-11-18T11:53:46Z</dcterms:modified>
</cp:coreProperties>
</file>